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5" i="12" l="1"/>
  <c r="E5" i="12" s="1"/>
  <c r="H5" i="12" s="1"/>
  <c r="D5" i="12"/>
  <c r="F5" i="12"/>
  <c r="C167" i="8" l="1"/>
  <c r="O167" i="8"/>
  <c r="S167" i="8" s="1"/>
  <c r="P167" i="8"/>
  <c r="Q167" i="8"/>
  <c r="R167" i="8"/>
  <c r="T167" i="8"/>
  <c r="C168" i="8"/>
  <c r="O168" i="8"/>
  <c r="P168" i="8"/>
  <c r="Q168" i="8"/>
  <c r="R168" i="8"/>
  <c r="T168" i="8" s="1"/>
  <c r="S168" i="8"/>
  <c r="C169" i="8"/>
  <c r="O169" i="8"/>
  <c r="P169" i="8"/>
  <c r="Q169" i="8"/>
  <c r="R169" i="8"/>
  <c r="T169" i="8" s="1"/>
  <c r="C170" i="8"/>
  <c r="O170" i="8"/>
  <c r="P170" i="8"/>
  <c r="T170" i="8" s="1"/>
  <c r="Q170" i="8"/>
  <c r="R170" i="8"/>
  <c r="C171" i="8"/>
  <c r="O171" i="8"/>
  <c r="S171" i="8" s="1"/>
  <c r="P171" i="8"/>
  <c r="Q171" i="8"/>
  <c r="R171" i="8"/>
  <c r="T171" i="8"/>
  <c r="C172" i="8"/>
  <c r="O172" i="8"/>
  <c r="P172" i="8"/>
  <c r="Q172" i="8"/>
  <c r="R172" i="8"/>
  <c r="S172" i="8"/>
  <c r="C173" i="8"/>
  <c r="O173" i="8"/>
  <c r="P173" i="8"/>
  <c r="Q173" i="8"/>
  <c r="R173" i="8"/>
  <c r="C174" i="8"/>
  <c r="O174" i="8"/>
  <c r="P174" i="8"/>
  <c r="T174" i="8" s="1"/>
  <c r="Q174" i="8"/>
  <c r="S174" i="8" s="1"/>
  <c r="R174" i="8"/>
  <c r="C175" i="8"/>
  <c r="O175" i="8"/>
  <c r="P175" i="8"/>
  <c r="Q175" i="8"/>
  <c r="S175" i="8" s="1"/>
  <c r="R175" i="8"/>
  <c r="T175" i="8"/>
  <c r="C176" i="8"/>
  <c r="O176" i="8"/>
  <c r="P176" i="8"/>
  <c r="Q176" i="8"/>
  <c r="R176" i="8"/>
  <c r="S176" i="8"/>
  <c r="C177" i="8"/>
  <c r="O177" i="8"/>
  <c r="P177" i="8"/>
  <c r="Q177" i="8"/>
  <c r="S177" i="8" s="1"/>
  <c r="R177" i="8"/>
  <c r="C178" i="8"/>
  <c r="O178" i="8"/>
  <c r="P178" i="8"/>
  <c r="Q178" i="8"/>
  <c r="S178" i="8" s="1"/>
  <c r="R178" i="8"/>
  <c r="C179" i="8"/>
  <c r="O179" i="8"/>
  <c r="P179" i="8"/>
  <c r="Q179" i="8"/>
  <c r="R179" i="8"/>
  <c r="T179" i="8" s="1"/>
  <c r="S179" i="8"/>
  <c r="C180" i="8"/>
  <c r="O180" i="8"/>
  <c r="P180" i="8"/>
  <c r="Q180" i="8"/>
  <c r="R180" i="8"/>
  <c r="T180" i="8" s="1"/>
  <c r="S180" i="8"/>
  <c r="C181" i="8"/>
  <c r="O181" i="8"/>
  <c r="P181" i="8"/>
  <c r="Q181" i="8"/>
  <c r="R181" i="8"/>
  <c r="T181" i="8" s="1"/>
  <c r="C182" i="8"/>
  <c r="O182" i="8"/>
  <c r="P182" i="8"/>
  <c r="T182" i="8" s="1"/>
  <c r="Q182" i="8"/>
  <c r="R182" i="8"/>
  <c r="C183" i="8"/>
  <c r="O183" i="8"/>
  <c r="P183" i="8"/>
  <c r="T183" i="8" s="1"/>
  <c r="Q183" i="8"/>
  <c r="S183" i="8" s="1"/>
  <c r="R183" i="8"/>
  <c r="C184" i="8"/>
  <c r="O184" i="8"/>
  <c r="P184" i="8"/>
  <c r="Q184" i="8"/>
  <c r="S184" i="8" s="1"/>
  <c r="R184" i="8"/>
  <c r="C185" i="8"/>
  <c r="O185" i="8"/>
  <c r="P185" i="8"/>
  <c r="Q185" i="8"/>
  <c r="S185" i="8" s="1"/>
  <c r="R185" i="8"/>
  <c r="T185" i="8" s="1"/>
  <c r="C186" i="8"/>
  <c r="O186" i="8"/>
  <c r="P186" i="8"/>
  <c r="Q186" i="8"/>
  <c r="R186" i="8"/>
  <c r="C187" i="8"/>
  <c r="O187" i="8"/>
  <c r="P187" i="8"/>
  <c r="Q187" i="8"/>
  <c r="R187" i="8"/>
  <c r="S187" i="8"/>
  <c r="T187" i="8"/>
  <c r="C188" i="8"/>
  <c r="O188" i="8"/>
  <c r="P188" i="8"/>
  <c r="Q188" i="8"/>
  <c r="R188" i="8"/>
  <c r="S188" i="8"/>
  <c r="C189" i="8"/>
  <c r="O189" i="8"/>
  <c r="P189" i="8"/>
  <c r="Q189" i="8"/>
  <c r="S189" i="8" s="1"/>
  <c r="R189" i="8"/>
  <c r="C190" i="8"/>
  <c r="O190" i="8"/>
  <c r="P190" i="8"/>
  <c r="Q190" i="8"/>
  <c r="S190" i="8" s="1"/>
  <c r="R190" i="8"/>
  <c r="C191" i="8"/>
  <c r="O191" i="8"/>
  <c r="P191" i="8"/>
  <c r="Q191" i="8"/>
  <c r="R191" i="8"/>
  <c r="T191" i="8" s="1"/>
  <c r="S191" i="8"/>
  <c r="C192" i="8"/>
  <c r="O192" i="8"/>
  <c r="P192" i="8"/>
  <c r="Q192" i="8"/>
  <c r="R192" i="8"/>
  <c r="T192" i="8" s="1"/>
  <c r="S192" i="8"/>
  <c r="C193" i="8"/>
  <c r="O193" i="8"/>
  <c r="P193" i="8"/>
  <c r="Q193" i="8"/>
  <c r="R193" i="8"/>
  <c r="C194" i="8"/>
  <c r="O194" i="8"/>
  <c r="P194" i="8"/>
  <c r="T194" i="8" s="1"/>
  <c r="Q194" i="8"/>
  <c r="R194" i="8"/>
  <c r="C195" i="8"/>
  <c r="O195" i="8"/>
  <c r="P195" i="8"/>
  <c r="T195" i="8" s="1"/>
  <c r="Q195" i="8"/>
  <c r="R195" i="8"/>
  <c r="C196" i="8"/>
  <c r="O196" i="8"/>
  <c r="P196" i="8"/>
  <c r="Q196" i="8"/>
  <c r="S196" i="8" s="1"/>
  <c r="R196" i="8"/>
  <c r="T196" i="8" s="1"/>
  <c r="C197" i="8"/>
  <c r="O197" i="8"/>
  <c r="P197" i="8"/>
  <c r="Q197" i="8"/>
  <c r="R197" i="8"/>
  <c r="T197" i="8" s="1"/>
  <c r="C198" i="8"/>
  <c r="O198" i="8"/>
  <c r="P198" i="8"/>
  <c r="T198" i="8" s="1"/>
  <c r="Q198" i="8"/>
  <c r="R198" i="8"/>
  <c r="C199" i="8"/>
  <c r="O199" i="8"/>
  <c r="P199" i="8"/>
  <c r="Q199" i="8"/>
  <c r="S199" i="8" s="1"/>
  <c r="R199" i="8"/>
  <c r="T199" i="8"/>
  <c r="C200" i="8"/>
  <c r="O200" i="8"/>
  <c r="P200" i="8"/>
  <c r="Q200" i="8"/>
  <c r="S200" i="8" s="1"/>
  <c r="R200" i="8"/>
  <c r="C201" i="8"/>
  <c r="O201" i="8"/>
  <c r="P201" i="8"/>
  <c r="Q201" i="8"/>
  <c r="S201" i="8" s="1"/>
  <c r="R201" i="8"/>
  <c r="T201" i="8" s="1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AC200" i="2" s="1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AB205" i="2" s="1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 s="1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AB229" i="2" s="1"/>
  <c r="W229" i="2"/>
  <c r="X229" i="2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AB237" i="2" s="1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AC240" i="2" s="1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 s="1"/>
  <c r="U242" i="2"/>
  <c r="AA242" i="2" s="1"/>
  <c r="V242" i="2"/>
  <c r="W242" i="2"/>
  <c r="X242" i="2"/>
  <c r="Y242" i="2"/>
  <c r="AB242" i="2" s="1"/>
  <c r="Z242" i="2"/>
  <c r="AC242" i="2"/>
  <c r="U243" i="2"/>
  <c r="V243" i="2"/>
  <c r="W243" i="2"/>
  <c r="AC243" i="2" s="1"/>
  <c r="X243" i="2"/>
  <c r="AA243" i="2" s="1"/>
  <c r="Y243" i="2"/>
  <c r="Z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AB245" i="2" s="1"/>
  <c r="W245" i="2"/>
  <c r="X245" i="2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AA247" i="2" s="1"/>
  <c r="Y247" i="2"/>
  <c r="Z247" i="2"/>
  <c r="AB247" i="2"/>
  <c r="U248" i="2"/>
  <c r="V248" i="2"/>
  <c r="AB248" i="2" s="1"/>
  <c r="W248" i="2"/>
  <c r="AC248" i="2" s="1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 s="1"/>
  <c r="U250" i="2"/>
  <c r="AA250" i="2" s="1"/>
  <c r="V250" i="2"/>
  <c r="W250" i="2"/>
  <c r="X250" i="2"/>
  <c r="Y250" i="2"/>
  <c r="AB250" i="2" s="1"/>
  <c r="Z250" i="2"/>
  <c r="AC250" i="2"/>
  <c r="U251" i="2"/>
  <c r="V251" i="2"/>
  <c r="W251" i="2"/>
  <c r="AC251" i="2" s="1"/>
  <c r="X251" i="2"/>
  <c r="AA251" i="2" s="1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AB253" i="2" s="1"/>
  <c r="W253" i="2"/>
  <c r="X253" i="2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AC255" i="2" s="1"/>
  <c r="X255" i="2"/>
  <c r="AA255" i="2" s="1"/>
  <c r="Y255" i="2"/>
  <c r="Z255" i="2"/>
  <c r="AB255" i="2"/>
  <c r="U256" i="2"/>
  <c r="V256" i="2"/>
  <c r="AB256" i="2" s="1"/>
  <c r="W256" i="2"/>
  <c r="AC256" i="2" s="1"/>
  <c r="X256" i="2"/>
  <c r="Y256" i="2"/>
  <c r="Z256" i="2"/>
  <c r="AA256" i="2"/>
  <c r="U257" i="2"/>
  <c r="AA257" i="2" s="1"/>
  <c r="V257" i="2"/>
  <c r="W257" i="2"/>
  <c r="X257" i="2"/>
  <c r="Y257" i="2"/>
  <c r="Z257" i="2"/>
  <c r="AC257" i="2" s="1"/>
  <c r="AB257" i="2"/>
  <c r="U258" i="2"/>
  <c r="V258" i="2"/>
  <c r="W258" i="2"/>
  <c r="X258" i="2"/>
  <c r="Y258" i="2"/>
  <c r="AB258" i="2" s="1"/>
  <c r="Z258" i="2"/>
  <c r="AA258" i="2"/>
  <c r="AC258" i="2"/>
  <c r="U259" i="2"/>
  <c r="V259" i="2"/>
  <c r="W259" i="2"/>
  <c r="AC259" i="2" s="1"/>
  <c r="X259" i="2"/>
  <c r="AA259" i="2" s="1"/>
  <c r="Y259" i="2"/>
  <c r="Z259" i="2"/>
  <c r="AB259" i="2"/>
  <c r="U260" i="2"/>
  <c r="AA260" i="2" s="1"/>
  <c r="V260" i="2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C261" i="2" s="1"/>
  <c r="AB261" i="2"/>
  <c r="U262" i="2"/>
  <c r="AA262" i="2" s="1"/>
  <c r="V262" i="2"/>
  <c r="W262" i="2"/>
  <c r="X262" i="2"/>
  <c r="Y262" i="2"/>
  <c r="AB262" i="2" s="1"/>
  <c r="Z262" i="2"/>
  <c r="AC262" i="2"/>
  <c r="U263" i="2"/>
  <c r="V263" i="2"/>
  <c r="AB263" i="2" s="1"/>
  <c r="W263" i="2"/>
  <c r="X263" i="2"/>
  <c r="AA263" i="2" s="1"/>
  <c r="Y263" i="2"/>
  <c r="Z263" i="2"/>
  <c r="U264" i="2"/>
  <c r="V264" i="2"/>
  <c r="W264" i="2"/>
  <c r="AC264" i="2" s="1"/>
  <c r="X264" i="2"/>
  <c r="Y264" i="2"/>
  <c r="AB264" i="2" s="1"/>
  <c r="Z264" i="2"/>
  <c r="AA264" i="2"/>
  <c r="U265" i="2"/>
  <c r="V265" i="2"/>
  <c r="W265" i="2"/>
  <c r="AC265" i="2" s="1"/>
  <c r="X265" i="2"/>
  <c r="AA265" i="2" s="1"/>
  <c r="Y265" i="2"/>
  <c r="Z265" i="2"/>
  <c r="AB265" i="2"/>
  <c r="U266" i="2"/>
  <c r="V266" i="2"/>
  <c r="AB266" i="2" s="1"/>
  <c r="W266" i="2"/>
  <c r="X266" i="2"/>
  <c r="Y266" i="2"/>
  <c r="Z266" i="2"/>
  <c r="AA266" i="2"/>
  <c r="AC266" i="2"/>
  <c r="U267" i="2"/>
  <c r="V267" i="2"/>
  <c r="W267" i="2"/>
  <c r="X267" i="2"/>
  <c r="Y267" i="2"/>
  <c r="Z267" i="2"/>
  <c r="AC267" i="2" s="1"/>
  <c r="AB267" i="2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AC269" i="2" s="1"/>
  <c r="X269" i="2"/>
  <c r="AA269" i="2" s="1"/>
  <c r="Y269" i="2"/>
  <c r="Z269" i="2"/>
  <c r="AB269" i="2"/>
  <c r="U270" i="2"/>
  <c r="AA270" i="2" s="1"/>
  <c r="V270" i="2"/>
  <c r="AB270" i="2" s="1"/>
  <c r="W270" i="2"/>
  <c r="X270" i="2"/>
  <c r="Y270" i="2"/>
  <c r="Z270" i="2"/>
  <c r="AC270" i="2"/>
  <c r="U271" i="2"/>
  <c r="AA271" i="2" s="1"/>
  <c r="V271" i="2"/>
  <c r="AB271" i="2" s="1"/>
  <c r="W271" i="2"/>
  <c r="X271" i="2"/>
  <c r="Y271" i="2"/>
  <c r="Z271" i="2"/>
  <c r="AC271" i="2" s="1"/>
  <c r="U272" i="2"/>
  <c r="V272" i="2"/>
  <c r="W272" i="2"/>
  <c r="AC272" i="2" s="1"/>
  <c r="X272" i="2"/>
  <c r="Y272" i="2"/>
  <c r="AB272" i="2" s="1"/>
  <c r="Z272" i="2"/>
  <c r="AA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X274" i="2"/>
  <c r="Y274" i="2"/>
  <c r="Z274" i="2"/>
  <c r="AA274" i="2"/>
  <c r="AC274" i="2"/>
  <c r="U275" i="2"/>
  <c r="V275" i="2"/>
  <c r="W275" i="2"/>
  <c r="X275" i="2"/>
  <c r="Y275" i="2"/>
  <c r="Z275" i="2"/>
  <c r="AC275" i="2" s="1"/>
  <c r="AB275" i="2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AA278" i="2" s="1"/>
  <c r="V278" i="2"/>
  <c r="AB278" i="2" s="1"/>
  <c r="W278" i="2"/>
  <c r="X278" i="2"/>
  <c r="Y278" i="2"/>
  <c r="Z278" i="2"/>
  <c r="AC278" i="2"/>
  <c r="U279" i="2"/>
  <c r="AA279" i="2" s="1"/>
  <c r="V279" i="2"/>
  <c r="AB279" i="2" s="1"/>
  <c r="W279" i="2"/>
  <c r="X279" i="2"/>
  <c r="Y279" i="2"/>
  <c r="Z279" i="2"/>
  <c r="AC279" i="2" s="1"/>
  <c r="U280" i="2"/>
  <c r="V280" i="2"/>
  <c r="W280" i="2"/>
  <c r="AC280" i="2" s="1"/>
  <c r="X280" i="2"/>
  <c r="Y280" i="2"/>
  <c r="AB280" i="2" s="1"/>
  <c r="Z280" i="2"/>
  <c r="AA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X282" i="2"/>
  <c r="Y282" i="2"/>
  <c r="Z282" i="2"/>
  <c r="AA282" i="2"/>
  <c r="AC282" i="2"/>
  <c r="U283" i="2"/>
  <c r="V283" i="2"/>
  <c r="W283" i="2"/>
  <c r="X283" i="2"/>
  <c r="Y283" i="2"/>
  <c r="Z283" i="2"/>
  <c r="AC283" i="2" s="1"/>
  <c r="AB283" i="2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X286" i="2"/>
  <c r="Y286" i="2"/>
  <c r="Z286" i="2"/>
  <c r="AA286" i="2"/>
  <c r="AC286" i="2"/>
  <c r="U287" i="2"/>
  <c r="V287" i="2"/>
  <c r="W287" i="2"/>
  <c r="X287" i="2"/>
  <c r="Y287" i="2"/>
  <c r="Z287" i="2"/>
  <c r="AB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AC289" i="2" s="1"/>
  <c r="X289" i="2"/>
  <c r="Y289" i="2"/>
  <c r="Z289" i="2"/>
  <c r="AA289" i="2"/>
  <c r="U290" i="2"/>
  <c r="V290" i="2"/>
  <c r="AB290" i="2" s="1"/>
  <c r="W290" i="2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V292" i="2"/>
  <c r="W292" i="2"/>
  <c r="AC292" i="2" s="1"/>
  <c r="X292" i="2"/>
  <c r="Y292" i="2"/>
  <c r="AB292" i="2" s="1"/>
  <c r="Z292" i="2"/>
  <c r="AA292" i="2"/>
  <c r="U293" i="2"/>
  <c r="V293" i="2"/>
  <c r="AB293" i="2" s="1"/>
  <c r="W293" i="2"/>
  <c r="X293" i="2"/>
  <c r="AA293" i="2" s="1"/>
  <c r="Y293" i="2"/>
  <c r="Z293" i="2"/>
  <c r="U294" i="2"/>
  <c r="AA294" i="2" s="1"/>
  <c r="V294" i="2"/>
  <c r="AB294" i="2" s="1"/>
  <c r="W294" i="2"/>
  <c r="X294" i="2"/>
  <c r="Y294" i="2"/>
  <c r="Z294" i="2"/>
  <c r="AC294" i="2" s="1"/>
  <c r="U295" i="2"/>
  <c r="AA295" i="2" s="1"/>
  <c r="V295" i="2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AA298" i="2" s="1"/>
  <c r="V298" i="2"/>
  <c r="W298" i="2"/>
  <c r="X298" i="2"/>
  <c r="Y298" i="2"/>
  <c r="Z298" i="2"/>
  <c r="AC298" i="2"/>
  <c r="U299" i="2"/>
  <c r="AA299" i="2" s="1"/>
  <c r="V299" i="2"/>
  <c r="W299" i="2"/>
  <c r="X299" i="2"/>
  <c r="Y299" i="2"/>
  <c r="AB299" i="2" s="1"/>
  <c r="Z299" i="2"/>
  <c r="AC299" i="2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Y301" i="2"/>
  <c r="Z301" i="2"/>
  <c r="AA301" i="2"/>
  <c r="AB301" i="2"/>
  <c r="U302" i="2"/>
  <c r="V302" i="2"/>
  <c r="AB302" i="2" s="1"/>
  <c r="W302" i="2"/>
  <c r="X302" i="2"/>
  <c r="Y302" i="2"/>
  <c r="Z302" i="2"/>
  <c r="AA302" i="2"/>
  <c r="U303" i="2"/>
  <c r="AA303" i="2" s="1"/>
  <c r="V303" i="2"/>
  <c r="AB303" i="2" s="1"/>
  <c r="W303" i="2"/>
  <c r="X303" i="2"/>
  <c r="Y303" i="2"/>
  <c r="Z303" i="2"/>
  <c r="AC303" i="2"/>
  <c r="U304" i="2"/>
  <c r="V304" i="2"/>
  <c r="W304" i="2"/>
  <c r="X304" i="2"/>
  <c r="Y304" i="2"/>
  <c r="Z304" i="2"/>
  <c r="AB304" i="2"/>
  <c r="AC304" i="2"/>
  <c r="U305" i="2"/>
  <c r="V305" i="2"/>
  <c r="W305" i="2"/>
  <c r="AC305" i="2" s="1"/>
  <c r="X305" i="2"/>
  <c r="AA305" i="2" s="1"/>
  <c r="Y305" i="2"/>
  <c r="Z305" i="2"/>
  <c r="AB305" i="2"/>
  <c r="U306" i="2"/>
  <c r="V306" i="2"/>
  <c r="AB306" i="2" s="1"/>
  <c r="W306" i="2"/>
  <c r="AC306" i="2" s="1"/>
  <c r="X306" i="2"/>
  <c r="Y306" i="2"/>
  <c r="Z306" i="2"/>
  <c r="AA306" i="2"/>
  <c r="U307" i="2"/>
  <c r="AA307" i="2" s="1"/>
  <c r="V307" i="2"/>
  <c r="W307" i="2"/>
  <c r="X307" i="2"/>
  <c r="Y307" i="2"/>
  <c r="Z307" i="2"/>
  <c r="AC307" i="2" s="1"/>
  <c r="U308" i="2"/>
  <c r="AA308" i="2" s="1"/>
  <c r="V308" i="2"/>
  <c r="W308" i="2"/>
  <c r="X308" i="2"/>
  <c r="Y308" i="2"/>
  <c r="AB308" i="2" s="1"/>
  <c r="Z308" i="2"/>
  <c r="AC308" i="2"/>
  <c r="U309" i="2"/>
  <c r="V309" i="2"/>
  <c r="W309" i="2"/>
  <c r="AC309" i="2" s="1"/>
  <c r="X309" i="2"/>
  <c r="Y309" i="2"/>
  <c r="Z309" i="2"/>
  <c r="AA309" i="2"/>
  <c r="AB309" i="2"/>
  <c r="U310" i="2"/>
  <c r="V310" i="2"/>
  <c r="AB310" i="2" s="1"/>
  <c r="W310" i="2"/>
  <c r="X310" i="2"/>
  <c r="Y310" i="2"/>
  <c r="Z310" i="2"/>
  <c r="AA310" i="2"/>
  <c r="U311" i="2"/>
  <c r="AA311" i="2" s="1"/>
  <c r="V311" i="2"/>
  <c r="AB311" i="2" s="1"/>
  <c r="W311" i="2"/>
  <c r="X311" i="2"/>
  <c r="Y311" i="2"/>
  <c r="Z311" i="2"/>
  <c r="AC311" i="2"/>
  <c r="U312" i="2"/>
  <c r="V312" i="2"/>
  <c r="W312" i="2"/>
  <c r="X312" i="2"/>
  <c r="Y312" i="2"/>
  <c r="Z312" i="2"/>
  <c r="AB312" i="2"/>
  <c r="AC312" i="2"/>
  <c r="U313" i="2"/>
  <c r="V313" i="2"/>
  <c r="W313" i="2"/>
  <c r="AC313" i="2" s="1"/>
  <c r="X313" i="2"/>
  <c r="AA313" i="2" s="1"/>
  <c r="Y313" i="2"/>
  <c r="Z313" i="2"/>
  <c r="AB313" i="2"/>
  <c r="U314" i="2"/>
  <c r="V314" i="2"/>
  <c r="AB314" i="2" s="1"/>
  <c r="W314" i="2"/>
  <c r="AC314" i="2" s="1"/>
  <c r="X314" i="2"/>
  <c r="Y314" i="2"/>
  <c r="Z314" i="2"/>
  <c r="AA314" i="2"/>
  <c r="U315" i="2"/>
  <c r="AA315" i="2" s="1"/>
  <c r="V315" i="2"/>
  <c r="W315" i="2"/>
  <c r="X315" i="2"/>
  <c r="Y315" i="2"/>
  <c r="Z315" i="2"/>
  <c r="AC315" i="2" s="1"/>
  <c r="U316" i="2"/>
  <c r="AA316" i="2" s="1"/>
  <c r="V316" i="2"/>
  <c r="W316" i="2"/>
  <c r="X316" i="2"/>
  <c r="Y316" i="2"/>
  <c r="AB316" i="2" s="1"/>
  <c r="Z316" i="2"/>
  <c r="AC316" i="2"/>
  <c r="U317" i="2"/>
  <c r="V317" i="2"/>
  <c r="W317" i="2"/>
  <c r="AC317" i="2" s="1"/>
  <c r="X317" i="2"/>
  <c r="Y317" i="2"/>
  <c r="Z317" i="2"/>
  <c r="AA317" i="2"/>
  <c r="AB317" i="2"/>
  <c r="U318" i="2"/>
  <c r="V318" i="2"/>
  <c r="AB318" i="2" s="1"/>
  <c r="W318" i="2"/>
  <c r="X318" i="2"/>
  <c r="Y318" i="2"/>
  <c r="Z318" i="2"/>
  <c r="AA318" i="2"/>
  <c r="U319" i="2"/>
  <c r="AA319" i="2" s="1"/>
  <c r="V319" i="2"/>
  <c r="AB319" i="2" s="1"/>
  <c r="W319" i="2"/>
  <c r="X319" i="2"/>
  <c r="Y319" i="2"/>
  <c r="Z319" i="2"/>
  <c r="AC319" i="2"/>
  <c r="U320" i="2"/>
  <c r="V320" i="2"/>
  <c r="W320" i="2"/>
  <c r="X320" i="2"/>
  <c r="Y320" i="2"/>
  <c r="Z320" i="2"/>
  <c r="AB320" i="2"/>
  <c r="AC320" i="2"/>
  <c r="U321" i="2"/>
  <c r="V321" i="2"/>
  <c r="W321" i="2"/>
  <c r="AC321" i="2" s="1"/>
  <c r="X321" i="2"/>
  <c r="AA321" i="2" s="1"/>
  <c r="Y321" i="2"/>
  <c r="Z321" i="2"/>
  <c r="AB321" i="2"/>
  <c r="U322" i="2"/>
  <c r="V322" i="2"/>
  <c r="AB322" i="2" s="1"/>
  <c r="W322" i="2"/>
  <c r="AC322" i="2" s="1"/>
  <c r="X322" i="2"/>
  <c r="Y322" i="2"/>
  <c r="Z322" i="2"/>
  <c r="AA322" i="2"/>
  <c r="U323" i="2"/>
  <c r="AA323" i="2" s="1"/>
  <c r="V323" i="2"/>
  <c r="W323" i="2"/>
  <c r="X323" i="2"/>
  <c r="Y323" i="2"/>
  <c r="Z323" i="2"/>
  <c r="AC323" i="2" s="1"/>
  <c r="U324" i="2"/>
  <c r="AA324" i="2" s="1"/>
  <c r="V324" i="2"/>
  <c r="W324" i="2"/>
  <c r="X324" i="2"/>
  <c r="Y324" i="2"/>
  <c r="AB324" i="2" s="1"/>
  <c r="Z324" i="2"/>
  <c r="AC324" i="2"/>
  <c r="U325" i="2"/>
  <c r="V325" i="2"/>
  <c r="W325" i="2"/>
  <c r="AC325" i="2" s="1"/>
  <c r="X325" i="2"/>
  <c r="Y325" i="2"/>
  <c r="Z325" i="2"/>
  <c r="AA325" i="2"/>
  <c r="AB325" i="2"/>
  <c r="U326" i="2"/>
  <c r="V326" i="2"/>
  <c r="AB326" i="2" s="1"/>
  <c r="W326" i="2"/>
  <c r="X326" i="2"/>
  <c r="Y326" i="2"/>
  <c r="Z326" i="2"/>
  <c r="AA326" i="2"/>
  <c r="U327" i="2"/>
  <c r="AA327" i="2" s="1"/>
  <c r="V327" i="2"/>
  <c r="AB327" i="2" s="1"/>
  <c r="W327" i="2"/>
  <c r="X327" i="2"/>
  <c r="Y327" i="2"/>
  <c r="Z327" i="2"/>
  <c r="AC327" i="2"/>
  <c r="U328" i="2"/>
  <c r="V328" i="2"/>
  <c r="W328" i="2"/>
  <c r="X328" i="2"/>
  <c r="Y328" i="2"/>
  <c r="Z328" i="2"/>
  <c r="AB328" i="2"/>
  <c r="AC328" i="2"/>
  <c r="U329" i="2"/>
  <c r="V329" i="2"/>
  <c r="W329" i="2"/>
  <c r="AC329" i="2" s="1"/>
  <c r="X329" i="2"/>
  <c r="AA329" i="2" s="1"/>
  <c r="Y329" i="2"/>
  <c r="Z329" i="2"/>
  <c r="AB329" i="2"/>
  <c r="U330" i="2"/>
  <c r="V330" i="2"/>
  <c r="AB330" i="2" s="1"/>
  <c r="W330" i="2"/>
  <c r="AC330" i="2" s="1"/>
  <c r="X330" i="2"/>
  <c r="Y330" i="2"/>
  <c r="Z330" i="2"/>
  <c r="AA330" i="2"/>
  <c r="U331" i="2"/>
  <c r="AA331" i="2" s="1"/>
  <c r="V331" i="2"/>
  <c r="W331" i="2"/>
  <c r="X331" i="2"/>
  <c r="Y331" i="2"/>
  <c r="Z331" i="2"/>
  <c r="AC331" i="2" s="1"/>
  <c r="U332" i="2"/>
  <c r="AA332" i="2" s="1"/>
  <c r="V332" i="2"/>
  <c r="W332" i="2"/>
  <c r="X332" i="2"/>
  <c r="Y332" i="2"/>
  <c r="AB332" i="2" s="1"/>
  <c r="Z332" i="2"/>
  <c r="AC332" i="2"/>
  <c r="U333" i="2"/>
  <c r="V333" i="2"/>
  <c r="W333" i="2"/>
  <c r="AC333" i="2" s="1"/>
  <c r="X333" i="2"/>
  <c r="Y333" i="2"/>
  <c r="Z333" i="2"/>
  <c r="AA333" i="2"/>
  <c r="AB333" i="2"/>
  <c r="U334" i="2"/>
  <c r="V334" i="2"/>
  <c r="AB334" i="2" s="1"/>
  <c r="W334" i="2"/>
  <c r="X334" i="2"/>
  <c r="Y334" i="2"/>
  <c r="Z334" i="2"/>
  <c r="AA334" i="2"/>
  <c r="U335" i="2"/>
  <c r="AA335" i="2" s="1"/>
  <c r="V335" i="2"/>
  <c r="AB335" i="2" s="1"/>
  <c r="W335" i="2"/>
  <c r="X335" i="2"/>
  <c r="Y335" i="2"/>
  <c r="Z335" i="2"/>
  <c r="AC335" i="2"/>
  <c r="U336" i="2"/>
  <c r="V336" i="2"/>
  <c r="W336" i="2"/>
  <c r="X336" i="2"/>
  <c r="Y336" i="2"/>
  <c r="Z336" i="2"/>
  <c r="AB336" i="2"/>
  <c r="AC336" i="2"/>
  <c r="U337" i="2"/>
  <c r="V337" i="2"/>
  <c r="W337" i="2"/>
  <c r="AC337" i="2" s="1"/>
  <c r="X337" i="2"/>
  <c r="AA337" i="2" s="1"/>
  <c r="Y337" i="2"/>
  <c r="Z337" i="2"/>
  <c r="AB337" i="2"/>
  <c r="U338" i="2"/>
  <c r="V338" i="2"/>
  <c r="AB338" i="2" s="1"/>
  <c r="W338" i="2"/>
  <c r="AC338" i="2" s="1"/>
  <c r="X338" i="2"/>
  <c r="Y338" i="2"/>
  <c r="Z338" i="2"/>
  <c r="AA338" i="2"/>
  <c r="U339" i="2"/>
  <c r="AA339" i="2" s="1"/>
  <c r="V339" i="2"/>
  <c r="W339" i="2"/>
  <c r="X339" i="2"/>
  <c r="Y339" i="2"/>
  <c r="Z339" i="2"/>
  <c r="AC339" i="2" s="1"/>
  <c r="U340" i="2"/>
  <c r="AA340" i="2" s="1"/>
  <c r="V340" i="2"/>
  <c r="W340" i="2"/>
  <c r="X340" i="2"/>
  <c r="Y340" i="2"/>
  <c r="AB340" i="2" s="1"/>
  <c r="Z340" i="2"/>
  <c r="AC340" i="2"/>
  <c r="U341" i="2"/>
  <c r="V341" i="2"/>
  <c r="W341" i="2"/>
  <c r="AC341" i="2" s="1"/>
  <c r="X341" i="2"/>
  <c r="Y341" i="2"/>
  <c r="Z341" i="2"/>
  <c r="AA341" i="2"/>
  <c r="AB341" i="2"/>
  <c r="U342" i="2"/>
  <c r="V342" i="2"/>
  <c r="AB342" i="2" s="1"/>
  <c r="W342" i="2"/>
  <c r="X342" i="2"/>
  <c r="Y342" i="2"/>
  <c r="Z342" i="2"/>
  <c r="AA342" i="2"/>
  <c r="U343" i="2"/>
  <c r="AA343" i="2" s="1"/>
  <c r="V343" i="2"/>
  <c r="AB343" i="2" s="1"/>
  <c r="W343" i="2"/>
  <c r="X343" i="2"/>
  <c r="Y343" i="2"/>
  <c r="Z343" i="2"/>
  <c r="AC343" i="2"/>
  <c r="U344" i="2"/>
  <c r="V344" i="2"/>
  <c r="W344" i="2"/>
  <c r="X344" i="2"/>
  <c r="Y344" i="2"/>
  <c r="Z344" i="2"/>
  <c r="AB344" i="2"/>
  <c r="AC344" i="2"/>
  <c r="U345" i="2"/>
  <c r="V345" i="2"/>
  <c r="W345" i="2"/>
  <c r="AC345" i="2" s="1"/>
  <c r="X345" i="2"/>
  <c r="AA345" i="2" s="1"/>
  <c r="Y345" i="2"/>
  <c r="Z345" i="2"/>
  <c r="AB345" i="2"/>
  <c r="U346" i="2"/>
  <c r="V346" i="2"/>
  <c r="AB346" i="2" s="1"/>
  <c r="W346" i="2"/>
  <c r="AC346" i="2" s="1"/>
  <c r="X346" i="2"/>
  <c r="Y346" i="2"/>
  <c r="Z346" i="2"/>
  <c r="AA346" i="2"/>
  <c r="U347" i="2"/>
  <c r="AA347" i="2" s="1"/>
  <c r="V347" i="2"/>
  <c r="W347" i="2"/>
  <c r="X347" i="2"/>
  <c r="Y347" i="2"/>
  <c r="Z347" i="2"/>
  <c r="AC347" i="2" s="1"/>
  <c r="U348" i="2"/>
  <c r="AA348" i="2" s="1"/>
  <c r="V348" i="2"/>
  <c r="W348" i="2"/>
  <c r="X348" i="2"/>
  <c r="Y348" i="2"/>
  <c r="AB348" i="2" s="1"/>
  <c r="Z348" i="2"/>
  <c r="AC348" i="2"/>
  <c r="U349" i="2"/>
  <c r="V349" i="2"/>
  <c r="W349" i="2"/>
  <c r="AC349" i="2" s="1"/>
  <c r="X349" i="2"/>
  <c r="Y349" i="2"/>
  <c r="Z349" i="2"/>
  <c r="AA349" i="2"/>
  <c r="AB349" i="2"/>
  <c r="U350" i="2"/>
  <c r="V350" i="2"/>
  <c r="AB350" i="2" s="1"/>
  <c r="W350" i="2"/>
  <c r="X350" i="2"/>
  <c r="Y350" i="2"/>
  <c r="Z350" i="2"/>
  <c r="AA350" i="2"/>
  <c r="U351" i="2"/>
  <c r="AA351" i="2" s="1"/>
  <c r="V351" i="2"/>
  <c r="AB351" i="2" s="1"/>
  <c r="W351" i="2"/>
  <c r="X351" i="2"/>
  <c r="Y351" i="2"/>
  <c r="Z351" i="2"/>
  <c r="AC351" i="2"/>
  <c r="U352" i="2"/>
  <c r="V352" i="2"/>
  <c r="W352" i="2"/>
  <c r="X352" i="2"/>
  <c r="Y352" i="2"/>
  <c r="Z352" i="2"/>
  <c r="AB352" i="2"/>
  <c r="AC352" i="2"/>
  <c r="U353" i="2"/>
  <c r="V353" i="2"/>
  <c r="W353" i="2"/>
  <c r="AC353" i="2" s="1"/>
  <c r="X353" i="2"/>
  <c r="AA353" i="2" s="1"/>
  <c r="Y353" i="2"/>
  <c r="Z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W355" i="2"/>
  <c r="X355" i="2"/>
  <c r="Y355" i="2"/>
  <c r="Z355" i="2"/>
  <c r="AC355" i="2" s="1"/>
  <c r="U356" i="2"/>
  <c r="AA356" i="2" s="1"/>
  <c r="V356" i="2"/>
  <c r="W356" i="2"/>
  <c r="X356" i="2"/>
  <c r="Y356" i="2"/>
  <c r="AB356" i="2" s="1"/>
  <c r="Z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AA361" i="2" s="1"/>
  <c r="Y361" i="2"/>
  <c r="Z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W363" i="2"/>
  <c r="X363" i="2"/>
  <c r="Y363" i="2"/>
  <c r="Z363" i="2"/>
  <c r="AC363" i="2" s="1"/>
  <c r="U364" i="2"/>
  <c r="AA364" i="2" s="1"/>
  <c r="V364" i="2"/>
  <c r="W364" i="2"/>
  <c r="X364" i="2"/>
  <c r="Y364" i="2"/>
  <c r="AB364" i="2" s="1"/>
  <c r="Z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AA369" i="2" s="1"/>
  <c r="Y369" i="2"/>
  <c r="Z369" i="2"/>
  <c r="AB369" i="2"/>
  <c r="U370" i="2"/>
  <c r="V370" i="2"/>
  <c r="AB370" i="2" s="1"/>
  <c r="W370" i="2"/>
  <c r="AC370" i="2" s="1"/>
  <c r="X370" i="2"/>
  <c r="Y370" i="2"/>
  <c r="Z370" i="2"/>
  <c r="AA370" i="2"/>
  <c r="U371" i="2"/>
  <c r="AA371" i="2" s="1"/>
  <c r="V371" i="2"/>
  <c r="W371" i="2"/>
  <c r="X371" i="2"/>
  <c r="Y371" i="2"/>
  <c r="Z371" i="2"/>
  <c r="AC371" i="2" s="1"/>
  <c r="U372" i="2"/>
  <c r="AA372" i="2" s="1"/>
  <c r="V372" i="2"/>
  <c r="W372" i="2"/>
  <c r="X372" i="2"/>
  <c r="Y372" i="2"/>
  <c r="AB372" i="2" s="1"/>
  <c r="Z372" i="2"/>
  <c r="AC372" i="2"/>
  <c r="U373" i="2"/>
  <c r="V373" i="2"/>
  <c r="W373" i="2"/>
  <c r="AC373" i="2" s="1"/>
  <c r="X373" i="2"/>
  <c r="Y373" i="2"/>
  <c r="Z373" i="2"/>
  <c r="AA373" i="2"/>
  <c r="AB373" i="2"/>
  <c r="U374" i="2"/>
  <c r="V374" i="2"/>
  <c r="AB374" i="2" s="1"/>
  <c r="W374" i="2"/>
  <c r="X374" i="2"/>
  <c r="Y374" i="2"/>
  <c r="Z374" i="2"/>
  <c r="AA374" i="2"/>
  <c r="U375" i="2"/>
  <c r="AA375" i="2" s="1"/>
  <c r="V375" i="2"/>
  <c r="AB375" i="2" s="1"/>
  <c r="W375" i="2"/>
  <c r="X375" i="2"/>
  <c r="Y375" i="2"/>
  <c r="Z375" i="2"/>
  <c r="AC375" i="2"/>
  <c r="U376" i="2"/>
  <c r="V376" i="2"/>
  <c r="W376" i="2"/>
  <c r="X376" i="2"/>
  <c r="Y376" i="2"/>
  <c r="Z376" i="2"/>
  <c r="AB376" i="2"/>
  <c r="AC376" i="2"/>
  <c r="U377" i="2"/>
  <c r="V377" i="2"/>
  <c r="W377" i="2"/>
  <c r="AC377" i="2" s="1"/>
  <c r="X377" i="2"/>
  <c r="AA377" i="2" s="1"/>
  <c r="Y377" i="2"/>
  <c r="Z377" i="2"/>
  <c r="AB377" i="2"/>
  <c r="U378" i="2"/>
  <c r="V378" i="2"/>
  <c r="AB378" i="2" s="1"/>
  <c r="W378" i="2"/>
  <c r="AC378" i="2" s="1"/>
  <c r="X378" i="2"/>
  <c r="Y378" i="2"/>
  <c r="Z378" i="2"/>
  <c r="AA378" i="2"/>
  <c r="U379" i="2"/>
  <c r="AA379" i="2" s="1"/>
  <c r="V379" i="2"/>
  <c r="W379" i="2"/>
  <c r="X379" i="2"/>
  <c r="Y379" i="2"/>
  <c r="Z379" i="2"/>
  <c r="AC379" i="2"/>
  <c r="U380" i="2"/>
  <c r="AA380" i="2" s="1"/>
  <c r="V380" i="2"/>
  <c r="AB380" i="2" s="1"/>
  <c r="W380" i="2"/>
  <c r="X380" i="2"/>
  <c r="Y380" i="2"/>
  <c r="Z380" i="2"/>
  <c r="AC380" i="2"/>
  <c r="U381" i="2"/>
  <c r="AA381" i="2" s="1"/>
  <c r="V381" i="2"/>
  <c r="W381" i="2"/>
  <c r="X381" i="2"/>
  <c r="Y381" i="2"/>
  <c r="AB381" i="2" s="1"/>
  <c r="Z381" i="2"/>
  <c r="AC381" i="2"/>
  <c r="U382" i="2"/>
  <c r="V382" i="2"/>
  <c r="W382" i="2"/>
  <c r="AC382" i="2" s="1"/>
  <c r="X382" i="2"/>
  <c r="AA382" i="2" s="1"/>
  <c r="Y382" i="2"/>
  <c r="Z382" i="2"/>
  <c r="AB382" i="2"/>
  <c r="U383" i="2"/>
  <c r="V383" i="2"/>
  <c r="W383" i="2"/>
  <c r="X383" i="2"/>
  <c r="Y383" i="2"/>
  <c r="Z383" i="2"/>
  <c r="AA383" i="2"/>
  <c r="AC383" i="2"/>
  <c r="U384" i="2"/>
  <c r="V384" i="2"/>
  <c r="W384" i="2"/>
  <c r="X384" i="2"/>
  <c r="Y384" i="2"/>
  <c r="Z384" i="2"/>
  <c r="AB384" i="2"/>
  <c r="AC384" i="2"/>
  <c r="U385" i="2"/>
  <c r="V385" i="2"/>
  <c r="W385" i="2"/>
  <c r="AC385" i="2" s="1"/>
  <c r="X385" i="2"/>
  <c r="AA385" i="2" s="1"/>
  <c r="Y385" i="2"/>
  <c r="Z385" i="2"/>
  <c r="AB385" i="2"/>
  <c r="D199" i="2"/>
  <c r="E199" i="2"/>
  <c r="F199" i="2"/>
  <c r="G199" i="2"/>
  <c r="P199" i="2" s="1"/>
  <c r="H199" i="2"/>
  <c r="I199" i="2"/>
  <c r="J199" i="2"/>
  <c r="K199" i="2"/>
  <c r="L199" i="2"/>
  <c r="M199" i="2"/>
  <c r="N199" i="2"/>
  <c r="O199" i="2"/>
  <c r="D200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D201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D202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D203" i="2"/>
  <c r="E203" i="2"/>
  <c r="N203" i="2" s="1"/>
  <c r="F203" i="2"/>
  <c r="G203" i="2"/>
  <c r="P203" i="2" s="1"/>
  <c r="H203" i="2"/>
  <c r="I203" i="2"/>
  <c r="J203" i="2"/>
  <c r="K203" i="2"/>
  <c r="L203" i="2"/>
  <c r="M203" i="2"/>
  <c r="O203" i="2"/>
  <c r="D204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D205" i="2"/>
  <c r="E205" i="2"/>
  <c r="N205" i="2" s="1"/>
  <c r="F205" i="2"/>
  <c r="G205" i="2"/>
  <c r="P205" i="2" s="1"/>
  <c r="H205" i="2"/>
  <c r="I205" i="2"/>
  <c r="J205" i="2"/>
  <c r="K205" i="2"/>
  <c r="L205" i="2"/>
  <c r="M205" i="2"/>
  <c r="O205" i="2"/>
  <c r="D206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D207" i="2"/>
  <c r="E207" i="2"/>
  <c r="N207" i="2" s="1"/>
  <c r="F207" i="2"/>
  <c r="G207" i="2"/>
  <c r="P207" i="2" s="1"/>
  <c r="H207" i="2"/>
  <c r="I207" i="2"/>
  <c r="J207" i="2"/>
  <c r="K207" i="2"/>
  <c r="L207" i="2"/>
  <c r="M207" i="2"/>
  <c r="O207" i="2"/>
  <c r="D208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D209" i="2"/>
  <c r="E209" i="2"/>
  <c r="N209" i="2" s="1"/>
  <c r="F209" i="2"/>
  <c r="G209" i="2"/>
  <c r="P209" i="2" s="1"/>
  <c r="H209" i="2"/>
  <c r="I209" i="2"/>
  <c r="J209" i="2"/>
  <c r="K209" i="2"/>
  <c r="L209" i="2"/>
  <c r="M209" i="2"/>
  <c r="O209" i="2"/>
  <c r="D210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D211" i="2"/>
  <c r="E211" i="2"/>
  <c r="N211" i="2" s="1"/>
  <c r="F211" i="2"/>
  <c r="G211" i="2"/>
  <c r="P211" i="2" s="1"/>
  <c r="H211" i="2"/>
  <c r="I211" i="2"/>
  <c r="J211" i="2"/>
  <c r="K211" i="2"/>
  <c r="L211" i="2"/>
  <c r="M211" i="2"/>
  <c r="O211" i="2"/>
  <c r="D212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D213" i="2"/>
  <c r="E213" i="2"/>
  <c r="N213" i="2" s="1"/>
  <c r="F213" i="2"/>
  <c r="G213" i="2"/>
  <c r="P213" i="2" s="1"/>
  <c r="H213" i="2"/>
  <c r="I213" i="2"/>
  <c r="J213" i="2"/>
  <c r="K213" i="2"/>
  <c r="L213" i="2"/>
  <c r="M213" i="2"/>
  <c r="O213" i="2"/>
  <c r="D214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D215" i="2"/>
  <c r="E215" i="2"/>
  <c r="N215" i="2" s="1"/>
  <c r="F215" i="2"/>
  <c r="G215" i="2"/>
  <c r="P215" i="2" s="1"/>
  <c r="H215" i="2"/>
  <c r="I215" i="2"/>
  <c r="J215" i="2"/>
  <c r="K215" i="2"/>
  <c r="L215" i="2"/>
  <c r="M215" i="2"/>
  <c r="O215" i="2"/>
  <c r="D216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D217" i="2"/>
  <c r="E217" i="2"/>
  <c r="N217" i="2" s="1"/>
  <c r="F217" i="2"/>
  <c r="G217" i="2"/>
  <c r="P217" i="2" s="1"/>
  <c r="H217" i="2"/>
  <c r="I217" i="2"/>
  <c r="J217" i="2"/>
  <c r="K217" i="2"/>
  <c r="L217" i="2"/>
  <c r="M217" i="2"/>
  <c r="O217" i="2"/>
  <c r="D218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D219" i="2"/>
  <c r="E219" i="2"/>
  <c r="N219" i="2" s="1"/>
  <c r="F219" i="2"/>
  <c r="G219" i="2"/>
  <c r="P219" i="2" s="1"/>
  <c r="H219" i="2"/>
  <c r="I219" i="2"/>
  <c r="J219" i="2"/>
  <c r="K219" i="2"/>
  <c r="L219" i="2"/>
  <c r="M219" i="2"/>
  <c r="O219" i="2"/>
  <c r="D220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D221" i="2"/>
  <c r="E221" i="2"/>
  <c r="N221" i="2" s="1"/>
  <c r="F221" i="2"/>
  <c r="G221" i="2"/>
  <c r="P221" i="2" s="1"/>
  <c r="H221" i="2"/>
  <c r="I221" i="2"/>
  <c r="J221" i="2"/>
  <c r="K221" i="2"/>
  <c r="L221" i="2"/>
  <c r="M221" i="2"/>
  <c r="O221" i="2"/>
  <c r="D222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D223" i="2"/>
  <c r="E223" i="2"/>
  <c r="N223" i="2" s="1"/>
  <c r="F223" i="2"/>
  <c r="G223" i="2"/>
  <c r="P223" i="2" s="1"/>
  <c r="H223" i="2"/>
  <c r="I223" i="2"/>
  <c r="J223" i="2"/>
  <c r="K223" i="2"/>
  <c r="L223" i="2"/>
  <c r="M223" i="2"/>
  <c r="O223" i="2"/>
  <c r="D224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D225" i="2"/>
  <c r="E225" i="2"/>
  <c r="N225" i="2" s="1"/>
  <c r="F225" i="2"/>
  <c r="G225" i="2"/>
  <c r="P225" i="2" s="1"/>
  <c r="H225" i="2"/>
  <c r="I225" i="2"/>
  <c r="J225" i="2"/>
  <c r="K225" i="2"/>
  <c r="L225" i="2"/>
  <c r="M225" i="2"/>
  <c r="O225" i="2"/>
  <c r="D226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D227" i="2"/>
  <c r="E227" i="2"/>
  <c r="N227" i="2" s="1"/>
  <c r="F227" i="2"/>
  <c r="G227" i="2"/>
  <c r="P227" i="2" s="1"/>
  <c r="H227" i="2"/>
  <c r="I227" i="2"/>
  <c r="J227" i="2"/>
  <c r="K227" i="2"/>
  <c r="L227" i="2"/>
  <c r="M227" i="2"/>
  <c r="O227" i="2"/>
  <c r="D228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D229" i="2"/>
  <c r="E229" i="2"/>
  <c r="N229" i="2" s="1"/>
  <c r="F229" i="2"/>
  <c r="G229" i="2"/>
  <c r="P229" i="2" s="1"/>
  <c r="H229" i="2"/>
  <c r="I229" i="2"/>
  <c r="J229" i="2"/>
  <c r="K229" i="2"/>
  <c r="L229" i="2"/>
  <c r="M229" i="2"/>
  <c r="O229" i="2"/>
  <c r="D230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D231" i="2"/>
  <c r="E231" i="2"/>
  <c r="N231" i="2" s="1"/>
  <c r="F231" i="2"/>
  <c r="G231" i="2"/>
  <c r="P231" i="2" s="1"/>
  <c r="H231" i="2"/>
  <c r="I231" i="2"/>
  <c r="J231" i="2"/>
  <c r="K231" i="2"/>
  <c r="L231" i="2"/>
  <c r="M231" i="2"/>
  <c r="O231" i="2"/>
  <c r="D232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D233" i="2"/>
  <c r="E233" i="2"/>
  <c r="N233" i="2" s="1"/>
  <c r="F233" i="2"/>
  <c r="G233" i="2"/>
  <c r="P233" i="2" s="1"/>
  <c r="H233" i="2"/>
  <c r="I233" i="2"/>
  <c r="J233" i="2"/>
  <c r="K233" i="2"/>
  <c r="L233" i="2"/>
  <c r="M233" i="2"/>
  <c r="O233" i="2"/>
  <c r="D234" i="2"/>
  <c r="E234" i="2"/>
  <c r="F234" i="2"/>
  <c r="O234" i="2" s="1"/>
  <c r="G234" i="2"/>
  <c r="H234" i="2"/>
  <c r="I234" i="2"/>
  <c r="J234" i="2"/>
  <c r="K234" i="2"/>
  <c r="L234" i="2"/>
  <c r="M234" i="2"/>
  <c r="N234" i="2"/>
  <c r="P234" i="2"/>
  <c r="D235" i="2"/>
  <c r="E235" i="2"/>
  <c r="N235" i="2" s="1"/>
  <c r="F235" i="2"/>
  <c r="G235" i="2"/>
  <c r="P235" i="2" s="1"/>
  <c r="H235" i="2"/>
  <c r="I235" i="2"/>
  <c r="J235" i="2"/>
  <c r="K235" i="2"/>
  <c r="L235" i="2"/>
  <c r="M235" i="2"/>
  <c r="O235" i="2"/>
  <c r="D236" i="2"/>
  <c r="E236" i="2"/>
  <c r="F236" i="2"/>
  <c r="O236" i="2" s="1"/>
  <c r="G236" i="2"/>
  <c r="H236" i="2"/>
  <c r="I236" i="2"/>
  <c r="J236" i="2"/>
  <c r="K236" i="2"/>
  <c r="L236" i="2"/>
  <c r="M236" i="2"/>
  <c r="N236" i="2"/>
  <c r="P236" i="2"/>
  <c r="D237" i="2"/>
  <c r="E237" i="2"/>
  <c r="N237" i="2" s="1"/>
  <c r="F237" i="2"/>
  <c r="G237" i="2"/>
  <c r="P237" i="2" s="1"/>
  <c r="H237" i="2"/>
  <c r="I237" i="2"/>
  <c r="J237" i="2"/>
  <c r="K237" i="2"/>
  <c r="L237" i="2"/>
  <c r="M237" i="2"/>
  <c r="O237" i="2"/>
  <c r="D238" i="2"/>
  <c r="E238" i="2"/>
  <c r="F238" i="2"/>
  <c r="O238" i="2" s="1"/>
  <c r="G238" i="2"/>
  <c r="H238" i="2"/>
  <c r="I238" i="2"/>
  <c r="J238" i="2"/>
  <c r="K238" i="2"/>
  <c r="L238" i="2"/>
  <c r="M238" i="2"/>
  <c r="N238" i="2"/>
  <c r="P238" i="2"/>
  <c r="D239" i="2"/>
  <c r="E239" i="2"/>
  <c r="N239" i="2" s="1"/>
  <c r="F239" i="2"/>
  <c r="G239" i="2"/>
  <c r="P239" i="2" s="1"/>
  <c r="H239" i="2"/>
  <c r="I239" i="2"/>
  <c r="J239" i="2"/>
  <c r="K239" i="2"/>
  <c r="L239" i="2"/>
  <c r="M239" i="2"/>
  <c r="O239" i="2"/>
  <c r="D240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D241" i="2"/>
  <c r="E241" i="2"/>
  <c r="N241" i="2" s="1"/>
  <c r="F241" i="2"/>
  <c r="G241" i="2"/>
  <c r="P241" i="2" s="1"/>
  <c r="H241" i="2"/>
  <c r="I241" i="2"/>
  <c r="J241" i="2"/>
  <c r="K241" i="2"/>
  <c r="L241" i="2"/>
  <c r="M241" i="2"/>
  <c r="O241" i="2"/>
  <c r="D242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D243" i="2"/>
  <c r="E243" i="2"/>
  <c r="N243" i="2" s="1"/>
  <c r="F243" i="2"/>
  <c r="G243" i="2"/>
  <c r="P243" i="2" s="1"/>
  <c r="H243" i="2"/>
  <c r="I243" i="2"/>
  <c r="J243" i="2"/>
  <c r="K243" i="2"/>
  <c r="L243" i="2"/>
  <c r="M243" i="2"/>
  <c r="O243" i="2"/>
  <c r="D244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D245" i="2"/>
  <c r="E245" i="2"/>
  <c r="N245" i="2" s="1"/>
  <c r="F245" i="2"/>
  <c r="G245" i="2"/>
  <c r="P245" i="2" s="1"/>
  <c r="H245" i="2"/>
  <c r="I245" i="2"/>
  <c r="J245" i="2"/>
  <c r="K245" i="2"/>
  <c r="L245" i="2"/>
  <c r="M245" i="2"/>
  <c r="O245" i="2"/>
  <c r="D246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D247" i="2"/>
  <c r="E247" i="2"/>
  <c r="N247" i="2" s="1"/>
  <c r="F247" i="2"/>
  <c r="G247" i="2"/>
  <c r="P247" i="2" s="1"/>
  <c r="H247" i="2"/>
  <c r="I247" i="2"/>
  <c r="J247" i="2"/>
  <c r="K247" i="2"/>
  <c r="L247" i="2"/>
  <c r="M247" i="2"/>
  <c r="O247" i="2"/>
  <c r="D248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D249" i="2"/>
  <c r="E249" i="2"/>
  <c r="N249" i="2" s="1"/>
  <c r="F249" i="2"/>
  <c r="G249" i="2"/>
  <c r="P249" i="2" s="1"/>
  <c r="H249" i="2"/>
  <c r="I249" i="2"/>
  <c r="J249" i="2"/>
  <c r="K249" i="2"/>
  <c r="L249" i="2"/>
  <c r="M249" i="2"/>
  <c r="O249" i="2"/>
  <c r="D250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D251" i="2"/>
  <c r="E251" i="2"/>
  <c r="N251" i="2" s="1"/>
  <c r="F251" i="2"/>
  <c r="G251" i="2"/>
  <c r="P251" i="2" s="1"/>
  <c r="H251" i="2"/>
  <c r="I251" i="2"/>
  <c r="J251" i="2"/>
  <c r="K251" i="2"/>
  <c r="L251" i="2"/>
  <c r="M251" i="2"/>
  <c r="O251" i="2"/>
  <c r="D252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D253" i="2"/>
  <c r="E253" i="2"/>
  <c r="N253" i="2" s="1"/>
  <c r="F253" i="2"/>
  <c r="G253" i="2"/>
  <c r="P253" i="2" s="1"/>
  <c r="H253" i="2"/>
  <c r="I253" i="2"/>
  <c r="J253" i="2"/>
  <c r="K253" i="2"/>
  <c r="L253" i="2"/>
  <c r="M253" i="2"/>
  <c r="O253" i="2"/>
  <c r="D254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D255" i="2"/>
  <c r="E255" i="2"/>
  <c r="N255" i="2" s="1"/>
  <c r="F255" i="2"/>
  <c r="G255" i="2"/>
  <c r="P255" i="2" s="1"/>
  <c r="H255" i="2"/>
  <c r="I255" i="2"/>
  <c r="J255" i="2"/>
  <c r="K255" i="2"/>
  <c r="L255" i="2"/>
  <c r="M255" i="2"/>
  <c r="O255" i="2"/>
  <c r="D256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D257" i="2"/>
  <c r="E257" i="2"/>
  <c r="N257" i="2" s="1"/>
  <c r="F257" i="2"/>
  <c r="G257" i="2"/>
  <c r="P257" i="2" s="1"/>
  <c r="H257" i="2"/>
  <c r="I257" i="2"/>
  <c r="J257" i="2"/>
  <c r="K257" i="2"/>
  <c r="L257" i="2"/>
  <c r="M257" i="2"/>
  <c r="O257" i="2"/>
  <c r="D258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D259" i="2"/>
  <c r="E259" i="2"/>
  <c r="N259" i="2" s="1"/>
  <c r="F259" i="2"/>
  <c r="G259" i="2"/>
  <c r="P259" i="2" s="1"/>
  <c r="H259" i="2"/>
  <c r="I259" i="2"/>
  <c r="J259" i="2"/>
  <c r="K259" i="2"/>
  <c r="L259" i="2"/>
  <c r="M259" i="2"/>
  <c r="O259" i="2"/>
  <c r="D260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D261" i="2"/>
  <c r="E261" i="2"/>
  <c r="N261" i="2" s="1"/>
  <c r="F261" i="2"/>
  <c r="G261" i="2"/>
  <c r="P261" i="2" s="1"/>
  <c r="H261" i="2"/>
  <c r="I261" i="2"/>
  <c r="J261" i="2"/>
  <c r="K261" i="2"/>
  <c r="L261" i="2"/>
  <c r="M261" i="2"/>
  <c r="O261" i="2"/>
  <c r="D262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D263" i="2"/>
  <c r="E263" i="2"/>
  <c r="N263" i="2" s="1"/>
  <c r="F263" i="2"/>
  <c r="G263" i="2"/>
  <c r="P263" i="2" s="1"/>
  <c r="H263" i="2"/>
  <c r="I263" i="2"/>
  <c r="J263" i="2"/>
  <c r="K263" i="2"/>
  <c r="L263" i="2"/>
  <c r="M263" i="2"/>
  <c r="O263" i="2"/>
  <c r="D264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D265" i="2"/>
  <c r="E265" i="2"/>
  <c r="N265" i="2" s="1"/>
  <c r="F265" i="2"/>
  <c r="G265" i="2"/>
  <c r="P265" i="2" s="1"/>
  <c r="H265" i="2"/>
  <c r="I265" i="2"/>
  <c r="J265" i="2"/>
  <c r="K265" i="2"/>
  <c r="L265" i="2"/>
  <c r="M265" i="2"/>
  <c r="O265" i="2"/>
  <c r="D266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D267" i="2"/>
  <c r="E267" i="2"/>
  <c r="N267" i="2" s="1"/>
  <c r="F267" i="2"/>
  <c r="G267" i="2"/>
  <c r="P267" i="2" s="1"/>
  <c r="H267" i="2"/>
  <c r="I267" i="2"/>
  <c r="J267" i="2"/>
  <c r="K267" i="2"/>
  <c r="L267" i="2"/>
  <c r="M267" i="2"/>
  <c r="O267" i="2"/>
  <c r="D268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D269" i="2"/>
  <c r="E269" i="2"/>
  <c r="N269" i="2" s="1"/>
  <c r="F269" i="2"/>
  <c r="G269" i="2"/>
  <c r="P269" i="2" s="1"/>
  <c r="H269" i="2"/>
  <c r="I269" i="2"/>
  <c r="J269" i="2"/>
  <c r="K269" i="2"/>
  <c r="L269" i="2"/>
  <c r="M269" i="2"/>
  <c r="O269" i="2"/>
  <c r="D270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D271" i="2"/>
  <c r="E271" i="2"/>
  <c r="N271" i="2" s="1"/>
  <c r="F271" i="2"/>
  <c r="G271" i="2"/>
  <c r="P271" i="2" s="1"/>
  <c r="H271" i="2"/>
  <c r="I271" i="2"/>
  <c r="J271" i="2"/>
  <c r="K271" i="2"/>
  <c r="L271" i="2"/>
  <c r="M271" i="2"/>
  <c r="O271" i="2"/>
  <c r="D272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D273" i="2"/>
  <c r="E273" i="2"/>
  <c r="N273" i="2" s="1"/>
  <c r="F273" i="2"/>
  <c r="G273" i="2"/>
  <c r="P273" i="2" s="1"/>
  <c r="H273" i="2"/>
  <c r="I273" i="2"/>
  <c r="J273" i="2"/>
  <c r="K273" i="2"/>
  <c r="L273" i="2"/>
  <c r="M273" i="2"/>
  <c r="O273" i="2"/>
  <c r="D274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D275" i="2"/>
  <c r="E275" i="2"/>
  <c r="N275" i="2" s="1"/>
  <c r="F275" i="2"/>
  <c r="G275" i="2"/>
  <c r="P275" i="2" s="1"/>
  <c r="H275" i="2"/>
  <c r="I275" i="2"/>
  <c r="J275" i="2"/>
  <c r="K275" i="2"/>
  <c r="L275" i="2"/>
  <c r="M275" i="2"/>
  <c r="O275" i="2"/>
  <c r="D276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D277" i="2"/>
  <c r="E277" i="2"/>
  <c r="N277" i="2" s="1"/>
  <c r="F277" i="2"/>
  <c r="G277" i="2"/>
  <c r="P277" i="2" s="1"/>
  <c r="H277" i="2"/>
  <c r="I277" i="2"/>
  <c r="J277" i="2"/>
  <c r="K277" i="2"/>
  <c r="L277" i="2"/>
  <c r="M277" i="2"/>
  <c r="O277" i="2"/>
  <c r="D278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D279" i="2"/>
  <c r="E279" i="2"/>
  <c r="N279" i="2" s="1"/>
  <c r="F279" i="2"/>
  <c r="G279" i="2"/>
  <c r="P279" i="2" s="1"/>
  <c r="H279" i="2"/>
  <c r="I279" i="2"/>
  <c r="J279" i="2"/>
  <c r="K279" i="2"/>
  <c r="L279" i="2"/>
  <c r="M279" i="2"/>
  <c r="O279" i="2"/>
  <c r="D280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D281" i="2"/>
  <c r="E281" i="2"/>
  <c r="N281" i="2" s="1"/>
  <c r="F281" i="2"/>
  <c r="G281" i="2"/>
  <c r="P281" i="2" s="1"/>
  <c r="H281" i="2"/>
  <c r="I281" i="2"/>
  <c r="J281" i="2"/>
  <c r="K281" i="2"/>
  <c r="L281" i="2"/>
  <c r="M281" i="2"/>
  <c r="O281" i="2"/>
  <c r="D282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D283" i="2"/>
  <c r="E283" i="2"/>
  <c r="N283" i="2" s="1"/>
  <c r="F283" i="2"/>
  <c r="G283" i="2"/>
  <c r="P283" i="2" s="1"/>
  <c r="H283" i="2"/>
  <c r="I283" i="2"/>
  <c r="J283" i="2"/>
  <c r="K283" i="2"/>
  <c r="L283" i="2"/>
  <c r="M283" i="2"/>
  <c r="O283" i="2"/>
  <c r="D284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D285" i="2"/>
  <c r="E285" i="2"/>
  <c r="N285" i="2" s="1"/>
  <c r="F285" i="2"/>
  <c r="G285" i="2"/>
  <c r="P285" i="2" s="1"/>
  <c r="H285" i="2"/>
  <c r="I285" i="2"/>
  <c r="J285" i="2"/>
  <c r="K285" i="2"/>
  <c r="L285" i="2"/>
  <c r="M285" i="2"/>
  <c r="O285" i="2"/>
  <c r="D286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D287" i="2"/>
  <c r="E287" i="2"/>
  <c r="N287" i="2" s="1"/>
  <c r="F287" i="2"/>
  <c r="G287" i="2"/>
  <c r="P287" i="2" s="1"/>
  <c r="H287" i="2"/>
  <c r="I287" i="2"/>
  <c r="J287" i="2"/>
  <c r="K287" i="2"/>
  <c r="L287" i="2"/>
  <c r="M287" i="2"/>
  <c r="O287" i="2"/>
  <c r="D288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D289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D290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D291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D292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D293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D294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D295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D296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D297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D298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D299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D300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D301" i="2"/>
  <c r="E301" i="2"/>
  <c r="N301" i="2" s="1"/>
  <c r="F301" i="2"/>
  <c r="G301" i="2"/>
  <c r="P301" i="2" s="1"/>
  <c r="H301" i="2"/>
  <c r="I301" i="2"/>
  <c r="J301" i="2"/>
  <c r="K301" i="2"/>
  <c r="L301" i="2"/>
  <c r="M301" i="2"/>
  <c r="O301" i="2"/>
  <c r="D302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D303" i="2"/>
  <c r="E303" i="2"/>
  <c r="N303" i="2" s="1"/>
  <c r="F303" i="2"/>
  <c r="G303" i="2"/>
  <c r="P303" i="2" s="1"/>
  <c r="H303" i="2"/>
  <c r="I303" i="2"/>
  <c r="J303" i="2"/>
  <c r="K303" i="2"/>
  <c r="L303" i="2"/>
  <c r="M303" i="2"/>
  <c r="O303" i="2"/>
  <c r="D304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D305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D306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D307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D308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D309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D310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D311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D312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D313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D314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D315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D316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D317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D318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D319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D320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D321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D322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D323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D324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D325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D326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D327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D328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D329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D330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D331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D332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D333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D334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D335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D336" i="2"/>
  <c r="E336" i="2"/>
  <c r="N336" i="2" s="1"/>
  <c r="F336" i="2"/>
  <c r="G336" i="2"/>
  <c r="P336" i="2" s="1"/>
  <c r="H336" i="2"/>
  <c r="I336" i="2"/>
  <c r="J336" i="2"/>
  <c r="K336" i="2"/>
  <c r="L336" i="2"/>
  <c r="M336" i="2"/>
  <c r="O336" i="2"/>
  <c r="D337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D338" i="2"/>
  <c r="E338" i="2"/>
  <c r="N338" i="2" s="1"/>
  <c r="F338" i="2"/>
  <c r="G338" i="2"/>
  <c r="P338" i="2" s="1"/>
  <c r="H338" i="2"/>
  <c r="I338" i="2"/>
  <c r="J338" i="2"/>
  <c r="K338" i="2"/>
  <c r="L338" i="2"/>
  <c r="M338" i="2"/>
  <c r="O338" i="2"/>
  <c r="D339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D340" i="2"/>
  <c r="E340" i="2"/>
  <c r="N340" i="2" s="1"/>
  <c r="F340" i="2"/>
  <c r="G340" i="2"/>
  <c r="P340" i="2" s="1"/>
  <c r="H340" i="2"/>
  <c r="I340" i="2"/>
  <c r="J340" i="2"/>
  <c r="K340" i="2"/>
  <c r="L340" i="2"/>
  <c r="M340" i="2"/>
  <c r="O340" i="2"/>
  <c r="D341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D342" i="2"/>
  <c r="E342" i="2"/>
  <c r="N342" i="2" s="1"/>
  <c r="F342" i="2"/>
  <c r="G342" i="2"/>
  <c r="P342" i="2" s="1"/>
  <c r="H342" i="2"/>
  <c r="I342" i="2"/>
  <c r="J342" i="2"/>
  <c r="K342" i="2"/>
  <c r="L342" i="2"/>
  <c r="M342" i="2"/>
  <c r="O342" i="2"/>
  <c r="D343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D344" i="2"/>
  <c r="E344" i="2"/>
  <c r="N344" i="2" s="1"/>
  <c r="F344" i="2"/>
  <c r="G344" i="2"/>
  <c r="P344" i="2" s="1"/>
  <c r="H344" i="2"/>
  <c r="I344" i="2"/>
  <c r="J344" i="2"/>
  <c r="K344" i="2"/>
  <c r="L344" i="2"/>
  <c r="M344" i="2"/>
  <c r="O344" i="2"/>
  <c r="D345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D346" i="2"/>
  <c r="E346" i="2"/>
  <c r="N346" i="2" s="1"/>
  <c r="F346" i="2"/>
  <c r="G346" i="2"/>
  <c r="P346" i="2" s="1"/>
  <c r="H346" i="2"/>
  <c r="I346" i="2"/>
  <c r="J346" i="2"/>
  <c r="K346" i="2"/>
  <c r="L346" i="2"/>
  <c r="M346" i="2"/>
  <c r="O346" i="2"/>
  <c r="D347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D348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D349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D350" i="2"/>
  <c r="E350" i="2"/>
  <c r="N350" i="2" s="1"/>
  <c r="F350" i="2"/>
  <c r="G350" i="2"/>
  <c r="P350" i="2" s="1"/>
  <c r="H350" i="2"/>
  <c r="I350" i="2"/>
  <c r="J350" i="2"/>
  <c r="K350" i="2"/>
  <c r="L350" i="2"/>
  <c r="M350" i="2"/>
  <c r="O350" i="2"/>
  <c r="D351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52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D353" i="2"/>
  <c r="E353" i="2"/>
  <c r="F353" i="2"/>
  <c r="O353" i="2" s="1"/>
  <c r="G353" i="2"/>
  <c r="H353" i="2"/>
  <c r="I353" i="2"/>
  <c r="J353" i="2"/>
  <c r="K353" i="2"/>
  <c r="L353" i="2"/>
  <c r="M353" i="2"/>
  <c r="N353" i="2"/>
  <c r="P353" i="2"/>
  <c r="D354" i="2"/>
  <c r="E354" i="2"/>
  <c r="N354" i="2" s="1"/>
  <c r="F354" i="2"/>
  <c r="G354" i="2"/>
  <c r="P354" i="2" s="1"/>
  <c r="H354" i="2"/>
  <c r="I354" i="2"/>
  <c r="J354" i="2"/>
  <c r="K354" i="2"/>
  <c r="L354" i="2"/>
  <c r="M354" i="2"/>
  <c r="O354" i="2"/>
  <c r="D355" i="2"/>
  <c r="E355" i="2"/>
  <c r="F355" i="2"/>
  <c r="O355" i="2" s="1"/>
  <c r="G355" i="2"/>
  <c r="H355" i="2"/>
  <c r="I355" i="2"/>
  <c r="J355" i="2"/>
  <c r="K355" i="2"/>
  <c r="L355" i="2"/>
  <c r="M355" i="2"/>
  <c r="N355" i="2"/>
  <c r="P355" i="2"/>
  <c r="D356" i="2"/>
  <c r="E356" i="2"/>
  <c r="N356" i="2" s="1"/>
  <c r="F356" i="2"/>
  <c r="G356" i="2"/>
  <c r="P356" i="2" s="1"/>
  <c r="H356" i="2"/>
  <c r="I356" i="2"/>
  <c r="J356" i="2"/>
  <c r="K356" i="2"/>
  <c r="L356" i="2"/>
  <c r="M356" i="2"/>
  <c r="O356" i="2"/>
  <c r="D357" i="2"/>
  <c r="E357" i="2"/>
  <c r="F357" i="2"/>
  <c r="O357" i="2" s="1"/>
  <c r="G357" i="2"/>
  <c r="H357" i="2"/>
  <c r="I357" i="2"/>
  <c r="J357" i="2"/>
  <c r="K357" i="2"/>
  <c r="L357" i="2"/>
  <c r="M357" i="2"/>
  <c r="N357" i="2"/>
  <c r="P357" i="2"/>
  <c r="D358" i="2"/>
  <c r="E358" i="2"/>
  <c r="N358" i="2" s="1"/>
  <c r="F358" i="2"/>
  <c r="G358" i="2"/>
  <c r="P358" i="2" s="1"/>
  <c r="H358" i="2"/>
  <c r="I358" i="2"/>
  <c r="J358" i="2"/>
  <c r="K358" i="2"/>
  <c r="L358" i="2"/>
  <c r="M358" i="2"/>
  <c r="O358" i="2"/>
  <c r="D359" i="2"/>
  <c r="E359" i="2"/>
  <c r="F359" i="2"/>
  <c r="O359" i="2" s="1"/>
  <c r="G359" i="2"/>
  <c r="H359" i="2"/>
  <c r="I359" i="2"/>
  <c r="J359" i="2"/>
  <c r="K359" i="2"/>
  <c r="L359" i="2"/>
  <c r="M359" i="2"/>
  <c r="N359" i="2"/>
  <c r="P359" i="2"/>
  <c r="D360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D361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D362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D363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D364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D365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D366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D367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D368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D369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D370" i="2"/>
  <c r="E370" i="2"/>
  <c r="N370" i="2" s="1"/>
  <c r="F370" i="2"/>
  <c r="G370" i="2"/>
  <c r="P370" i="2" s="1"/>
  <c r="H370" i="2"/>
  <c r="I370" i="2"/>
  <c r="J370" i="2"/>
  <c r="K370" i="2"/>
  <c r="L370" i="2"/>
  <c r="M370" i="2"/>
  <c r="O370" i="2"/>
  <c r="D371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D372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D373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D374" i="2"/>
  <c r="E374" i="2"/>
  <c r="N374" i="2" s="1"/>
  <c r="F374" i="2"/>
  <c r="G374" i="2"/>
  <c r="P374" i="2" s="1"/>
  <c r="H374" i="2"/>
  <c r="I374" i="2"/>
  <c r="J374" i="2"/>
  <c r="K374" i="2"/>
  <c r="L374" i="2"/>
  <c r="M374" i="2"/>
  <c r="O374" i="2"/>
  <c r="D375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D376" i="2"/>
  <c r="E376" i="2"/>
  <c r="N376" i="2" s="1"/>
  <c r="F376" i="2"/>
  <c r="G376" i="2"/>
  <c r="P376" i="2" s="1"/>
  <c r="H376" i="2"/>
  <c r="I376" i="2"/>
  <c r="J376" i="2"/>
  <c r="K376" i="2"/>
  <c r="L376" i="2"/>
  <c r="M376" i="2"/>
  <c r="O376" i="2"/>
  <c r="D377" i="2"/>
  <c r="E377" i="2"/>
  <c r="F377" i="2"/>
  <c r="O377" i="2" s="1"/>
  <c r="G377" i="2"/>
  <c r="H377" i="2"/>
  <c r="I377" i="2"/>
  <c r="J377" i="2"/>
  <c r="K377" i="2"/>
  <c r="L377" i="2"/>
  <c r="M377" i="2"/>
  <c r="N377" i="2"/>
  <c r="P377" i="2"/>
  <c r="D378" i="2"/>
  <c r="E378" i="2"/>
  <c r="N378" i="2" s="1"/>
  <c r="F378" i="2"/>
  <c r="G378" i="2"/>
  <c r="P378" i="2" s="1"/>
  <c r="H378" i="2"/>
  <c r="I378" i="2"/>
  <c r="J378" i="2"/>
  <c r="K378" i="2"/>
  <c r="L378" i="2"/>
  <c r="M378" i="2"/>
  <c r="O378" i="2"/>
  <c r="D379" i="2"/>
  <c r="E379" i="2"/>
  <c r="F379" i="2"/>
  <c r="O379" i="2" s="1"/>
  <c r="G379" i="2"/>
  <c r="H379" i="2"/>
  <c r="I379" i="2"/>
  <c r="J379" i="2"/>
  <c r="K379" i="2"/>
  <c r="L379" i="2"/>
  <c r="M379" i="2"/>
  <c r="N379" i="2"/>
  <c r="P379" i="2"/>
  <c r="D380" i="2"/>
  <c r="E380" i="2"/>
  <c r="N380" i="2" s="1"/>
  <c r="F380" i="2"/>
  <c r="G380" i="2"/>
  <c r="P380" i="2" s="1"/>
  <c r="H380" i="2"/>
  <c r="I380" i="2"/>
  <c r="J380" i="2"/>
  <c r="K380" i="2"/>
  <c r="L380" i="2"/>
  <c r="M380" i="2"/>
  <c r="O380" i="2"/>
  <c r="D381" i="2"/>
  <c r="E381" i="2"/>
  <c r="F381" i="2"/>
  <c r="O381" i="2" s="1"/>
  <c r="G381" i="2"/>
  <c r="H381" i="2"/>
  <c r="I381" i="2"/>
  <c r="J381" i="2"/>
  <c r="K381" i="2"/>
  <c r="L381" i="2"/>
  <c r="M381" i="2"/>
  <c r="N381" i="2"/>
  <c r="P381" i="2"/>
  <c r="D382" i="2"/>
  <c r="E382" i="2"/>
  <c r="N382" i="2" s="1"/>
  <c r="F382" i="2"/>
  <c r="G382" i="2"/>
  <c r="P382" i="2" s="1"/>
  <c r="H382" i="2"/>
  <c r="I382" i="2"/>
  <c r="J382" i="2"/>
  <c r="K382" i="2"/>
  <c r="L382" i="2"/>
  <c r="M382" i="2"/>
  <c r="O382" i="2"/>
  <c r="D383" i="2"/>
  <c r="E383" i="2"/>
  <c r="F383" i="2"/>
  <c r="O383" i="2" s="1"/>
  <c r="G383" i="2"/>
  <c r="H383" i="2"/>
  <c r="I383" i="2"/>
  <c r="J383" i="2"/>
  <c r="K383" i="2"/>
  <c r="L383" i="2"/>
  <c r="M383" i="2"/>
  <c r="N383" i="2"/>
  <c r="P383" i="2"/>
  <c r="D384" i="2"/>
  <c r="E384" i="2"/>
  <c r="N384" i="2" s="1"/>
  <c r="F384" i="2"/>
  <c r="G384" i="2"/>
  <c r="P384" i="2" s="1"/>
  <c r="H384" i="2"/>
  <c r="I384" i="2"/>
  <c r="J384" i="2"/>
  <c r="K384" i="2"/>
  <c r="L384" i="2"/>
  <c r="M384" i="2"/>
  <c r="O384" i="2"/>
  <c r="D385" i="2"/>
  <c r="E385" i="2"/>
  <c r="F385" i="2"/>
  <c r="O385" i="2" s="1"/>
  <c r="G385" i="2"/>
  <c r="H385" i="2"/>
  <c r="I385" i="2"/>
  <c r="J385" i="2"/>
  <c r="K385" i="2"/>
  <c r="L385" i="2"/>
  <c r="M385" i="2"/>
  <c r="N385" i="2"/>
  <c r="P385" i="2"/>
  <c r="D187" i="2"/>
  <c r="E187" i="2"/>
  <c r="F187" i="2"/>
  <c r="G187" i="2"/>
  <c r="P187" i="2" s="1"/>
  <c r="H187" i="2"/>
  <c r="I187" i="2"/>
  <c r="J187" i="2"/>
  <c r="K187" i="2"/>
  <c r="L187" i="2"/>
  <c r="M187" i="2"/>
  <c r="N187" i="2"/>
  <c r="O187" i="2"/>
  <c r="D188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D189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D191" i="2"/>
  <c r="E191" i="2"/>
  <c r="F191" i="2"/>
  <c r="G191" i="2"/>
  <c r="P191" i="2" s="1"/>
  <c r="H191" i="2"/>
  <c r="I191" i="2"/>
  <c r="J191" i="2"/>
  <c r="K191" i="2"/>
  <c r="L191" i="2"/>
  <c r="M191" i="2"/>
  <c r="N191" i="2"/>
  <c r="O191" i="2"/>
  <c r="D192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D193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D195" i="2"/>
  <c r="E195" i="2"/>
  <c r="F195" i="2"/>
  <c r="G195" i="2"/>
  <c r="P195" i="2" s="1"/>
  <c r="H195" i="2"/>
  <c r="I195" i="2"/>
  <c r="J195" i="2"/>
  <c r="K195" i="2"/>
  <c r="L195" i="2"/>
  <c r="M195" i="2"/>
  <c r="N195" i="2"/>
  <c r="O195" i="2"/>
  <c r="D196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D197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S197" i="8" l="1"/>
  <c r="S195" i="8"/>
  <c r="T200" i="8"/>
  <c r="S198" i="8"/>
  <c r="S194" i="8"/>
  <c r="T193" i="8"/>
  <c r="T190" i="8"/>
  <c r="T188" i="8"/>
  <c r="S186" i="8"/>
  <c r="S181" i="8"/>
  <c r="T178" i="8"/>
  <c r="T176" i="8"/>
  <c r="T173" i="8"/>
  <c r="T172" i="8"/>
  <c r="S169" i="8"/>
  <c r="S193" i="8"/>
  <c r="T189" i="8"/>
  <c r="T186" i="8"/>
  <c r="T184" i="8"/>
  <c r="S182" i="8"/>
  <c r="T177" i="8"/>
  <c r="S173" i="8"/>
  <c r="S170" i="8"/>
  <c r="AB383" i="2"/>
  <c r="AB295" i="2"/>
  <c r="AC290" i="2"/>
  <c r="AA384" i="2"/>
  <c r="AB379" i="2"/>
  <c r="AA376" i="2"/>
  <c r="AC374" i="2"/>
  <c r="AB371" i="2"/>
  <c r="AA368" i="2"/>
  <c r="AC366" i="2"/>
  <c r="AB363" i="2"/>
  <c r="AA360" i="2"/>
  <c r="AC358" i="2"/>
  <c r="AB355" i="2"/>
  <c r="AA352" i="2"/>
  <c r="AC350" i="2"/>
  <c r="AB347" i="2"/>
  <c r="AA344" i="2"/>
  <c r="AC342" i="2"/>
  <c r="AB339" i="2"/>
  <c r="AA336" i="2"/>
  <c r="AC334" i="2"/>
  <c r="AB331" i="2"/>
  <c r="AA328" i="2"/>
  <c r="AC326" i="2"/>
  <c r="AB323" i="2"/>
  <c r="AA320" i="2"/>
  <c r="AC318" i="2"/>
  <c r="AB315" i="2"/>
  <c r="AA312" i="2"/>
  <c r="AC310" i="2"/>
  <c r="AB307" i="2"/>
  <c r="AA304" i="2"/>
  <c r="AC302" i="2"/>
  <c r="AB298" i="2"/>
  <c r="AC293" i="2"/>
  <c r="AA287" i="2"/>
  <c r="AA283" i="2"/>
  <c r="AA275" i="2"/>
  <c r="AA267" i="2"/>
  <c r="AC263" i="2"/>
  <c r="AB260" i="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C17" i="8" l="1"/>
  <c r="O17" i="8"/>
  <c r="P17" i="8"/>
  <c r="Q17" i="8"/>
  <c r="S17" i="8" s="1"/>
  <c r="R17" i="8"/>
  <c r="T17" i="8" s="1"/>
  <c r="C18" i="8"/>
  <c r="O18" i="8"/>
  <c r="P18" i="8"/>
  <c r="Q18" i="8"/>
  <c r="S18" i="8" s="1"/>
  <c r="R18" i="8"/>
  <c r="C19" i="8"/>
  <c r="O19" i="8"/>
  <c r="P19" i="8"/>
  <c r="Q19" i="8"/>
  <c r="R19" i="8"/>
  <c r="T19" i="8" s="1"/>
  <c r="S19" i="8"/>
  <c r="C20" i="8"/>
  <c r="O20" i="8"/>
  <c r="P20" i="8"/>
  <c r="Q20" i="8"/>
  <c r="R20" i="8"/>
  <c r="T20" i="8"/>
  <c r="C21" i="8"/>
  <c r="O21" i="8"/>
  <c r="P21" i="8"/>
  <c r="Q21" i="8"/>
  <c r="S21" i="8" s="1"/>
  <c r="R21" i="8"/>
  <c r="T21" i="8" s="1"/>
  <c r="C22" i="8"/>
  <c r="O22" i="8"/>
  <c r="P22" i="8"/>
  <c r="T22" i="8" s="1"/>
  <c r="Q22" i="8"/>
  <c r="S22" i="8" s="1"/>
  <c r="R22" i="8"/>
  <c r="C23" i="8"/>
  <c r="O23" i="8"/>
  <c r="P23" i="8"/>
  <c r="Q23" i="8"/>
  <c r="R23" i="8"/>
  <c r="T23" i="8" s="1"/>
  <c r="S23" i="8"/>
  <c r="C24" i="8"/>
  <c r="O24" i="8"/>
  <c r="P24" i="8"/>
  <c r="Q24" i="8"/>
  <c r="S24" i="8" s="1"/>
  <c r="R24" i="8"/>
  <c r="T24" i="8" s="1"/>
  <c r="C25" i="8"/>
  <c r="O25" i="8"/>
  <c r="P25" i="8"/>
  <c r="Q25" i="8"/>
  <c r="S25" i="8" s="1"/>
  <c r="R25" i="8"/>
  <c r="C26" i="8"/>
  <c r="O26" i="8"/>
  <c r="P26" i="8"/>
  <c r="Q26" i="8"/>
  <c r="R26" i="8"/>
  <c r="C27" i="8"/>
  <c r="O27" i="8"/>
  <c r="P27" i="8"/>
  <c r="Q27" i="8"/>
  <c r="S27" i="8" s="1"/>
  <c r="R27" i="8"/>
  <c r="T27" i="8"/>
  <c r="C28" i="8"/>
  <c r="O28" i="8"/>
  <c r="P28" i="8"/>
  <c r="Q28" i="8"/>
  <c r="R28" i="8"/>
  <c r="S28" i="8"/>
  <c r="T28" i="8"/>
  <c r="C29" i="8"/>
  <c r="O29" i="8"/>
  <c r="P29" i="8"/>
  <c r="Q29" i="8"/>
  <c r="R29" i="8"/>
  <c r="S29" i="8"/>
  <c r="C30" i="8"/>
  <c r="O30" i="8"/>
  <c r="P30" i="8"/>
  <c r="Q30" i="8"/>
  <c r="S30" i="8" s="1"/>
  <c r="R30" i="8"/>
  <c r="T30" i="8" s="1"/>
  <c r="C31" i="8"/>
  <c r="O31" i="8"/>
  <c r="P31" i="8"/>
  <c r="Q31" i="8"/>
  <c r="S31" i="8" s="1"/>
  <c r="R31" i="8"/>
  <c r="T31" i="8"/>
  <c r="C32" i="8"/>
  <c r="O32" i="8"/>
  <c r="P32" i="8"/>
  <c r="Q32" i="8"/>
  <c r="R32" i="8"/>
  <c r="T32" i="8" s="1"/>
  <c r="S32" i="8"/>
  <c r="C33" i="8"/>
  <c r="O33" i="8"/>
  <c r="P33" i="8"/>
  <c r="Q33" i="8"/>
  <c r="R33" i="8"/>
  <c r="S33" i="8"/>
  <c r="C34" i="8"/>
  <c r="O34" i="8"/>
  <c r="P34" i="8"/>
  <c r="Q34" i="8"/>
  <c r="S34" i="8" s="1"/>
  <c r="R34" i="8"/>
  <c r="C35" i="8"/>
  <c r="O35" i="8"/>
  <c r="P35" i="8"/>
  <c r="Q35" i="8"/>
  <c r="S35" i="8" s="1"/>
  <c r="R35" i="8"/>
  <c r="C36" i="8"/>
  <c r="O36" i="8"/>
  <c r="P36" i="8"/>
  <c r="Q36" i="8"/>
  <c r="R36" i="8"/>
  <c r="C37" i="8"/>
  <c r="O37" i="8"/>
  <c r="P37" i="8"/>
  <c r="Q37" i="8"/>
  <c r="R37" i="8"/>
  <c r="T37" i="8" s="1"/>
  <c r="S37" i="8"/>
  <c r="C38" i="8"/>
  <c r="O38" i="8"/>
  <c r="P38" i="8"/>
  <c r="Q38" i="8"/>
  <c r="R38" i="8"/>
  <c r="T38" i="8" s="1"/>
  <c r="S38" i="8"/>
  <c r="C39" i="8"/>
  <c r="O39" i="8"/>
  <c r="P39" i="8"/>
  <c r="Q39" i="8"/>
  <c r="S39" i="8" s="1"/>
  <c r="R39" i="8"/>
  <c r="T39" i="8" s="1"/>
  <c r="C40" i="8"/>
  <c r="O40" i="8"/>
  <c r="P40" i="8"/>
  <c r="Q40" i="8"/>
  <c r="R40" i="8"/>
  <c r="T40" i="8"/>
  <c r="C41" i="8"/>
  <c r="O41" i="8"/>
  <c r="P41" i="8"/>
  <c r="Q41" i="8"/>
  <c r="S41" i="8" s="1"/>
  <c r="R41" i="8"/>
  <c r="T41" i="8"/>
  <c r="C42" i="8"/>
  <c r="O42" i="8"/>
  <c r="P42" i="8"/>
  <c r="Q42" i="8"/>
  <c r="R42" i="8"/>
  <c r="T42" i="8" s="1"/>
  <c r="S42" i="8"/>
  <c r="C43" i="8"/>
  <c r="O43" i="8"/>
  <c r="P43" i="8"/>
  <c r="Q43" i="8"/>
  <c r="R43" i="8"/>
  <c r="C44" i="8"/>
  <c r="O44" i="8"/>
  <c r="P44" i="8"/>
  <c r="Q44" i="8"/>
  <c r="R44" i="8"/>
  <c r="C45" i="8"/>
  <c r="O45" i="8"/>
  <c r="P45" i="8"/>
  <c r="Q45" i="8"/>
  <c r="S45" i="8" s="1"/>
  <c r="R45" i="8"/>
  <c r="T45" i="8" s="1"/>
  <c r="C46" i="8"/>
  <c r="O46" i="8"/>
  <c r="P46" i="8"/>
  <c r="Q46" i="8"/>
  <c r="R46" i="8"/>
  <c r="T46" i="8" s="1"/>
  <c r="S46" i="8"/>
  <c r="C47" i="8"/>
  <c r="O47" i="8"/>
  <c r="P47" i="8"/>
  <c r="Q47" i="8"/>
  <c r="S47" i="8" s="1"/>
  <c r="R47" i="8"/>
  <c r="T47" i="8" s="1"/>
  <c r="C48" i="8"/>
  <c r="O48" i="8"/>
  <c r="P48" i="8"/>
  <c r="Q48" i="8"/>
  <c r="S48" i="8" s="1"/>
  <c r="R48" i="8"/>
  <c r="C49" i="8"/>
  <c r="O49" i="8"/>
  <c r="P49" i="8"/>
  <c r="Q49" i="8"/>
  <c r="R49" i="8"/>
  <c r="T49" i="8"/>
  <c r="C50" i="8"/>
  <c r="O50" i="8"/>
  <c r="P50" i="8"/>
  <c r="Q50" i="8"/>
  <c r="S50" i="8" s="1"/>
  <c r="R50" i="8"/>
  <c r="T50" i="8"/>
  <c r="C51" i="8"/>
  <c r="O51" i="8"/>
  <c r="P51" i="8"/>
  <c r="Q51" i="8"/>
  <c r="S51" i="8" s="1"/>
  <c r="R51" i="8"/>
  <c r="C52" i="8"/>
  <c r="O52" i="8"/>
  <c r="P52" i="8"/>
  <c r="T52" i="8" s="1"/>
  <c r="Q52" i="8"/>
  <c r="R52" i="8"/>
  <c r="S52" i="8"/>
  <c r="C53" i="8"/>
  <c r="O53" i="8"/>
  <c r="P53" i="8"/>
  <c r="Q53" i="8"/>
  <c r="S53" i="8" s="1"/>
  <c r="R53" i="8"/>
  <c r="T53" i="8" s="1"/>
  <c r="C54" i="8"/>
  <c r="O54" i="8"/>
  <c r="P54" i="8"/>
  <c r="Q54" i="8"/>
  <c r="R54" i="8"/>
  <c r="T54" i="8" s="1"/>
  <c r="C55" i="8"/>
  <c r="O55" i="8"/>
  <c r="P55" i="8"/>
  <c r="Q55" i="8"/>
  <c r="S55" i="8" s="1"/>
  <c r="R55" i="8"/>
  <c r="C56" i="8"/>
  <c r="O56" i="8"/>
  <c r="P56" i="8"/>
  <c r="Q56" i="8"/>
  <c r="S56" i="8" s="1"/>
  <c r="R56" i="8"/>
  <c r="T56" i="8" s="1"/>
  <c r="C57" i="8"/>
  <c r="O57" i="8"/>
  <c r="P57" i="8"/>
  <c r="Q57" i="8"/>
  <c r="R57" i="8"/>
  <c r="T57" i="8" s="1"/>
  <c r="S57" i="8"/>
  <c r="C58" i="8"/>
  <c r="O58" i="8"/>
  <c r="P58" i="8"/>
  <c r="Q58" i="8"/>
  <c r="S58" i="8" s="1"/>
  <c r="R58" i="8"/>
  <c r="C59" i="8"/>
  <c r="O59" i="8"/>
  <c r="P59" i="8"/>
  <c r="Q59" i="8"/>
  <c r="R59" i="8"/>
  <c r="T59" i="8"/>
  <c r="C60" i="8"/>
  <c r="O60" i="8"/>
  <c r="P60" i="8"/>
  <c r="Q60" i="8"/>
  <c r="S60" i="8" s="1"/>
  <c r="R60" i="8"/>
  <c r="T60" i="8" s="1"/>
  <c r="C61" i="8"/>
  <c r="O61" i="8"/>
  <c r="P61" i="8"/>
  <c r="Q61" i="8"/>
  <c r="R61" i="8"/>
  <c r="T61" i="8" s="1"/>
  <c r="S61" i="8"/>
  <c r="C62" i="8"/>
  <c r="O62" i="8"/>
  <c r="P62" i="8"/>
  <c r="Q62" i="8"/>
  <c r="S62" i="8" s="1"/>
  <c r="R62" i="8"/>
  <c r="C63" i="8"/>
  <c r="O63" i="8"/>
  <c r="P63" i="8"/>
  <c r="Q63" i="8"/>
  <c r="R63" i="8"/>
  <c r="C64" i="8"/>
  <c r="O64" i="8"/>
  <c r="P64" i="8"/>
  <c r="Q64" i="8"/>
  <c r="R64" i="8"/>
  <c r="T64" i="8" s="1"/>
  <c r="S64" i="8"/>
  <c r="C65" i="8"/>
  <c r="O65" i="8"/>
  <c r="P65" i="8"/>
  <c r="Q65" i="8"/>
  <c r="R65" i="8"/>
  <c r="T65" i="8" s="1"/>
  <c r="S65" i="8"/>
  <c r="C66" i="8"/>
  <c r="O66" i="8"/>
  <c r="P66" i="8"/>
  <c r="Q66" i="8"/>
  <c r="S66" i="8" s="1"/>
  <c r="R66" i="8"/>
  <c r="T66" i="8" s="1"/>
  <c r="C67" i="8"/>
  <c r="O67" i="8"/>
  <c r="P67" i="8"/>
  <c r="T67" i="8" s="1"/>
  <c r="Q67" i="8"/>
  <c r="S67" i="8" s="1"/>
  <c r="R67" i="8"/>
  <c r="C68" i="8"/>
  <c r="O68" i="8"/>
  <c r="P68" i="8"/>
  <c r="Q68" i="8"/>
  <c r="R68" i="8"/>
  <c r="C69" i="8"/>
  <c r="O69" i="8"/>
  <c r="P69" i="8"/>
  <c r="Q69" i="8"/>
  <c r="S69" i="8" s="1"/>
  <c r="R69" i="8"/>
  <c r="T69" i="8" s="1"/>
  <c r="C70" i="8"/>
  <c r="O70" i="8"/>
  <c r="P70" i="8"/>
  <c r="Q70" i="8"/>
  <c r="R70" i="8"/>
  <c r="T70" i="8" s="1"/>
  <c r="S70" i="8"/>
  <c r="C71" i="8"/>
  <c r="O71" i="8"/>
  <c r="P71" i="8"/>
  <c r="T71" i="8" s="1"/>
  <c r="Q71" i="8"/>
  <c r="S71" i="8" s="1"/>
  <c r="R71" i="8"/>
  <c r="C72" i="8"/>
  <c r="O72" i="8"/>
  <c r="P72" i="8"/>
  <c r="Q72" i="8"/>
  <c r="R72" i="8"/>
  <c r="T72" i="8" s="1"/>
  <c r="S72" i="8"/>
  <c r="C73" i="8"/>
  <c r="O73" i="8"/>
  <c r="P73" i="8"/>
  <c r="Q73" i="8"/>
  <c r="R73" i="8"/>
  <c r="T73" i="8" s="1"/>
  <c r="S73" i="8"/>
  <c r="C74" i="8"/>
  <c r="O74" i="8"/>
  <c r="P74" i="8"/>
  <c r="Q74" i="8"/>
  <c r="S74" i="8" s="1"/>
  <c r="R74" i="8"/>
  <c r="T74" i="8" s="1"/>
  <c r="C75" i="8"/>
  <c r="O75" i="8"/>
  <c r="P75" i="8"/>
  <c r="T75" i="8" s="1"/>
  <c r="Q75" i="8"/>
  <c r="S75" i="8" s="1"/>
  <c r="R75" i="8"/>
  <c r="C76" i="8"/>
  <c r="O76" i="8"/>
  <c r="P76" i="8"/>
  <c r="Q76" i="8"/>
  <c r="R76" i="8"/>
  <c r="T76" i="8" s="1"/>
  <c r="S76" i="8"/>
  <c r="C77" i="8"/>
  <c r="O77" i="8"/>
  <c r="P77" i="8"/>
  <c r="Q77" i="8"/>
  <c r="R77" i="8"/>
  <c r="T77" i="8" s="1"/>
  <c r="S77" i="8"/>
  <c r="C78" i="8"/>
  <c r="O78" i="8"/>
  <c r="P78" i="8"/>
  <c r="Q78" i="8"/>
  <c r="S78" i="8" s="1"/>
  <c r="R78" i="8"/>
  <c r="T78" i="8" s="1"/>
  <c r="C79" i="8"/>
  <c r="O79" i="8"/>
  <c r="P79" i="8"/>
  <c r="T79" i="8" s="1"/>
  <c r="Q79" i="8"/>
  <c r="S79" i="8" s="1"/>
  <c r="R79" i="8"/>
  <c r="C80" i="8"/>
  <c r="O80" i="8"/>
  <c r="P80" i="8"/>
  <c r="Q80" i="8"/>
  <c r="R80" i="8"/>
  <c r="T80" i="8" s="1"/>
  <c r="S80" i="8"/>
  <c r="C81" i="8"/>
  <c r="O81" i="8"/>
  <c r="P81" i="8"/>
  <c r="Q81" i="8"/>
  <c r="R81" i="8"/>
  <c r="T81" i="8" s="1"/>
  <c r="S81" i="8"/>
  <c r="C82" i="8"/>
  <c r="O82" i="8"/>
  <c r="P82" i="8"/>
  <c r="Q82" i="8"/>
  <c r="S82" i="8" s="1"/>
  <c r="R82" i="8"/>
  <c r="T82" i="8" s="1"/>
  <c r="C83" i="8"/>
  <c r="O83" i="8"/>
  <c r="P83" i="8"/>
  <c r="T83" i="8" s="1"/>
  <c r="Q83" i="8"/>
  <c r="S83" i="8" s="1"/>
  <c r="R83" i="8"/>
  <c r="C84" i="8"/>
  <c r="O84" i="8"/>
  <c r="P84" i="8"/>
  <c r="Q84" i="8"/>
  <c r="R84" i="8"/>
  <c r="T84" i="8" s="1"/>
  <c r="S84" i="8"/>
  <c r="C85" i="8"/>
  <c r="O85" i="8"/>
  <c r="P85" i="8"/>
  <c r="Q85" i="8"/>
  <c r="R85" i="8"/>
  <c r="T85" i="8" s="1"/>
  <c r="S85" i="8"/>
  <c r="C86" i="8"/>
  <c r="O86" i="8"/>
  <c r="P86" i="8"/>
  <c r="T86" i="8" s="1"/>
  <c r="Q86" i="8"/>
  <c r="S86" i="8" s="1"/>
  <c r="R86" i="8"/>
  <c r="C87" i="8"/>
  <c r="O87" i="8"/>
  <c r="P87" i="8"/>
  <c r="Q87" i="8"/>
  <c r="R87" i="8"/>
  <c r="T87" i="8" s="1"/>
  <c r="S87" i="8"/>
  <c r="C88" i="8"/>
  <c r="O88" i="8"/>
  <c r="P88" i="8"/>
  <c r="T88" i="8" s="1"/>
  <c r="Q88" i="8"/>
  <c r="S88" i="8" s="1"/>
  <c r="R88" i="8"/>
  <c r="C89" i="8"/>
  <c r="O89" i="8"/>
  <c r="P89" i="8"/>
  <c r="T89" i="8" s="1"/>
  <c r="Q89" i="8"/>
  <c r="R89" i="8"/>
  <c r="C90" i="8"/>
  <c r="O90" i="8"/>
  <c r="P90" i="8"/>
  <c r="Q90" i="8"/>
  <c r="S90" i="8" s="1"/>
  <c r="R90" i="8"/>
  <c r="T90" i="8" s="1"/>
  <c r="C91" i="8"/>
  <c r="O91" i="8"/>
  <c r="P91" i="8"/>
  <c r="Q91" i="8"/>
  <c r="R91" i="8"/>
  <c r="T91" i="8" s="1"/>
  <c r="S91" i="8"/>
  <c r="C92" i="8"/>
  <c r="O92" i="8"/>
  <c r="P92" i="8"/>
  <c r="Q92" i="8"/>
  <c r="S92" i="8" s="1"/>
  <c r="R92" i="8"/>
  <c r="C93" i="8"/>
  <c r="O93" i="8"/>
  <c r="P93" i="8"/>
  <c r="T93" i="8" s="1"/>
  <c r="Q93" i="8"/>
  <c r="S93" i="8" s="1"/>
  <c r="R93" i="8"/>
  <c r="C94" i="8"/>
  <c r="O94" i="8"/>
  <c r="P94" i="8"/>
  <c r="Q94" i="8"/>
  <c r="R94" i="8"/>
  <c r="T94" i="8" s="1"/>
  <c r="S94" i="8"/>
  <c r="C95" i="8"/>
  <c r="O95" i="8"/>
  <c r="P95" i="8"/>
  <c r="Q95" i="8"/>
  <c r="R95" i="8"/>
  <c r="T95" i="8" s="1"/>
  <c r="S95" i="8"/>
  <c r="C96" i="8"/>
  <c r="O96" i="8"/>
  <c r="P96" i="8"/>
  <c r="Q96" i="8"/>
  <c r="S96" i="8" s="1"/>
  <c r="R96" i="8"/>
  <c r="T96" i="8" s="1"/>
  <c r="C97" i="8"/>
  <c r="O97" i="8"/>
  <c r="P97" i="8"/>
  <c r="T97" i="8" s="1"/>
  <c r="Q97" i="8"/>
  <c r="S97" i="8" s="1"/>
  <c r="R97" i="8"/>
  <c r="C98" i="8"/>
  <c r="O98" i="8"/>
  <c r="P98" i="8"/>
  <c r="Q98" i="8"/>
  <c r="R98" i="8"/>
  <c r="T98" i="8" s="1"/>
  <c r="S98" i="8"/>
  <c r="C99" i="8"/>
  <c r="O99" i="8"/>
  <c r="P99" i="8"/>
  <c r="Q99" i="8"/>
  <c r="R99" i="8"/>
  <c r="T99" i="8" s="1"/>
  <c r="S99" i="8"/>
  <c r="C100" i="8"/>
  <c r="O100" i="8"/>
  <c r="P100" i="8"/>
  <c r="Q100" i="8"/>
  <c r="S100" i="8" s="1"/>
  <c r="R100" i="8"/>
  <c r="T100" i="8" s="1"/>
  <c r="C101" i="8"/>
  <c r="O101" i="8"/>
  <c r="P101" i="8"/>
  <c r="T101" i="8" s="1"/>
  <c r="Q101" i="8"/>
  <c r="S101" i="8" s="1"/>
  <c r="R101" i="8"/>
  <c r="C102" i="8"/>
  <c r="O102" i="8"/>
  <c r="P102" i="8"/>
  <c r="Q102" i="8"/>
  <c r="R102" i="8"/>
  <c r="T102" i="8" s="1"/>
  <c r="S102" i="8"/>
  <c r="C103" i="8"/>
  <c r="O103" i="8"/>
  <c r="P103" i="8"/>
  <c r="Q103" i="8"/>
  <c r="R103" i="8"/>
  <c r="T103" i="8" s="1"/>
  <c r="S103" i="8"/>
  <c r="C104" i="8"/>
  <c r="O104" i="8"/>
  <c r="P104" i="8"/>
  <c r="Q104" i="8"/>
  <c r="S104" i="8" s="1"/>
  <c r="R104" i="8"/>
  <c r="T104" i="8" s="1"/>
  <c r="C105" i="8"/>
  <c r="O105" i="8"/>
  <c r="P105" i="8"/>
  <c r="T105" i="8" s="1"/>
  <c r="Q105" i="8"/>
  <c r="S105" i="8" s="1"/>
  <c r="R105" i="8"/>
  <c r="C106" i="8"/>
  <c r="O106" i="8"/>
  <c r="P106" i="8"/>
  <c r="Q106" i="8"/>
  <c r="R106" i="8"/>
  <c r="T106" i="8" s="1"/>
  <c r="S106" i="8"/>
  <c r="C107" i="8"/>
  <c r="O107" i="8"/>
  <c r="P107" i="8"/>
  <c r="Q107" i="8"/>
  <c r="R107" i="8"/>
  <c r="T107" i="8" s="1"/>
  <c r="S107" i="8"/>
  <c r="C108" i="8"/>
  <c r="O108" i="8"/>
  <c r="P108" i="8"/>
  <c r="Q108" i="8"/>
  <c r="S108" i="8" s="1"/>
  <c r="R108" i="8"/>
  <c r="T108" i="8" s="1"/>
  <c r="C109" i="8"/>
  <c r="O109" i="8"/>
  <c r="P109" i="8"/>
  <c r="Q109" i="8"/>
  <c r="R109" i="8"/>
  <c r="T109" i="8" s="1"/>
  <c r="C110" i="8"/>
  <c r="O110" i="8"/>
  <c r="P110" i="8"/>
  <c r="Q110" i="8"/>
  <c r="S110" i="8" s="1"/>
  <c r="R110" i="8"/>
  <c r="C111" i="8"/>
  <c r="O111" i="8"/>
  <c r="P111" i="8"/>
  <c r="Q111" i="8"/>
  <c r="S111" i="8" s="1"/>
  <c r="R111" i="8"/>
  <c r="T111" i="8"/>
  <c r="C112" i="8"/>
  <c r="O112" i="8"/>
  <c r="P112" i="8"/>
  <c r="Q112" i="8"/>
  <c r="R112" i="8"/>
  <c r="T112" i="8" s="1"/>
  <c r="S112" i="8"/>
  <c r="C113" i="8"/>
  <c r="O113" i="8"/>
  <c r="P113" i="8"/>
  <c r="Q113" i="8"/>
  <c r="S113" i="8" s="1"/>
  <c r="R113" i="8"/>
  <c r="C114" i="8"/>
  <c r="O114" i="8"/>
  <c r="P114" i="8"/>
  <c r="Q114" i="8"/>
  <c r="R114" i="8"/>
  <c r="C115" i="8"/>
  <c r="O115" i="8"/>
  <c r="P115" i="8"/>
  <c r="Q115" i="8"/>
  <c r="R115" i="8"/>
  <c r="T115" i="8" s="1"/>
  <c r="S115" i="8"/>
  <c r="C116" i="8"/>
  <c r="O116" i="8"/>
  <c r="S116" i="8" s="1"/>
  <c r="P116" i="8"/>
  <c r="Q116" i="8"/>
  <c r="R116" i="8"/>
  <c r="T116" i="8" s="1"/>
  <c r="C117" i="8"/>
  <c r="O117" i="8"/>
  <c r="P117" i="8"/>
  <c r="Q117" i="8"/>
  <c r="S117" i="8" s="1"/>
  <c r="R117" i="8"/>
  <c r="C118" i="8"/>
  <c r="O118" i="8"/>
  <c r="P118" i="8"/>
  <c r="T118" i="8" s="1"/>
  <c r="Q118" i="8"/>
  <c r="S118" i="8" s="1"/>
  <c r="R118" i="8"/>
  <c r="C119" i="8"/>
  <c r="O119" i="8"/>
  <c r="P119" i="8"/>
  <c r="Q119" i="8"/>
  <c r="R119" i="8"/>
  <c r="T119" i="8" s="1"/>
  <c r="S119" i="8"/>
  <c r="C120" i="8"/>
  <c r="O120" i="8"/>
  <c r="P120" i="8"/>
  <c r="Q120" i="8"/>
  <c r="R120" i="8"/>
  <c r="S120" i="8"/>
  <c r="C121" i="8"/>
  <c r="O121" i="8"/>
  <c r="P121" i="8"/>
  <c r="Q121" i="8"/>
  <c r="S121" i="8" s="1"/>
  <c r="R121" i="8"/>
  <c r="T121" i="8" s="1"/>
  <c r="C122" i="8"/>
  <c r="O122" i="8"/>
  <c r="P122" i="8"/>
  <c r="T122" i="8" s="1"/>
  <c r="Q122" i="8"/>
  <c r="S122" i="8" s="1"/>
  <c r="R122" i="8"/>
  <c r="C123" i="8"/>
  <c r="O123" i="8"/>
  <c r="P123" i="8"/>
  <c r="Q123" i="8"/>
  <c r="R123" i="8"/>
  <c r="S123" i="8"/>
  <c r="T123" i="8"/>
  <c r="C124" i="8"/>
  <c r="O124" i="8"/>
  <c r="P124" i="8"/>
  <c r="Q124" i="8"/>
  <c r="S124" i="8" s="1"/>
  <c r="R124" i="8"/>
  <c r="T124" i="8" s="1"/>
  <c r="C125" i="8"/>
  <c r="A124" i="9"/>
  <c r="B124" i="9"/>
  <c r="A124" i="11"/>
  <c r="C124" i="11" s="1"/>
  <c r="B124" i="11"/>
  <c r="O125" i="8"/>
  <c r="P125" i="8"/>
  <c r="Q125" i="8"/>
  <c r="R125" i="8"/>
  <c r="S125" i="8"/>
  <c r="T125" i="8"/>
  <c r="C126" i="8"/>
  <c r="O126" i="8"/>
  <c r="P126" i="8"/>
  <c r="Q126" i="8"/>
  <c r="S126" i="8" s="1"/>
  <c r="R126" i="8"/>
  <c r="C127" i="8"/>
  <c r="O127" i="8"/>
  <c r="P127" i="8"/>
  <c r="Q127" i="8"/>
  <c r="R127" i="8"/>
  <c r="T127" i="8" s="1"/>
  <c r="C128" i="8"/>
  <c r="O128" i="8"/>
  <c r="P128" i="8"/>
  <c r="Q128" i="8"/>
  <c r="S128" i="8" s="1"/>
  <c r="R128" i="8"/>
  <c r="C129" i="8"/>
  <c r="O129" i="8"/>
  <c r="P129" i="8"/>
  <c r="Q129" i="8"/>
  <c r="R129" i="8"/>
  <c r="S129" i="8"/>
  <c r="T129" i="8"/>
  <c r="C130" i="8"/>
  <c r="O130" i="8"/>
  <c r="P130" i="8"/>
  <c r="Q130" i="8"/>
  <c r="S130" i="8" s="1"/>
  <c r="R130" i="8"/>
  <c r="T130" i="8" s="1"/>
  <c r="C131" i="8"/>
  <c r="O131" i="8"/>
  <c r="P131" i="8"/>
  <c r="Q131" i="8"/>
  <c r="R131" i="8"/>
  <c r="C132" i="8"/>
  <c r="O132" i="8"/>
  <c r="P132" i="8"/>
  <c r="Q132" i="8"/>
  <c r="R132" i="8"/>
  <c r="C133" i="8"/>
  <c r="O133" i="8"/>
  <c r="P133" i="8"/>
  <c r="Q133" i="8"/>
  <c r="S133" i="8" s="1"/>
  <c r="R133" i="8"/>
  <c r="T133" i="8" s="1"/>
  <c r="C134" i="8"/>
  <c r="O134" i="8"/>
  <c r="P134" i="8"/>
  <c r="Q134" i="8"/>
  <c r="R134" i="8"/>
  <c r="T134" i="8" s="1"/>
  <c r="S134" i="8"/>
  <c r="C135" i="8"/>
  <c r="O135" i="8"/>
  <c r="P135" i="8"/>
  <c r="Q135" i="8"/>
  <c r="S135" i="8" s="1"/>
  <c r="R135" i="8"/>
  <c r="C136" i="8"/>
  <c r="O136" i="8"/>
  <c r="P136" i="8"/>
  <c r="T136" i="8" s="1"/>
  <c r="Q136" i="8"/>
  <c r="R136" i="8"/>
  <c r="C137" i="8"/>
  <c r="O137" i="8"/>
  <c r="P137" i="8"/>
  <c r="Q137" i="8"/>
  <c r="R137" i="8"/>
  <c r="T137" i="8" s="1"/>
  <c r="S137" i="8"/>
  <c r="C138" i="8"/>
  <c r="O138" i="8"/>
  <c r="P138" i="8"/>
  <c r="Q138" i="8"/>
  <c r="R138" i="8"/>
  <c r="T138" i="8" s="1"/>
  <c r="S138" i="8"/>
  <c r="C139" i="8"/>
  <c r="O139" i="8"/>
  <c r="P139" i="8"/>
  <c r="Q139" i="8"/>
  <c r="S139" i="8" s="1"/>
  <c r="R139" i="8"/>
  <c r="T139" i="8" s="1"/>
  <c r="C140" i="8"/>
  <c r="O140" i="8"/>
  <c r="P140" i="8"/>
  <c r="Q140" i="8"/>
  <c r="R140" i="8"/>
  <c r="T140" i="8"/>
  <c r="C141" i="8"/>
  <c r="O141" i="8"/>
  <c r="P141" i="8"/>
  <c r="Q141" i="8"/>
  <c r="S141" i="8" s="1"/>
  <c r="R141" i="8"/>
  <c r="T141" i="8" s="1"/>
  <c r="C142" i="8"/>
  <c r="O142" i="8"/>
  <c r="P142" i="8"/>
  <c r="T142" i="8" s="1"/>
  <c r="Q142" i="8"/>
  <c r="S142" i="8" s="1"/>
  <c r="R142" i="8"/>
  <c r="C143" i="8"/>
  <c r="O143" i="8"/>
  <c r="P143" i="8"/>
  <c r="Q143" i="8"/>
  <c r="R143" i="8"/>
  <c r="T143" i="8" s="1"/>
  <c r="S143" i="8"/>
  <c r="C144" i="8"/>
  <c r="O144" i="8"/>
  <c r="P144" i="8"/>
  <c r="Q144" i="8"/>
  <c r="R144" i="8"/>
  <c r="S144" i="8"/>
  <c r="C145" i="8"/>
  <c r="O145" i="8"/>
  <c r="P145" i="8"/>
  <c r="Q145" i="8"/>
  <c r="S145" i="8" s="1"/>
  <c r="R145" i="8"/>
  <c r="T145" i="8" s="1"/>
  <c r="C146" i="8"/>
  <c r="O146" i="8"/>
  <c r="P146" i="8"/>
  <c r="T146" i="8" s="1"/>
  <c r="Q146" i="8"/>
  <c r="S146" i="8" s="1"/>
  <c r="R146" i="8"/>
  <c r="C147" i="8"/>
  <c r="O147" i="8"/>
  <c r="P147" i="8"/>
  <c r="Q147" i="8"/>
  <c r="R147" i="8"/>
  <c r="C148" i="8"/>
  <c r="O148" i="8"/>
  <c r="P148" i="8"/>
  <c r="Q148" i="8"/>
  <c r="S148" i="8" s="1"/>
  <c r="R148" i="8"/>
  <c r="T148" i="8" s="1"/>
  <c r="C149" i="8"/>
  <c r="O149" i="8"/>
  <c r="P149" i="8"/>
  <c r="Q149" i="8"/>
  <c r="R149" i="8"/>
  <c r="T149" i="8" s="1"/>
  <c r="S149" i="8"/>
  <c r="C150" i="8"/>
  <c r="O150" i="8"/>
  <c r="P150" i="8"/>
  <c r="Q150" i="8"/>
  <c r="S150" i="8" s="1"/>
  <c r="R150" i="8"/>
  <c r="C151" i="8"/>
  <c r="O151" i="8"/>
  <c r="P151" i="8"/>
  <c r="Q151" i="8"/>
  <c r="R151" i="8"/>
  <c r="T151" i="8"/>
  <c r="C152" i="8"/>
  <c r="O152" i="8"/>
  <c r="P152" i="8"/>
  <c r="Q152" i="8"/>
  <c r="S152" i="8" s="1"/>
  <c r="R152" i="8"/>
  <c r="T152" i="8" s="1"/>
  <c r="C153" i="8"/>
  <c r="O153" i="8"/>
  <c r="P153" i="8"/>
  <c r="Q153" i="8"/>
  <c r="R153" i="8"/>
  <c r="T153" i="8" s="1"/>
  <c r="S153" i="8"/>
  <c r="C154" i="8"/>
  <c r="O154" i="8"/>
  <c r="P154" i="8"/>
  <c r="Q154" i="8"/>
  <c r="S154" i="8" s="1"/>
  <c r="R154" i="8"/>
  <c r="C155" i="8"/>
  <c r="O155" i="8"/>
  <c r="P155" i="8"/>
  <c r="T155" i="8" s="1"/>
  <c r="Q155" i="8"/>
  <c r="R155" i="8"/>
  <c r="C156" i="8"/>
  <c r="O156" i="8"/>
  <c r="P156" i="8"/>
  <c r="Q156" i="8"/>
  <c r="R156" i="8"/>
  <c r="T156" i="8" s="1"/>
  <c r="S156" i="8"/>
  <c r="C157" i="8"/>
  <c r="O157" i="8"/>
  <c r="S157" i="8" s="1"/>
  <c r="P157" i="8"/>
  <c r="Q157" i="8"/>
  <c r="R157" i="8"/>
  <c r="T157" i="8" s="1"/>
  <c r="C158" i="8"/>
  <c r="O158" i="8"/>
  <c r="P158" i="8"/>
  <c r="Q158" i="8"/>
  <c r="S158" i="8" s="1"/>
  <c r="R158" i="8"/>
  <c r="T158" i="8" s="1"/>
  <c r="C159" i="8"/>
  <c r="O159" i="8"/>
  <c r="P159" i="8"/>
  <c r="T159" i="8" s="1"/>
  <c r="Q159" i="8"/>
  <c r="S159" i="8" s="1"/>
  <c r="R159" i="8"/>
  <c r="C160" i="8"/>
  <c r="O160" i="8"/>
  <c r="P160" i="8"/>
  <c r="Q160" i="8"/>
  <c r="R160" i="8"/>
  <c r="T160" i="8" s="1"/>
  <c r="S160" i="8"/>
  <c r="C161" i="8"/>
  <c r="O161" i="8"/>
  <c r="P161" i="8"/>
  <c r="Q161" i="8"/>
  <c r="R161" i="8"/>
  <c r="S161" i="8"/>
  <c r="C162" i="8"/>
  <c r="O162" i="8"/>
  <c r="P162" i="8"/>
  <c r="Q162" i="8"/>
  <c r="S162" i="8" s="1"/>
  <c r="R162" i="8"/>
  <c r="T162" i="8" s="1"/>
  <c r="C163" i="8"/>
  <c r="O163" i="8"/>
  <c r="P163" i="8"/>
  <c r="T163" i="8" s="1"/>
  <c r="Q163" i="8"/>
  <c r="S163" i="8" s="1"/>
  <c r="R163" i="8"/>
  <c r="C164" i="8"/>
  <c r="O164" i="8"/>
  <c r="P164" i="8"/>
  <c r="Q164" i="8"/>
  <c r="R164" i="8"/>
  <c r="S164" i="8"/>
  <c r="T164" i="8"/>
  <c r="C165" i="8"/>
  <c r="O165" i="8"/>
  <c r="P165" i="8"/>
  <c r="Q165" i="8"/>
  <c r="R165" i="8"/>
  <c r="S165" i="8"/>
  <c r="C166" i="8"/>
  <c r="O166" i="8"/>
  <c r="P166" i="8"/>
  <c r="Q166" i="8"/>
  <c r="S166" i="8" s="1"/>
  <c r="R166" i="8"/>
  <c r="T166" i="8" s="1"/>
  <c r="C4" i="8"/>
  <c r="O4" i="8"/>
  <c r="P4" i="8"/>
  <c r="Q4" i="8"/>
  <c r="S4" i="8" s="1"/>
  <c r="R4" i="8"/>
  <c r="T4" i="8" s="1"/>
  <c r="C5" i="8"/>
  <c r="O5" i="8"/>
  <c r="P5" i="8"/>
  <c r="Q5" i="8"/>
  <c r="R5" i="8"/>
  <c r="T5" i="8" s="1"/>
  <c r="S5" i="8"/>
  <c r="C6" i="8"/>
  <c r="O6" i="8"/>
  <c r="P6" i="8"/>
  <c r="Q6" i="8"/>
  <c r="R6" i="8"/>
  <c r="S6" i="8"/>
  <c r="T6" i="8"/>
  <c r="C7" i="8"/>
  <c r="O7" i="8"/>
  <c r="P7" i="8"/>
  <c r="Q7" i="8"/>
  <c r="R7" i="8"/>
  <c r="S7" i="8"/>
  <c r="T7" i="8"/>
  <c r="C8" i="8"/>
  <c r="O8" i="8"/>
  <c r="P8" i="8"/>
  <c r="Q8" i="8"/>
  <c r="S8" i="8" s="1"/>
  <c r="R8" i="8"/>
  <c r="T8" i="8" s="1"/>
  <c r="C9" i="8"/>
  <c r="O9" i="8"/>
  <c r="P9" i="8"/>
  <c r="Q9" i="8"/>
  <c r="R9" i="8"/>
  <c r="T9" i="8" s="1"/>
  <c r="S9" i="8"/>
  <c r="C10" i="8"/>
  <c r="O10" i="8"/>
  <c r="P10" i="8"/>
  <c r="Q10" i="8"/>
  <c r="R10" i="8"/>
  <c r="T10" i="8"/>
  <c r="C11" i="8"/>
  <c r="O11" i="8"/>
  <c r="P11" i="8"/>
  <c r="Q11" i="8"/>
  <c r="S11" i="8" s="1"/>
  <c r="R11" i="8"/>
  <c r="T11" i="8" s="1"/>
  <c r="C12" i="8"/>
  <c r="O12" i="8"/>
  <c r="P12" i="8"/>
  <c r="Q12" i="8"/>
  <c r="S12" i="8" s="1"/>
  <c r="R12" i="8"/>
  <c r="C13" i="8"/>
  <c r="O13" i="8"/>
  <c r="P13" i="8"/>
  <c r="Q13" i="8"/>
  <c r="R13" i="8"/>
  <c r="T13" i="8" s="1"/>
  <c r="S13" i="8"/>
  <c r="C14" i="8"/>
  <c r="O14" i="8"/>
  <c r="P14" i="8"/>
  <c r="Q14" i="8"/>
  <c r="R14" i="8"/>
  <c r="T14" i="8"/>
  <c r="C15" i="8"/>
  <c r="O15" i="8"/>
  <c r="P15" i="8"/>
  <c r="Q15" i="8"/>
  <c r="S15" i="8" s="1"/>
  <c r="R15" i="8"/>
  <c r="T15" i="8" s="1"/>
  <c r="C16" i="8"/>
  <c r="O16" i="8"/>
  <c r="P16" i="8"/>
  <c r="Q16" i="8"/>
  <c r="S16" i="8" s="1"/>
  <c r="R16" i="8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/>
  <c r="A10" i="11"/>
  <c r="C10" i="11" s="1"/>
  <c r="B10" i="11"/>
  <c r="D10" i="11" s="1"/>
  <c r="A11" i="11"/>
  <c r="C11" i="1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/>
  <c r="F21" i="11" s="1"/>
  <c r="A22" i="11"/>
  <c r="C22" i="11" s="1"/>
  <c r="B22" i="11"/>
  <c r="D22" i="11" s="1"/>
  <c r="F22" i="11" s="1"/>
  <c r="A23" i="11"/>
  <c r="C23" i="11" s="1"/>
  <c r="E23" i="11" s="1"/>
  <c r="B23" i="11"/>
  <c r="D23" i="11"/>
  <c r="A24" i="11"/>
  <c r="C24" i="11" s="1"/>
  <c r="B24" i="11"/>
  <c r="D24" i="11" s="1"/>
  <c r="A25" i="11"/>
  <c r="C25" i="11"/>
  <c r="E25" i="11" s="1"/>
  <c r="B25" i="11"/>
  <c r="D25" i="11" s="1"/>
  <c r="A26" i="11"/>
  <c r="C26" i="11" s="1"/>
  <c r="B26" i="11"/>
  <c r="D26" i="11" s="1"/>
  <c r="A27" i="11"/>
  <c r="C27" i="11"/>
  <c r="F27" i="11" s="1"/>
  <c r="B27" i="11"/>
  <c r="D27" i="11" s="1"/>
  <c r="A28" i="11"/>
  <c r="C28" i="11" s="1"/>
  <c r="B28" i="11"/>
  <c r="D28" i="11" s="1"/>
  <c r="E28" i="11" s="1"/>
  <c r="A29" i="11"/>
  <c r="C29" i="11"/>
  <c r="B29" i="11"/>
  <c r="D29" i="11" s="1"/>
  <c r="A30" i="11"/>
  <c r="C30" i="11" s="1"/>
  <c r="B30" i="11"/>
  <c r="D30" i="11" s="1"/>
  <c r="A31" i="11"/>
  <c r="C31" i="11"/>
  <c r="E31" i="11" s="1"/>
  <c r="B31" i="11"/>
  <c r="D31" i="11" s="1"/>
  <c r="A32" i="11"/>
  <c r="C32" i="11" s="1"/>
  <c r="H32" i="11" s="1"/>
  <c r="B32" i="11"/>
  <c r="D32" i="11" s="1"/>
  <c r="A33" i="11"/>
  <c r="C33" i="11"/>
  <c r="B33" i="11"/>
  <c r="D33" i="11" s="1"/>
  <c r="A34" i="11"/>
  <c r="C34" i="11" s="1"/>
  <c r="B34" i="11"/>
  <c r="D34" i="11" s="1"/>
  <c r="A35" i="11"/>
  <c r="C35" i="11"/>
  <c r="B35" i="11"/>
  <c r="D35" i="11" s="1"/>
  <c r="A36" i="11"/>
  <c r="C36" i="11" s="1"/>
  <c r="B36" i="11"/>
  <c r="D36" i="11" s="1"/>
  <c r="A37" i="11"/>
  <c r="C37" i="11"/>
  <c r="B37" i="11"/>
  <c r="D37" i="11" s="1"/>
  <c r="A38" i="11"/>
  <c r="C38" i="11" s="1"/>
  <c r="B38" i="11"/>
  <c r="D38" i="11" s="1"/>
  <c r="A39" i="11"/>
  <c r="C39" i="11"/>
  <c r="B39" i="11"/>
  <c r="D39" i="11" s="1"/>
  <c r="A40" i="11"/>
  <c r="C40" i="11" s="1"/>
  <c r="H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B46" i="11"/>
  <c r="D46" i="11" s="1"/>
  <c r="A47" i="11"/>
  <c r="C47" i="11" s="1"/>
  <c r="E47" i="11" s="1"/>
  <c r="B47" i="11"/>
  <c r="D47" i="11" s="1"/>
  <c r="A48" i="11"/>
  <c r="C48" i="11"/>
  <c r="B48" i="11"/>
  <c r="D48" i="11" s="1"/>
  <c r="A49" i="11"/>
  <c r="C49" i="11" s="1"/>
  <c r="F49" i="11" s="1"/>
  <c r="B49" i="11"/>
  <c r="D49" i="11" s="1"/>
  <c r="A50" i="11"/>
  <c r="C50" i="11" s="1"/>
  <c r="H50" i="11" s="1"/>
  <c r="B50" i="11"/>
  <c r="D50" i="11" s="1"/>
  <c r="A51" i="11"/>
  <c r="C51" i="11" s="1"/>
  <c r="B51" i="11"/>
  <c r="D51" i="11" s="1"/>
  <c r="F51" i="11" s="1"/>
  <c r="A52" i="11"/>
  <c r="C52" i="1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H55" i="11" s="1"/>
  <c r="B55" i="11"/>
  <c r="D55" i="11" s="1"/>
  <c r="A56" i="11"/>
  <c r="C56" i="11"/>
  <c r="B56" i="11"/>
  <c r="D56" i="11" s="1"/>
  <c r="A57" i="11"/>
  <c r="C57" i="11" s="1"/>
  <c r="B57" i="11"/>
  <c r="D57" i="11" s="1"/>
  <c r="A58" i="11"/>
  <c r="C58" i="11"/>
  <c r="B58" i="11"/>
  <c r="D58" i="11" s="1"/>
  <c r="A59" i="11"/>
  <c r="C59" i="11" s="1"/>
  <c r="B59" i="11"/>
  <c r="D59" i="11" s="1"/>
  <c r="A60" i="11"/>
  <c r="C60" i="11"/>
  <c r="E60" i="11" s="1"/>
  <c r="B60" i="11"/>
  <c r="D60" i="11" s="1"/>
  <c r="A61" i="11"/>
  <c r="C61" i="11" s="1"/>
  <c r="B61" i="11"/>
  <c r="D61" i="11" s="1"/>
  <c r="A62" i="11"/>
  <c r="C62" i="11"/>
  <c r="B62" i="11"/>
  <c r="D62" i="11" s="1"/>
  <c r="A63" i="11"/>
  <c r="B63" i="11"/>
  <c r="D63" i="11" s="1"/>
  <c r="A64" i="11"/>
  <c r="C64" i="11"/>
  <c r="B64" i="11"/>
  <c r="D64" i="11" s="1"/>
  <c r="A65" i="11"/>
  <c r="C65" i="11" s="1"/>
  <c r="B65" i="11"/>
  <c r="D65" i="11" s="1"/>
  <c r="A66" i="11"/>
  <c r="C66" i="11"/>
  <c r="B66" i="11"/>
  <c r="D66" i="11" s="1"/>
  <c r="A67" i="11"/>
  <c r="C67" i="11" s="1"/>
  <c r="B67" i="11"/>
  <c r="D67" i="11" s="1"/>
  <c r="A68" i="11"/>
  <c r="C68" i="1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/>
  <c r="F71" i="11" s="1"/>
  <c r="B71" i="11"/>
  <c r="D71" i="11" s="1"/>
  <c r="A72" i="11"/>
  <c r="C72" i="11" s="1"/>
  <c r="B72" i="11"/>
  <c r="D72" i="11" s="1"/>
  <c r="A73" i="11"/>
  <c r="C73" i="11"/>
  <c r="B73" i="11"/>
  <c r="D73" i="11" s="1"/>
  <c r="A74" i="11"/>
  <c r="C74" i="11" s="1"/>
  <c r="F74" i="11" s="1"/>
  <c r="B74" i="11"/>
  <c r="D74" i="11" s="1"/>
  <c r="A75" i="11"/>
  <c r="C75" i="11"/>
  <c r="B75" i="11"/>
  <c r="D75" i="11" s="1"/>
  <c r="A76" i="11"/>
  <c r="C76" i="11" s="1"/>
  <c r="F76" i="11" s="1"/>
  <c r="B76" i="11"/>
  <c r="D76" i="11" s="1"/>
  <c r="A77" i="11"/>
  <c r="C77" i="11"/>
  <c r="B77" i="11"/>
  <c r="D77" i="11" s="1"/>
  <c r="H77" i="11" s="1"/>
  <c r="A78" i="11"/>
  <c r="C78" i="11" s="1"/>
  <c r="F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/>
  <c r="H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/>
  <c r="E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/>
  <c r="B93" i="11"/>
  <c r="D93" i="11" s="1"/>
  <c r="A94" i="11"/>
  <c r="C94" i="11" s="1"/>
  <c r="B94" i="11"/>
  <c r="D94" i="11" s="1"/>
  <c r="A95" i="11"/>
  <c r="C95" i="11"/>
  <c r="B95" i="11"/>
  <c r="D95" i="11" s="1"/>
  <c r="A96" i="11"/>
  <c r="C96" i="11" s="1"/>
  <c r="B96" i="11"/>
  <c r="D96" i="11" s="1"/>
  <c r="A97" i="11"/>
  <c r="C97" i="1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B101" i="11"/>
  <c r="D101" i="11" s="1"/>
  <c r="A102" i="11"/>
  <c r="C102" i="11" s="1"/>
  <c r="B102" i="11"/>
  <c r="D102" i="11" s="1"/>
  <c r="A103" i="11"/>
  <c r="C103" i="11"/>
  <c r="E103" i="11" s="1"/>
  <c r="B103" i="11"/>
  <c r="D103" i="11" s="1"/>
  <c r="A104" i="11"/>
  <c r="C104" i="11" s="1"/>
  <c r="B104" i="11"/>
  <c r="D104" i="11" s="1"/>
  <c r="A105" i="11"/>
  <c r="C105" i="11"/>
  <c r="B105" i="11"/>
  <c r="D105" i="11" s="1"/>
  <c r="E105" i="11" s="1"/>
  <c r="A106" i="11"/>
  <c r="C106" i="11" s="1"/>
  <c r="B106" i="11"/>
  <c r="D106" i="11" s="1"/>
  <c r="A107" i="11"/>
  <c r="C107" i="11"/>
  <c r="E107" i="11" s="1"/>
  <c r="B107" i="11"/>
  <c r="D107" i="11" s="1"/>
  <c r="A108" i="11"/>
  <c r="C108" i="11" s="1"/>
  <c r="B108" i="11"/>
  <c r="D108" i="11" s="1"/>
  <c r="A109" i="11"/>
  <c r="C109" i="11"/>
  <c r="B109" i="11"/>
  <c r="D109" i="11" s="1"/>
  <c r="A110" i="11"/>
  <c r="C110" i="11" s="1"/>
  <c r="E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/>
  <c r="B113" i="11"/>
  <c r="D113" i="11" s="1"/>
  <c r="A114" i="11"/>
  <c r="C114" i="11" s="1"/>
  <c r="B114" i="11"/>
  <c r="D114" i="11" s="1"/>
  <c r="A115" i="11"/>
  <c r="C115" i="11"/>
  <c r="B115" i="11"/>
  <c r="D115" i="11" s="1"/>
  <c r="F115" i="11" s="1"/>
  <c r="A116" i="11"/>
  <c r="C116" i="11" s="1"/>
  <c r="B116" i="11"/>
  <c r="D116" i="11" s="1"/>
  <c r="A117" i="11"/>
  <c r="C117" i="11"/>
  <c r="F117" i="11" s="1"/>
  <c r="B117" i="11"/>
  <c r="D117" i="11" s="1"/>
  <c r="A118" i="11"/>
  <c r="C118" i="1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/>
  <c r="B121" i="11"/>
  <c r="D121" i="11" s="1"/>
  <c r="F121" i="11" s="1"/>
  <c r="A122" i="11"/>
  <c r="C122" i="11" s="1"/>
  <c r="B122" i="11"/>
  <c r="D122" i="11" s="1"/>
  <c r="A123" i="11"/>
  <c r="C123" i="11"/>
  <c r="B123" i="11"/>
  <c r="D123" i="11" s="1"/>
  <c r="A125" i="11"/>
  <c r="C125" i="11"/>
  <c r="B125" i="11"/>
  <c r="D125" i="11" s="1"/>
  <c r="H125" i="11" s="1"/>
  <c r="A126" i="11"/>
  <c r="C126" i="11" s="1"/>
  <c r="B126" i="11"/>
  <c r="D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/>
  <c r="F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/>
  <c r="E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H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H140" i="11" s="1"/>
  <c r="A141" i="11"/>
  <c r="C141" i="11" s="1"/>
  <c r="B141" i="11"/>
  <c r="D141" i="11" s="1"/>
  <c r="A142" i="11"/>
  <c r="C142" i="1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/>
  <c r="B147" i="11"/>
  <c r="D147" i="11" s="1"/>
  <c r="A148" i="11"/>
  <c r="C148" i="11" s="1"/>
  <c r="B148" i="11"/>
  <c r="D148" i="11" s="1"/>
  <c r="A149" i="11"/>
  <c r="C149" i="11"/>
  <c r="H149" i="11" s="1"/>
  <c r="B149" i="11"/>
  <c r="D149" i="11" s="1"/>
  <c r="A150" i="11"/>
  <c r="C150" i="11" s="1"/>
  <c r="B150" i="11"/>
  <c r="D150" i="11" s="1"/>
  <c r="A151" i="11"/>
  <c r="C151" i="11"/>
  <c r="B151" i="11"/>
  <c r="D151" i="11" s="1"/>
  <c r="A152" i="11"/>
  <c r="C152" i="11" s="1"/>
  <c r="F152" i="11" s="1"/>
  <c r="B152" i="11"/>
  <c r="D152" i="11" s="1"/>
  <c r="A153" i="11"/>
  <c r="C153" i="11"/>
  <c r="H153" i="11" s="1"/>
  <c r="B153" i="11"/>
  <c r="D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C157" i="11"/>
  <c r="H157" i="11" s="1"/>
  <c r="B157" i="11"/>
  <c r="D157" i="11" s="1"/>
  <c r="A158" i="11"/>
  <c r="C158" i="11" s="1"/>
  <c r="B158" i="11"/>
  <c r="D158" i="11" s="1"/>
  <c r="H158" i="11" s="1"/>
  <c r="A159" i="11"/>
  <c r="C159" i="11"/>
  <c r="B159" i="11"/>
  <c r="D159" i="11" s="1"/>
  <c r="A160" i="11"/>
  <c r="C160" i="11" s="1"/>
  <c r="B160" i="11"/>
  <c r="D160" i="11" s="1"/>
  <c r="A161" i="11"/>
  <c r="C161" i="11"/>
  <c r="B161" i="11"/>
  <c r="D161" i="11" s="1"/>
  <c r="A162" i="11"/>
  <c r="C162" i="11" s="1"/>
  <c r="B162" i="11"/>
  <c r="D162" i="11" s="1"/>
  <c r="A163" i="11"/>
  <c r="C163" i="11"/>
  <c r="B163" i="11"/>
  <c r="D163" i="11" s="1"/>
  <c r="E163" i="11" s="1"/>
  <c r="A164" i="11"/>
  <c r="C164" i="11" s="1"/>
  <c r="B164" i="11"/>
  <c r="D164" i="11" s="1"/>
  <c r="A165" i="11"/>
  <c r="C165" i="11"/>
  <c r="B165" i="11"/>
  <c r="D165" i="11" s="1"/>
  <c r="A166" i="11"/>
  <c r="C166" i="11" s="1"/>
  <c r="B166" i="11"/>
  <c r="D166" i="11" s="1"/>
  <c r="H166" i="11" s="1"/>
  <c r="A167" i="11"/>
  <c r="C167" i="11" s="1"/>
  <c r="B167" i="11"/>
  <c r="D167" i="11" s="1"/>
  <c r="A168" i="11"/>
  <c r="C168" i="11" s="1"/>
  <c r="B168" i="11"/>
  <c r="D168" i="11" s="1"/>
  <c r="A169" i="11"/>
  <c r="C169" i="11"/>
  <c r="H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/>
  <c r="E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/>
  <c r="E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/>
  <c r="F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/>
  <c r="B194" i="11"/>
  <c r="D194" i="11" s="1"/>
  <c r="A195" i="11"/>
  <c r="C195" i="11" s="1"/>
  <c r="B195" i="11"/>
  <c r="D195" i="11" s="1"/>
  <c r="A196" i="11"/>
  <c r="C196" i="11"/>
  <c r="B196" i="11"/>
  <c r="D196" i="11" s="1"/>
  <c r="A197" i="11"/>
  <c r="C197" i="11" s="1"/>
  <c r="B197" i="11"/>
  <c r="D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/>
  <c r="B200" i="11"/>
  <c r="D200" i="11" s="1"/>
  <c r="A201" i="11"/>
  <c r="C201" i="11" s="1"/>
  <c r="B201" i="11"/>
  <c r="D201" i="11" s="1"/>
  <c r="A202" i="11"/>
  <c r="C202" i="11"/>
  <c r="B202" i="11"/>
  <c r="D202" i="11" s="1"/>
  <c r="A203" i="11"/>
  <c r="C203" i="11"/>
  <c r="B203" i="11"/>
  <c r="D203" i="11" s="1"/>
  <c r="A204" i="11"/>
  <c r="C204" i="11" s="1"/>
  <c r="E204" i="11" s="1"/>
  <c r="B204" i="11"/>
  <c r="D204" i="11" s="1"/>
  <c r="A205" i="11"/>
  <c r="C205" i="11" s="1"/>
  <c r="F205" i="11" s="1"/>
  <c r="B205" i="11"/>
  <c r="D205" i="11" s="1"/>
  <c r="A206" i="11"/>
  <c r="C206" i="11"/>
  <c r="H206" i="11" s="1"/>
  <c r="B206" i="11"/>
  <c r="D206" i="11" s="1"/>
  <c r="A207" i="11"/>
  <c r="C207" i="11"/>
  <c r="B207" i="11"/>
  <c r="D207" i="11" s="1"/>
  <c r="A208" i="11"/>
  <c r="C208" i="11"/>
  <c r="B208" i="11"/>
  <c r="D208" i="11" s="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11" i="10"/>
  <c r="D212" i="10"/>
  <c r="D231" i="10"/>
  <c r="D243" i="10"/>
  <c r="D238" i="10"/>
  <c r="D237" i="10"/>
  <c r="D226" i="10"/>
  <c r="D224" i="10"/>
  <c r="D219" i="10"/>
  <c r="D229" i="10"/>
  <c r="D209" i="10"/>
  <c r="D228" i="10"/>
  <c r="D222" i="10"/>
  <c r="D215" i="10"/>
  <c r="D239" i="10"/>
  <c r="D210" i="10"/>
  <c r="D221" i="10"/>
  <c r="D214" i="10"/>
  <c r="D220" i="10"/>
  <c r="D233" i="10"/>
  <c r="D223" i="10"/>
  <c r="D244" i="10"/>
  <c r="D225" i="10"/>
  <c r="D216" i="10"/>
  <c r="H714" i="11"/>
  <c r="H706" i="11"/>
  <c r="F431" i="11"/>
  <c r="F435" i="11"/>
  <c r="H264" i="11"/>
  <c r="H259" i="11"/>
  <c r="E257" i="11"/>
  <c r="H253" i="11"/>
  <c r="F228" i="11"/>
  <c r="E141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F343" i="11"/>
  <c r="F279" i="11"/>
  <c r="F275" i="11"/>
  <c r="E239" i="11"/>
  <c r="H123" i="11"/>
  <c r="F37" i="11"/>
  <c r="F21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H103" i="11"/>
  <c r="F29" i="11"/>
  <c r="F807" i="11"/>
  <c r="E704" i="11"/>
  <c r="E117" i="11"/>
  <c r="H107" i="11"/>
  <c r="E64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F176" i="11"/>
  <c r="I176" i="11" s="1"/>
  <c r="E948" i="11"/>
  <c r="F625" i="11"/>
  <c r="E624" i="11"/>
  <c r="E506" i="11"/>
  <c r="H496" i="11"/>
  <c r="F495" i="11"/>
  <c r="H484" i="11"/>
  <c r="E474" i="11"/>
  <c r="E394" i="11"/>
  <c r="E153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H193" i="11"/>
  <c r="F172" i="11"/>
  <c r="E149" i="11"/>
  <c r="F126" i="11"/>
  <c r="H8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199" i="11"/>
  <c r="E157" i="11"/>
  <c r="E132" i="11"/>
  <c r="E111" i="11"/>
  <c r="F89" i="11"/>
  <c r="F64" i="11"/>
  <c r="E54" i="11"/>
  <c r="E38" i="11"/>
  <c r="F32" i="11"/>
  <c r="E30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169" i="11"/>
  <c r="F133" i="11"/>
  <c r="E112" i="11"/>
  <c r="E80" i="11"/>
  <c r="E68" i="11"/>
  <c r="F60" i="11"/>
  <c r="E50" i="11"/>
  <c r="E39" i="11"/>
  <c r="E34" i="11"/>
  <c r="F28" i="11"/>
  <c r="E26" i="11"/>
  <c r="H64" i="11"/>
  <c r="H54" i="11"/>
  <c r="F41" i="11"/>
  <c r="H38" i="11"/>
  <c r="F33" i="11"/>
  <c r="H30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E200" i="11"/>
  <c r="F197" i="11"/>
  <c r="F193" i="11"/>
  <c r="E192" i="11"/>
  <c r="E188" i="11"/>
  <c r="F178" i="11"/>
  <c r="H175" i="11"/>
  <c r="H171" i="11"/>
  <c r="F169" i="11"/>
  <c r="F165" i="11"/>
  <c r="F161" i="11"/>
  <c r="F157" i="11"/>
  <c r="J157" i="11" s="1"/>
  <c r="H145" i="11"/>
  <c r="H141" i="11"/>
  <c r="F140" i="11"/>
  <c r="F139" i="11"/>
  <c r="F135" i="11"/>
  <c r="H133" i="11"/>
  <c r="F132" i="11"/>
  <c r="I132" i="11" s="1"/>
  <c r="E130" i="11"/>
  <c r="H129" i="11"/>
  <c r="E126" i="11"/>
  <c r="E122" i="11"/>
  <c r="H121" i="11"/>
  <c r="F119" i="11"/>
  <c r="H117" i="11"/>
  <c r="F116" i="11"/>
  <c r="J116" i="11" s="1"/>
  <c r="H113" i="11"/>
  <c r="F112" i="11"/>
  <c r="H109" i="11"/>
  <c r="F107" i="11"/>
  <c r="E106" i="11"/>
  <c r="H105" i="11"/>
  <c r="F103" i="11"/>
  <c r="H101" i="11"/>
  <c r="F99" i="11"/>
  <c r="H97" i="11"/>
  <c r="F96" i="11"/>
  <c r="H93" i="11"/>
  <c r="H89" i="11"/>
  <c r="F87" i="11"/>
  <c r="F84" i="11"/>
  <c r="F83" i="11"/>
  <c r="F80" i="11"/>
  <c r="J80" i="11" s="1"/>
  <c r="K80" i="11" s="1"/>
  <c r="M80" i="11" s="1"/>
  <c r="H81" i="8" s="1"/>
  <c r="E78" i="11"/>
  <c r="F75" i="11"/>
  <c r="E74" i="11"/>
  <c r="E70" i="11"/>
  <c r="F68" i="11"/>
  <c r="F62" i="11"/>
  <c r="H60" i="11"/>
  <c r="F59" i="11"/>
  <c r="F58" i="11"/>
  <c r="H56" i="11"/>
  <c r="F55" i="11"/>
  <c r="F54" i="11"/>
  <c r="F50" i="11"/>
  <c r="E49" i="11"/>
  <c r="H48" i="11"/>
  <c r="F47" i="11"/>
  <c r="F46" i="11"/>
  <c r="E45" i="11"/>
  <c r="F43" i="11"/>
  <c r="E41" i="11"/>
  <c r="F39" i="11"/>
  <c r="F38" i="11"/>
  <c r="E37" i="11"/>
  <c r="H36" i="11"/>
  <c r="F34" i="11"/>
  <c r="E33" i="11"/>
  <c r="F31" i="11"/>
  <c r="F30" i="11"/>
  <c r="E29" i="11"/>
  <c r="H28" i="11"/>
  <c r="J28" i="11" s="1"/>
  <c r="K28" i="11" s="1"/>
  <c r="M28" i="11" s="1"/>
  <c r="H29" i="8" s="1"/>
  <c r="F26" i="11"/>
  <c r="F23" i="11"/>
  <c r="E21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H154" i="11"/>
  <c r="F153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2" i="11"/>
  <c r="H194" i="11"/>
  <c r="H190" i="11"/>
  <c r="H188" i="11"/>
  <c r="H182" i="11"/>
  <c r="H180" i="11"/>
  <c r="H176" i="11"/>
  <c r="H174" i="11"/>
  <c r="H172" i="11"/>
  <c r="H168" i="11"/>
  <c r="H164" i="11"/>
  <c r="H156" i="11"/>
  <c r="E148" i="11"/>
  <c r="H148" i="11"/>
  <c r="F147" i="11"/>
  <c r="E67" i="11"/>
  <c r="H67" i="11"/>
  <c r="H146" i="11"/>
  <c r="H142" i="11"/>
  <c r="H136" i="11"/>
  <c r="H132" i="11"/>
  <c r="H130" i="11"/>
  <c r="H126" i="11"/>
  <c r="H122" i="11"/>
  <c r="H120" i="11"/>
  <c r="H116" i="11"/>
  <c r="H112" i="11"/>
  <c r="H110" i="11"/>
  <c r="H106" i="11"/>
  <c r="H104" i="11"/>
  <c r="H96" i="11"/>
  <c r="H84" i="11"/>
  <c r="H80" i="11"/>
  <c r="H78" i="11"/>
  <c r="H74" i="11"/>
  <c r="H72" i="11"/>
  <c r="H70" i="11"/>
  <c r="H68" i="11"/>
  <c r="H65" i="11"/>
  <c r="H59" i="11"/>
  <c r="H57" i="11"/>
  <c r="H49" i="11"/>
  <c r="H47" i="11"/>
  <c r="H45" i="11"/>
  <c r="H41" i="11"/>
  <c r="H39" i="11"/>
  <c r="H37" i="11"/>
  <c r="H33" i="11"/>
  <c r="H31" i="11"/>
  <c r="H29" i="11"/>
  <c r="H23" i="11"/>
  <c r="H21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C8" i="9" s="1"/>
  <c r="E8" i="9" s="1"/>
  <c r="A9" i="9"/>
  <c r="B9" i="9"/>
  <c r="A10" i="9"/>
  <c r="B10" i="9"/>
  <c r="C10" i="9" s="1"/>
  <c r="E10" i="9" s="1"/>
  <c r="A11" i="9"/>
  <c r="B11" i="9"/>
  <c r="A12" i="9"/>
  <c r="B12" i="9"/>
  <c r="C12" i="9" s="1"/>
  <c r="D12" i="9" s="1"/>
  <c r="A13" i="9"/>
  <c r="B13" i="9"/>
  <c r="A14" i="9"/>
  <c r="B14" i="9"/>
  <c r="C14" i="9" s="1"/>
  <c r="A15" i="9"/>
  <c r="B15" i="9"/>
  <c r="A16" i="9"/>
  <c r="B16" i="9"/>
  <c r="C16" i="9" s="1"/>
  <c r="A17" i="9"/>
  <c r="B17" i="9"/>
  <c r="C17" i="9" s="1"/>
  <c r="A18" i="9"/>
  <c r="B18" i="9"/>
  <c r="C18" i="9" s="1"/>
  <c r="A19" i="9"/>
  <c r="B19" i="9"/>
  <c r="C19" i="9" s="1"/>
  <c r="A20" i="9"/>
  <c r="B20" i="9"/>
  <c r="C20" i="9" s="1"/>
  <c r="D20" i="9" s="1"/>
  <c r="A21" i="9"/>
  <c r="B21" i="9"/>
  <c r="A22" i="9"/>
  <c r="B22" i="9"/>
  <c r="C22" i="9" s="1"/>
  <c r="D22" i="9" s="1"/>
  <c r="F23" i="8" s="1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C44" i="9" s="1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C60" i="9" s="1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C76" i="9" s="1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C90" i="9" s="1"/>
  <c r="A91" i="9"/>
  <c r="B91" i="9"/>
  <c r="A92" i="9"/>
  <c r="B92" i="9"/>
  <c r="C92" i="9" s="1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C108" i="9" s="1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C122" i="9" s="1"/>
  <c r="A123" i="9"/>
  <c r="B123" i="9"/>
  <c r="A125" i="9"/>
  <c r="B125" i="9"/>
  <c r="A126" i="9"/>
  <c r="B126" i="9"/>
  <c r="A127" i="9"/>
  <c r="B127" i="9"/>
  <c r="A128" i="9"/>
  <c r="B128" i="9"/>
  <c r="A129" i="9"/>
  <c r="B129" i="9"/>
  <c r="C129" i="9" s="1"/>
  <c r="A130" i="9"/>
  <c r="B130" i="9"/>
  <c r="A131" i="9"/>
  <c r="B131" i="9"/>
  <c r="A132" i="9"/>
  <c r="B132" i="9"/>
  <c r="A133" i="9"/>
  <c r="B133" i="9"/>
  <c r="C133" i="9" s="1"/>
  <c r="A134" i="9"/>
  <c r="B134" i="9"/>
  <c r="A135" i="9"/>
  <c r="B135" i="9"/>
  <c r="A136" i="9"/>
  <c r="B136" i="9"/>
  <c r="A137" i="9"/>
  <c r="B137" i="9"/>
  <c r="C137" i="9" s="1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C145" i="9" s="1"/>
  <c r="A146" i="9"/>
  <c r="B146" i="9"/>
  <c r="A147" i="9"/>
  <c r="B147" i="9"/>
  <c r="C147" i="9" s="1"/>
  <c r="A148" i="9"/>
  <c r="B148" i="9"/>
  <c r="A149" i="9"/>
  <c r="B149" i="9"/>
  <c r="C149" i="9" s="1"/>
  <c r="D149" i="9" s="1"/>
  <c r="F150" i="8" s="1"/>
  <c r="A150" i="9"/>
  <c r="B150" i="9"/>
  <c r="A151" i="9"/>
  <c r="B151" i="9"/>
  <c r="A152" i="9"/>
  <c r="B152" i="9"/>
  <c r="A153" i="9"/>
  <c r="B153" i="9"/>
  <c r="C153" i="9" s="1"/>
  <c r="A154" i="9"/>
  <c r="B154" i="9"/>
  <c r="A155" i="9"/>
  <c r="B155" i="9"/>
  <c r="C155" i="9" s="1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C171" i="9" s="1"/>
  <c r="D171" i="9" s="1"/>
  <c r="F172" i="8" s="1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C185" i="9" s="1"/>
  <c r="A186" i="9"/>
  <c r="B186" i="9"/>
  <c r="A187" i="9"/>
  <c r="B187" i="9"/>
  <c r="A188" i="9"/>
  <c r="B188" i="9"/>
  <c r="A189" i="9"/>
  <c r="B189" i="9"/>
  <c r="A190" i="9"/>
  <c r="B190" i="9"/>
  <c r="A191" i="9"/>
  <c r="B191" i="9"/>
  <c r="C191" i="9" s="1"/>
  <c r="A192" i="9"/>
  <c r="B192" i="9"/>
  <c r="A193" i="9"/>
  <c r="B193" i="9"/>
  <c r="A194" i="9"/>
  <c r="B194" i="9"/>
  <c r="A195" i="9"/>
  <c r="B195" i="9"/>
  <c r="A196" i="9"/>
  <c r="B196" i="9"/>
  <c r="A197" i="9"/>
  <c r="B197" i="9"/>
  <c r="C197" i="9" s="1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G207" i="9" s="1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C2" i="9" s="1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D189" i="5" s="1"/>
  <c r="E189" i="5" s="1"/>
  <c r="C189" i="5"/>
  <c r="A190" i="5"/>
  <c r="B190" i="5"/>
  <c r="C190" i="5"/>
  <c r="A191" i="5"/>
  <c r="B191" i="5"/>
  <c r="C191" i="5"/>
  <c r="A192" i="5"/>
  <c r="B192" i="5"/>
  <c r="C192" i="5"/>
  <c r="A193" i="5"/>
  <c r="B193" i="5"/>
  <c r="D193" i="5" s="1"/>
  <c r="E193" i="5" s="1"/>
  <c r="C193" i="5"/>
  <c r="A194" i="5"/>
  <c r="B194" i="5"/>
  <c r="C194" i="5"/>
  <c r="D194" i="5" s="1"/>
  <c r="I194" i="5" s="1"/>
  <c r="A195" i="5"/>
  <c r="B195" i="5"/>
  <c r="C195" i="5"/>
  <c r="A196" i="5"/>
  <c r="B196" i="5"/>
  <c r="C196" i="5"/>
  <c r="A197" i="5"/>
  <c r="B197" i="5"/>
  <c r="D197" i="5" s="1"/>
  <c r="E197" i="5" s="1"/>
  <c r="C197" i="5"/>
  <c r="A198" i="5"/>
  <c r="B198" i="5"/>
  <c r="C198" i="5"/>
  <c r="D198" i="5" s="1"/>
  <c r="I198" i="5" s="1"/>
  <c r="A199" i="5"/>
  <c r="B199" i="5"/>
  <c r="C199" i="5"/>
  <c r="A200" i="5"/>
  <c r="B200" i="5"/>
  <c r="C200" i="5"/>
  <c r="A201" i="5"/>
  <c r="B201" i="5"/>
  <c r="D201" i="5" s="1"/>
  <c r="E201" i="5" s="1"/>
  <c r="C201" i="5"/>
  <c r="A202" i="5"/>
  <c r="B202" i="5"/>
  <c r="C202" i="5"/>
  <c r="D202" i="5" s="1"/>
  <c r="I202" i="5" s="1"/>
  <c r="A203" i="5"/>
  <c r="B203" i="5"/>
  <c r="C203" i="5"/>
  <c r="A204" i="5"/>
  <c r="D204" i="5" s="1"/>
  <c r="B204" i="5"/>
  <c r="C204" i="5"/>
  <c r="A205" i="5"/>
  <c r="B205" i="5"/>
  <c r="D205" i="5" s="1"/>
  <c r="E205" i="5" s="1"/>
  <c r="C205" i="5"/>
  <c r="A206" i="5"/>
  <c r="B206" i="5"/>
  <c r="C206" i="5"/>
  <c r="A207" i="5"/>
  <c r="B207" i="5"/>
  <c r="C207" i="5"/>
  <c r="A208" i="5"/>
  <c r="B208" i="5"/>
  <c r="C208" i="5"/>
  <c r="A209" i="5"/>
  <c r="B209" i="5"/>
  <c r="D209" i="5" s="1"/>
  <c r="E209" i="5" s="1"/>
  <c r="C209" i="5"/>
  <c r="A210" i="5"/>
  <c r="B210" i="5"/>
  <c r="C210" i="5"/>
  <c r="A211" i="5"/>
  <c r="B211" i="5"/>
  <c r="C211" i="5"/>
  <c r="A212" i="5"/>
  <c r="D212" i="5" s="1"/>
  <c r="B212" i="5"/>
  <c r="C212" i="5"/>
  <c r="A213" i="5"/>
  <c r="B213" i="5"/>
  <c r="D213" i="5" s="1"/>
  <c r="E213" i="5" s="1"/>
  <c r="C213" i="5"/>
  <c r="A214" i="5"/>
  <c r="B214" i="5"/>
  <c r="C214" i="5"/>
  <c r="D214" i="5" s="1"/>
  <c r="I214" i="5" s="1"/>
  <c r="A215" i="5"/>
  <c r="B215" i="5"/>
  <c r="C215" i="5"/>
  <c r="A216" i="5"/>
  <c r="D216" i="5" s="1"/>
  <c r="B216" i="5"/>
  <c r="C216" i="5"/>
  <c r="A217" i="5"/>
  <c r="B217" i="5"/>
  <c r="D217" i="5" s="1"/>
  <c r="E217" i="5" s="1"/>
  <c r="C217" i="5"/>
  <c r="A218" i="5"/>
  <c r="B218" i="5"/>
  <c r="C218" i="5"/>
  <c r="D218" i="5" s="1"/>
  <c r="A219" i="5"/>
  <c r="B219" i="5"/>
  <c r="C219" i="5"/>
  <c r="A220" i="5"/>
  <c r="D220" i="5" s="1"/>
  <c r="B220" i="5"/>
  <c r="C220" i="5"/>
  <c r="A221" i="5"/>
  <c r="B221" i="5"/>
  <c r="D221" i="5" s="1"/>
  <c r="E221" i="5" s="1"/>
  <c r="C221" i="5"/>
  <c r="A222" i="5"/>
  <c r="B222" i="5"/>
  <c r="C222" i="5"/>
  <c r="A223" i="5"/>
  <c r="B223" i="5"/>
  <c r="C223" i="5"/>
  <c r="A224" i="5"/>
  <c r="B224" i="5"/>
  <c r="C224" i="5"/>
  <c r="A225" i="5"/>
  <c r="B225" i="5"/>
  <c r="D225" i="5" s="1"/>
  <c r="E225" i="5" s="1"/>
  <c r="C225" i="5"/>
  <c r="A226" i="5"/>
  <c r="B226" i="5"/>
  <c r="C226" i="5"/>
  <c r="A227" i="5"/>
  <c r="B227" i="5"/>
  <c r="C227" i="5"/>
  <c r="A228" i="5"/>
  <c r="B228" i="5"/>
  <c r="C228" i="5"/>
  <c r="A229" i="5"/>
  <c r="B229" i="5"/>
  <c r="D229" i="5" s="1"/>
  <c r="E229" i="5" s="1"/>
  <c r="C229" i="5"/>
  <c r="A230" i="5"/>
  <c r="B230" i="5"/>
  <c r="C230" i="5"/>
  <c r="A231" i="5"/>
  <c r="B231" i="5"/>
  <c r="C231" i="5"/>
  <c r="A232" i="5"/>
  <c r="B232" i="5"/>
  <c r="C232" i="5"/>
  <c r="A233" i="5"/>
  <c r="B233" i="5"/>
  <c r="D233" i="5" s="1"/>
  <c r="E233" i="5" s="1"/>
  <c r="C233" i="5"/>
  <c r="A234" i="5"/>
  <c r="B234" i="5"/>
  <c r="C234" i="5"/>
  <c r="A235" i="5"/>
  <c r="B235" i="5"/>
  <c r="C235" i="5"/>
  <c r="A236" i="5"/>
  <c r="B236" i="5"/>
  <c r="C236" i="5"/>
  <c r="A237" i="5"/>
  <c r="B237" i="5"/>
  <c r="D237" i="5" s="1"/>
  <c r="C237" i="5"/>
  <c r="A238" i="5"/>
  <c r="B238" i="5"/>
  <c r="C238" i="5"/>
  <c r="D238" i="5" s="1"/>
  <c r="I238" i="5" s="1"/>
  <c r="A239" i="5"/>
  <c r="B239" i="5"/>
  <c r="C239" i="5"/>
  <c r="A240" i="5"/>
  <c r="B240" i="5"/>
  <c r="C240" i="5"/>
  <c r="A241" i="5"/>
  <c r="B241" i="5"/>
  <c r="D241" i="5" s="1"/>
  <c r="C241" i="5"/>
  <c r="A242" i="5"/>
  <c r="B242" i="5"/>
  <c r="C242" i="5"/>
  <c r="D242" i="5" s="1"/>
  <c r="A243" i="5"/>
  <c r="B243" i="5"/>
  <c r="C243" i="5"/>
  <c r="A244" i="5"/>
  <c r="B244" i="5"/>
  <c r="C244" i="5"/>
  <c r="A245" i="5"/>
  <c r="B245" i="5"/>
  <c r="D245" i="5" s="1"/>
  <c r="C245" i="5"/>
  <c r="A246" i="5"/>
  <c r="B246" i="5"/>
  <c r="C246" i="5"/>
  <c r="D246" i="5" s="1"/>
  <c r="A247" i="5"/>
  <c r="B247" i="5"/>
  <c r="C247" i="5"/>
  <c r="A248" i="5"/>
  <c r="D248" i="5" s="1"/>
  <c r="B248" i="5"/>
  <c r="C248" i="5"/>
  <c r="A249" i="5"/>
  <c r="B249" i="5"/>
  <c r="D249" i="5" s="1"/>
  <c r="C249" i="5"/>
  <c r="A250" i="5"/>
  <c r="B250" i="5"/>
  <c r="C250" i="5"/>
  <c r="D250" i="5" s="1"/>
  <c r="I250" i="5" s="1"/>
  <c r="A251" i="5"/>
  <c r="B251" i="5"/>
  <c r="C251" i="5"/>
  <c r="A252" i="5"/>
  <c r="D252" i="5" s="1"/>
  <c r="B252" i="5"/>
  <c r="C252" i="5"/>
  <c r="A253" i="5"/>
  <c r="B253" i="5"/>
  <c r="C253" i="5"/>
  <c r="A254" i="5"/>
  <c r="B254" i="5"/>
  <c r="C254" i="5"/>
  <c r="D254" i="5" s="1"/>
  <c r="I254" i="5" s="1"/>
  <c r="A255" i="5"/>
  <c r="B255" i="5"/>
  <c r="C255" i="5"/>
  <c r="A256" i="5"/>
  <c r="B256" i="5"/>
  <c r="C256" i="5"/>
  <c r="A257" i="5"/>
  <c r="B257" i="5"/>
  <c r="C257" i="5"/>
  <c r="A258" i="5"/>
  <c r="B258" i="5"/>
  <c r="C258" i="5"/>
  <c r="D258" i="5" s="1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D266" i="5" s="1"/>
  <c r="E266" i="5" s="1"/>
  <c r="A267" i="5"/>
  <c r="B267" i="5"/>
  <c r="C267" i="5"/>
  <c r="A268" i="5"/>
  <c r="B268" i="5"/>
  <c r="C268" i="5"/>
  <c r="A269" i="5"/>
  <c r="B269" i="5"/>
  <c r="C269" i="5"/>
  <c r="A270" i="5"/>
  <c r="B270" i="5"/>
  <c r="C270" i="5"/>
  <c r="D270" i="5" s="1"/>
  <c r="I270" i="5" s="1"/>
  <c r="A271" i="5"/>
  <c r="B271" i="5"/>
  <c r="C271" i="5"/>
  <c r="A272" i="5"/>
  <c r="B272" i="5"/>
  <c r="C272" i="5"/>
  <c r="A273" i="5"/>
  <c r="B273" i="5"/>
  <c r="C273" i="5"/>
  <c r="A274" i="5"/>
  <c r="B274" i="5"/>
  <c r="C274" i="5"/>
  <c r="D274" i="5" s="1"/>
  <c r="E274" i="5" s="1"/>
  <c r="A275" i="5"/>
  <c r="B275" i="5"/>
  <c r="C275" i="5"/>
  <c r="A276" i="5"/>
  <c r="B276" i="5"/>
  <c r="C276" i="5"/>
  <c r="A277" i="5"/>
  <c r="B277" i="5"/>
  <c r="C277" i="5"/>
  <c r="A278" i="5"/>
  <c r="B278" i="5"/>
  <c r="C278" i="5"/>
  <c r="D278" i="5" s="1"/>
  <c r="A279" i="5"/>
  <c r="B279" i="5"/>
  <c r="C279" i="5"/>
  <c r="A280" i="5"/>
  <c r="B280" i="5"/>
  <c r="C280" i="5"/>
  <c r="A281" i="5"/>
  <c r="B281" i="5"/>
  <c r="C281" i="5"/>
  <c r="A282" i="5"/>
  <c r="B282" i="5"/>
  <c r="C282" i="5"/>
  <c r="D282" i="5" s="1"/>
  <c r="A283" i="5"/>
  <c r="B283" i="5"/>
  <c r="C283" i="5"/>
  <c r="A284" i="5"/>
  <c r="B284" i="5"/>
  <c r="C284" i="5"/>
  <c r="A285" i="5"/>
  <c r="B285" i="5"/>
  <c r="D285" i="5" s="1"/>
  <c r="I285" i="5" s="1"/>
  <c r="C285" i="5"/>
  <c r="A286" i="5"/>
  <c r="B286" i="5"/>
  <c r="C286" i="5"/>
  <c r="D286" i="5" s="1"/>
  <c r="A287" i="5"/>
  <c r="B287" i="5"/>
  <c r="C287" i="5"/>
  <c r="A288" i="5"/>
  <c r="B288" i="5"/>
  <c r="C288" i="5"/>
  <c r="A289" i="5"/>
  <c r="B289" i="5"/>
  <c r="D289" i="5" s="1"/>
  <c r="I289" i="5" s="1"/>
  <c r="C289" i="5"/>
  <c r="A290" i="5"/>
  <c r="B290" i="5"/>
  <c r="C290" i="5"/>
  <c r="A291" i="5"/>
  <c r="B291" i="5"/>
  <c r="C291" i="5"/>
  <c r="A292" i="5"/>
  <c r="D292" i="5" s="1"/>
  <c r="G292" i="5" s="1"/>
  <c r="B292" i="5"/>
  <c r="C292" i="5"/>
  <c r="A293" i="5"/>
  <c r="B293" i="5"/>
  <c r="D293" i="5" s="1"/>
  <c r="I293" i="5" s="1"/>
  <c r="C293" i="5"/>
  <c r="A294" i="5"/>
  <c r="B294" i="5"/>
  <c r="C294" i="5"/>
  <c r="A295" i="5"/>
  <c r="B295" i="5"/>
  <c r="C295" i="5"/>
  <c r="A296" i="5"/>
  <c r="D296" i="5" s="1"/>
  <c r="G296" i="5" s="1"/>
  <c r="B296" i="5"/>
  <c r="C296" i="5"/>
  <c r="A297" i="5"/>
  <c r="B297" i="5"/>
  <c r="D297" i="5" s="1"/>
  <c r="I297" i="5" s="1"/>
  <c r="C297" i="5"/>
  <c r="A298" i="5"/>
  <c r="B298" i="5"/>
  <c r="C298" i="5"/>
  <c r="A299" i="5"/>
  <c r="B299" i="5"/>
  <c r="C299" i="5"/>
  <c r="A300" i="5"/>
  <c r="D300" i="5" s="1"/>
  <c r="G300" i="5" s="1"/>
  <c r="B300" i="5"/>
  <c r="C300" i="5"/>
  <c r="A301" i="5"/>
  <c r="B301" i="5"/>
  <c r="D301" i="5" s="1"/>
  <c r="I301" i="5" s="1"/>
  <c r="C301" i="5"/>
  <c r="A302" i="5"/>
  <c r="B302" i="5"/>
  <c r="C302" i="5"/>
  <c r="A303" i="5"/>
  <c r="B303" i="5"/>
  <c r="C303" i="5"/>
  <c r="A304" i="5"/>
  <c r="D304" i="5" s="1"/>
  <c r="G304" i="5" s="1"/>
  <c r="B304" i="5"/>
  <c r="C304" i="5"/>
  <c r="A305" i="5"/>
  <c r="B305" i="5"/>
  <c r="D305" i="5" s="1"/>
  <c r="I305" i="5" s="1"/>
  <c r="C305" i="5"/>
  <c r="A306" i="5"/>
  <c r="B306" i="5"/>
  <c r="C306" i="5"/>
  <c r="A307" i="5"/>
  <c r="B307" i="5"/>
  <c r="C307" i="5"/>
  <c r="A308" i="5"/>
  <c r="D308" i="5" s="1"/>
  <c r="G308" i="5" s="1"/>
  <c r="B308" i="5"/>
  <c r="C308" i="5"/>
  <c r="A309" i="5"/>
  <c r="B309" i="5"/>
  <c r="D309" i="5" s="1"/>
  <c r="C309" i="5"/>
  <c r="A310" i="5"/>
  <c r="B310" i="5"/>
  <c r="C310" i="5"/>
  <c r="D310" i="5" s="1"/>
  <c r="I310" i="5" s="1"/>
  <c r="A311" i="5"/>
  <c r="B311" i="5"/>
  <c r="C311" i="5"/>
  <c r="A312" i="5"/>
  <c r="B312" i="5"/>
  <c r="C312" i="5"/>
  <c r="A313" i="5"/>
  <c r="B313" i="5"/>
  <c r="D313" i="5" s="1"/>
  <c r="C313" i="5"/>
  <c r="A314" i="5"/>
  <c r="B314" i="5"/>
  <c r="C314" i="5"/>
  <c r="D314" i="5" s="1"/>
  <c r="I314" i="5" s="1"/>
  <c r="A315" i="5"/>
  <c r="B315" i="5"/>
  <c r="C315" i="5"/>
  <c r="A316" i="5"/>
  <c r="D316" i="5" s="1"/>
  <c r="G316" i="5" s="1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D321" i="5" s="1"/>
  <c r="E321" i="5" s="1"/>
  <c r="C321" i="5"/>
  <c r="A322" i="5"/>
  <c r="B322" i="5"/>
  <c r="C322" i="5"/>
  <c r="A323" i="5"/>
  <c r="B323" i="5"/>
  <c r="C323" i="5"/>
  <c r="A324" i="5"/>
  <c r="B324" i="5"/>
  <c r="C324" i="5"/>
  <c r="A325" i="5"/>
  <c r="B325" i="5"/>
  <c r="D325" i="5" s="1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D333" i="5" s="1"/>
  <c r="C333" i="5"/>
  <c r="A334" i="5"/>
  <c r="B334" i="5"/>
  <c r="C334" i="5"/>
  <c r="A335" i="5"/>
  <c r="B335" i="5"/>
  <c r="C335" i="5"/>
  <c r="D335" i="5" s="1"/>
  <c r="A336" i="5"/>
  <c r="B336" i="5"/>
  <c r="C336" i="5"/>
  <c r="A337" i="5"/>
  <c r="B337" i="5"/>
  <c r="D337" i="5" s="1"/>
  <c r="C337" i="5"/>
  <c r="A338" i="5"/>
  <c r="B338" i="5"/>
  <c r="C338" i="5"/>
  <c r="A339" i="5"/>
  <c r="B339" i="5"/>
  <c r="C339" i="5"/>
  <c r="D339" i="5" s="1"/>
  <c r="A340" i="5"/>
  <c r="B340" i="5"/>
  <c r="C340" i="5"/>
  <c r="A341" i="5"/>
  <c r="B341" i="5"/>
  <c r="C341" i="5"/>
  <c r="A342" i="5"/>
  <c r="B342" i="5"/>
  <c r="C342" i="5"/>
  <c r="A343" i="5"/>
  <c r="B343" i="5"/>
  <c r="C343" i="5"/>
  <c r="D343" i="5" s="1"/>
  <c r="A344" i="5"/>
  <c r="B344" i="5"/>
  <c r="C344" i="5"/>
  <c r="A345" i="5"/>
  <c r="B345" i="5"/>
  <c r="D345" i="5" s="1"/>
  <c r="E345" i="5" s="1"/>
  <c r="C345" i="5"/>
  <c r="A346" i="5"/>
  <c r="B346" i="5"/>
  <c r="C346" i="5"/>
  <c r="A347" i="5"/>
  <c r="B347" i="5"/>
  <c r="C347" i="5"/>
  <c r="D347" i="5" s="1"/>
  <c r="A348" i="5"/>
  <c r="D348" i="5" s="1"/>
  <c r="G348" i="5" s="1"/>
  <c r="B348" i="5"/>
  <c r="C348" i="5"/>
  <c r="A349" i="5"/>
  <c r="B349" i="5"/>
  <c r="D349" i="5" s="1"/>
  <c r="I349" i="5" s="1"/>
  <c r="C349" i="5"/>
  <c r="A350" i="5"/>
  <c r="B350" i="5"/>
  <c r="C350" i="5"/>
  <c r="A351" i="5"/>
  <c r="B351" i="5"/>
  <c r="C351" i="5"/>
  <c r="D351" i="5" s="1"/>
  <c r="A352" i="5"/>
  <c r="B352" i="5"/>
  <c r="C352" i="5"/>
  <c r="A353" i="5"/>
  <c r="B353" i="5"/>
  <c r="D353" i="5" s="1"/>
  <c r="C353" i="5"/>
  <c r="A354" i="5"/>
  <c r="B354" i="5"/>
  <c r="C354" i="5"/>
  <c r="A355" i="5"/>
  <c r="B355" i="5"/>
  <c r="C355" i="5"/>
  <c r="D355" i="5" s="1"/>
  <c r="A356" i="5"/>
  <c r="B356" i="5"/>
  <c r="C356" i="5"/>
  <c r="A357" i="5"/>
  <c r="B357" i="5"/>
  <c r="C357" i="5"/>
  <c r="A358" i="5"/>
  <c r="B358" i="5"/>
  <c r="C358" i="5"/>
  <c r="A359" i="5"/>
  <c r="B359" i="5"/>
  <c r="C359" i="5"/>
  <c r="D359" i="5" s="1"/>
  <c r="A360" i="5"/>
  <c r="B360" i="5"/>
  <c r="C360" i="5"/>
  <c r="A361" i="5"/>
  <c r="B361" i="5"/>
  <c r="D361" i="5" s="1"/>
  <c r="E361" i="5" s="1"/>
  <c r="C361" i="5"/>
  <c r="A362" i="5"/>
  <c r="B362" i="5"/>
  <c r="C362" i="5"/>
  <c r="A363" i="5"/>
  <c r="B363" i="5"/>
  <c r="C363" i="5"/>
  <c r="D363" i="5" s="1"/>
  <c r="A364" i="5"/>
  <c r="D364" i="5" s="1"/>
  <c r="G364" i="5" s="1"/>
  <c r="B364" i="5"/>
  <c r="C364" i="5"/>
  <c r="A365" i="5"/>
  <c r="B365" i="5"/>
  <c r="D365" i="5" s="1"/>
  <c r="E365" i="5" s="1"/>
  <c r="C365" i="5"/>
  <c r="A366" i="5"/>
  <c r="B366" i="5"/>
  <c r="C366" i="5"/>
  <c r="A367" i="5"/>
  <c r="B367" i="5"/>
  <c r="C367" i="5"/>
  <c r="D367" i="5" s="1"/>
  <c r="A368" i="5"/>
  <c r="B368" i="5"/>
  <c r="C368" i="5"/>
  <c r="A369" i="5"/>
  <c r="B369" i="5"/>
  <c r="D369" i="5" s="1"/>
  <c r="C369" i="5"/>
  <c r="A370" i="5"/>
  <c r="B370" i="5"/>
  <c r="C370" i="5"/>
  <c r="A371" i="5"/>
  <c r="B371" i="5"/>
  <c r="C371" i="5"/>
  <c r="D371" i="5" s="1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 s="1"/>
  <c r="O186" i="4"/>
  <c r="A187" i="4"/>
  <c r="K187" i="4"/>
  <c r="B187" i="4"/>
  <c r="L187" i="4" s="1"/>
  <c r="C187" i="4"/>
  <c r="M187" i="4" s="1"/>
  <c r="O187" i="4"/>
  <c r="A188" i="4"/>
  <c r="B188" i="4"/>
  <c r="C188" i="4"/>
  <c r="M188" i="4"/>
  <c r="O188" i="4"/>
  <c r="A189" i="4"/>
  <c r="K189" i="4" s="1"/>
  <c r="B189" i="4"/>
  <c r="L189" i="4" s="1"/>
  <c r="C189" i="4"/>
  <c r="M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/>
  <c r="O191" i="4"/>
  <c r="A192" i="4"/>
  <c r="B192" i="4"/>
  <c r="C192" i="4"/>
  <c r="M192" i="4" s="1"/>
  <c r="O192" i="4"/>
  <c r="A193" i="4"/>
  <c r="K193" i="4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/>
  <c r="B195" i="4"/>
  <c r="L195" i="4" s="1"/>
  <c r="C195" i="4"/>
  <c r="M195" i="4"/>
  <c r="O195" i="4"/>
  <c r="A196" i="4"/>
  <c r="B196" i="4"/>
  <c r="C196" i="4"/>
  <c r="M196" i="4"/>
  <c r="O196" i="4"/>
  <c r="A197" i="4"/>
  <c r="K197" i="4"/>
  <c r="B197" i="4"/>
  <c r="L197" i="4" s="1"/>
  <c r="C197" i="4"/>
  <c r="M197" i="4"/>
  <c r="O197" i="4"/>
  <c r="A198" i="4"/>
  <c r="B198" i="4"/>
  <c r="C198" i="4"/>
  <c r="M198" i="4"/>
  <c r="O198" i="4"/>
  <c r="A199" i="4"/>
  <c r="K199" i="4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/>
  <c r="B201" i="4"/>
  <c r="L201" i="4" s="1"/>
  <c r="C201" i="4"/>
  <c r="M201" i="4"/>
  <c r="O201" i="4"/>
  <c r="A202" i="4"/>
  <c r="B202" i="4"/>
  <c r="C202" i="4"/>
  <c r="M202" i="4" s="1"/>
  <c r="O202" i="4"/>
  <c r="A203" i="4"/>
  <c r="K203" i="4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/>
  <c r="Q207" i="4" s="1"/>
  <c r="B207" i="4"/>
  <c r="L207" i="4" s="1"/>
  <c r="C207" i="4"/>
  <c r="M207" i="4"/>
  <c r="O207" i="4"/>
  <c r="A208" i="4"/>
  <c r="B208" i="4"/>
  <c r="C208" i="4"/>
  <c r="M208" i="4" s="1"/>
  <c r="O208" i="4"/>
  <c r="A209" i="4"/>
  <c r="K209" i="4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/>
  <c r="B211" i="4"/>
  <c r="L211" i="4" s="1"/>
  <c r="C211" i="4"/>
  <c r="M211" i="4"/>
  <c r="O211" i="4"/>
  <c r="A212" i="4"/>
  <c r="B212" i="4"/>
  <c r="C212" i="4"/>
  <c r="M212" i="4"/>
  <c r="O212" i="4"/>
  <c r="A213" i="4"/>
  <c r="K213" i="4"/>
  <c r="B213" i="4"/>
  <c r="L213" i="4" s="1"/>
  <c r="C213" i="4"/>
  <c r="M213" i="4"/>
  <c r="O213" i="4"/>
  <c r="A214" i="4"/>
  <c r="B214" i="4"/>
  <c r="C214" i="4"/>
  <c r="M214" i="4"/>
  <c r="O214" i="4"/>
  <c r="A215" i="4"/>
  <c r="K215" i="4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/>
  <c r="B217" i="4"/>
  <c r="L217" i="4" s="1"/>
  <c r="C217" i="4"/>
  <c r="M217" i="4"/>
  <c r="O217" i="4"/>
  <c r="A218" i="4"/>
  <c r="B218" i="4"/>
  <c r="C218" i="4"/>
  <c r="M218" i="4" s="1"/>
  <c r="O218" i="4"/>
  <c r="A219" i="4"/>
  <c r="K219" i="4"/>
  <c r="B219" i="4"/>
  <c r="L219" i="4" s="1"/>
  <c r="C219" i="4"/>
  <c r="M219" i="4" s="1"/>
  <c r="O219" i="4"/>
  <c r="A220" i="4"/>
  <c r="B220" i="4"/>
  <c r="C220" i="4"/>
  <c r="M220" i="4"/>
  <c r="O220" i="4"/>
  <c r="A221" i="4"/>
  <c r="K221" i="4" s="1"/>
  <c r="B221" i="4"/>
  <c r="L221" i="4" s="1"/>
  <c r="C221" i="4"/>
  <c r="M221" i="4"/>
  <c r="O221" i="4"/>
  <c r="A222" i="4"/>
  <c r="K222" i="4"/>
  <c r="B222" i="4"/>
  <c r="C222" i="4"/>
  <c r="M222" i="4" s="1"/>
  <c r="O222" i="4"/>
  <c r="A223" i="4"/>
  <c r="K223" i="4" s="1"/>
  <c r="B223" i="4"/>
  <c r="L223" i="4" s="1"/>
  <c r="Q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Q225" i="4" s="1"/>
  <c r="C225" i="4"/>
  <c r="M225" i="4" s="1"/>
  <c r="O225" i="4"/>
  <c r="A226" i="4"/>
  <c r="K226" i="4" s="1"/>
  <c r="B226" i="4"/>
  <c r="C226" i="4"/>
  <c r="M226" i="4"/>
  <c r="O226" i="4"/>
  <c r="A227" i="4"/>
  <c r="K227" i="4"/>
  <c r="B227" i="4"/>
  <c r="L227" i="4" s="1"/>
  <c r="C227" i="4"/>
  <c r="M227" i="4"/>
  <c r="O227" i="4"/>
  <c r="A228" i="4"/>
  <c r="K228" i="4" s="1"/>
  <c r="B228" i="4"/>
  <c r="C228" i="4"/>
  <c r="M228" i="4"/>
  <c r="O228" i="4"/>
  <c r="A229" i="4"/>
  <c r="K229" i="4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/>
  <c r="C231" i="4"/>
  <c r="M231" i="4" s="1"/>
  <c r="Q231" i="4" s="1"/>
  <c r="O231" i="4"/>
  <c r="A232" i="4"/>
  <c r="K232" i="4"/>
  <c r="B232" i="4"/>
  <c r="C232" i="4"/>
  <c r="M232" i="4" s="1"/>
  <c r="O232" i="4"/>
  <c r="A233" i="4"/>
  <c r="K233" i="4" s="1"/>
  <c r="B233" i="4"/>
  <c r="L233" i="4" s="1"/>
  <c r="Q233" i="4" s="1"/>
  <c r="C233" i="4"/>
  <c r="M233" i="4" s="1"/>
  <c r="O233" i="4"/>
  <c r="A234" i="4"/>
  <c r="K234" i="4" s="1"/>
  <c r="B234" i="4"/>
  <c r="C234" i="4"/>
  <c r="M234" i="4" s="1"/>
  <c r="O234" i="4"/>
  <c r="A235" i="4"/>
  <c r="K235" i="4"/>
  <c r="B235" i="4"/>
  <c r="L235" i="4" s="1"/>
  <c r="C235" i="4"/>
  <c r="M235" i="4"/>
  <c r="O235" i="4"/>
  <c r="A236" i="4"/>
  <c r="K236" i="4" s="1"/>
  <c r="B236" i="4"/>
  <c r="C236" i="4"/>
  <c r="O236" i="4"/>
  <c r="A237" i="4"/>
  <c r="K237" i="4"/>
  <c r="B237" i="4"/>
  <c r="L237" i="4" s="1"/>
  <c r="C237" i="4"/>
  <c r="M237" i="4" s="1"/>
  <c r="O237" i="4"/>
  <c r="A238" i="4"/>
  <c r="B238" i="4"/>
  <c r="C238" i="4"/>
  <c r="M238" i="4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/>
  <c r="B241" i="4"/>
  <c r="L241" i="4" s="1"/>
  <c r="C241" i="4"/>
  <c r="M241" i="4"/>
  <c r="O241" i="4"/>
  <c r="A242" i="4"/>
  <c r="K242" i="4" s="1"/>
  <c r="B242" i="4"/>
  <c r="C242" i="4"/>
  <c r="M242" i="4"/>
  <c r="O242" i="4"/>
  <c r="A243" i="4"/>
  <c r="K243" i="4"/>
  <c r="B243" i="4"/>
  <c r="L243" i="4" s="1"/>
  <c r="C243" i="4"/>
  <c r="M243" i="4" s="1"/>
  <c r="O243" i="4"/>
  <c r="A244" i="4"/>
  <c r="K244" i="4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/>
  <c r="B247" i="4"/>
  <c r="L247" i="4" s="1"/>
  <c r="C247" i="4"/>
  <c r="M247" i="4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/>
  <c r="O249" i="4"/>
  <c r="A250" i="4"/>
  <c r="B250" i="4"/>
  <c r="C250" i="4"/>
  <c r="M250" i="4" s="1"/>
  <c r="O250" i="4"/>
  <c r="A251" i="4"/>
  <c r="K251" i="4"/>
  <c r="B251" i="4"/>
  <c r="L251" i="4" s="1"/>
  <c r="C251" i="4"/>
  <c r="M251" i="4"/>
  <c r="O251" i="4"/>
  <c r="A252" i="4"/>
  <c r="B252" i="4"/>
  <c r="C252" i="4"/>
  <c r="M252" i="4" s="1"/>
  <c r="O252" i="4"/>
  <c r="A253" i="4"/>
  <c r="K253" i="4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/>
  <c r="B255" i="4"/>
  <c r="L255" i="4" s="1"/>
  <c r="C255" i="4"/>
  <c r="M255" i="4"/>
  <c r="O255" i="4"/>
  <c r="A256" i="4"/>
  <c r="B256" i="4"/>
  <c r="C256" i="4"/>
  <c r="M256" i="4" s="1"/>
  <c r="O256" i="4"/>
  <c r="A257" i="4"/>
  <c r="K257" i="4"/>
  <c r="B257" i="4"/>
  <c r="L257" i="4" s="1"/>
  <c r="C257" i="4"/>
  <c r="M257" i="4" s="1"/>
  <c r="O257" i="4"/>
  <c r="A258" i="4"/>
  <c r="B258" i="4"/>
  <c r="C258" i="4"/>
  <c r="M258" i="4"/>
  <c r="O258" i="4"/>
  <c r="A259" i="4"/>
  <c r="K259" i="4" s="1"/>
  <c r="B259" i="4"/>
  <c r="L259" i="4" s="1"/>
  <c r="C259" i="4"/>
  <c r="M259" i="4"/>
  <c r="O259" i="4"/>
  <c r="A260" i="4"/>
  <c r="B260" i="4"/>
  <c r="C260" i="4"/>
  <c r="M260" i="4" s="1"/>
  <c r="O260" i="4"/>
  <c r="A261" i="4"/>
  <c r="K261" i="4"/>
  <c r="B261" i="4"/>
  <c r="L261" i="4" s="1"/>
  <c r="C261" i="4"/>
  <c r="M261" i="4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/>
  <c r="O263" i="4"/>
  <c r="A264" i="4"/>
  <c r="B264" i="4"/>
  <c r="C264" i="4"/>
  <c r="M264" i="4" s="1"/>
  <c r="O264" i="4"/>
  <c r="A265" i="4"/>
  <c r="K265" i="4"/>
  <c r="B265" i="4"/>
  <c r="L265" i="4" s="1"/>
  <c r="C265" i="4"/>
  <c r="M265" i="4"/>
  <c r="O265" i="4"/>
  <c r="A266" i="4"/>
  <c r="B266" i="4"/>
  <c r="C266" i="4"/>
  <c r="M266" i="4"/>
  <c r="O266" i="4"/>
  <c r="A267" i="4"/>
  <c r="K267" i="4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/>
  <c r="B275" i="4"/>
  <c r="L275" i="4" s="1"/>
  <c r="C275" i="4"/>
  <c r="M275" i="4" s="1"/>
  <c r="O275" i="4"/>
  <c r="A276" i="4"/>
  <c r="B276" i="4"/>
  <c r="C276" i="4"/>
  <c r="M276" i="4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/>
  <c r="O279" i="4"/>
  <c r="A280" i="4"/>
  <c r="B280" i="4"/>
  <c r="C280" i="4"/>
  <c r="M280" i="4" s="1"/>
  <c r="O280" i="4"/>
  <c r="A281" i="4"/>
  <c r="K281" i="4"/>
  <c r="B281" i="4"/>
  <c r="L281" i="4" s="1"/>
  <c r="C281" i="4"/>
  <c r="M281" i="4"/>
  <c r="O281" i="4"/>
  <c r="A282" i="4"/>
  <c r="B282" i="4"/>
  <c r="C282" i="4"/>
  <c r="M282" i="4"/>
  <c r="O282" i="4"/>
  <c r="A283" i="4"/>
  <c r="K283" i="4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/>
  <c r="B297" i="4"/>
  <c r="L297" i="4" s="1"/>
  <c r="C297" i="4"/>
  <c r="M297" i="4"/>
  <c r="O297" i="4"/>
  <c r="A298" i="4"/>
  <c r="B298" i="4"/>
  <c r="C298" i="4"/>
  <c r="M298" i="4"/>
  <c r="O298" i="4"/>
  <c r="A299" i="4"/>
  <c r="K299" i="4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/>
  <c r="B313" i="4"/>
  <c r="L313" i="4" s="1"/>
  <c r="C313" i="4"/>
  <c r="M313" i="4"/>
  <c r="O313" i="4"/>
  <c r="A314" i="4"/>
  <c r="B314" i="4"/>
  <c r="C314" i="4"/>
  <c r="M314" i="4"/>
  <c r="O314" i="4"/>
  <c r="A315" i="4"/>
  <c r="K315" i="4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/>
  <c r="B323" i="4"/>
  <c r="L323" i="4" s="1"/>
  <c r="C323" i="4"/>
  <c r="M323" i="4" s="1"/>
  <c r="O323" i="4"/>
  <c r="A324" i="4"/>
  <c r="B324" i="4"/>
  <c r="C324" i="4"/>
  <c r="M324" i="4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/>
  <c r="O327" i="4"/>
  <c r="A328" i="4"/>
  <c r="B328" i="4"/>
  <c r="C328" i="4"/>
  <c r="M328" i="4" s="1"/>
  <c r="O328" i="4"/>
  <c r="A329" i="4"/>
  <c r="K329" i="4"/>
  <c r="B329" i="4"/>
  <c r="L329" i="4" s="1"/>
  <c r="C329" i="4"/>
  <c r="M329" i="4"/>
  <c r="O329" i="4"/>
  <c r="A330" i="4"/>
  <c r="B330" i="4"/>
  <c r="C330" i="4"/>
  <c r="M330" i="4"/>
  <c r="O330" i="4"/>
  <c r="A331" i="4"/>
  <c r="K331" i="4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/>
  <c r="B339" i="4"/>
  <c r="L339" i="4" s="1"/>
  <c r="C339" i="4"/>
  <c r="M339" i="4" s="1"/>
  <c r="O339" i="4"/>
  <c r="A340" i="4"/>
  <c r="B340" i="4"/>
  <c r="C340" i="4"/>
  <c r="M340" i="4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/>
  <c r="O343" i="4"/>
  <c r="A344" i="4"/>
  <c r="B344" i="4"/>
  <c r="C344" i="4"/>
  <c r="M344" i="4" s="1"/>
  <c r="O344" i="4"/>
  <c r="A345" i="4"/>
  <c r="K345" i="4"/>
  <c r="B345" i="4"/>
  <c r="L345" i="4" s="1"/>
  <c r="C345" i="4"/>
  <c r="M345" i="4"/>
  <c r="O345" i="4"/>
  <c r="A346" i="4"/>
  <c r="B346" i="4"/>
  <c r="C346" i="4"/>
  <c r="M346" i="4"/>
  <c r="O346" i="4"/>
  <c r="A347" i="4"/>
  <c r="K347" i="4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/>
  <c r="O355" i="4"/>
  <c r="A356" i="4"/>
  <c r="B356" i="4"/>
  <c r="C356" i="4"/>
  <c r="M356" i="4" s="1"/>
  <c r="O356" i="4"/>
  <c r="A357" i="4"/>
  <c r="K357" i="4"/>
  <c r="B357" i="4"/>
  <c r="L357" i="4" s="1"/>
  <c r="C357" i="4"/>
  <c r="M357" i="4"/>
  <c r="O357" i="4"/>
  <c r="A358" i="4"/>
  <c r="B358" i="4"/>
  <c r="C358" i="4"/>
  <c r="M358" i="4"/>
  <c r="O358" i="4"/>
  <c r="A359" i="4"/>
  <c r="K359" i="4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/>
  <c r="B361" i="4"/>
  <c r="L361" i="4" s="1"/>
  <c r="C361" i="4"/>
  <c r="M361" i="4"/>
  <c r="O361" i="4"/>
  <c r="A362" i="4"/>
  <c r="K362" i="4" s="1"/>
  <c r="B362" i="4"/>
  <c r="C362" i="4"/>
  <c r="M362" i="4" s="1"/>
  <c r="O362" i="4"/>
  <c r="A363" i="4"/>
  <c r="K363" i="4"/>
  <c r="B363" i="4"/>
  <c r="L363" i="4" s="1"/>
  <c r="C363" i="4"/>
  <c r="M363" i="4" s="1"/>
  <c r="O363" i="4"/>
  <c r="A364" i="4"/>
  <c r="K364" i="4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/>
  <c r="O367" i="4"/>
  <c r="A368" i="4"/>
  <c r="B368" i="4"/>
  <c r="C368" i="4"/>
  <c r="O368" i="4"/>
  <c r="A369" i="4"/>
  <c r="K369" i="4" s="1"/>
  <c r="B369" i="4"/>
  <c r="L369" i="4" s="1"/>
  <c r="C369" i="4"/>
  <c r="M369" i="4" s="1"/>
  <c r="Q369" i="4" s="1"/>
  <c r="O369" i="4"/>
  <c r="A370" i="4"/>
  <c r="B370" i="4"/>
  <c r="C370" i="4"/>
  <c r="M370" i="4" s="1"/>
  <c r="O370" i="4"/>
  <c r="A371" i="4"/>
  <c r="K371" i="4"/>
  <c r="B371" i="4"/>
  <c r="L371" i="4" s="1"/>
  <c r="C371" i="4"/>
  <c r="M371" i="4"/>
  <c r="O371" i="4"/>
  <c r="A372" i="4"/>
  <c r="K372" i="4" s="1"/>
  <c r="B372" i="4"/>
  <c r="C372" i="4"/>
  <c r="O372" i="4"/>
  <c r="A373" i="4"/>
  <c r="K373" i="4"/>
  <c r="B373" i="4"/>
  <c r="L373" i="4" s="1"/>
  <c r="C373" i="4"/>
  <c r="M373" i="4" s="1"/>
  <c r="O373" i="4"/>
  <c r="A374" i="4"/>
  <c r="B374" i="4"/>
  <c r="C374" i="4"/>
  <c r="M374" i="4"/>
  <c r="O374" i="4"/>
  <c r="A375" i="4"/>
  <c r="K375" i="4" s="1"/>
  <c r="B375" i="4"/>
  <c r="L375" i="4" s="1"/>
  <c r="Q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O380" i="4"/>
  <c r="A381" i="4"/>
  <c r="B381" i="4"/>
  <c r="L381" i="4" s="1"/>
  <c r="C381" i="4"/>
  <c r="M381" i="4"/>
  <c r="O381" i="4"/>
  <c r="A382" i="4"/>
  <c r="K382" i="4" s="1"/>
  <c r="B382" i="4"/>
  <c r="L382" i="4"/>
  <c r="C382" i="4"/>
  <c r="M382" i="4" s="1"/>
  <c r="Q382" i="4" s="1"/>
  <c r="O382" i="4"/>
  <c r="A383" i="4"/>
  <c r="B383" i="4"/>
  <c r="L383" i="4" s="1"/>
  <c r="C383" i="4"/>
  <c r="M383" i="4" s="1"/>
  <c r="O383" i="4"/>
  <c r="A384" i="4"/>
  <c r="K384" i="4"/>
  <c r="B384" i="4"/>
  <c r="L384" i="4" s="1"/>
  <c r="C384" i="4"/>
  <c r="M384" i="4"/>
  <c r="O384" i="4"/>
  <c r="A385" i="4"/>
  <c r="B385" i="4"/>
  <c r="C385" i="4"/>
  <c r="M385" i="4"/>
  <c r="O385" i="4"/>
  <c r="A386" i="4"/>
  <c r="K386" i="4"/>
  <c r="B386" i="4"/>
  <c r="L386" i="4" s="1"/>
  <c r="C386" i="4"/>
  <c r="M386" i="4"/>
  <c r="O386" i="4"/>
  <c r="A387" i="4"/>
  <c r="B387" i="4"/>
  <c r="L387" i="4"/>
  <c r="C387" i="4"/>
  <c r="M387" i="4" s="1"/>
  <c r="O387" i="4"/>
  <c r="A388" i="4"/>
  <c r="K388" i="4"/>
  <c r="B388" i="4"/>
  <c r="L388" i="4" s="1"/>
  <c r="C388" i="4"/>
  <c r="M388" i="4"/>
  <c r="O388" i="4"/>
  <c r="A389" i="4"/>
  <c r="B389" i="4"/>
  <c r="L389" i="4"/>
  <c r="C389" i="4"/>
  <c r="M389" i="4" s="1"/>
  <c r="O389" i="4"/>
  <c r="A390" i="4"/>
  <c r="K390" i="4" s="1"/>
  <c r="B390" i="4"/>
  <c r="L390" i="4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/>
  <c r="O393" i="4"/>
  <c r="A394" i="4"/>
  <c r="K394" i="4" s="1"/>
  <c r="B394" i="4"/>
  <c r="L394" i="4"/>
  <c r="C394" i="4"/>
  <c r="M394" i="4" s="1"/>
  <c r="O394" i="4"/>
  <c r="A395" i="4"/>
  <c r="B395" i="4"/>
  <c r="L395" i="4" s="1"/>
  <c r="C395" i="4"/>
  <c r="M395" i="4"/>
  <c r="O395" i="4"/>
  <c r="A396" i="4"/>
  <c r="K396" i="4"/>
  <c r="B396" i="4"/>
  <c r="L396" i="4" s="1"/>
  <c r="C396" i="4"/>
  <c r="M396" i="4"/>
  <c r="O396" i="4"/>
  <c r="A397" i="4"/>
  <c r="B397" i="4"/>
  <c r="L397" i="4"/>
  <c r="C397" i="4"/>
  <c r="M397" i="4" s="1"/>
  <c r="O397" i="4"/>
  <c r="A398" i="4"/>
  <c r="K398" i="4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/>
  <c r="C402" i="4"/>
  <c r="M402" i="4" s="1"/>
  <c r="O402" i="4"/>
  <c r="A403" i="4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/>
  <c r="O406" i="4"/>
  <c r="A407" i="4"/>
  <c r="B407" i="4"/>
  <c r="L407" i="4"/>
  <c r="C407" i="4"/>
  <c r="M407" i="4" s="1"/>
  <c r="O407" i="4"/>
  <c r="A408" i="4"/>
  <c r="K408" i="4" s="1"/>
  <c r="B408" i="4"/>
  <c r="L408" i="4" s="1"/>
  <c r="C408" i="4"/>
  <c r="M408" i="4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Q411" i="4" s="1"/>
  <c r="C411" i="4"/>
  <c r="M411" i="4" s="1"/>
  <c r="O411" i="4"/>
  <c r="A412" i="4"/>
  <c r="K412" i="4" s="1"/>
  <c r="B412" i="4"/>
  <c r="L412" i="4"/>
  <c r="C412" i="4"/>
  <c r="M412" i="4" s="1"/>
  <c r="O412" i="4"/>
  <c r="A413" i="4"/>
  <c r="B413" i="4"/>
  <c r="L413" i="4" s="1"/>
  <c r="C413" i="4"/>
  <c r="M413" i="4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/>
  <c r="O415" i="4"/>
  <c r="A416" i="4"/>
  <c r="K416" i="4"/>
  <c r="B416" i="4"/>
  <c r="L416" i="4" s="1"/>
  <c r="C416" i="4"/>
  <c r="M416" i="4"/>
  <c r="O416" i="4"/>
  <c r="A417" i="4"/>
  <c r="B417" i="4"/>
  <c r="C417" i="4"/>
  <c r="M417" i="4" s="1"/>
  <c r="Q417" i="4" s="1"/>
  <c r="O417" i="4"/>
  <c r="A418" i="4"/>
  <c r="K418" i="4"/>
  <c r="B418" i="4"/>
  <c r="L418" i="4" s="1"/>
  <c r="C418" i="4"/>
  <c r="M418" i="4"/>
  <c r="O418" i="4"/>
  <c r="A419" i="4"/>
  <c r="B419" i="4"/>
  <c r="L419" i="4"/>
  <c r="C419" i="4"/>
  <c r="M419" i="4" s="1"/>
  <c r="O419" i="4"/>
  <c r="A420" i="4"/>
  <c r="K420" i="4"/>
  <c r="B420" i="4"/>
  <c r="L420" i="4" s="1"/>
  <c r="C420" i="4"/>
  <c r="M420" i="4"/>
  <c r="O420" i="4"/>
  <c r="A421" i="4"/>
  <c r="B421" i="4"/>
  <c r="L421" i="4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/>
  <c r="O425" i="4"/>
  <c r="A426" i="4"/>
  <c r="K426" i="4" s="1"/>
  <c r="B426" i="4"/>
  <c r="L426" i="4"/>
  <c r="C426" i="4"/>
  <c r="M426" i="4" s="1"/>
  <c r="O426" i="4"/>
  <c r="A427" i="4"/>
  <c r="B427" i="4"/>
  <c r="L427" i="4" s="1"/>
  <c r="C427" i="4"/>
  <c r="M427" i="4" s="1"/>
  <c r="Q427" i="4" s="1"/>
  <c r="O427" i="4"/>
  <c r="A428" i="4"/>
  <c r="K428" i="4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/>
  <c r="O430" i="4"/>
  <c r="A431" i="4"/>
  <c r="B431" i="4"/>
  <c r="L431" i="4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Q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/>
  <c r="B440" i="4"/>
  <c r="L440" i="4" s="1"/>
  <c r="C440" i="4"/>
  <c r="M440" i="4"/>
  <c r="O440" i="4"/>
  <c r="A441" i="4"/>
  <c r="B441" i="4"/>
  <c r="C441" i="4"/>
  <c r="M441" i="4" s="1"/>
  <c r="Q441" i="4" s="1"/>
  <c r="O441" i="4"/>
  <c r="A442" i="4"/>
  <c r="K442" i="4"/>
  <c r="B442" i="4"/>
  <c r="L442" i="4" s="1"/>
  <c r="C442" i="4"/>
  <c r="M442" i="4"/>
  <c r="O442" i="4"/>
  <c r="A443" i="4"/>
  <c r="B443" i="4"/>
  <c r="L443" i="4"/>
  <c r="C443" i="4"/>
  <c r="M443" i="4" s="1"/>
  <c r="Q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/>
  <c r="O445" i="4"/>
  <c r="A446" i="4"/>
  <c r="K446" i="4" s="1"/>
  <c r="B446" i="4"/>
  <c r="L446" i="4"/>
  <c r="C446" i="4"/>
  <c r="M446" i="4" s="1"/>
  <c r="O446" i="4"/>
  <c r="A447" i="4"/>
  <c r="B447" i="4"/>
  <c r="L447" i="4" s="1"/>
  <c r="C447" i="4"/>
  <c r="M447" i="4"/>
  <c r="O447" i="4"/>
  <c r="A448" i="4"/>
  <c r="K448" i="4"/>
  <c r="B448" i="4"/>
  <c r="L448" i="4" s="1"/>
  <c r="C448" i="4"/>
  <c r="M448" i="4"/>
  <c r="O448" i="4"/>
  <c r="A449" i="4"/>
  <c r="B449" i="4"/>
  <c r="C449" i="4"/>
  <c r="M449" i="4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B453" i="4"/>
  <c r="L453" i="4"/>
  <c r="C453" i="4"/>
  <c r="M453" i="4" s="1"/>
  <c r="Q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/>
  <c r="O455" i="4"/>
  <c r="A456" i="4"/>
  <c r="K456" i="4" s="1"/>
  <c r="B456" i="4"/>
  <c r="L456" i="4"/>
  <c r="C456" i="4"/>
  <c r="M456" i="4" s="1"/>
  <c r="O456" i="4"/>
  <c r="A457" i="4"/>
  <c r="B457" i="4"/>
  <c r="C457" i="4"/>
  <c r="M457" i="4"/>
  <c r="O457" i="4"/>
  <c r="A458" i="4"/>
  <c r="K458" i="4" s="1"/>
  <c r="B458" i="4"/>
  <c r="L458" i="4"/>
  <c r="C458" i="4"/>
  <c r="M458" i="4" s="1"/>
  <c r="O458" i="4"/>
  <c r="A459" i="4"/>
  <c r="B459" i="4"/>
  <c r="L459" i="4" s="1"/>
  <c r="C459" i="4"/>
  <c r="M459" i="4"/>
  <c r="O459" i="4"/>
  <c r="A460" i="4"/>
  <c r="K460" i="4"/>
  <c r="B460" i="4"/>
  <c r="L460" i="4" s="1"/>
  <c r="C460" i="4"/>
  <c r="M460" i="4"/>
  <c r="O460" i="4"/>
  <c r="A461" i="4"/>
  <c r="B461" i="4"/>
  <c r="C461" i="4"/>
  <c r="M461" i="4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Q463" i="4" s="1"/>
  <c r="O463" i="4"/>
  <c r="A464" i="4"/>
  <c r="K464" i="4"/>
  <c r="B464" i="4"/>
  <c r="L464" i="4" s="1"/>
  <c r="C464" i="4"/>
  <c r="M464" i="4"/>
  <c r="O464" i="4"/>
  <c r="A465" i="4"/>
  <c r="B465" i="4"/>
  <c r="C465" i="4"/>
  <c r="M465" i="4" s="1"/>
  <c r="Q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Q469" i="4" s="1"/>
  <c r="O469" i="4"/>
  <c r="A470" i="4"/>
  <c r="K470" i="4" s="1"/>
  <c r="B470" i="4"/>
  <c r="L470" i="4"/>
  <c r="C470" i="4"/>
  <c r="M470" i="4" s="1"/>
  <c r="O470" i="4"/>
  <c r="A471" i="4"/>
  <c r="B471" i="4"/>
  <c r="L471" i="4" s="1"/>
  <c r="C471" i="4"/>
  <c r="M471" i="4"/>
  <c r="O471" i="4"/>
  <c r="A472" i="4"/>
  <c r="K472" i="4" s="1"/>
  <c r="B472" i="4"/>
  <c r="L472" i="4"/>
  <c r="C472" i="4"/>
  <c r="M472" i="4" s="1"/>
  <c r="O472" i="4"/>
  <c r="A473" i="4"/>
  <c r="B473" i="4"/>
  <c r="C473" i="4"/>
  <c r="M473" i="4"/>
  <c r="O473" i="4"/>
  <c r="A474" i="4"/>
  <c r="K474" i="4" s="1"/>
  <c r="B474" i="4"/>
  <c r="L474" i="4"/>
  <c r="C474" i="4"/>
  <c r="M474" i="4" s="1"/>
  <c r="O474" i="4"/>
  <c r="A475" i="4"/>
  <c r="B475" i="4"/>
  <c r="L475" i="4" s="1"/>
  <c r="C475" i="4"/>
  <c r="M475" i="4"/>
  <c r="O475" i="4"/>
  <c r="A476" i="4"/>
  <c r="K476" i="4"/>
  <c r="B476" i="4"/>
  <c r="L476" i="4" s="1"/>
  <c r="C476" i="4"/>
  <c r="M476" i="4"/>
  <c r="O476" i="4"/>
  <c r="A477" i="4"/>
  <c r="B477" i="4"/>
  <c r="C477" i="4"/>
  <c r="M477" i="4"/>
  <c r="O477" i="4"/>
  <c r="A478" i="4"/>
  <c r="K478" i="4"/>
  <c r="B478" i="4"/>
  <c r="L478" i="4" s="1"/>
  <c r="C478" i="4"/>
  <c r="M478" i="4"/>
  <c r="O478" i="4"/>
  <c r="A479" i="4"/>
  <c r="B479" i="4"/>
  <c r="L479" i="4"/>
  <c r="C479" i="4"/>
  <c r="M479" i="4" s="1"/>
  <c r="Q479" i="4" s="1"/>
  <c r="O479" i="4"/>
  <c r="A480" i="4"/>
  <c r="K480" i="4"/>
  <c r="B480" i="4"/>
  <c r="L480" i="4" s="1"/>
  <c r="C480" i="4"/>
  <c r="M480" i="4"/>
  <c r="O480" i="4"/>
  <c r="A481" i="4"/>
  <c r="B481" i="4"/>
  <c r="C481" i="4"/>
  <c r="M481" i="4" s="1"/>
  <c r="Q481" i="4" s="1"/>
  <c r="O481" i="4"/>
  <c r="A482" i="4"/>
  <c r="K482" i="4"/>
  <c r="B482" i="4"/>
  <c r="L482" i="4" s="1"/>
  <c r="C482" i="4"/>
  <c r="M482" i="4"/>
  <c r="O482" i="4"/>
  <c r="A483" i="4"/>
  <c r="B483" i="4"/>
  <c r="L483" i="4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Q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L28" i="11"/>
  <c r="N28" i="11" s="1"/>
  <c r="I29" i="8" s="1"/>
  <c r="I657" i="11"/>
  <c r="I673" i="11"/>
  <c r="I685" i="11"/>
  <c r="I689" i="11"/>
  <c r="I693" i="11"/>
  <c r="I709" i="11"/>
  <c r="I721" i="11"/>
  <c r="I757" i="11"/>
  <c r="J276" i="11"/>
  <c r="J328" i="11"/>
  <c r="J412" i="11"/>
  <c r="I762" i="11"/>
  <c r="J820" i="11"/>
  <c r="I451" i="11"/>
  <c r="I228" i="11"/>
  <c r="H993" i="11"/>
  <c r="I74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227" i="11"/>
  <c r="J286" i="11"/>
  <c r="J414" i="11"/>
  <c r="I912" i="11"/>
  <c r="E1000" i="11"/>
  <c r="J602" i="11"/>
  <c r="J280" i="11"/>
  <c r="I280" i="11"/>
  <c r="I380" i="11"/>
  <c r="I770" i="11"/>
  <c r="J770" i="11"/>
  <c r="J330" i="11"/>
  <c r="I976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21" i="11"/>
  <c r="I29" i="11"/>
  <c r="I37" i="11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268" i="11"/>
  <c r="J300" i="11"/>
  <c r="I328" i="11"/>
  <c r="I388" i="11"/>
  <c r="I396" i="11"/>
  <c r="J946" i="11"/>
  <c r="J478" i="11"/>
  <c r="J542" i="11"/>
  <c r="I572" i="11"/>
  <c r="J764" i="11"/>
  <c r="J716" i="11"/>
  <c r="I826" i="11"/>
  <c r="J237" i="11"/>
  <c r="I670" i="11"/>
  <c r="I216" i="11"/>
  <c r="I240" i="11"/>
  <c r="I244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I219" i="11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D191" i="5"/>
  <c r="E191" i="5" s="1"/>
  <c r="J618" i="11"/>
  <c r="I440" i="11"/>
  <c r="I516" i="11"/>
  <c r="J752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33" i="11"/>
  <c r="J262" i="11"/>
  <c r="J294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78" i="11"/>
  <c r="I787" i="11"/>
  <c r="I819" i="11"/>
  <c r="J586" i="11"/>
  <c r="I480" i="11"/>
  <c r="I552" i="11"/>
  <c r="I650" i="11"/>
  <c r="I726" i="11"/>
  <c r="I28" i="11"/>
  <c r="J209" i="11"/>
  <c r="J272" i="11"/>
  <c r="J336" i="11"/>
  <c r="J768" i="11"/>
  <c r="J772" i="11"/>
  <c r="I802" i="11"/>
  <c r="J278" i="11"/>
  <c r="J342" i="11"/>
  <c r="J776" i="11"/>
  <c r="I810" i="11"/>
  <c r="I288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I35" i="8" s="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C5" i="9"/>
  <c r="E5" i="9" s="1"/>
  <c r="I68" i="11"/>
  <c r="J107" i="11"/>
  <c r="K107" i="11" s="1"/>
  <c r="M107" i="11" s="1"/>
  <c r="H108" i="8" s="1"/>
  <c r="I188" i="11"/>
  <c r="I212" i="11"/>
  <c r="I220" i="11"/>
  <c r="I224" i="11"/>
  <c r="I232" i="11"/>
  <c r="I236" i="11"/>
  <c r="I213" i="11"/>
  <c r="I221" i="11"/>
  <c r="I291" i="11"/>
  <c r="I323" i="11"/>
  <c r="I355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9" i="9"/>
  <c r="E9" i="9" s="1"/>
  <c r="C4" i="9"/>
  <c r="E4" i="9" s="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133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3" i="11"/>
  <c r="I31" i="11"/>
  <c r="I39" i="11"/>
  <c r="I59" i="11"/>
  <c r="I112" i="11"/>
  <c r="I11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29" i="11"/>
  <c r="J45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L21" i="11" s="1"/>
  <c r="N21" i="11" s="1"/>
  <c r="I22" i="8" s="1"/>
  <c r="J37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59" i="11"/>
  <c r="L59" i="11" s="1"/>
  <c r="N59" i="11" s="1"/>
  <c r="I60" i="8" s="1"/>
  <c r="J78" i="11"/>
  <c r="J126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1" i="11"/>
  <c r="J39" i="11"/>
  <c r="J68" i="11"/>
  <c r="J132" i="11"/>
  <c r="J74" i="11"/>
  <c r="J214" i="11"/>
  <c r="J222" i="11"/>
  <c r="J230" i="11"/>
  <c r="J238" i="11"/>
  <c r="J188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C7" i="9"/>
  <c r="E7" i="9" s="1"/>
  <c r="C3" i="9"/>
  <c r="E3" i="9" s="1"/>
  <c r="C13" i="9"/>
  <c r="D13" i="9" s="1"/>
  <c r="C15" i="9"/>
  <c r="D15" i="9" s="1"/>
  <c r="C21" i="9"/>
  <c r="D21" i="9" s="1"/>
  <c r="F22" i="8" s="1"/>
  <c r="C23" i="9"/>
  <c r="D23" i="9"/>
  <c r="F24" i="8" s="1"/>
  <c r="C27" i="9"/>
  <c r="D27" i="9" s="1"/>
  <c r="F28" i="8" s="1"/>
  <c r="C29" i="9"/>
  <c r="C31" i="9"/>
  <c r="G31" i="9"/>
  <c r="C33" i="9"/>
  <c r="D33" i="9" s="1"/>
  <c r="F34" i="8" s="1"/>
  <c r="C35" i="9"/>
  <c r="C37" i="9"/>
  <c r="C39" i="9"/>
  <c r="G39" i="9"/>
  <c r="C41" i="9"/>
  <c r="D41" i="9" s="1"/>
  <c r="F42" i="8" s="1"/>
  <c r="C43" i="9"/>
  <c r="D43" i="9" s="1"/>
  <c r="F44" i="8" s="1"/>
  <c r="C45" i="9"/>
  <c r="E45" i="9" s="1"/>
  <c r="G46" i="8" s="1"/>
  <c r="C47" i="9"/>
  <c r="G47" i="9" s="1"/>
  <c r="C49" i="9"/>
  <c r="C51" i="9"/>
  <c r="C53" i="9"/>
  <c r="C55" i="9"/>
  <c r="G55" i="9"/>
  <c r="C57" i="9"/>
  <c r="C59" i="9"/>
  <c r="D59" i="9" s="1"/>
  <c r="F60" i="8" s="1"/>
  <c r="C61" i="9"/>
  <c r="C63" i="9"/>
  <c r="G63" i="9" s="1"/>
  <c r="C65" i="9"/>
  <c r="D65" i="9" s="1"/>
  <c r="F66" i="8" s="1"/>
  <c r="C67" i="9"/>
  <c r="C69" i="9"/>
  <c r="C71" i="9"/>
  <c r="D71" i="9"/>
  <c r="F72" i="8" s="1"/>
  <c r="C73" i="9"/>
  <c r="C75" i="9"/>
  <c r="G75" i="9"/>
  <c r="C77" i="9"/>
  <c r="C79" i="9"/>
  <c r="D79" i="9" s="1"/>
  <c r="F80" i="8" s="1"/>
  <c r="C81" i="9"/>
  <c r="C83" i="9"/>
  <c r="E83" i="9" s="1"/>
  <c r="G84" i="8" s="1"/>
  <c r="C85" i="9"/>
  <c r="E85" i="9" s="1"/>
  <c r="G86" i="8" s="1"/>
  <c r="C87" i="9"/>
  <c r="D87" i="9"/>
  <c r="F88" i="8" s="1"/>
  <c r="C89" i="9"/>
  <c r="C91" i="9"/>
  <c r="G91" i="9" s="1"/>
  <c r="C93" i="9"/>
  <c r="C95" i="9"/>
  <c r="D95" i="9"/>
  <c r="F96" i="8" s="1"/>
  <c r="C97" i="9"/>
  <c r="C99" i="9"/>
  <c r="C101" i="9"/>
  <c r="E101" i="9" s="1"/>
  <c r="G102" i="8" s="1"/>
  <c r="C103" i="9"/>
  <c r="D103" i="9"/>
  <c r="F104" i="8" s="1"/>
  <c r="C105" i="9"/>
  <c r="C107" i="9"/>
  <c r="G107" i="9" s="1"/>
  <c r="C109" i="9"/>
  <c r="D109" i="9" s="1"/>
  <c r="F110" i="8" s="1"/>
  <c r="C111" i="9"/>
  <c r="D111" i="9"/>
  <c r="F112" i="8" s="1"/>
  <c r="C113" i="9"/>
  <c r="C115" i="9"/>
  <c r="C117" i="9"/>
  <c r="E117" i="9" s="1"/>
  <c r="G118" i="8" s="1"/>
  <c r="C119" i="9"/>
  <c r="D119" i="9"/>
  <c r="F120" i="8" s="1"/>
  <c r="C121" i="9"/>
  <c r="C123" i="9"/>
  <c r="G123" i="9" s="1"/>
  <c r="C125" i="9"/>
  <c r="G125" i="9" s="1"/>
  <c r="C141" i="9"/>
  <c r="G141" i="9" s="1"/>
  <c r="E155" i="9"/>
  <c r="G156" i="8" s="1"/>
  <c r="G171" i="9"/>
  <c r="E191" i="9"/>
  <c r="G192" i="8" s="1"/>
  <c r="D203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26" i="9"/>
  <c r="C128" i="9"/>
  <c r="D128" i="9" s="1"/>
  <c r="F129" i="8" s="1"/>
  <c r="G128" i="9"/>
  <c r="C130" i="9"/>
  <c r="D130" i="9" s="1"/>
  <c r="F131" i="8" s="1"/>
  <c r="C132" i="9"/>
  <c r="E132" i="9" s="1"/>
  <c r="G133" i="8" s="1"/>
  <c r="G132" i="9"/>
  <c r="C134" i="9"/>
  <c r="E134" i="9"/>
  <c r="G135" i="8" s="1"/>
  <c r="C136" i="9"/>
  <c r="C138" i="9"/>
  <c r="C140" i="9"/>
  <c r="G140" i="9" s="1"/>
  <c r="C142" i="9"/>
  <c r="D142" i="9" s="1"/>
  <c r="F143" i="8" s="1"/>
  <c r="C144" i="9"/>
  <c r="G144" i="9"/>
  <c r="D144" i="9"/>
  <c r="F145" i="8" s="1"/>
  <c r="C146" i="9"/>
  <c r="C148" i="9"/>
  <c r="E148" i="9"/>
  <c r="G149" i="8" s="1"/>
  <c r="C150" i="9"/>
  <c r="G150" i="9" s="1"/>
  <c r="E150" i="9"/>
  <c r="G151" i="8" s="1"/>
  <c r="C152" i="9"/>
  <c r="C154" i="9"/>
  <c r="D154" i="9" s="1"/>
  <c r="F155" i="8" s="1"/>
  <c r="C156" i="9"/>
  <c r="C158" i="9"/>
  <c r="E158" i="9"/>
  <c r="G159" i="8" s="1"/>
  <c r="C160" i="9"/>
  <c r="G160" i="9" s="1"/>
  <c r="D160" i="9"/>
  <c r="F161" i="8" s="1"/>
  <c r="C162" i="9"/>
  <c r="C164" i="9"/>
  <c r="E164" i="9" s="1"/>
  <c r="G165" i="8" s="1"/>
  <c r="C166" i="9"/>
  <c r="D166" i="9" s="1"/>
  <c r="F167" i="8" s="1"/>
  <c r="C168" i="9"/>
  <c r="D168" i="9"/>
  <c r="F169" i="8" s="1"/>
  <c r="C170" i="9"/>
  <c r="C172" i="9"/>
  <c r="C174" i="9"/>
  <c r="E174" i="9" s="1"/>
  <c r="G175" i="8" s="1"/>
  <c r="C176" i="9"/>
  <c r="D176" i="9"/>
  <c r="F177" i="8" s="1"/>
  <c r="C178" i="9"/>
  <c r="C180" i="9"/>
  <c r="E180" i="9" s="1"/>
  <c r="G181" i="8" s="1"/>
  <c r="C182" i="9"/>
  <c r="D182" i="9" s="1"/>
  <c r="F183" i="8" s="1"/>
  <c r="C184" i="9"/>
  <c r="D184" i="9"/>
  <c r="F185" i="8" s="1"/>
  <c r="C186" i="9"/>
  <c r="C188" i="9"/>
  <c r="C190" i="9"/>
  <c r="C192" i="9"/>
  <c r="E192" i="9"/>
  <c r="G193" i="8" s="1"/>
  <c r="C194" i="9"/>
  <c r="C196" i="9"/>
  <c r="E196" i="9" s="1"/>
  <c r="G197" i="8" s="1"/>
  <c r="C198" i="9"/>
  <c r="C200" i="9"/>
  <c r="G200" i="9"/>
  <c r="C202" i="9"/>
  <c r="C204" i="9"/>
  <c r="E204" i="9"/>
  <c r="C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E371" i="5"/>
  <c r="E369" i="5"/>
  <c r="E367" i="5"/>
  <c r="E363" i="5"/>
  <c r="E359" i="5"/>
  <c r="D357" i="5"/>
  <c r="I357" i="5" s="1"/>
  <c r="E355" i="5"/>
  <c r="I353" i="5"/>
  <c r="E351" i="5"/>
  <c r="E347" i="5"/>
  <c r="E343" i="5"/>
  <c r="D341" i="5"/>
  <c r="G341" i="5" s="1"/>
  <c r="E339" i="5"/>
  <c r="F337" i="5"/>
  <c r="E335" i="5"/>
  <c r="D331" i="5"/>
  <c r="E331" i="5" s="1"/>
  <c r="D329" i="5"/>
  <c r="D327" i="5"/>
  <c r="E327" i="5" s="1"/>
  <c r="G325" i="5"/>
  <c r="D323" i="5"/>
  <c r="E323" i="5" s="1"/>
  <c r="D318" i="5"/>
  <c r="I318" i="5" s="1"/>
  <c r="D312" i="5"/>
  <c r="D262" i="5"/>
  <c r="I262" i="5" s="1"/>
  <c r="I258" i="5"/>
  <c r="E252" i="5"/>
  <c r="I246" i="5"/>
  <c r="I242" i="5"/>
  <c r="D240" i="5"/>
  <c r="D236" i="5"/>
  <c r="D228" i="5"/>
  <c r="D224" i="5"/>
  <c r="D222" i="5"/>
  <c r="I222" i="5" s="1"/>
  <c r="I218" i="5"/>
  <c r="F216" i="5"/>
  <c r="E212" i="5"/>
  <c r="D210" i="5"/>
  <c r="I210" i="5" s="1"/>
  <c r="D206" i="5"/>
  <c r="I206" i="5"/>
  <c r="D200" i="5"/>
  <c r="I200" i="5"/>
  <c r="D196" i="5"/>
  <c r="E196" i="5"/>
  <c r="D192" i="5"/>
  <c r="E192" i="5"/>
  <c r="D187" i="5"/>
  <c r="E187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E366" i="5" s="1"/>
  <c r="I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/>
  <c r="D330" i="5"/>
  <c r="I330" i="5" s="1"/>
  <c r="D326" i="5"/>
  <c r="I326" i="5"/>
  <c r="D322" i="5"/>
  <c r="I322" i="5" s="1"/>
  <c r="D317" i="5"/>
  <c r="E317" i="5"/>
  <c r="D315" i="5"/>
  <c r="E313" i="5"/>
  <c r="D311" i="5"/>
  <c r="F311" i="5" s="1"/>
  <c r="E309" i="5"/>
  <c r="D307" i="5"/>
  <c r="D303" i="5"/>
  <c r="E303" i="5"/>
  <c r="D299" i="5"/>
  <c r="E299" i="5" s="1"/>
  <c r="D295" i="5"/>
  <c r="I295" i="5"/>
  <c r="D291" i="5"/>
  <c r="E291" i="5" s="1"/>
  <c r="D287" i="5"/>
  <c r="I287" i="5"/>
  <c r="D283" i="5"/>
  <c r="D281" i="5"/>
  <c r="I281" i="5" s="1"/>
  <c r="D279" i="5"/>
  <c r="E279" i="5"/>
  <c r="D277" i="5"/>
  <c r="I277" i="5" s="1"/>
  <c r="D275" i="5"/>
  <c r="I275" i="5"/>
  <c r="D273" i="5"/>
  <c r="I273" i="5" s="1"/>
  <c r="D271" i="5"/>
  <c r="I271" i="5"/>
  <c r="D269" i="5"/>
  <c r="I269" i="5" s="1"/>
  <c r="D267" i="5"/>
  <c r="G267" i="5"/>
  <c r="D265" i="5"/>
  <c r="I265" i="5" s="1"/>
  <c r="D263" i="5"/>
  <c r="D261" i="5"/>
  <c r="E261" i="5"/>
  <c r="D259" i="5"/>
  <c r="I259" i="5"/>
  <c r="D257" i="5"/>
  <c r="E257" i="5"/>
  <c r="D255" i="5"/>
  <c r="E255" i="5"/>
  <c r="D253" i="5"/>
  <c r="E253" i="5"/>
  <c r="D251" i="5"/>
  <c r="E249" i="5"/>
  <c r="D247" i="5"/>
  <c r="F247" i="5" s="1"/>
  <c r="E245" i="5"/>
  <c r="D243" i="5"/>
  <c r="E243" i="5" s="1"/>
  <c r="E241" i="5"/>
  <c r="D239" i="5"/>
  <c r="E239" i="5" s="1"/>
  <c r="E237" i="5"/>
  <c r="D235" i="5"/>
  <c r="D231" i="5"/>
  <c r="E231" i="5"/>
  <c r="D227" i="5"/>
  <c r="E227" i="5" s="1"/>
  <c r="D223" i="5"/>
  <c r="E223" i="5"/>
  <c r="D219" i="5"/>
  <c r="E219" i="5" s="1"/>
  <c r="D215" i="5"/>
  <c r="E215" i="5"/>
  <c r="D211" i="5"/>
  <c r="I211" i="5" s="1"/>
  <c r="D207" i="5"/>
  <c r="E207" i="5"/>
  <c r="D203" i="5"/>
  <c r="E203" i="5" s="1"/>
  <c r="D199" i="5"/>
  <c r="E199" i="5"/>
  <c r="D195" i="5"/>
  <c r="E195" i="5" s="1"/>
  <c r="D190" i="5"/>
  <c r="E190" i="5"/>
  <c r="D186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66" i="5"/>
  <c r="D306" i="5"/>
  <c r="F306" i="5"/>
  <c r="D302" i="5"/>
  <c r="F302" i="5" s="1"/>
  <c r="D298" i="5"/>
  <c r="G298" i="5"/>
  <c r="D294" i="5"/>
  <c r="F294" i="5" s="1"/>
  <c r="D290" i="5"/>
  <c r="D288" i="5"/>
  <c r="G288" i="5" s="1"/>
  <c r="E286" i="5"/>
  <c r="D284" i="5"/>
  <c r="G284" i="5" s="1"/>
  <c r="E282" i="5"/>
  <c r="D280" i="5"/>
  <c r="G280" i="5" s="1"/>
  <c r="D276" i="5"/>
  <c r="G276" i="5"/>
  <c r="D272" i="5"/>
  <c r="G272" i="5"/>
  <c r="D268" i="5"/>
  <c r="G268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377" i="4"/>
  <c r="Q949" i="4"/>
  <c r="Q361" i="4"/>
  <c r="Q237" i="4"/>
  <c r="Q229" i="4"/>
  <c r="Q227" i="4"/>
  <c r="Q221" i="4"/>
  <c r="Q67" i="4"/>
  <c r="Q416" i="4"/>
  <c r="Q400" i="4"/>
  <c r="Q398" i="4"/>
  <c r="Q384" i="4"/>
  <c r="Q359" i="4"/>
  <c r="Q357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422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 s="1"/>
  <c r="D379" i="5"/>
  <c r="F379" i="5"/>
  <c r="D377" i="5"/>
  <c r="I377" i="5" s="1"/>
  <c r="D375" i="5"/>
  <c r="F375" i="5"/>
  <c r="D373" i="5"/>
  <c r="F373" i="5" s="1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 s="1"/>
  <c r="D380" i="5"/>
  <c r="G380" i="5"/>
  <c r="D378" i="5"/>
  <c r="G378" i="5" s="1"/>
  <c r="D376" i="5"/>
  <c r="G376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7" i="4"/>
  <c r="L473" i="4"/>
  <c r="L469" i="4"/>
  <c r="L465" i="4"/>
  <c r="L461" i="4"/>
  <c r="L457" i="4"/>
  <c r="L449" i="4"/>
  <c r="L441" i="4"/>
  <c r="L433" i="4"/>
  <c r="Q428" i="4"/>
  <c r="Q426" i="4"/>
  <c r="L425" i="4"/>
  <c r="Q420" i="4"/>
  <c r="Q418" i="4"/>
  <c r="L417" i="4"/>
  <c r="Q412" i="4"/>
  <c r="L409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Q467" i="4" s="1"/>
  <c r="K465" i="4"/>
  <c r="K463" i="4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6" i="4"/>
  <c r="N406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V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V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U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D207" i="9"/>
  <c r="D223" i="9"/>
  <c r="D239" i="9"/>
  <c r="E219" i="9"/>
  <c r="E235" i="9"/>
  <c r="F377" i="5"/>
  <c r="F393" i="5"/>
  <c r="F409" i="5"/>
  <c r="F425" i="5"/>
  <c r="E203" i="9"/>
  <c r="G176" i="9"/>
  <c r="G134" i="9"/>
  <c r="G130" i="9"/>
  <c r="I266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F201" i="8" s="1"/>
  <c r="D260" i="9"/>
  <c r="D276" i="9"/>
  <c r="D292" i="9"/>
  <c r="D308" i="9"/>
  <c r="D324" i="9"/>
  <c r="E200" i="9"/>
  <c r="G201" i="8" s="1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L276" i="11"/>
  <c r="N276" i="11"/>
  <c r="K276" i="11"/>
  <c r="M276" i="11"/>
  <c r="D209" i="9"/>
  <c r="D217" i="9"/>
  <c r="D225" i="9"/>
  <c r="D233" i="9"/>
  <c r="D241" i="9"/>
  <c r="D194" i="9"/>
  <c r="F195" i="8" s="1"/>
  <c r="D210" i="9"/>
  <c r="D218" i="9"/>
  <c r="D226" i="9"/>
  <c r="D234" i="9"/>
  <c r="D242" i="9"/>
  <c r="E197" i="9"/>
  <c r="G198" i="8" s="1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207" i="11"/>
  <c r="N207" i="11"/>
  <c r="K207" i="11"/>
  <c r="M207" i="11"/>
  <c r="L280" i="11"/>
  <c r="N280" i="11"/>
  <c r="K280" i="11"/>
  <c r="M280" i="11"/>
  <c r="D192" i="9"/>
  <c r="F193" i="8" s="1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L230" i="11"/>
  <c r="N230" i="11"/>
  <c r="K230" i="11"/>
  <c r="M230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318" i="11"/>
  <c r="N318" i="11"/>
  <c r="K318" i="11"/>
  <c r="M318" i="11"/>
  <c r="D196" i="9"/>
  <c r="F197" i="8" s="1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K222" i="11"/>
  <c r="M222" i="11"/>
  <c r="L222" i="11"/>
  <c r="N222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G634" i="5"/>
  <c r="E648" i="5"/>
  <c r="G174" i="9"/>
  <c r="G158" i="9"/>
  <c r="G154" i="9"/>
  <c r="L74" i="11"/>
  <c r="N74" i="11" s="1"/>
  <c r="I75" i="8" s="1"/>
  <c r="K74" i="11"/>
  <c r="M74" i="11" s="1"/>
  <c r="H75" i="8" s="1"/>
  <c r="K45" i="11"/>
  <c r="M45" i="11"/>
  <c r="H46" i="8" s="1"/>
  <c r="L45" i="11"/>
  <c r="N45" i="11" s="1"/>
  <c r="I46" i="8" s="1"/>
  <c r="L107" i="11"/>
  <c r="N107" i="11" s="1"/>
  <c r="I108" i="8" s="1"/>
  <c r="E128" i="9"/>
  <c r="G129" i="8" s="1"/>
  <c r="E144" i="9"/>
  <c r="G145" i="8" s="1"/>
  <c r="E160" i="9"/>
  <c r="G161" i="8" s="1"/>
  <c r="E168" i="9"/>
  <c r="G169" i="8" s="1"/>
  <c r="E176" i="9"/>
  <c r="G177" i="8" s="1"/>
  <c r="E184" i="9"/>
  <c r="G185" i="8" s="1"/>
  <c r="D73" i="9"/>
  <c r="F74" i="8" s="1"/>
  <c r="D105" i="9"/>
  <c r="F106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85" i="9"/>
  <c r="G186" i="8" s="1"/>
  <c r="D132" i="9"/>
  <c r="F133" i="8" s="1"/>
  <c r="D140" i="9"/>
  <c r="F141" i="8" s="1"/>
  <c r="D148" i="9"/>
  <c r="F149" i="8" s="1"/>
  <c r="D164" i="9"/>
  <c r="F165" i="8" s="1"/>
  <c r="D180" i="9"/>
  <c r="F181" i="8" s="1"/>
  <c r="G149" i="9"/>
  <c r="G117" i="9"/>
  <c r="G113" i="9"/>
  <c r="G101" i="9"/>
  <c r="G97" i="9"/>
  <c r="G85" i="9"/>
  <c r="G81" i="9"/>
  <c r="G69" i="9"/>
  <c r="G65" i="9"/>
  <c r="G41" i="9"/>
  <c r="G33" i="9"/>
  <c r="K39" i="11"/>
  <c r="M39" i="11"/>
  <c r="H40" i="8" s="1"/>
  <c r="L39" i="11"/>
  <c r="N39" i="11"/>
  <c r="I40" i="8" s="1"/>
  <c r="L126" i="11"/>
  <c r="N126" i="11"/>
  <c r="I127" i="8" s="1"/>
  <c r="K126" i="11"/>
  <c r="M126" i="11"/>
  <c r="H127" i="8" s="1"/>
  <c r="K29" i="11"/>
  <c r="M29" i="11"/>
  <c r="H30" i="8" s="1"/>
  <c r="L29" i="11"/>
  <c r="N29" i="11"/>
  <c r="I30" i="8" s="1"/>
  <c r="E31" i="9"/>
  <c r="G32" i="8" s="1"/>
  <c r="E39" i="9"/>
  <c r="G40" i="8" s="1"/>
  <c r="E47" i="9"/>
  <c r="G48" i="8" s="1"/>
  <c r="E55" i="9"/>
  <c r="G56" i="8" s="1"/>
  <c r="E63" i="9"/>
  <c r="G64" i="8" s="1"/>
  <c r="D31" i="9"/>
  <c r="F32" i="8" s="1"/>
  <c r="D39" i="9"/>
  <c r="F40" i="8" s="1"/>
  <c r="D47" i="9"/>
  <c r="F48" i="8" s="1"/>
  <c r="D55" i="9"/>
  <c r="F56" i="8" s="1"/>
  <c r="D63" i="9"/>
  <c r="F64" i="8" s="1"/>
  <c r="E90" i="9"/>
  <c r="G91" i="8" s="1"/>
  <c r="E122" i="9"/>
  <c r="G123" i="8" s="1"/>
  <c r="E130" i="9"/>
  <c r="G131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91" i="9"/>
  <c r="F92" i="8" s="1"/>
  <c r="D99" i="9"/>
  <c r="F100" i="8" s="1"/>
  <c r="D107" i="9"/>
  <c r="F108" i="8" s="1"/>
  <c r="D123" i="9"/>
  <c r="F124" i="8" s="1"/>
  <c r="E171" i="9"/>
  <c r="G172" i="8" s="1"/>
  <c r="D126" i="9"/>
  <c r="F127" i="8" s="1"/>
  <c r="D134" i="9"/>
  <c r="F135" i="8" s="1"/>
  <c r="D150" i="9"/>
  <c r="F151" i="8" s="1"/>
  <c r="D158" i="9"/>
  <c r="F159" i="8" s="1"/>
  <c r="D174" i="9"/>
  <c r="F175" i="8" s="1"/>
  <c r="L31" i="11"/>
  <c r="N31" i="11"/>
  <c r="I32" i="8" s="1"/>
  <c r="K31" i="11"/>
  <c r="M31" i="11"/>
  <c r="H32" i="8" s="1"/>
  <c r="L37" i="11"/>
  <c r="N37" i="11"/>
  <c r="I38" i="8" s="1"/>
  <c r="K37" i="11"/>
  <c r="M37" i="11"/>
  <c r="H38" i="8" s="1"/>
  <c r="L157" i="11"/>
  <c r="N157" i="11"/>
  <c r="I158" i="8" s="1"/>
  <c r="K157" i="11"/>
  <c r="M157" i="1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85" i="9"/>
  <c r="F86" i="8" s="1"/>
  <c r="D101" i="9"/>
  <c r="F102" i="8" s="1"/>
  <c r="D117" i="9"/>
  <c r="F118" i="8" s="1"/>
  <c r="E75" i="9"/>
  <c r="G76" i="8" s="1"/>
  <c r="E91" i="9"/>
  <c r="G92" i="8" s="1"/>
  <c r="E107" i="9"/>
  <c r="G108" i="8" s="1"/>
  <c r="E123" i="9"/>
  <c r="G124" i="8" s="1"/>
  <c r="E147" i="9"/>
  <c r="G148" i="8" s="1"/>
  <c r="G119" i="9"/>
  <c r="G111" i="9"/>
  <c r="G103" i="9"/>
  <c r="G95" i="9"/>
  <c r="G87" i="9"/>
  <c r="G79" i="9"/>
  <c r="G71" i="9"/>
  <c r="G59" i="9"/>
  <c r="G43" i="9"/>
  <c r="G27" i="9"/>
  <c r="L68" i="11"/>
  <c r="N68" i="11" s="1"/>
  <c r="I69" i="8" s="1"/>
  <c r="K68" i="11"/>
  <c r="M68" i="11" s="1"/>
  <c r="H69" i="8" s="1"/>
  <c r="K153" i="11"/>
  <c r="M153" i="11" s="1"/>
  <c r="H154" i="8" s="1"/>
  <c r="L153" i="11"/>
  <c r="N153" i="11" s="1"/>
  <c r="I154" i="8" s="1"/>
  <c r="L78" i="11"/>
  <c r="N78" i="11" s="1"/>
  <c r="I79" i="8" s="1"/>
  <c r="K78" i="11"/>
  <c r="M78" i="11" s="1"/>
  <c r="H79" i="8" s="1"/>
  <c r="K59" i="11"/>
  <c r="M59" i="11" s="1"/>
  <c r="H60" i="8" s="1"/>
  <c r="E27" i="9"/>
  <c r="G28" i="8" s="1"/>
  <c r="E43" i="9"/>
  <c r="G44" i="8" s="1"/>
  <c r="E59" i="9"/>
  <c r="G60" i="8" s="1"/>
  <c r="G203" i="5"/>
  <c r="G252" i="5"/>
  <c r="G211" i="5"/>
  <c r="G275" i="5"/>
  <c r="G319" i="5"/>
  <c r="G357" i="5"/>
  <c r="I255" i="5"/>
  <c r="F303" i="5"/>
  <c r="E295" i="5"/>
  <c r="I325" i="5"/>
  <c r="I228" i="5"/>
  <c r="I316" i="5"/>
  <c r="I348" i="5"/>
  <c r="G181" i="5"/>
  <c r="J182" i="2"/>
  <c r="G205" i="5"/>
  <c r="G331" i="5"/>
  <c r="E358" i="5"/>
  <c r="T50" i="4"/>
  <c r="G187" i="5"/>
  <c r="G227" i="5"/>
  <c r="G259" i="5"/>
  <c r="G287" i="5"/>
  <c r="G303" i="5"/>
  <c r="G329" i="5"/>
  <c r="I163" i="5"/>
  <c r="G164" i="2"/>
  <c r="P164" i="2"/>
  <c r="F298" i="5"/>
  <c r="F287" i="5"/>
  <c r="F353" i="5"/>
  <c r="E267" i="5"/>
  <c r="E287" i="5"/>
  <c r="I303" i="5"/>
  <c r="I365" i="5"/>
  <c r="I196" i="5"/>
  <c r="T23" i="4"/>
  <c r="G195" i="5"/>
  <c r="G219" i="5"/>
  <c r="G243" i="5"/>
  <c r="G255" i="5"/>
  <c r="G279" i="5"/>
  <c r="G291" i="5"/>
  <c r="G299" i="5"/>
  <c r="G345" i="5"/>
  <c r="I195" i="5"/>
  <c r="I227" i="5"/>
  <c r="F252" i="5"/>
  <c r="F279" i="5"/>
  <c r="F295" i="5"/>
  <c r="F345" i="5"/>
  <c r="F365" i="5"/>
  <c r="E162" i="5"/>
  <c r="H163" i="2"/>
  <c r="E271" i="5"/>
  <c r="I279" i="5"/>
  <c r="I345" i="5"/>
  <c r="I212" i="5"/>
  <c r="J995" i="11"/>
  <c r="I993" i="11"/>
  <c r="F266" i="5"/>
  <c r="J994" i="11"/>
  <c r="E254" i="5"/>
  <c r="F326" i="5"/>
  <c r="E310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/>
  <c r="P60" i="2"/>
  <c r="G149" i="5"/>
  <c r="J150" i="2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60" i="4"/>
  <c r="Q276" i="4"/>
  <c r="Q292" i="4"/>
  <c r="Q308" i="4"/>
  <c r="Q324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48" i="5"/>
  <c r="F348" i="5"/>
  <c r="I364" i="5"/>
  <c r="E364" i="5"/>
  <c r="E155" i="5"/>
  <c r="H156" i="2"/>
  <c r="F155" i="5"/>
  <c r="I156" i="2"/>
  <c r="F204" i="5"/>
  <c r="I204" i="5"/>
  <c r="F220" i="5"/>
  <c r="I220" i="5"/>
  <c r="E224" i="5"/>
  <c r="G224" i="5"/>
  <c r="E236" i="5"/>
  <c r="I236" i="5"/>
  <c r="F236" i="5"/>
  <c r="E248" i="5"/>
  <c r="I248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I387" i="5"/>
  <c r="I403" i="5"/>
  <c r="I419" i="5"/>
  <c r="I435" i="5"/>
  <c r="G165" i="5"/>
  <c r="J166" i="2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G283" i="5"/>
  <c r="F283" i="5"/>
  <c r="F282" i="5"/>
  <c r="G285" i="5"/>
  <c r="F286" i="5"/>
  <c r="G286" i="5"/>
  <c r="I278" i="5"/>
  <c r="F278" i="5"/>
  <c r="I286" i="5"/>
  <c r="E23" i="9"/>
  <c r="G24" i="8" s="1"/>
  <c r="G23" i="9"/>
  <c r="E22" i="9"/>
  <c r="G23" i="8" s="1"/>
  <c r="G22" i="9"/>
  <c r="G274" i="5"/>
  <c r="F263" i="5"/>
  <c r="I274" i="5"/>
  <c r="I263" i="5"/>
  <c r="F274" i="5"/>
  <c r="G266" i="5"/>
  <c r="G271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I192" i="5"/>
  <c r="P941" i="4"/>
  <c r="Q76" i="4"/>
  <c r="Q84" i="4"/>
  <c r="Q160" i="4"/>
  <c r="T66" i="4"/>
  <c r="Q190" i="4"/>
  <c r="Q100" i="4"/>
  <c r="G239" i="5"/>
  <c r="I151" i="5"/>
  <c r="G152" i="2"/>
  <c r="P152" i="2"/>
  <c r="I199" i="5"/>
  <c r="F159" i="5"/>
  <c r="I160" i="2"/>
  <c r="F215" i="5"/>
  <c r="E150" i="5"/>
  <c r="H151" i="2"/>
  <c r="I174" i="5"/>
  <c r="F175" i="2"/>
  <c r="O175" i="2"/>
  <c r="E200" i="5"/>
  <c r="I224" i="5"/>
  <c r="E95" i="5"/>
  <c r="H96" i="2"/>
  <c r="G158" i="5"/>
  <c r="J159" i="2"/>
  <c r="G174" i="5"/>
  <c r="J175" i="2"/>
  <c r="G190" i="5"/>
  <c r="F158" i="5"/>
  <c r="I159" i="2"/>
  <c r="I167" i="5"/>
  <c r="E168" i="2"/>
  <c r="N168" i="2"/>
  <c r="F200" i="5"/>
  <c r="F199" i="5"/>
  <c r="Q122" i="4"/>
  <c r="T197" i="4"/>
  <c r="T213" i="4"/>
  <c r="T225" i="4"/>
  <c r="T321" i="4"/>
  <c r="T329" i="4"/>
  <c r="T337" i="4"/>
  <c r="T345" i="4"/>
  <c r="T353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2" i="5"/>
  <c r="G199" i="5"/>
  <c r="G215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F192" i="5"/>
  <c r="I215" i="5"/>
  <c r="F224" i="5"/>
  <c r="I239" i="5"/>
  <c r="F151" i="5"/>
  <c r="I152" i="2"/>
  <c r="F207" i="5"/>
  <c r="F231" i="5"/>
  <c r="I158" i="5"/>
  <c r="E159" i="2"/>
  <c r="N159" i="2"/>
  <c r="E166" i="5"/>
  <c r="H167" i="2"/>
  <c r="I190" i="5"/>
  <c r="E216" i="5"/>
  <c r="T85" i="4"/>
  <c r="I75" i="5"/>
  <c r="E76" i="2"/>
  <c r="N76" i="2"/>
  <c r="F190" i="5"/>
  <c r="I223" i="5"/>
  <c r="F167" i="5"/>
  <c r="I168" i="2"/>
  <c r="F223" i="5"/>
  <c r="I216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194" i="5"/>
  <c r="G200" i="5"/>
  <c r="G207" i="5"/>
  <c r="G216" i="5"/>
  <c r="G223" i="5"/>
  <c r="F150" i="5"/>
  <c r="I151" i="2"/>
  <c r="I175" i="5"/>
  <c r="G176" i="2"/>
  <c r="P176" i="2"/>
  <c r="F182" i="5"/>
  <c r="I183" i="2"/>
  <c r="I207" i="5"/>
  <c r="F175" i="5"/>
  <c r="I176" i="2"/>
  <c r="F239" i="5"/>
  <c r="E242" i="5"/>
  <c r="I252" i="5"/>
  <c r="E21" i="9"/>
  <c r="G22" i="8" s="1"/>
  <c r="G21" i="9"/>
  <c r="E20" i="9"/>
  <c r="Q248" i="4"/>
  <c r="G238" i="5"/>
  <c r="G242" i="5"/>
  <c r="G245" i="5"/>
  <c r="G250" i="5"/>
  <c r="F238" i="5"/>
  <c r="E238" i="5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01" i="5"/>
  <c r="G210" i="5"/>
  <c r="G213" i="5"/>
  <c r="G229" i="5"/>
  <c r="G237" i="5"/>
  <c r="F156" i="5"/>
  <c r="I157" i="2"/>
  <c r="F168" i="5"/>
  <c r="I169" i="2"/>
  <c r="I191" i="5"/>
  <c r="F194" i="5"/>
  <c r="F198" i="5"/>
  <c r="F242" i="5"/>
  <c r="F246" i="5"/>
  <c r="F250" i="5"/>
  <c r="G4" i="5"/>
  <c r="J5" i="2"/>
  <c r="F8" i="5"/>
  <c r="I9" i="2"/>
  <c r="E194" i="5"/>
  <c r="E210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189" i="5"/>
  <c r="G191" i="5"/>
  <c r="G193" i="5"/>
  <c r="G198" i="5"/>
  <c r="G202" i="5"/>
  <c r="G209" i="5"/>
  <c r="G214" i="5"/>
  <c r="G218" i="5"/>
  <c r="G221" i="5"/>
  <c r="G225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02" i="5"/>
  <c r="F210" i="5"/>
  <c r="F214" i="5"/>
  <c r="F222" i="5"/>
  <c r="F191" i="5"/>
  <c r="E8" i="5"/>
  <c r="H9" i="2"/>
  <c r="E198" i="5"/>
  <c r="E206" i="5"/>
  <c r="E214" i="5"/>
  <c r="E222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G248" i="5"/>
  <c r="T245" i="4"/>
  <c r="I235" i="5"/>
  <c r="F240" i="5"/>
  <c r="I243" i="5"/>
  <c r="F248" i="5"/>
  <c r="I251" i="5"/>
  <c r="F235" i="5"/>
  <c r="F243" i="5"/>
  <c r="F251" i="5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E15" i="9"/>
  <c r="G15" i="9"/>
  <c r="D16" i="8" s="1"/>
  <c r="L16" i="8" s="1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E13" i="9"/>
  <c r="E12" i="9"/>
  <c r="G12" i="9"/>
  <c r="E13" i="8" s="1"/>
  <c r="M13" i="8" s="1"/>
  <c r="I107" i="5"/>
  <c r="G108" i="2"/>
  <c r="P108" i="2"/>
  <c r="N947" i="4"/>
  <c r="T947" i="4"/>
  <c r="T967" i="4"/>
  <c r="T107" i="4"/>
  <c r="T253" i="4"/>
  <c r="T261" i="4"/>
  <c r="T269" i="4"/>
  <c r="T277" i="4"/>
  <c r="T285" i="4"/>
  <c r="T293" i="4"/>
  <c r="T301" i="4"/>
  <c r="T309" i="4"/>
  <c r="P983" i="4"/>
  <c r="Q13" i="4"/>
  <c r="Q497" i="4"/>
  <c r="T27" i="4"/>
  <c r="T177" i="4"/>
  <c r="T317" i="4"/>
  <c r="T325" i="4"/>
  <c r="T333" i="4"/>
  <c r="T341" i="4"/>
  <c r="T349" i="4"/>
  <c r="T357" i="4"/>
  <c r="P939" i="4"/>
  <c r="Q264" i="4"/>
  <c r="Q280" i="4"/>
  <c r="Q296" i="4"/>
  <c r="Q312" i="4"/>
  <c r="Q328" i="4"/>
  <c r="Q477" i="4"/>
  <c r="Q493" i="4"/>
  <c r="Q503" i="4"/>
  <c r="Q955" i="4"/>
  <c r="E16" i="2"/>
  <c r="N16" i="2"/>
  <c r="E28" i="2"/>
  <c r="N28" i="2"/>
  <c r="F28" i="2"/>
  <c r="O28" i="2"/>
  <c r="G28" i="2"/>
  <c r="P28" i="2"/>
  <c r="T15" i="4"/>
  <c r="Q274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G10" i="9"/>
  <c r="D8" i="9"/>
  <c r="D10" i="9"/>
  <c r="I996" i="11"/>
  <c r="J998" i="11"/>
  <c r="I997" i="11"/>
  <c r="G3" i="9"/>
  <c r="D4" i="8" s="1"/>
  <c r="L4" i="8" s="1"/>
  <c r="D3" i="9"/>
  <c r="J980" i="11"/>
  <c r="I980" i="11"/>
  <c r="G7" i="9"/>
  <c r="D8" i="8" s="1"/>
  <c r="L8" i="8" s="1"/>
  <c r="D7" i="9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282" i="4"/>
  <c r="Q306" i="4"/>
  <c r="Q326" i="4"/>
  <c r="Q342" i="4"/>
  <c r="Q385" i="4"/>
  <c r="Q401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G8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9" i="4"/>
  <c r="T363" i="4"/>
  <c r="T371" i="4"/>
  <c r="T390" i="4"/>
  <c r="T406" i="4"/>
  <c r="T422" i="4"/>
  <c r="Q17" i="4"/>
  <c r="Q32" i="4"/>
  <c r="S66" i="4"/>
  <c r="Q166" i="4"/>
  <c r="P178" i="4"/>
  <c r="Q182" i="4"/>
  <c r="P194" i="4"/>
  <c r="Q198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Q42" i="4"/>
  <c r="Q172" i="4"/>
  <c r="Q176" i="4"/>
  <c r="Q188" i="4"/>
  <c r="Q192" i="4"/>
  <c r="Q204" i="4"/>
  <c r="Q208" i="4"/>
  <c r="Q212" i="4"/>
  <c r="Q216" i="4"/>
  <c r="Q220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9" i="4"/>
  <c r="T153" i="4"/>
  <c r="P170" i="4"/>
  <c r="P186" i="4"/>
  <c r="P202" i="4"/>
  <c r="T937" i="4"/>
  <c r="T19" i="4"/>
  <c r="R19" i="4"/>
  <c r="T229" i="4"/>
  <c r="R229" i="4"/>
  <c r="R945" i="4"/>
  <c r="T945" i="4"/>
  <c r="T41" i="4"/>
  <c r="R41" i="4"/>
  <c r="T62" i="4"/>
  <c r="R62" i="4"/>
  <c r="R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S365" i="4"/>
  <c r="S369" i="4"/>
  <c r="U369" i="4" s="1"/>
  <c r="S373" i="4"/>
  <c r="S377" i="4"/>
  <c r="T386" i="4"/>
  <c r="T394" i="4"/>
  <c r="T402" i="4"/>
  <c r="T418" i="4"/>
  <c r="T42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N98" i="4"/>
  <c r="R98" i="4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/>
  <c r="N102" i="4"/>
  <c r="R102" i="4"/>
  <c r="N214" i="4"/>
  <c r="R214" i="4" s="1"/>
  <c r="V214" i="4" s="1"/>
  <c r="N222" i="4"/>
  <c r="R222" i="4" s="1"/>
  <c r="V222" i="4" s="1"/>
  <c r="N230" i="4"/>
  <c r="R230" i="4" s="1"/>
  <c r="V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 s="1"/>
  <c r="P465" i="4"/>
  <c r="N469" i="4"/>
  <c r="R469" i="4"/>
  <c r="P469" i="4"/>
  <c r="N473" i="4"/>
  <c r="R473" i="4" s="1"/>
  <c r="P473" i="4"/>
  <c r="N477" i="4"/>
  <c r="R477" i="4"/>
  <c r="P477" i="4"/>
  <c r="N481" i="4"/>
  <c r="R481" i="4" s="1"/>
  <c r="P481" i="4"/>
  <c r="N485" i="4"/>
  <c r="R485" i="4"/>
  <c r="P485" i="4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3" i="4"/>
  <c r="N387" i="4"/>
  <c r="R387" i="4"/>
  <c r="P387" i="4"/>
  <c r="N391" i="4"/>
  <c r="R391" i="4" s="1"/>
  <c r="P391" i="4"/>
  <c r="N395" i="4"/>
  <c r="R395" i="4"/>
  <c r="P395" i="4"/>
  <c r="N399" i="4"/>
  <c r="R399" i="4" s="1"/>
  <c r="P399" i="4"/>
  <c r="N403" i="4"/>
  <c r="R403" i="4"/>
  <c r="P403" i="4"/>
  <c r="N407" i="4"/>
  <c r="R407" i="4" s="1"/>
  <c r="P407" i="4"/>
  <c r="N411" i="4"/>
  <c r="R411" i="4"/>
  <c r="P411" i="4"/>
  <c r="N415" i="4"/>
  <c r="R415" i="4" s="1"/>
  <c r="P415" i="4"/>
  <c r="N419" i="4"/>
  <c r="R419" i="4"/>
  <c r="P419" i="4"/>
  <c r="N423" i="4"/>
  <c r="R423" i="4" s="1"/>
  <c r="P423" i="4"/>
  <c r="N427" i="4"/>
  <c r="R427" i="4"/>
  <c r="P427" i="4"/>
  <c r="N431" i="4"/>
  <c r="R431" i="4" s="1"/>
  <c r="P431" i="4"/>
  <c r="N435" i="4"/>
  <c r="R435" i="4"/>
  <c r="P435" i="4"/>
  <c r="N439" i="4"/>
  <c r="R439" i="4" s="1"/>
  <c r="P439" i="4"/>
  <c r="N443" i="4"/>
  <c r="R443" i="4"/>
  <c r="P443" i="4"/>
  <c r="N447" i="4"/>
  <c r="R447" i="4" s="1"/>
  <c r="P447" i="4"/>
  <c r="N451" i="4"/>
  <c r="R451" i="4"/>
  <c r="P451" i="4"/>
  <c r="N455" i="4"/>
  <c r="R455" i="4" s="1"/>
  <c r="P455" i="4"/>
  <c r="R386" i="4"/>
  <c r="R394" i="4"/>
  <c r="R402" i="4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/>
  <c r="P475" i="4"/>
  <c r="N479" i="4"/>
  <c r="R479" i="4" s="1"/>
  <c r="P479" i="4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N381" i="4"/>
  <c r="T381" i="4" s="1"/>
  <c r="P381" i="4"/>
  <c r="N385" i="4"/>
  <c r="R385" i="4"/>
  <c r="P385" i="4"/>
  <c r="N389" i="4"/>
  <c r="R389" i="4" s="1"/>
  <c r="P389" i="4"/>
  <c r="N393" i="4"/>
  <c r="R393" i="4"/>
  <c r="P393" i="4"/>
  <c r="N397" i="4"/>
  <c r="R397" i="4" s="1"/>
  <c r="P397" i="4"/>
  <c r="N401" i="4"/>
  <c r="R401" i="4"/>
  <c r="P401" i="4"/>
  <c r="N405" i="4"/>
  <c r="R405" i="4" s="1"/>
  <c r="P405" i="4"/>
  <c r="N409" i="4"/>
  <c r="R409" i="4"/>
  <c r="P409" i="4"/>
  <c r="N413" i="4"/>
  <c r="R413" i="4" s="1"/>
  <c r="P413" i="4"/>
  <c r="N417" i="4"/>
  <c r="R417" i="4"/>
  <c r="P417" i="4"/>
  <c r="N421" i="4"/>
  <c r="R421" i="4" s="1"/>
  <c r="P421" i="4"/>
  <c r="N425" i="4"/>
  <c r="R425" i="4"/>
  <c r="P425" i="4"/>
  <c r="N429" i="4"/>
  <c r="R429" i="4" s="1"/>
  <c r="P429" i="4"/>
  <c r="N433" i="4"/>
  <c r="R433" i="4"/>
  <c r="P433" i="4"/>
  <c r="N437" i="4"/>
  <c r="R437" i="4" s="1"/>
  <c r="P437" i="4"/>
  <c r="N441" i="4"/>
  <c r="R441" i="4"/>
  <c r="P441" i="4"/>
  <c r="N445" i="4"/>
  <c r="R445" i="4" s="1"/>
  <c r="P445" i="4"/>
  <c r="N449" i="4"/>
  <c r="R449" i="4"/>
  <c r="P449" i="4"/>
  <c r="N453" i="4"/>
  <c r="R453" i="4" s="1"/>
  <c r="P453" i="4"/>
  <c r="N457" i="4"/>
  <c r="R457" i="4"/>
  <c r="P457" i="4"/>
  <c r="N922" i="4"/>
  <c r="R922" i="4"/>
  <c r="P922" i="4"/>
  <c r="S382" i="4"/>
  <c r="S386" i="4"/>
  <c r="S390" i="4"/>
  <c r="S394" i="4"/>
  <c r="U394" i="4"/>
  <c r="S398" i="4"/>
  <c r="S402" i="4"/>
  <c r="S406" i="4"/>
  <c r="S418" i="4"/>
  <c r="S422" i="4"/>
  <c r="S426" i="4"/>
  <c r="R382" i="4"/>
  <c r="R390" i="4"/>
  <c r="R398" i="4"/>
  <c r="R40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0" i="4"/>
  <c r="P214" i="4"/>
  <c r="P218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V336" i="4" s="1"/>
  <c r="N340" i="4"/>
  <c r="R340" i="4" s="1"/>
  <c r="V340" i="4" s="1"/>
  <c r="N344" i="4"/>
  <c r="R344" i="4" s="1"/>
  <c r="V344" i="4" s="1"/>
  <c r="N348" i="4"/>
  <c r="R348" i="4" s="1"/>
  <c r="V348" i="4" s="1"/>
  <c r="N352" i="4"/>
  <c r="R352" i="4" s="1"/>
  <c r="V352" i="4" s="1"/>
  <c r="N356" i="4"/>
  <c r="R356" i="4" s="1"/>
  <c r="V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16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N240" i="4"/>
  <c r="R240" i="4"/>
  <c r="P240" i="4"/>
  <c r="Q360" i="4"/>
  <c r="N360" i="4"/>
  <c r="R360" i="4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V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S997" i="4"/>
  <c r="U997" i="4"/>
  <c r="S989" i="4"/>
  <c r="U989" i="4"/>
  <c r="S981" i="4"/>
  <c r="U981" i="4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32" i="4"/>
  <c r="U232" i="4" s="1"/>
  <c r="S216" i="4"/>
  <c r="U216" i="4" s="1"/>
  <c r="S226" i="4"/>
  <c r="U226" i="4"/>
  <c r="S210" i="4"/>
  <c r="U210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T469" i="4"/>
  <c r="S939" i="4"/>
  <c r="T465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33" i="4"/>
  <c r="V317" i="4"/>
  <c r="V301" i="4"/>
  <c r="V285" i="4"/>
  <c r="V269" i="4"/>
  <c r="V253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V369" i="4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V422" i="4"/>
  <c r="U213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T429" i="4"/>
  <c r="T397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T485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U406" i="4"/>
  <c r="U225" i="4"/>
  <c r="U193" i="4"/>
  <c r="F3" i="3"/>
  <c r="S971" i="4"/>
  <c r="U971" i="4"/>
  <c r="U46" i="4"/>
  <c r="T605" i="4"/>
  <c r="V123" i="4"/>
  <c r="W123" i="4"/>
  <c r="X123" i="4"/>
  <c r="Y123" i="4"/>
  <c r="U382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9" i="4"/>
  <c r="T417" i="4"/>
  <c r="T445" i="4"/>
  <c r="T413" i="4"/>
  <c r="U135" i="4"/>
  <c r="U143" i="4"/>
  <c r="T208" i="4"/>
  <c r="U217" i="4"/>
  <c r="V185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/>
  <c r="T601" i="4"/>
  <c r="T585" i="4"/>
  <c r="V109" i="4"/>
  <c r="W109" i="4"/>
  <c r="X109" i="4"/>
  <c r="Y109" i="4"/>
  <c r="V390" i="4"/>
  <c r="W390" i="4" s="1"/>
  <c r="S346" i="4"/>
  <c r="U346" i="4" s="1"/>
  <c r="S94" i="4"/>
  <c r="U94" i="4"/>
  <c r="V949" i="4"/>
  <c r="W949" i="4"/>
  <c r="X949" i="4"/>
  <c r="Y949" i="4"/>
  <c r="V233" i="4"/>
  <c r="V201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V406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V217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 s="1"/>
  <c r="U181" i="4"/>
  <c r="V29" i="4"/>
  <c r="V426" i="4"/>
  <c r="U221" i="4"/>
  <c r="U197" i="4"/>
  <c r="U189" i="4"/>
  <c r="V39" i="4"/>
  <c r="W39" i="4"/>
  <c r="X39" i="4"/>
  <c r="Y39" i="4"/>
  <c r="V149" i="4"/>
  <c r="W149" i="4"/>
  <c r="X149" i="4"/>
  <c r="Y149" i="4"/>
  <c r="U161" i="4"/>
  <c r="J4" i="3"/>
  <c r="R939" i="4"/>
  <c r="U233" i="4"/>
  <c r="T621" i="4"/>
  <c r="T589" i="4"/>
  <c r="T557" i="4"/>
  <c r="U139" i="4"/>
  <c r="V241" i="4"/>
  <c r="W241" i="4" s="1"/>
  <c r="V43" i="4"/>
  <c r="W43" i="4"/>
  <c r="X43" i="4"/>
  <c r="Y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U205" i="4"/>
  <c r="V373" i="4"/>
  <c r="E7" i="2"/>
  <c r="N7" i="2"/>
  <c r="I10" i="2"/>
  <c r="J11" i="2"/>
  <c r="G6" i="2"/>
  <c r="P6" i="2"/>
  <c r="H6" i="2"/>
  <c r="I12" i="2"/>
  <c r="I5" i="2"/>
  <c r="U173" i="4"/>
  <c r="U209" i="4"/>
  <c r="U201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398" i="4"/>
  <c r="V382" i="4"/>
  <c r="U418" i="4"/>
  <c r="V402" i="4"/>
  <c r="U386" i="4"/>
  <c r="T350" i="4"/>
  <c r="T232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/>
  <c r="S228" i="4"/>
  <c r="U228" i="4" s="1"/>
  <c r="S212" i="4"/>
  <c r="U212" i="4" s="1"/>
  <c r="S230" i="4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27" i="4"/>
  <c r="T419" i="4"/>
  <c r="T411" i="4"/>
  <c r="T403" i="4"/>
  <c r="T395" i="4"/>
  <c r="S395" i="4"/>
  <c r="U395" i="4" s="1"/>
  <c r="S391" i="4"/>
  <c r="V391" i="4"/>
  <c r="S387" i="4"/>
  <c r="V387" i="4" s="1"/>
  <c r="W387" i="4" s="1"/>
  <c r="X387" i="4" s="1"/>
  <c r="S383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85" i="4"/>
  <c r="U485" i="4" s="1"/>
  <c r="S481" i="4"/>
  <c r="U481" i="4" s="1"/>
  <c r="W481" i="4" s="1"/>
  <c r="S477" i="4"/>
  <c r="U477" i="4" s="1"/>
  <c r="S473" i="4"/>
  <c r="U473" i="4" s="1"/>
  <c r="W473" i="4" s="1"/>
  <c r="S469" i="4"/>
  <c r="U469" i="4" s="1"/>
  <c r="S465" i="4"/>
  <c r="U465" i="4" s="1"/>
  <c r="W465" i="4" s="1"/>
  <c r="S461" i="4"/>
  <c r="U461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204" i="4"/>
  <c r="U204" i="4"/>
  <c r="S196" i="4"/>
  <c r="U196" i="4" s="1"/>
  <c r="S188" i="4"/>
  <c r="U188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T12" i="4"/>
  <c r="T6" i="4"/>
  <c r="T342" i="4"/>
  <c r="T228" i="4"/>
  <c r="T220" i="4"/>
  <c r="T212" i="4"/>
  <c r="S17" i="4"/>
  <c r="U17" i="4"/>
  <c r="S10" i="4"/>
  <c r="T13" i="4"/>
  <c r="T226" i="4"/>
  <c r="T218" i="4"/>
  <c r="T210" i="4"/>
  <c r="T98" i="4"/>
  <c r="S501" i="4"/>
  <c r="U501" i="4" s="1"/>
  <c r="W501" i="4" s="1"/>
  <c r="S16" i="4"/>
  <c r="S13" i="4"/>
  <c r="U13" i="4"/>
  <c r="R8" i="4"/>
  <c r="S8" i="4"/>
  <c r="T346" i="4"/>
  <c r="S6" i="4"/>
  <c r="T230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/>
  <c r="T378" i="4"/>
  <c r="S374" i="4"/>
  <c r="U374" i="4" s="1"/>
  <c r="T374" i="4"/>
  <c r="S370" i="4"/>
  <c r="U370" i="4" s="1"/>
  <c r="W370" i="4" s="1"/>
  <c r="X370" i="4" s="1"/>
  <c r="T370" i="4"/>
  <c r="S366" i="4"/>
  <c r="U366" i="4" s="1"/>
  <c r="T366" i="4"/>
  <c r="S362" i="4"/>
  <c r="U362" i="4"/>
  <c r="T362" i="4"/>
  <c r="S358" i="4"/>
  <c r="U358" i="4" s="1"/>
  <c r="T358" i="4"/>
  <c r="S246" i="4"/>
  <c r="U246" i="4"/>
  <c r="T246" i="4"/>
  <c r="S242" i="4"/>
  <c r="U242" i="4" s="1"/>
  <c r="T242" i="4"/>
  <c r="S238" i="4"/>
  <c r="U238" i="4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52" i="4"/>
  <c r="T348" i="4"/>
  <c r="T344" i="4"/>
  <c r="T340" i="4"/>
  <c r="T336" i="4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W200" i="4" s="1"/>
  <c r="X200" i="4" s="1"/>
  <c r="S192" i="4"/>
  <c r="U192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420" i="4"/>
  <c r="V420" i="4"/>
  <c r="U388" i="4"/>
  <c r="V388" i="4"/>
  <c r="U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43" i="4"/>
  <c r="V343" i="4"/>
  <c r="U335" i="4"/>
  <c r="V335" i="4"/>
  <c r="U327" i="4"/>
  <c r="V327" i="4"/>
  <c r="U311" i="4"/>
  <c r="V311" i="4"/>
  <c r="U295" i="4"/>
  <c r="V295" i="4"/>
  <c r="U279" i="4"/>
  <c r="V279" i="4"/>
  <c r="U271" i="4"/>
  <c r="V271" i="4"/>
  <c r="U263" i="4"/>
  <c r="V263" i="4"/>
  <c r="U247" i="4"/>
  <c r="V247" i="4"/>
  <c r="V243" i="4"/>
  <c r="U243" i="4"/>
  <c r="V239" i="4"/>
  <c r="U239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268" i="4"/>
  <c r="W268" i="4" s="1"/>
  <c r="V284" i="4"/>
  <c r="W284" i="4" s="1"/>
  <c r="V300" i="4"/>
  <c r="W300" i="4" s="1"/>
  <c r="V316" i="4"/>
  <c r="W316" i="4" s="1"/>
  <c r="V332" i="4"/>
  <c r="W33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232" i="4"/>
  <c r="W229" i="4"/>
  <c r="X229" i="4"/>
  <c r="Y229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V210" i="4"/>
  <c r="W210" i="4"/>
  <c r="X210" i="4" s="1"/>
  <c r="W213" i="4"/>
  <c r="X213" i="4"/>
  <c r="Y213" i="4" s="1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W257" i="4"/>
  <c r="X257" i="4" s="1"/>
  <c r="W273" i="4"/>
  <c r="X273" i="4" s="1"/>
  <c r="W289" i="4"/>
  <c r="X289" i="4" s="1"/>
  <c r="W305" i="4"/>
  <c r="X305" i="4" s="1"/>
  <c r="W321" i="4"/>
  <c r="X321" i="4" s="1"/>
  <c r="Y321" i="4"/>
  <c r="W337" i="4"/>
  <c r="X337" i="4" s="1"/>
  <c r="W353" i="4"/>
  <c r="X353" i="4" s="1"/>
  <c r="V565" i="4"/>
  <c r="V645" i="4"/>
  <c r="W645" i="4"/>
  <c r="X645" i="4"/>
  <c r="W426" i="4"/>
  <c r="X426" i="4" s="1"/>
  <c r="Y426" i="4"/>
  <c r="W422" i="4"/>
  <c r="X422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192" i="4"/>
  <c r="W192" i="4" s="1"/>
  <c r="V350" i="4"/>
  <c r="W350" i="4" s="1"/>
  <c r="X350" i="4" s="1"/>
  <c r="V609" i="4"/>
  <c r="W609" i="4"/>
  <c r="X609" i="4"/>
  <c r="V705" i="4"/>
  <c r="V833" i="4"/>
  <c r="W833" i="4"/>
  <c r="X833" i="4"/>
  <c r="Y833" i="4"/>
  <c r="W249" i="4"/>
  <c r="X249" i="4" s="1"/>
  <c r="W265" i="4"/>
  <c r="X265" i="4" s="1"/>
  <c r="Y265" i="4"/>
  <c r="W281" i="4"/>
  <c r="X281" i="4" s="1"/>
  <c r="W297" i="4"/>
  <c r="X297" i="4" s="1"/>
  <c r="W313" i="4"/>
  <c r="X313" i="4"/>
  <c r="W329" i="4"/>
  <c r="X329" i="4" s="1"/>
  <c r="Y329" i="4" s="1"/>
  <c r="W345" i="4"/>
  <c r="X345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 s="1"/>
  <c r="V272" i="4"/>
  <c r="W272" i="4" s="1"/>
  <c r="X272" i="4" s="1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188" i="4"/>
  <c r="W188" i="4" s="1"/>
  <c r="V204" i="4"/>
  <c r="W204" i="4" s="1"/>
  <c r="W189" i="4"/>
  <c r="X189" i="4" s="1"/>
  <c r="W221" i="4"/>
  <c r="X221" i="4"/>
  <c r="W398" i="4"/>
  <c r="X398" i="4" s="1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V346" i="4"/>
  <c r="W197" i="4"/>
  <c r="X197" i="4" s="1"/>
  <c r="Y197" i="4"/>
  <c r="W33" i="4"/>
  <c r="X33" i="4"/>
  <c r="Y33" i="4"/>
  <c r="W177" i="4"/>
  <c r="X177" i="4"/>
  <c r="Y177" i="4"/>
  <c r="W131" i="4"/>
  <c r="X131" i="4"/>
  <c r="Y131" i="4"/>
  <c r="W193" i="4"/>
  <c r="X193" i="4" s="1"/>
  <c r="Y193" i="4" s="1"/>
  <c r="AG193" i="4" s="1"/>
  <c r="W402" i="4"/>
  <c r="X402" i="4"/>
  <c r="Y402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W217" i="4"/>
  <c r="X217" i="4" s="1"/>
  <c r="Y21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 s="1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200" i="4"/>
  <c r="U387" i="4"/>
  <c r="V78" i="4"/>
  <c r="W78" i="4"/>
  <c r="X78" i="4"/>
  <c r="V228" i="4"/>
  <c r="V280" i="4"/>
  <c r="W280" i="4" s="1"/>
  <c r="X280" i="4" s="1"/>
  <c r="V296" i="4"/>
  <c r="V312" i="4"/>
  <c r="W312" i="4" s="1"/>
  <c r="X312" i="4" s="1"/>
  <c r="V328" i="4"/>
  <c r="V94" i="4"/>
  <c r="W94" i="4"/>
  <c r="X94" i="4"/>
  <c r="V98" i="4"/>
  <c r="W98" i="4"/>
  <c r="V220" i="4"/>
  <c r="W220" i="4" s="1"/>
  <c r="W382" i="4"/>
  <c r="X382" i="4" s="1"/>
  <c r="W62" i="4"/>
  <c r="X62" i="4"/>
  <c r="Y62" i="4"/>
  <c r="W181" i="4"/>
  <c r="X181" i="4"/>
  <c r="Y181" i="4"/>
  <c r="AG181" i="4"/>
  <c r="W225" i="4"/>
  <c r="X225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V569" i="4"/>
  <c r="V585" i="4"/>
  <c r="W209" i="4"/>
  <c r="X209" i="4"/>
  <c r="Y209" i="4" s="1"/>
  <c r="W205" i="4"/>
  <c r="X205" i="4" s="1"/>
  <c r="Y205" i="4"/>
  <c r="W21" i="4"/>
  <c r="X21" i="4"/>
  <c r="Y21" i="4"/>
  <c r="V649" i="4"/>
  <c r="V713" i="4"/>
  <c r="W143" i="4"/>
  <c r="X143" i="4"/>
  <c r="Y143" i="4"/>
  <c r="W406" i="4"/>
  <c r="Y406" i="4" s="1"/>
  <c r="X406" i="4"/>
  <c r="V264" i="4"/>
  <c r="W264" i="4" s="1"/>
  <c r="X264" i="4" s="1"/>
  <c r="V970" i="4"/>
  <c r="W970" i="4"/>
  <c r="V994" i="4"/>
  <c r="W994" i="4"/>
  <c r="V383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36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56" i="4"/>
  <c r="W256" i="4" s="1"/>
  <c r="X256" i="4" s="1"/>
  <c r="V288" i="4"/>
  <c r="V320" i="4"/>
  <c r="W320" i="4" s="1"/>
  <c r="X320" i="4" s="1"/>
  <c r="W418" i="4"/>
  <c r="X418" i="4"/>
  <c r="Y418" i="4"/>
  <c r="W373" i="4"/>
  <c r="X373" i="4" s="1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374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248" i="4"/>
  <c r="W248" i="4" s="1"/>
  <c r="X248" i="4" s="1"/>
  <c r="W20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395" i="4"/>
  <c r="W395" i="4" s="1"/>
  <c r="X395" i="4" s="1"/>
  <c r="V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W238" i="4" s="1"/>
  <c r="X238" i="4" s="1"/>
  <c r="V242" i="4"/>
  <c r="V246" i="4"/>
  <c r="W246" i="4" s="1"/>
  <c r="X246" i="4" s="1"/>
  <c r="V358" i="4"/>
  <c r="V362" i="4"/>
  <c r="W362" i="4" s="1"/>
  <c r="X362" i="4" s="1"/>
  <c r="V370" i="4"/>
  <c r="V378" i="4"/>
  <c r="W378" i="4" s="1"/>
  <c r="X378" i="4" s="1"/>
  <c r="U383" i="4"/>
  <c r="V70" i="4"/>
  <c r="W70" i="4"/>
  <c r="X70" i="4"/>
  <c r="V86" i="4"/>
  <c r="W86" i="4"/>
  <c r="X86" i="4"/>
  <c r="V212" i="4"/>
  <c r="W212" i="4" s="1"/>
  <c r="X212" i="4" s="1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196" i="4"/>
  <c r="W196" i="4" s="1"/>
  <c r="X196" i="4" s="1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61" i="4"/>
  <c r="W461" i="4" s="1"/>
  <c r="V477" i="4"/>
  <c r="W477" i="4" s="1"/>
  <c r="V493" i="4"/>
  <c r="V469" i="4"/>
  <c r="V485" i="4"/>
  <c r="W485" i="4" s="1"/>
  <c r="V513" i="4"/>
  <c r="W513" i="4" s="1"/>
  <c r="W989" i="4"/>
  <c r="X989" i="4"/>
  <c r="V17" i="4"/>
  <c r="W17" i="4"/>
  <c r="X17" i="4"/>
  <c r="V465" i="4"/>
  <c r="V473" i="4"/>
  <c r="V481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/>
  <c r="X276" i="4"/>
  <c r="Y276" i="4" s="1"/>
  <c r="X292" i="4"/>
  <c r="Y292" i="4"/>
  <c r="X308" i="4"/>
  <c r="Y308" i="4" s="1"/>
  <c r="X324" i="4"/>
  <c r="Y324" i="4"/>
  <c r="U162" i="4"/>
  <c r="V162" i="4"/>
  <c r="U178" i="4"/>
  <c r="V178" i="4"/>
  <c r="U194" i="4"/>
  <c r="V194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V403" i="4"/>
  <c r="U403" i="4"/>
  <c r="V411" i="4"/>
  <c r="U411" i="4"/>
  <c r="V419" i="4"/>
  <c r="U419" i="4"/>
  <c r="V427" i="4"/>
  <c r="U427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U170" i="4"/>
  <c r="V170" i="4"/>
  <c r="U186" i="4"/>
  <c r="V186" i="4"/>
  <c r="U202" i="4"/>
  <c r="V202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W243" i="4"/>
  <c r="X243" i="4" s="1"/>
  <c r="W359" i="4"/>
  <c r="X359" i="4" s="1"/>
  <c r="W363" i="4"/>
  <c r="X363" i="4" s="1"/>
  <c r="Y363" i="4"/>
  <c r="W367" i="4"/>
  <c r="X367" i="4" s="1"/>
  <c r="W371" i="4"/>
  <c r="X371" i="4" s="1"/>
  <c r="W375" i="4"/>
  <c r="X375" i="4"/>
  <c r="Y375" i="4" s="1"/>
  <c r="W379" i="4"/>
  <c r="X379" i="4" s="1"/>
  <c r="Y379" i="4" s="1"/>
  <c r="V32" i="4"/>
  <c r="W32" i="4"/>
  <c r="V40" i="4"/>
  <c r="W40" i="4"/>
  <c r="V68" i="4"/>
  <c r="W68" i="4"/>
  <c r="V385" i="4"/>
  <c r="W385" i="4"/>
  <c r="V393" i="4"/>
  <c r="W393" i="4" s="1"/>
  <c r="V401" i="4"/>
  <c r="W401" i="4"/>
  <c r="V409" i="4"/>
  <c r="W409" i="4" s="1"/>
  <c r="V417" i="4"/>
  <c r="W417" i="4"/>
  <c r="V425" i="4"/>
  <c r="W425" i="4" s="1"/>
  <c r="V433" i="4"/>
  <c r="W433" i="4"/>
  <c r="V441" i="4"/>
  <c r="W441" i="4" s="1"/>
  <c r="V449" i="4"/>
  <c r="W449" i="4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63" i="4"/>
  <c r="W271" i="4"/>
  <c r="W279" i="4"/>
  <c r="W295" i="4"/>
  <c r="W311" i="4"/>
  <c r="W327" i="4"/>
  <c r="W335" i="4"/>
  <c r="W343" i="4"/>
  <c r="W384" i="4"/>
  <c r="W392" i="4"/>
  <c r="W400" i="4"/>
  <c r="W416" i="4"/>
  <c r="W48" i="4"/>
  <c r="W125" i="4"/>
  <c r="W141" i="4"/>
  <c r="W159" i="4"/>
  <c r="W175" i="4"/>
  <c r="W259" i="4"/>
  <c r="W275" i="4"/>
  <c r="W291" i="4"/>
  <c r="W307" i="4"/>
  <c r="W323" i="4"/>
  <c r="W339" i="4"/>
  <c r="W388" i="4"/>
  <c r="W42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AJ169" i="4"/>
  <c r="AF169" i="4"/>
  <c r="AI169" i="4"/>
  <c r="AK69" i="4"/>
  <c r="AG69" i="4"/>
  <c r="AH69" i="4"/>
  <c r="W50" i="4"/>
  <c r="W253" i="4"/>
  <c r="W269" i="4"/>
  <c r="W285" i="4"/>
  <c r="W301" i="4"/>
  <c r="W317" i="4"/>
  <c r="W333" i="4"/>
  <c r="W349" i="4"/>
  <c r="K6" i="3"/>
  <c r="D7" i="3"/>
  <c r="AI426" i="4"/>
  <c r="AB217" i="4"/>
  <c r="AC161" i="4"/>
  <c r="AH161" i="4"/>
  <c r="AE185" i="4"/>
  <c r="AQ185" i="4"/>
  <c r="AW185" i="4"/>
  <c r="Z135" i="4"/>
  <c r="AD42" i="4"/>
  <c r="AJ135" i="4"/>
  <c r="AG42" i="4"/>
  <c r="AC42" i="4"/>
  <c r="AA131" i="4"/>
  <c r="AR486" i="4"/>
  <c r="AA402" i="4"/>
  <c r="AH135" i="4"/>
  <c r="AJ161" i="4"/>
  <c r="AR552" i="4"/>
  <c r="G552" i="4"/>
  <c r="AG161" i="4"/>
  <c r="AF402" i="4"/>
  <c r="AI135" i="4"/>
  <c r="AJ406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E426" i="4"/>
  <c r="AI161" i="4"/>
  <c r="W637" i="4"/>
  <c r="X637" i="4"/>
  <c r="AJ213" i="4"/>
  <c r="AD937" i="4"/>
  <c r="Z161" i="4"/>
  <c r="AE205" i="4"/>
  <c r="AE213" i="4"/>
  <c r="AF37" i="4"/>
  <c r="AK213" i="4"/>
  <c r="AH426" i="4"/>
  <c r="AG213" i="4"/>
  <c r="AJ937" i="4"/>
  <c r="AF213" i="4"/>
  <c r="AJ426" i="4"/>
  <c r="AF161" i="4"/>
  <c r="AA937" i="4"/>
  <c r="Z937" i="4"/>
  <c r="AB161" i="4"/>
  <c r="AE161" i="4"/>
  <c r="AQ161" i="4"/>
  <c r="AW161" i="4"/>
  <c r="AA161" i="4"/>
  <c r="AM161" i="4"/>
  <c r="AS161" i="4"/>
  <c r="AD213" i="4"/>
  <c r="AP213" i="4" s="1"/>
  <c r="AV213" i="4"/>
  <c r="Z213" i="4"/>
  <c r="AL213" i="4" s="1"/>
  <c r="AR213" i="4" s="1"/>
  <c r="AC213" i="4"/>
  <c r="AH213" i="4"/>
  <c r="AB426" i="4"/>
  <c r="AA426" i="4"/>
  <c r="AH937" i="4"/>
  <c r="AK937" i="4"/>
  <c r="AG165" i="4"/>
  <c r="AK426" i="4"/>
  <c r="AK418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A217" i="4"/>
  <c r="AB131" i="4"/>
  <c r="AE209" i="4"/>
  <c r="AB402" i="4"/>
  <c r="AB135" i="4"/>
  <c r="AN135" i="4"/>
  <c r="AT135" i="4"/>
  <c r="AE135" i="4"/>
  <c r="AA135" i="4"/>
  <c r="AM135" i="4"/>
  <c r="AS135" i="4"/>
  <c r="AH402" i="4"/>
  <c r="AK135" i="4"/>
  <c r="AI209" i="4"/>
  <c r="AI406" i="4"/>
  <c r="AK217" i="4"/>
  <c r="AG131" i="4"/>
  <c r="AM131" i="4"/>
  <c r="AS131" i="4"/>
  <c r="AH139" i="4"/>
  <c r="AG209" i="4"/>
  <c r="AG937" i="4"/>
  <c r="AF426" i="4"/>
  <c r="AA197" i="4"/>
  <c r="AE937" i="4"/>
  <c r="AQ937" i="4"/>
  <c r="AW937" i="4"/>
  <c r="AC937" i="4"/>
  <c r="AO937" i="4"/>
  <c r="AU937" i="4"/>
  <c r="AB937" i="4"/>
  <c r="AR520" i="4"/>
  <c r="G520" i="4" s="1"/>
  <c r="AD426" i="4"/>
  <c r="Z426" i="4"/>
  <c r="AC426" i="4"/>
  <c r="AO426" i="4" s="1"/>
  <c r="AU426" i="4"/>
  <c r="AD398" i="4"/>
  <c r="AF937" i="4"/>
  <c r="AG426" i="4"/>
  <c r="AD62" i="4"/>
  <c r="AI143" i="4"/>
  <c r="AF147" i="4"/>
  <c r="AJ398" i="4"/>
  <c r="AB147" i="4"/>
  <c r="AC143" i="4"/>
  <c r="AO143" i="4"/>
  <c r="AU143" i="4"/>
  <c r="AC398" i="4"/>
  <c r="AJ197" i="4"/>
  <c r="AK62" i="4"/>
  <c r="AI398" i="4"/>
  <c r="AB197" i="4"/>
  <c r="AE165" i="4"/>
  <c r="AA147" i="4"/>
  <c r="AE193" i="4"/>
  <c r="AD143" i="4"/>
  <c r="AH205" i="4"/>
  <c r="Z398" i="4"/>
  <c r="AJ62" i="4"/>
  <c r="AP62" i="4"/>
  <c r="AV62" i="4"/>
  <c r="AG398" i="4"/>
  <c r="AG37" i="4"/>
  <c r="AF181" i="4"/>
  <c r="AJ217" i="4"/>
  <c r="AF139" i="4"/>
  <c r="Y609" i="4"/>
  <c r="AI609" i="4"/>
  <c r="AA406" i="4"/>
  <c r="AE217" i="4"/>
  <c r="AA139" i="4"/>
  <c r="AE131" i="4"/>
  <c r="AE402" i="4"/>
  <c r="AB181" i="4"/>
  <c r="AI217" i="4"/>
  <c r="AI131" i="4"/>
  <c r="AH406" i="4"/>
  <c r="AG217" i="4"/>
  <c r="AK131" i="4"/>
  <c r="AH185" i="4"/>
  <c r="AI402" i="4"/>
  <c r="AJ402" i="4"/>
  <c r="AF217" i="4"/>
  <c r="AF131" i="4"/>
  <c r="AF209" i="4"/>
  <c r="AR502" i="4"/>
  <c r="AD406" i="4"/>
  <c r="AE406" i="4"/>
  <c r="AD217" i="4"/>
  <c r="Z217" i="4"/>
  <c r="AL217" i="4" s="1"/>
  <c r="AR217" i="4" s="1"/>
  <c r="AC217" i="4"/>
  <c r="AO217" i="4" s="1"/>
  <c r="AU217" i="4"/>
  <c r="AE139" i="4"/>
  <c r="AD131" i="4"/>
  <c r="Z131" i="4"/>
  <c r="AC131" i="4"/>
  <c r="AB209" i="4"/>
  <c r="AA209" i="4"/>
  <c r="AM209" i="4" s="1"/>
  <c r="AS209" i="4" s="1"/>
  <c r="AB185" i="4"/>
  <c r="AA185" i="4"/>
  <c r="AD402" i="4"/>
  <c r="AP402" i="4" s="1"/>
  <c r="AV402" i="4"/>
  <c r="Z402" i="4"/>
  <c r="AL402" i="4"/>
  <c r="AR402" i="4"/>
  <c r="AC402" i="4"/>
  <c r="AR438" i="4"/>
  <c r="AE181" i="4"/>
  <c r="AK402" i="4"/>
  <c r="AK181" i="4"/>
  <c r="AD418" i="4"/>
  <c r="AD37" i="4"/>
  <c r="Y1001" i="4"/>
  <c r="AJ1001" i="4"/>
  <c r="AI185" i="4"/>
  <c r="AK406" i="4"/>
  <c r="AG402" i="4"/>
  <c r="AM402" i="4"/>
  <c r="AS402" i="4"/>
  <c r="AH217" i="4"/>
  <c r="AH131" i="4"/>
  <c r="AN131" i="4"/>
  <c r="AT131" i="4"/>
  <c r="W621" i="4"/>
  <c r="X621" i="4"/>
  <c r="W557" i="4"/>
  <c r="X557" i="4"/>
  <c r="W649" i="4"/>
  <c r="X649" i="4"/>
  <c r="AF205" i="4"/>
  <c r="AJ143" i="4"/>
  <c r="AJ165" i="4"/>
  <c r="AH62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/>
  <c r="AB205" i="4"/>
  <c r="AN205" i="4" s="1"/>
  <c r="AT205" i="4" s="1"/>
  <c r="AA205" i="4"/>
  <c r="Z143" i="4"/>
  <c r="AH143" i="4"/>
  <c r="AE62" i="4"/>
  <c r="Z62" i="4"/>
  <c r="AB398" i="4"/>
  <c r="AE398" i="4"/>
  <c r="AA398" i="4"/>
  <c r="AJ114" i="4"/>
  <c r="AI197" i="4"/>
  <c r="AK147" i="4"/>
  <c r="AH398" i="4"/>
  <c r="AK398" i="4"/>
  <c r="AH197" i="4"/>
  <c r="AK193" i="4"/>
  <c r="AI205" i="4"/>
  <c r="AJ205" i="4"/>
  <c r="AF143" i="4"/>
  <c r="AF197" i="4"/>
  <c r="AF165" i="4"/>
  <c r="AI62" i="4"/>
  <c r="AJ147" i="4"/>
  <c r="AF193" i="4"/>
  <c r="AD197" i="4"/>
  <c r="Z197" i="4"/>
  <c r="AC197" i="4"/>
  <c r="AO197" i="4" s="1"/>
  <c r="AU19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D193" i="4"/>
  <c r="AP193" i="4"/>
  <c r="AV193" i="4" s="1"/>
  <c r="Z193" i="4"/>
  <c r="AC193" i="4"/>
  <c r="AL105" i="4"/>
  <c r="AR105" i="4"/>
  <c r="D105" i="4"/>
  <c r="H105" i="4"/>
  <c r="K106" i="2"/>
  <c r="AL43" i="4"/>
  <c r="AR43" i="4"/>
  <c r="D43" i="4"/>
  <c r="H43" i="4"/>
  <c r="K44" i="2"/>
  <c r="AD205" i="4"/>
  <c r="AP205" i="4" s="1"/>
  <c r="AV205" i="4" s="1"/>
  <c r="Z205" i="4"/>
  <c r="AC205" i="4"/>
  <c r="AG63" i="4"/>
  <c r="AB143" i="4"/>
  <c r="AN143" i="4"/>
  <c r="AT143" i="4"/>
  <c r="AE143" i="4"/>
  <c r="AA143" i="4"/>
  <c r="AK205" i="4"/>
  <c r="AQ205" i="4" s="1"/>
  <c r="AW205" i="4" s="1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I193" i="4"/>
  <c r="AG143" i="4"/>
  <c r="Y509" i="4"/>
  <c r="AJ509" i="4" s="1"/>
  <c r="AF62" i="4"/>
  <c r="AH147" i="4"/>
  <c r="AK197" i="4"/>
  <c r="AG197" i="4"/>
  <c r="AH193" i="4"/>
  <c r="Y673" i="4"/>
  <c r="Z673" i="4"/>
  <c r="AQ969" i="4"/>
  <c r="AW969" i="4"/>
  <c r="AP153" i="4"/>
  <c r="AV153" i="4"/>
  <c r="AQ149" i="4"/>
  <c r="AW149" i="4"/>
  <c r="AH114" i="4"/>
  <c r="AG205" i="4"/>
  <c r="AG62" i="4"/>
  <c r="AM62" i="4"/>
  <c r="AS62" i="4"/>
  <c r="AH165" i="4"/>
  <c r="AK165" i="4"/>
  <c r="AG147" i="4"/>
  <c r="W605" i="4"/>
  <c r="AK37" i="4"/>
  <c r="AI181" i="4"/>
  <c r="AJ181" i="4"/>
  <c r="AF406" i="4"/>
  <c r="AJ139" i="4"/>
  <c r="AJ418" i="4"/>
  <c r="AJ209" i="4"/>
  <c r="AP209" i="4" s="1"/>
  <c r="AJ185" i="4"/>
  <c r="AB406" i="4"/>
  <c r="AC406" i="4"/>
  <c r="AD139" i="4"/>
  <c r="Z139" i="4"/>
  <c r="AC139" i="4"/>
  <c r="AD209" i="4"/>
  <c r="AV209" i="4"/>
  <c r="Z209" i="4"/>
  <c r="AC20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418" i="4"/>
  <c r="AE37" i="4"/>
  <c r="AQ37" i="4"/>
  <c r="AW37" i="4"/>
  <c r="AB37" i="4"/>
  <c r="AI139" i="4"/>
  <c r="AG406" i="4"/>
  <c r="AK139" i="4"/>
  <c r="AG139" i="4"/>
  <c r="AH418" i="4"/>
  <c r="AK209" i="4"/>
  <c r="AG185" i="4"/>
  <c r="AH209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W383" i="4"/>
  <c r="X713" i="4"/>
  <c r="Y713" i="4"/>
  <c r="AP43" i="4"/>
  <c r="AV43" i="4"/>
  <c r="AQ949" i="4"/>
  <c r="AW949" i="4"/>
  <c r="AI418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B418" i="4"/>
  <c r="AC418" i="4"/>
  <c r="AC37" i="4"/>
  <c r="Z37" i="4"/>
  <c r="Y985" i="4"/>
  <c r="AG418" i="4"/>
  <c r="AN123" i="4"/>
  <c r="AT123" i="4"/>
  <c r="AH37" i="4"/>
  <c r="AF418" i="4"/>
  <c r="Y633" i="4"/>
  <c r="AK633" i="4"/>
  <c r="X601" i="4"/>
  <c r="Y601" i="4"/>
  <c r="AQ105" i="4"/>
  <c r="AW105" i="4"/>
  <c r="AI37" i="4"/>
  <c r="AP965" i="4"/>
  <c r="AV965" i="4"/>
  <c r="Z418" i="4"/>
  <c r="AA418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482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X461" i="4"/>
  <c r="AI461" i="4" s="1"/>
  <c r="Y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X481" i="4"/>
  <c r="Y481" i="4"/>
  <c r="X465" i="4"/>
  <c r="Y465" i="4"/>
  <c r="AG160" i="4"/>
  <c r="AJ120" i="4"/>
  <c r="W499" i="4"/>
  <c r="X499" i="4" s="1"/>
  <c r="W491" i="4"/>
  <c r="Y491" i="4" s="1"/>
  <c r="X491" i="4"/>
  <c r="W483" i="4"/>
  <c r="X483" i="4"/>
  <c r="Y483" i="4"/>
  <c r="W475" i="4"/>
  <c r="X475" i="4" s="1"/>
  <c r="Y475" i="4"/>
  <c r="W467" i="4"/>
  <c r="X467" i="4" s="1"/>
  <c r="W459" i="4"/>
  <c r="Y459" i="4" s="1"/>
  <c r="X459" i="4"/>
  <c r="W53" i="4"/>
  <c r="X53" i="4"/>
  <c r="Y53" i="4"/>
  <c r="W45" i="4"/>
  <c r="X45" i="4"/>
  <c r="Y45" i="4"/>
  <c r="X489" i="4"/>
  <c r="Y489" i="4"/>
  <c r="X473" i="4"/>
  <c r="Y473" i="4"/>
  <c r="AI151" i="4"/>
  <c r="AG151" i="4"/>
  <c r="AK99" i="4"/>
  <c r="AG99" i="4"/>
  <c r="AK83" i="4"/>
  <c r="AG83" i="4"/>
  <c r="AK65" i="4"/>
  <c r="AG65" i="4"/>
  <c r="AR454" i="4"/>
  <c r="G454" i="4" s="1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206" i="4"/>
  <c r="X206" i="4"/>
  <c r="W190" i="4"/>
  <c r="W174" i="4"/>
  <c r="X174" i="4"/>
  <c r="Y174" i="4"/>
  <c r="AH174" i="4"/>
  <c r="W158" i="4"/>
  <c r="X158" i="4"/>
  <c r="Y158" i="4"/>
  <c r="W451" i="4"/>
  <c r="Y451" i="4" s="1"/>
  <c r="X451" i="4"/>
  <c r="AH451" i="4" s="1"/>
  <c r="W443" i="4"/>
  <c r="Y443" i="4" s="1"/>
  <c r="X443" i="4"/>
  <c r="W427" i="4"/>
  <c r="Y427" i="4" s="1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382" i="4"/>
  <c r="AC382" i="4" s="1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378" i="4"/>
  <c r="AA378" i="4" s="1"/>
  <c r="Y370" i="4"/>
  <c r="AC370" i="4" s="1"/>
  <c r="Y362" i="4"/>
  <c r="AC362" i="4" s="1"/>
  <c r="Y246" i="4"/>
  <c r="AA246" i="4" s="1"/>
  <c r="Y238" i="4"/>
  <c r="AA238" i="4" s="1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354" i="4"/>
  <c r="Y226" i="4"/>
  <c r="AA226" i="4" s="1"/>
  <c r="Y218" i="4"/>
  <c r="Y210" i="4"/>
  <c r="Y320" i="4"/>
  <c r="Y312" i="4"/>
  <c r="AF312" i="4" s="1"/>
  <c r="Y280" i="4"/>
  <c r="AI280" i="4" s="1"/>
  <c r="Y272" i="4"/>
  <c r="AI272" i="4" s="1"/>
  <c r="Y264" i="4"/>
  <c r="Y256" i="4"/>
  <c r="AA256" i="4"/>
  <c r="Y248" i="4"/>
  <c r="AI248" i="4"/>
  <c r="Y212" i="4"/>
  <c r="Y196" i="4"/>
  <c r="Y180" i="4"/>
  <c r="AH180" i="4"/>
  <c r="Y164" i="4"/>
  <c r="AF164" i="4"/>
  <c r="Y140" i="4"/>
  <c r="AB140" i="4"/>
  <c r="Y124" i="4"/>
  <c r="AE124" i="4"/>
  <c r="Y350" i="4"/>
  <c r="AB350" i="4"/>
  <c r="Y342" i="4"/>
  <c r="Z342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380" i="4"/>
  <c r="X380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94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/>
  <c r="W423" i="4"/>
  <c r="X423" i="4"/>
  <c r="W415" i="4"/>
  <c r="X415" i="4"/>
  <c r="W407" i="4"/>
  <c r="X407" i="4"/>
  <c r="W399" i="4"/>
  <c r="X399" i="4"/>
  <c r="Y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202" i="4"/>
  <c r="W186" i="4"/>
  <c r="W170" i="4"/>
  <c r="W495" i="4"/>
  <c r="W487" i="4"/>
  <c r="W479" i="4"/>
  <c r="W471" i="4"/>
  <c r="W463" i="4"/>
  <c r="AF36" i="4"/>
  <c r="AH36" i="4"/>
  <c r="AG36" i="4"/>
  <c r="W96" i="4"/>
  <c r="W198" i="4"/>
  <c r="W182" i="4"/>
  <c r="W166" i="4"/>
  <c r="X317" i="4"/>
  <c r="Y317" i="4"/>
  <c r="X253" i="4"/>
  <c r="Y253" i="4" s="1"/>
  <c r="X347" i="4"/>
  <c r="Y347" i="4"/>
  <c r="X283" i="4"/>
  <c r="Y283" i="4" s="1"/>
  <c r="X215" i="4"/>
  <c r="Y215" i="4"/>
  <c r="X56" i="4"/>
  <c r="Y56" i="4"/>
  <c r="X333" i="4"/>
  <c r="Y333" i="4"/>
  <c r="X301" i="4"/>
  <c r="Y301" i="4" s="1"/>
  <c r="X269" i="4"/>
  <c r="Y269" i="4"/>
  <c r="X50" i="4"/>
  <c r="Y50" i="4"/>
  <c r="X428" i="4"/>
  <c r="Y428" i="4"/>
  <c r="X396" i="4"/>
  <c r="Y396" i="4"/>
  <c r="X331" i="4"/>
  <c r="Y331" i="4"/>
  <c r="X299" i="4"/>
  <c r="Y299" i="4" s="1"/>
  <c r="X267" i="4"/>
  <c r="Y267" i="4"/>
  <c r="X231" i="4"/>
  <c r="Y231" i="4" s="1"/>
  <c r="X199" i="4"/>
  <c r="Y199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63" i="4"/>
  <c r="AB363" i="4"/>
  <c r="AD363" i="4"/>
  <c r="AC363" i="4"/>
  <c r="AA363" i="4"/>
  <c r="AE363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341" i="4"/>
  <c r="X309" i="4"/>
  <c r="X277" i="4"/>
  <c r="X58" i="4"/>
  <c r="X420" i="4"/>
  <c r="X388" i="4"/>
  <c r="X339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392" i="4"/>
  <c r="X335" i="4"/>
  <c r="X271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R414" i="4"/>
  <c r="AR394" i="4"/>
  <c r="AO169" i="4"/>
  <c r="AU169" i="4"/>
  <c r="W240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I379" i="4"/>
  <c r="AG379" i="4"/>
  <c r="AH379" i="4"/>
  <c r="AI375" i="4"/>
  <c r="AG375" i="4"/>
  <c r="AH375" i="4"/>
  <c r="AI363" i="4"/>
  <c r="AG363" i="4"/>
  <c r="AH363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R390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12" i="4"/>
  <c r="X315" i="4"/>
  <c r="X251" i="4"/>
  <c r="X183" i="4"/>
  <c r="X133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323" i="4"/>
  <c r="Y323" i="4" s="1"/>
  <c r="X291" i="4"/>
  <c r="Y29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416" i="4"/>
  <c r="Y416" i="4"/>
  <c r="X400" i="4"/>
  <c r="Y400" i="4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/>
  <c r="X145" i="4"/>
  <c r="Y145" i="4"/>
  <c r="X129" i="4"/>
  <c r="Y129" i="4"/>
  <c r="X113" i="4"/>
  <c r="Y113" i="4"/>
  <c r="X52" i="4"/>
  <c r="Y52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379" i="4"/>
  <c r="AJ379" i="4"/>
  <c r="AF379" i="4"/>
  <c r="AK375" i="4"/>
  <c r="AJ375" i="4"/>
  <c r="AF375" i="4"/>
  <c r="AK363" i="4"/>
  <c r="AJ363" i="4"/>
  <c r="AF363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R458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R462" i="4"/>
  <c r="AR478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B386" i="4"/>
  <c r="AE106" i="4"/>
  <c r="Z531" i="4"/>
  <c r="AJ661" i="4"/>
  <c r="AL406" i="4"/>
  <c r="AR406" i="4"/>
  <c r="AN217" i="4"/>
  <c r="AT217" i="4"/>
  <c r="AM42" i="4"/>
  <c r="AS42" i="4"/>
  <c r="AN161" i="4"/>
  <c r="AT161" i="4"/>
  <c r="AR474" i="4"/>
  <c r="D474" i="4" s="1"/>
  <c r="H474" i="4"/>
  <c r="AP135" i="4"/>
  <c r="AV135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6" i="4"/>
  <c r="AV426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P418" i="4"/>
  <c r="AV418" i="4"/>
  <c r="AM937" i="4"/>
  <c r="AS937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E370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O209" i="4"/>
  <c r="AU209" i="4"/>
  <c r="AP161" i="4"/>
  <c r="AV161" i="4"/>
  <c r="AO181" i="4"/>
  <c r="AU181" i="4"/>
  <c r="AQ426" i="4"/>
  <c r="AW426" i="4"/>
  <c r="AN42" i="4"/>
  <c r="AT42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L418" i="4"/>
  <c r="AR418" i="4"/>
  <c r="G418" i="4" s="1"/>
  <c r="AO37" i="4"/>
  <c r="AU37" i="4"/>
  <c r="AL139" i="4"/>
  <c r="AR139" i="4"/>
  <c r="F139" i="4"/>
  <c r="J139" i="4"/>
  <c r="M140" i="2"/>
  <c r="AO147" i="4"/>
  <c r="AU147" i="4"/>
  <c r="AM217" i="4"/>
  <c r="AS217" i="4"/>
  <c r="AN937" i="4"/>
  <c r="AT937" i="4"/>
  <c r="AO42" i="4"/>
  <c r="AU42" i="4"/>
  <c r="AH1001" i="4"/>
  <c r="AM114" i="4"/>
  <c r="AS114" i="4"/>
  <c r="AQ209" i="4"/>
  <c r="AW209" i="4"/>
  <c r="AM139" i="4"/>
  <c r="AS139" i="4"/>
  <c r="AP185" i="4"/>
  <c r="AV185" i="4"/>
  <c r="AQ165" i="4"/>
  <c r="AW165" i="4"/>
  <c r="AR466" i="4"/>
  <c r="D466" i="4"/>
  <c r="H466" i="4"/>
  <c r="AM197" i="4"/>
  <c r="AS197" i="4"/>
  <c r="AQ143" i="4"/>
  <c r="AW143" i="4"/>
  <c r="AL197" i="4"/>
  <c r="AR197" i="4"/>
  <c r="G197" i="4" s="1"/>
  <c r="AL193" i="4"/>
  <c r="AR193" i="4"/>
  <c r="AP147" i="4"/>
  <c r="AV147" i="4"/>
  <c r="AO205" i="4"/>
  <c r="AU205" i="4"/>
  <c r="AQ62" i="4"/>
  <c r="AW62" i="4"/>
  <c r="AQ217" i="4"/>
  <c r="AW217" i="4" s="1"/>
  <c r="AL398" i="4"/>
  <c r="AR398" i="4"/>
  <c r="F398" i="4" s="1"/>
  <c r="J398" i="4"/>
  <c r="AP197" i="4"/>
  <c r="AV197" i="4"/>
  <c r="AR442" i="4"/>
  <c r="G442" i="4" s="1"/>
  <c r="AL426" i="4"/>
  <c r="AR426" i="4"/>
  <c r="E426" i="4"/>
  <c r="I426" i="4"/>
  <c r="AQ135" i="4"/>
  <c r="AW135" i="4"/>
  <c r="AL161" i="4"/>
  <c r="AR161" i="4"/>
  <c r="E161" i="4"/>
  <c r="I161" i="4"/>
  <c r="L162" i="2"/>
  <c r="AN426" i="4"/>
  <c r="AT426" i="4"/>
  <c r="AQ213" i="4"/>
  <c r="AW213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J422" i="4"/>
  <c r="Z422" i="4"/>
  <c r="AF157" i="4"/>
  <c r="AL157" i="4"/>
  <c r="AR157" i="4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370" i="4"/>
  <c r="AA370" i="4"/>
  <c r="AD531" i="4"/>
  <c r="AE531" i="4"/>
  <c r="AB930" i="4"/>
  <c r="AE966" i="4"/>
  <c r="AA976" i="4"/>
  <c r="Z984" i="4"/>
  <c r="AI577" i="4"/>
  <c r="AH641" i="4"/>
  <c r="AI689" i="4"/>
  <c r="F945" i="4"/>
  <c r="J945" i="4"/>
  <c r="AR434" i="4"/>
  <c r="AO131" i="4"/>
  <c r="AU131" i="4"/>
  <c r="AO398" i="4"/>
  <c r="AU398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R446" i="4"/>
  <c r="D446" i="4" s="1"/>
  <c r="H446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L62" i="4"/>
  <c r="AR62" i="4"/>
  <c r="F62" i="4"/>
  <c r="J62" i="4"/>
  <c r="M63" i="2"/>
  <c r="AP181" i="4"/>
  <c r="AV181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N209" i="4"/>
  <c r="AT209" i="4"/>
  <c r="AO139" i="4"/>
  <c r="AU139" i="4"/>
  <c r="AN406" i="4"/>
  <c r="AT406" i="4"/>
  <c r="AL165" i="4"/>
  <c r="AR165" i="4"/>
  <c r="AN197" i="4"/>
  <c r="AT197" i="4"/>
  <c r="AM398" i="4"/>
  <c r="AS398" i="4"/>
  <c r="AR498" i="4"/>
  <c r="E498" i="4" s="1"/>
  <c r="I498" i="4"/>
  <c r="AL205" i="4"/>
  <c r="AR205" i="4"/>
  <c r="AO185" i="4"/>
  <c r="AU185" i="4"/>
  <c r="AP131" i="4"/>
  <c r="AV131" i="4"/>
  <c r="AP217" i="4"/>
  <c r="AV217" i="4"/>
  <c r="AL209" i="4"/>
  <c r="AR209" i="4"/>
  <c r="G209" i="4" s="1"/>
  <c r="AL131" i="4"/>
  <c r="AR131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Q402" i="4"/>
  <c r="AW402" i="4"/>
  <c r="AQ193" i="4"/>
  <c r="AW193" i="4"/>
  <c r="AI422" i="4"/>
  <c r="AD422" i="4"/>
  <c r="AC422" i="4"/>
  <c r="AG157" i="4"/>
  <c r="AM157" i="4"/>
  <c r="AS157" i="4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O193" i="4"/>
  <c r="AU193" i="4"/>
  <c r="AQ181" i="4"/>
  <c r="AW181" i="4"/>
  <c r="AR470" i="4"/>
  <c r="D470" i="4" s="1"/>
  <c r="H470" i="4"/>
  <c r="AN185" i="4"/>
  <c r="AT185" i="4"/>
  <c r="AQ139" i="4"/>
  <c r="AW139" i="4"/>
  <c r="AQ406" i="4"/>
  <c r="AW406" i="4"/>
  <c r="AR536" i="4"/>
  <c r="E536" i="4" s="1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M205" i="4"/>
  <c r="AS205" i="4"/>
  <c r="AQ197" i="4"/>
  <c r="AW197" i="4"/>
  <c r="AP114" i="4"/>
  <c r="AV114" i="4"/>
  <c r="AQ398" i="4"/>
  <c r="AW398" i="4"/>
  <c r="AN193" i="4"/>
  <c r="AT193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F196" i="4"/>
  <c r="AB196" i="4"/>
  <c r="AJ320" i="4"/>
  <c r="AH320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A387" i="4"/>
  <c r="AD124" i="4"/>
  <c r="AD164" i="4"/>
  <c r="AE218" i="4"/>
  <c r="AD115" i="4"/>
  <c r="AA55" i="4"/>
  <c r="AB74" i="4"/>
  <c r="AE90" i="4"/>
  <c r="AC342" i="4"/>
  <c r="AH124" i="4"/>
  <c r="AI164" i="4"/>
  <c r="AJ256" i="4"/>
  <c r="AC320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D196" i="4"/>
  <c r="AI196" i="4"/>
  <c r="Z256" i="4"/>
  <c r="AG272" i="4"/>
  <c r="AA320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J387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Z387" i="4"/>
  <c r="AL387" i="4" s="1"/>
  <c r="AR387" i="4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AK256" i="4"/>
  <c r="AE272" i="4"/>
  <c r="AF272" i="4"/>
  <c r="Z320" i="4"/>
  <c r="AK320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G482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G485" i="4"/>
  <c r="Y493" i="4"/>
  <c r="AB493" i="4"/>
  <c r="AJ386" i="4"/>
  <c r="AI386" i="4"/>
  <c r="AO386" i="4" s="1"/>
  <c r="AU386" i="4"/>
  <c r="AK386" i="4"/>
  <c r="AQ386" i="4"/>
  <c r="AW386" i="4"/>
  <c r="AD386" i="4"/>
  <c r="Z386" i="4"/>
  <c r="AL386" i="4"/>
  <c r="AR386" i="4"/>
  <c r="AB370" i="4"/>
  <c r="Z370" i="4"/>
  <c r="AI387" i="4"/>
  <c r="AK387" i="4"/>
  <c r="G462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H212" i="4"/>
  <c r="Z212" i="4"/>
  <c r="AI264" i="4"/>
  <c r="AF264" i="4"/>
  <c r="AE210" i="4"/>
  <c r="AA210" i="4"/>
  <c r="AG210" i="4"/>
  <c r="AJ210" i="4"/>
  <c r="AA958" i="4"/>
  <c r="AD958" i="4"/>
  <c r="AC958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M418" i="4"/>
  <c r="AS418" i="4"/>
  <c r="AG639" i="4"/>
  <c r="AI707" i="4"/>
  <c r="AG899" i="4"/>
  <c r="AC146" i="4"/>
  <c r="AL260" i="4"/>
  <c r="AR260" i="4"/>
  <c r="AL276" i="4"/>
  <c r="AR276" i="4"/>
  <c r="AL292" i="4"/>
  <c r="AR292" i="4"/>
  <c r="G292" i="4"/>
  <c r="AL308" i="4"/>
  <c r="AR308" i="4"/>
  <c r="AL324" i="4"/>
  <c r="AR324" i="4" s="1"/>
  <c r="D324" i="4" s="1"/>
  <c r="H324" i="4" s="1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J196" i="4"/>
  <c r="AH196" i="4"/>
  <c r="AK196" i="4"/>
  <c r="AA196" i="4"/>
  <c r="Z196" i="4"/>
  <c r="AC196" i="4"/>
  <c r="AF256" i="4"/>
  <c r="AI256" i="4"/>
  <c r="AG256" i="4"/>
  <c r="AM256" i="4" s="1"/>
  <c r="AS256" i="4"/>
  <c r="AB256" i="4"/>
  <c r="AE256" i="4"/>
  <c r="AD256" i="4"/>
  <c r="AP256" i="4"/>
  <c r="AV256" i="4" s="1"/>
  <c r="AJ272" i="4"/>
  <c r="AH272" i="4"/>
  <c r="AK272" i="4"/>
  <c r="AQ272" i="4" s="1"/>
  <c r="AA272" i="4"/>
  <c r="Z272" i="4"/>
  <c r="AC272" i="4"/>
  <c r="AO272" i="4"/>
  <c r="AU272" i="4" s="1"/>
  <c r="AF320" i="4"/>
  <c r="AI320" i="4"/>
  <c r="AG320" i="4"/>
  <c r="AB320" i="4"/>
  <c r="AE320" i="4"/>
  <c r="AD320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260" i="4"/>
  <c r="AV260" i="4" s="1"/>
  <c r="AP276" i="4"/>
  <c r="AV276" i="4" s="1"/>
  <c r="AP292" i="4"/>
  <c r="AV292" i="4" s="1"/>
  <c r="AP308" i="4"/>
  <c r="AV308" i="4" s="1"/>
  <c r="AP324" i="4"/>
  <c r="AV324" i="4" s="1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350" i="4"/>
  <c r="AK210" i="4"/>
  <c r="AJ226" i="4"/>
  <c r="AO120" i="4"/>
  <c r="AU120" i="4"/>
  <c r="AM120" i="4"/>
  <c r="AS120" i="4"/>
  <c r="AG70" i="4"/>
  <c r="AF78" i="4"/>
  <c r="AG86" i="4"/>
  <c r="AF94" i="4"/>
  <c r="AF350" i="4"/>
  <c r="AF21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Z395" i="4"/>
  <c r="AL395" i="4" s="1"/>
  <c r="AR395" i="4"/>
  <c r="AC86" i="4"/>
  <c r="AH140" i="4"/>
  <c r="AN140" i="4"/>
  <c r="AT140" i="4"/>
  <c r="AK180" i="4"/>
  <c r="AJ212" i="4"/>
  <c r="AE264" i="4"/>
  <c r="AG280" i="4"/>
  <c r="Z226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K212" i="4"/>
  <c r="AE248" i="4"/>
  <c r="AF248" i="4"/>
  <c r="AG264" i="4"/>
  <c r="AE280" i="4"/>
  <c r="AF280" i="4"/>
  <c r="AC312" i="4"/>
  <c r="AI312" i="4"/>
  <c r="AD210" i="4"/>
  <c r="G438" i="4"/>
  <c r="E438" i="4"/>
  <c r="I438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395" i="4"/>
  <c r="AC78" i="4"/>
  <c r="AC94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Z210" i="4"/>
  <c r="AC210" i="4"/>
  <c r="AB210" i="4"/>
  <c r="AI210" i="4"/>
  <c r="AH210" i="4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Z485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N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477" i="4"/>
  <c r="AR513" i="4"/>
  <c r="AO156" i="4"/>
  <c r="AU156" i="4"/>
  <c r="AM156" i="4"/>
  <c r="AS156" i="4"/>
  <c r="AQ172" i="4"/>
  <c r="AW172" i="4"/>
  <c r="AH8" i="4"/>
  <c r="AR469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K431" i="4"/>
  <c r="AJ431" i="4"/>
  <c r="AP431" i="4" s="1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399" i="4"/>
  <c r="AK399" i="4"/>
  <c r="AK443" i="4"/>
  <c r="AJ443" i="4"/>
  <c r="AJ158" i="4"/>
  <c r="AK158" i="4"/>
  <c r="AK49" i="4"/>
  <c r="AJ49" i="4"/>
  <c r="G37" i="4"/>
  <c r="D458" i="4"/>
  <c r="H458" i="4"/>
  <c r="E458" i="4"/>
  <c r="I458" i="4"/>
  <c r="G458" i="4"/>
  <c r="F458" i="4"/>
  <c r="J458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D394" i="4"/>
  <c r="H394" i="4"/>
  <c r="E394" i="4"/>
  <c r="I394" i="4"/>
  <c r="G394" i="4"/>
  <c r="F394" i="4"/>
  <c r="J394" i="4"/>
  <c r="D165" i="4"/>
  <c r="H165" i="4"/>
  <c r="K166" i="2"/>
  <c r="F217" i="4"/>
  <c r="J217" i="4"/>
  <c r="E217" i="4"/>
  <c r="I217" i="4"/>
  <c r="D217" i="4"/>
  <c r="H217" i="4"/>
  <c r="G217" i="4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370" i="4"/>
  <c r="AO370" i="4" s="1"/>
  <c r="AU370" i="4"/>
  <c r="AH370" i="4"/>
  <c r="AJ370" i="4"/>
  <c r="AP370" i="4" s="1"/>
  <c r="AG370" i="4"/>
  <c r="AM370" i="4"/>
  <c r="AS370" i="4" s="1"/>
  <c r="AK370" i="4"/>
  <c r="AF370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F213" i="4"/>
  <c r="J213" i="4" s="1"/>
  <c r="E213" i="4"/>
  <c r="I213" i="4" s="1"/>
  <c r="G213" i="4"/>
  <c r="D213" i="4"/>
  <c r="H213" i="4"/>
  <c r="D402" i="4"/>
  <c r="H402" i="4"/>
  <c r="E402" i="4"/>
  <c r="I402" i="4"/>
  <c r="G402" i="4"/>
  <c r="F402" i="4"/>
  <c r="J402" i="4"/>
  <c r="F173" i="4"/>
  <c r="J173" i="4"/>
  <c r="M174" i="2"/>
  <c r="G173" i="4"/>
  <c r="D193" i="4"/>
  <c r="H193" i="4" s="1"/>
  <c r="F197" i="4"/>
  <c r="J197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F205" i="4"/>
  <c r="J205" i="4" s="1"/>
  <c r="D414" i="4"/>
  <c r="H414" i="4"/>
  <c r="E414" i="4"/>
  <c r="I414" i="4"/>
  <c r="F414" i="4"/>
  <c r="J414" i="4"/>
  <c r="G414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38" i="4"/>
  <c r="AH238" i="4"/>
  <c r="AJ238" i="4"/>
  <c r="AG238" i="4"/>
  <c r="AM238" i="4"/>
  <c r="AS238" i="4" s="1"/>
  <c r="AK238" i="4"/>
  <c r="AF238" i="4"/>
  <c r="AI246" i="4"/>
  <c r="AH246" i="4"/>
  <c r="AJ246" i="4"/>
  <c r="AG246" i="4"/>
  <c r="AM246" i="4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N265" i="4"/>
  <c r="AT265" i="4"/>
  <c r="AP321" i="4"/>
  <c r="AV321" i="4" s="1"/>
  <c r="Y133" i="4"/>
  <c r="AH133" i="4"/>
  <c r="Y183" i="4"/>
  <c r="Z183" i="4"/>
  <c r="Y251" i="4"/>
  <c r="Y315" i="4"/>
  <c r="AB315" i="4" s="1"/>
  <c r="Y412" i="4"/>
  <c r="Z412" i="4"/>
  <c r="Y285" i="4"/>
  <c r="AH285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195" i="4"/>
  <c r="AD195" i="4" s="1"/>
  <c r="Y211" i="4"/>
  <c r="AK211" i="4" s="1"/>
  <c r="Y227" i="4"/>
  <c r="AA227" i="4" s="1"/>
  <c r="Y271" i="4"/>
  <c r="AD271" i="4" s="1"/>
  <c r="Y335" i="4"/>
  <c r="AF335" i="4" s="1"/>
  <c r="Y392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39" i="4"/>
  <c r="AD339" i="4" s="1"/>
  <c r="Y388" i="4"/>
  <c r="AK388" i="4"/>
  <c r="Y420" i="4"/>
  <c r="AG420" i="4"/>
  <c r="Y58" i="4"/>
  <c r="Y277" i="4"/>
  <c r="AF277" i="4" s="1"/>
  <c r="Y309" i="4"/>
  <c r="AF309" i="4" s="1"/>
  <c r="Y341" i="4"/>
  <c r="Y20" i="4"/>
  <c r="Z20" i="4"/>
  <c r="Y360" i="4"/>
  <c r="Y368" i="4"/>
  <c r="Z368" i="4" s="1"/>
  <c r="Y376" i="4"/>
  <c r="AE376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 s="1"/>
  <c r="Y439" i="4"/>
  <c r="AE439" i="4" s="1"/>
  <c r="Y455" i="4"/>
  <c r="AF399" i="4"/>
  <c r="AI399" i="4"/>
  <c r="AG399" i="4"/>
  <c r="AF431" i="4"/>
  <c r="AI431" i="4"/>
  <c r="AG431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399" i="4"/>
  <c r="AH431" i="4"/>
  <c r="AH443" i="4"/>
  <c r="AK451" i="4"/>
  <c r="AJ451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59" i="4"/>
  <c r="AF475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N260" i="4"/>
  <c r="AT260" i="4" s="1"/>
  <c r="AN276" i="4"/>
  <c r="AT276" i="4" s="1"/>
  <c r="AN292" i="4"/>
  <c r="AT292" i="4" s="1"/>
  <c r="AN308" i="4"/>
  <c r="AT308" i="4" s="1"/>
  <c r="AN324" i="4"/>
  <c r="AT324" i="4" s="1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198" i="4"/>
  <c r="Y198" i="4"/>
  <c r="X471" i="4"/>
  <c r="Y471" i="4"/>
  <c r="X487" i="4"/>
  <c r="Y487" i="4"/>
  <c r="X186" i="4"/>
  <c r="Y186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43" i="4"/>
  <c r="AA443" i="4"/>
  <c r="AE443" i="4"/>
  <c r="Z443" i="4"/>
  <c r="AD443" i="4"/>
  <c r="AC443" i="4"/>
  <c r="AB451" i="4"/>
  <c r="AN451" i="4" s="1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Q321" i="4"/>
  <c r="AW321" i="4" s="1"/>
  <c r="AN329" i="4"/>
  <c r="AT329" i="4" s="1"/>
  <c r="AM23" i="4"/>
  <c r="AS23" i="4"/>
  <c r="AM36" i="4"/>
  <c r="AS36" i="4"/>
  <c r="AO30" i="4"/>
  <c r="AU30" i="4"/>
  <c r="AG45" i="4"/>
  <c r="AI45" i="4"/>
  <c r="AG53" i="4"/>
  <c r="AI53" i="4"/>
  <c r="AG459" i="4"/>
  <c r="AI459" i="4"/>
  <c r="AG475" i="4"/>
  <c r="AI475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M260" i="4"/>
  <c r="AS260" i="4"/>
  <c r="AO260" i="4"/>
  <c r="AU260" i="4"/>
  <c r="AM276" i="4"/>
  <c r="AS276" i="4"/>
  <c r="AO276" i="4"/>
  <c r="AU276" i="4"/>
  <c r="AM292" i="4"/>
  <c r="AS292" i="4"/>
  <c r="AO292" i="4"/>
  <c r="AU292" i="4"/>
  <c r="AM308" i="4"/>
  <c r="AS308" i="4"/>
  <c r="AO308" i="4"/>
  <c r="AU308" i="4"/>
  <c r="AM324" i="4"/>
  <c r="AS324" i="4"/>
  <c r="AO324" i="4"/>
  <c r="AU324" i="4"/>
  <c r="AG162" i="4"/>
  <c r="AI162" i="4"/>
  <c r="AG178" i="4"/>
  <c r="X182" i="4"/>
  <c r="X96" i="4"/>
  <c r="X463" i="4"/>
  <c r="X479" i="4"/>
  <c r="X495" i="4"/>
  <c r="X170" i="4"/>
  <c r="X202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59" i="4"/>
  <c r="AH459" i="4"/>
  <c r="AJ459" i="4"/>
  <c r="AK475" i="4"/>
  <c r="AH475" i="4"/>
  <c r="AJ475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B247" i="4"/>
  <c r="AJ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B311" i="4"/>
  <c r="AJ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B323" i="4"/>
  <c r="AH323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B357" i="4"/>
  <c r="AK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N422" i="4"/>
  <c r="AT422" i="4"/>
  <c r="AL127" i="4"/>
  <c r="AR127" i="4"/>
  <c r="AM127" i="4"/>
  <c r="AS127" i="4"/>
  <c r="AO237" i="4"/>
  <c r="AU237" i="4" s="1"/>
  <c r="AN237" i="4"/>
  <c r="AT237" i="4" s="1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O265" i="4"/>
  <c r="AU265" i="4" s="1"/>
  <c r="AL321" i="4"/>
  <c r="AR321" i="4"/>
  <c r="AM321" i="4"/>
  <c r="AS321" i="4"/>
  <c r="AO329" i="4"/>
  <c r="AU329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382" i="4"/>
  <c r="AS382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P265" i="4"/>
  <c r="AV265" i="4"/>
  <c r="AL265" i="4"/>
  <c r="AR265" i="4"/>
  <c r="AQ265" i="4"/>
  <c r="AW265" i="4"/>
  <c r="AM265" i="4"/>
  <c r="AS265" i="4"/>
  <c r="AN321" i="4"/>
  <c r="AT321" i="4"/>
  <c r="AO321" i="4"/>
  <c r="AU321" i="4"/>
  <c r="AP329" i="4"/>
  <c r="AV329" i="4"/>
  <c r="AL329" i="4"/>
  <c r="AR329" i="4"/>
  <c r="AQ329" i="4"/>
  <c r="AW329" i="4"/>
  <c r="AM329" i="4"/>
  <c r="AS329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R41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363" i="4"/>
  <c r="AS363" i="4"/>
  <c r="AP363" i="4"/>
  <c r="AV363" i="4"/>
  <c r="AL363" i="4"/>
  <c r="AR363" i="4"/>
  <c r="AQ375" i="4"/>
  <c r="AW375" i="4"/>
  <c r="AO375" i="4"/>
  <c r="AU375" i="4"/>
  <c r="AN375" i="4"/>
  <c r="AT375" i="4"/>
  <c r="AM379" i="4"/>
  <c r="AS379" i="4"/>
  <c r="AP379" i="4"/>
  <c r="AV379" i="4"/>
  <c r="AL379" i="4"/>
  <c r="AR379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AQ396" i="4" s="1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R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363" i="4"/>
  <c r="AW363" i="4"/>
  <c r="AO363" i="4"/>
  <c r="AU363" i="4"/>
  <c r="AN363" i="4"/>
  <c r="AT363" i="4"/>
  <c r="AM375" i="4"/>
  <c r="AS375" i="4"/>
  <c r="AP375" i="4"/>
  <c r="AV375" i="4"/>
  <c r="AL375" i="4"/>
  <c r="AR375" i="4"/>
  <c r="AQ379" i="4"/>
  <c r="AW379" i="4"/>
  <c r="AO379" i="4"/>
  <c r="AU379" i="4"/>
  <c r="AN379" i="4"/>
  <c r="AT379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E585" i="4" s="1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N378" i="4"/>
  <c r="AT378" i="4" s="1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P382" i="4"/>
  <c r="AV382" i="4" s="1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R534" i="4"/>
  <c r="AR540" i="4"/>
  <c r="AL601" i="4"/>
  <c r="AR601" i="4"/>
  <c r="AM721" i="4"/>
  <c r="AS721" i="4"/>
  <c r="AN585" i="4"/>
  <c r="AT585" i="4"/>
  <c r="AO320" i="4"/>
  <c r="AU320" i="4" s="1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434" i="4"/>
  <c r="I434" i="4"/>
  <c r="F434" i="4"/>
  <c r="J434" i="4"/>
  <c r="AE637" i="4"/>
  <c r="AJ637" i="4"/>
  <c r="E442" i="4"/>
  <c r="I442" i="4"/>
  <c r="F442" i="4"/>
  <c r="J442" i="4"/>
  <c r="E193" i="4"/>
  <c r="I193" i="4" s="1"/>
  <c r="G193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362" i="4"/>
  <c r="AS362" i="4"/>
  <c r="AN246" i="4"/>
  <c r="AT246" i="4"/>
  <c r="AM152" i="4"/>
  <c r="AS152" i="4"/>
  <c r="D131" i="4"/>
  <c r="H131" i="4"/>
  <c r="K132" i="2"/>
  <c r="D434" i="4"/>
  <c r="H434" i="4"/>
  <c r="F193" i="4"/>
  <c r="J193" i="4" s="1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L370" i="4"/>
  <c r="AR370" i="4" s="1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O378" i="4"/>
  <c r="AU378" i="4"/>
  <c r="AQ362" i="4"/>
  <c r="AW362" i="4"/>
  <c r="AO238" i="4"/>
  <c r="AU238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Q382" i="4"/>
  <c r="AW382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362" i="4"/>
  <c r="AT362" i="4"/>
  <c r="AN152" i="4"/>
  <c r="AT152" i="4"/>
  <c r="AN110" i="4"/>
  <c r="AT110" i="4"/>
  <c r="F59" i="4"/>
  <c r="J59" i="4"/>
  <c r="M60" i="2"/>
  <c r="AN272" i="4"/>
  <c r="AT272" i="4" s="1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197" i="4"/>
  <c r="I197" i="4"/>
  <c r="D197" i="4"/>
  <c r="H197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362" i="4"/>
  <c r="AV362" i="4" s="1"/>
  <c r="AO246" i="4"/>
  <c r="AU246" i="4" s="1"/>
  <c r="AP152" i="4"/>
  <c r="AV152" i="4"/>
  <c r="AP110" i="4"/>
  <c r="AV110" i="4"/>
  <c r="AO984" i="4"/>
  <c r="AU984" i="4"/>
  <c r="AP966" i="4"/>
  <c r="AV966" i="4"/>
  <c r="AQ370" i="4"/>
  <c r="AW370" i="4" s="1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AV37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E446" i="4"/>
  <c r="I446" i="4"/>
  <c r="AI731" i="4"/>
  <c r="AO731" i="4"/>
  <c r="AU731" i="4"/>
  <c r="AN354" i="4"/>
  <c r="AT354" i="4"/>
  <c r="AM320" i="4"/>
  <c r="AS320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P320" i="4"/>
  <c r="AV320" i="4" s="1"/>
  <c r="AN745" i="4"/>
  <c r="AT745" i="4"/>
  <c r="AN82" i="4"/>
  <c r="AT82" i="4"/>
  <c r="AA706" i="4"/>
  <c r="AD706" i="4"/>
  <c r="AN210" i="4"/>
  <c r="AT210" i="4" s="1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AQ378" i="4"/>
  <c r="AW378" i="4" s="1"/>
  <c r="AQ246" i="4"/>
  <c r="AW246" i="4" s="1"/>
  <c r="AQ238" i="4"/>
  <c r="AW238" i="4" s="1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L320" i="4"/>
  <c r="AR320" i="4"/>
  <c r="D320" i="4" s="1"/>
  <c r="H320" i="4" s="1"/>
  <c r="AW272" i="4"/>
  <c r="AP196" i="4"/>
  <c r="AV196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 s="1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P212" i="4"/>
  <c r="AV212" i="4" s="1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O256" i="4"/>
  <c r="AU256" i="4" s="1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G324" i="4"/>
  <c r="D308" i="4"/>
  <c r="H308" i="4"/>
  <c r="F308" i="4"/>
  <c r="J30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O196" i="4"/>
  <c r="AU196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F986" i="4"/>
  <c r="AJ986" i="4"/>
  <c r="AI392" i="4"/>
  <c r="AO392" i="4" s="1"/>
  <c r="AK392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/>
  <c r="AP958" i="4"/>
  <c r="AV958" i="4"/>
  <c r="AP938" i="4"/>
  <c r="AV938" i="4"/>
  <c r="AP378" i="4"/>
  <c r="AV378" i="4"/>
  <c r="AP246" i="4"/>
  <c r="AV246" i="4"/>
  <c r="AP238" i="4"/>
  <c r="AV2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E470" i="4"/>
  <c r="I470" i="4"/>
  <c r="AL509" i="4"/>
  <c r="AR509" i="4"/>
  <c r="AQ90" i="4"/>
  <c r="AW90" i="4"/>
  <c r="AN196" i="4"/>
  <c r="AT196" i="4" s="1"/>
  <c r="AK795" i="4"/>
  <c r="AQ795" i="4"/>
  <c r="AW795" i="4"/>
  <c r="AP609" i="4"/>
  <c r="AV609" i="4"/>
  <c r="AF420" i="4"/>
  <c r="AC33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41" i="4"/>
  <c r="AB341" i="4"/>
  <c r="AJ341" i="4"/>
  <c r="AI275" i="4"/>
  <c r="AC275" i="4"/>
  <c r="Z125" i="4"/>
  <c r="AJ125" i="4"/>
  <c r="AB954" i="4"/>
  <c r="AC954" i="4"/>
  <c r="AH926" i="4"/>
  <c r="AF926" i="4"/>
  <c r="AL926" i="4"/>
  <c r="AR926" i="4"/>
  <c r="AE5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M272" i="4"/>
  <c r="AS272" i="4" s="1"/>
  <c r="AQ625" i="4"/>
  <c r="AW625" i="4"/>
  <c r="AL713" i="4"/>
  <c r="AR713" i="4"/>
  <c r="AN657" i="4"/>
  <c r="AT657" i="4"/>
  <c r="AP813" i="4"/>
  <c r="AV813" i="4"/>
  <c r="AP749" i="4"/>
  <c r="AV749" i="4"/>
  <c r="AL382" i="4"/>
  <c r="AR382" i="4" s="1"/>
  <c r="AM210" i="4"/>
  <c r="AS210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G380" i="4"/>
  <c r="AJ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209" i="4"/>
  <c r="J209" i="4"/>
  <c r="D209" i="4"/>
  <c r="H209" i="4" s="1"/>
  <c r="E205" i="4"/>
  <c r="I205" i="4"/>
  <c r="D205" i="4"/>
  <c r="H205" i="4" s="1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G205" i="4"/>
  <c r="E165" i="4"/>
  <c r="I165" i="4"/>
  <c r="L166" i="2"/>
  <c r="E209" i="4"/>
  <c r="I209" i="4" s="1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378" i="4"/>
  <c r="AR378" i="4" s="1"/>
  <c r="D378" i="4" s="1"/>
  <c r="H378" i="4"/>
  <c r="AL362" i="4"/>
  <c r="AR362" i="4" s="1"/>
  <c r="F362" i="4" s="1"/>
  <c r="J362" i="4"/>
  <c r="AL246" i="4"/>
  <c r="AR246" i="4" s="1"/>
  <c r="F246" i="4" s="1"/>
  <c r="J246" i="4"/>
  <c r="AL238" i="4"/>
  <c r="AR238" i="4" s="1"/>
  <c r="D238" i="4" s="1"/>
  <c r="H238" i="4"/>
  <c r="AN238" i="4"/>
  <c r="AT238" i="4" s="1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N382" i="4"/>
  <c r="AT382" i="4" s="1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20" i="4"/>
  <c r="AM420" i="4" s="1"/>
  <c r="AS420" i="4"/>
  <c r="AB420" i="4"/>
  <c r="AH420" i="4"/>
  <c r="Z339" i="4"/>
  <c r="AK339" i="4"/>
  <c r="AJ339" i="4"/>
  <c r="AP339" i="4" s="1"/>
  <c r="AV339" i="4"/>
  <c r="AC125" i="4"/>
  <c r="AD125" i="4"/>
  <c r="AI125" i="4"/>
  <c r="Z986" i="4"/>
  <c r="AG986" i="4"/>
  <c r="AB515" i="4"/>
  <c r="AJ515" i="4"/>
  <c r="Z335" i="4"/>
  <c r="AH33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20" i="4"/>
  <c r="Z420" i="4"/>
  <c r="AL420" i="4" s="1"/>
  <c r="AD420" i="4"/>
  <c r="AK420" i="4"/>
  <c r="AI420" i="4"/>
  <c r="AJ420" i="4"/>
  <c r="AA339" i="4"/>
  <c r="AE339" i="4"/>
  <c r="AQ339" i="4" s="1"/>
  <c r="AW339" i="4"/>
  <c r="AB339" i="4"/>
  <c r="AG339" i="4"/>
  <c r="AH339" i="4"/>
  <c r="AF339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 s="1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F470" i="4"/>
  <c r="J470" i="4"/>
  <c r="AM342" i="4"/>
  <c r="AS342" i="4" s="1"/>
  <c r="G470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P210" i="4"/>
  <c r="AV210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L485" i="4"/>
  <c r="AR485" i="4"/>
  <c r="AL461" i="4"/>
  <c r="AR461" i="4"/>
  <c r="F461" i="4" s="1"/>
  <c r="J461" i="4"/>
  <c r="AQ140" i="4"/>
  <c r="AW140" i="4"/>
  <c r="AL86" i="4"/>
  <c r="AR86" i="4"/>
  <c r="G86" i="4"/>
  <c r="AO507" i="4"/>
  <c r="AU507" i="4"/>
  <c r="AO226" i="4"/>
  <c r="AU226" i="4" s="1"/>
  <c r="AO395" i="4"/>
  <c r="AU395" i="4"/>
  <c r="AO70" i="4"/>
  <c r="AU70" i="4"/>
  <c r="AO86" i="4"/>
  <c r="AU86" i="4"/>
  <c r="AM507" i="4"/>
  <c r="AS507" i="4"/>
  <c r="I510" i="4"/>
  <c r="AN320" i="4"/>
  <c r="AT320" i="4" s="1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L212" i="4"/>
  <c r="AR212" i="4"/>
  <c r="F212" i="4" s="1"/>
  <c r="J212" i="4" s="1"/>
  <c r="AM78" i="4"/>
  <c r="AS78" i="4"/>
  <c r="AL256" i="4"/>
  <c r="AR256" i="4"/>
  <c r="G256" i="4" s="1"/>
  <c r="AL196" i="4"/>
  <c r="AR196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140" i="4"/>
  <c r="AU140" i="4"/>
  <c r="AP395" i="4"/>
  <c r="AV395" i="4"/>
  <c r="AN280" i="4"/>
  <c r="AT280" i="4" s="1"/>
  <c r="AN107" i="4"/>
  <c r="AT107" i="4"/>
  <c r="AP47" i="4"/>
  <c r="AV47" i="4"/>
  <c r="AN789" i="4"/>
  <c r="AT789" i="4"/>
  <c r="AM164" i="4"/>
  <c r="AS164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N256" i="4"/>
  <c r="AT256" i="4" s="1"/>
  <c r="AO164" i="4"/>
  <c r="AU164" i="4"/>
  <c r="AO342" i="4"/>
  <c r="AU342" i="4" s="1"/>
  <c r="AA589" i="4"/>
  <c r="G530" i="4"/>
  <c r="F506" i="4"/>
  <c r="J506" i="4"/>
  <c r="AR450" i="4"/>
  <c r="E450" i="4"/>
  <c r="I450" i="4"/>
  <c r="AO78" i="4"/>
  <c r="AU78" i="4"/>
  <c r="AR526" i="4"/>
  <c r="E542" i="4"/>
  <c r="I542" i="4"/>
  <c r="G542" i="4"/>
  <c r="AL475" i="4"/>
  <c r="AR475" i="4"/>
  <c r="G475" i="4" s="1"/>
  <c r="AL459" i="4"/>
  <c r="AR459" i="4"/>
  <c r="D459" i="4" s="1"/>
  <c r="H459" i="4"/>
  <c r="AL45" i="4"/>
  <c r="AR45" i="4"/>
  <c r="F45" i="4"/>
  <c r="J45" i="4"/>
  <c r="M46" i="2"/>
  <c r="AP76" i="4"/>
  <c r="AV76" i="4"/>
  <c r="AN443" i="4"/>
  <c r="AT443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L280" i="4"/>
  <c r="AR280" i="4"/>
  <c r="G280" i="4" s="1"/>
  <c r="AL264" i="4"/>
  <c r="AR264" i="4" s="1"/>
  <c r="F264" i="4" s="1"/>
  <c r="J264" i="4" s="1"/>
  <c r="AO805" i="4"/>
  <c r="AU805" i="4"/>
  <c r="AP78" i="4"/>
  <c r="AV78" i="4"/>
  <c r="AO75" i="4"/>
  <c r="AU75" i="4"/>
  <c r="H510" i="4"/>
  <c r="AM196" i="4"/>
  <c r="AS196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485" i="4"/>
  <c r="AV485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395" i="4"/>
  <c r="AW395" i="4"/>
  <c r="AA415" i="4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F324" i="4"/>
  <c r="J324" i="4"/>
  <c r="E324" i="4"/>
  <c r="I324" i="4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Q210" i="4"/>
  <c r="AW210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L158" i="4"/>
  <c r="AR158" i="4"/>
  <c r="D158" i="4"/>
  <c r="H158" i="4"/>
  <c r="K159" i="2"/>
  <c r="AM158" i="4"/>
  <c r="AS158" i="4"/>
  <c r="AV431" i="4"/>
  <c r="AP988" i="4"/>
  <c r="AV988" i="4"/>
  <c r="AL988" i="4"/>
  <c r="AR988" i="4"/>
  <c r="F988" i="4"/>
  <c r="J988" i="4"/>
  <c r="AR553" i="4"/>
  <c r="D553" i="4"/>
  <c r="H553" i="4"/>
  <c r="AN370" i="4"/>
  <c r="AT370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M280" i="4"/>
  <c r="AS280" i="4"/>
  <c r="AN212" i="4"/>
  <c r="AT212" i="4"/>
  <c r="AQ75" i="4"/>
  <c r="AW75" i="4"/>
  <c r="AO264" i="4"/>
  <c r="AU264" i="4"/>
  <c r="AM973" i="4"/>
  <c r="AS973" i="4"/>
  <c r="AM354" i="4"/>
  <c r="AS354" i="4"/>
  <c r="AQ320" i="4"/>
  <c r="AW320" i="4"/>
  <c r="AL272" i="4"/>
  <c r="AR272" i="4"/>
  <c r="G272" i="4" s="1"/>
  <c r="AQ256" i="4"/>
  <c r="AW256" i="4" s="1"/>
  <c r="AQ196" i="4"/>
  <c r="AW196" i="4" s="1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M475" i="4"/>
  <c r="AS475" i="4"/>
  <c r="AC415" i="4"/>
  <c r="AH415" i="4"/>
  <c r="AW415" i="4"/>
  <c r="AM395" i="4"/>
  <c r="AS395" i="4"/>
  <c r="AK277" i="4"/>
  <c r="AI277" i="4"/>
  <c r="AE277" i="4"/>
  <c r="AQ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O485" i="4"/>
  <c r="AU485" i="4"/>
  <c r="AL226" i="4"/>
  <c r="AR226" i="4" s="1"/>
  <c r="F226" i="4" s="1"/>
  <c r="J226" i="4" s="1"/>
  <c r="AQ342" i="4"/>
  <c r="AW342" i="4" s="1"/>
  <c r="AP342" i="4"/>
  <c r="AV342" i="4" s="1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9" i="4"/>
  <c r="AL309" i="4" s="1"/>
  <c r="AR309" i="4"/>
  <c r="AH309" i="4"/>
  <c r="Z307" i="4"/>
  <c r="AJ307" i="4"/>
  <c r="Z159" i="4"/>
  <c r="AJ159" i="4"/>
  <c r="AC970" i="4"/>
  <c r="AG970" i="4"/>
  <c r="AC539" i="4"/>
  <c r="AO539" i="4" s="1"/>
  <c r="AG539" i="4"/>
  <c r="AI211" i="4"/>
  <c r="AE211" i="4"/>
  <c r="AQ211" i="4"/>
  <c r="AW211" i="4" s="1"/>
  <c r="AI137" i="4"/>
  <c r="AK137" i="4"/>
  <c r="AQ137" i="4"/>
  <c r="AW137" i="4"/>
  <c r="AE659" i="4"/>
  <c r="Z659" i="4"/>
  <c r="Z563" i="4"/>
  <c r="AE563" i="4"/>
  <c r="AF285" i="4"/>
  <c r="Z285" i="4"/>
  <c r="AF412" i="4"/>
  <c r="AL412" i="4" s="1"/>
  <c r="AR412" i="4"/>
  <c r="AH412" i="4"/>
  <c r="AF133" i="4"/>
  <c r="Z133" i="4"/>
  <c r="AK447" i="4"/>
  <c r="AI447" i="4"/>
  <c r="AC447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AB455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210" i="4"/>
  <c r="AR210" i="4"/>
  <c r="F210" i="4" s="1"/>
  <c r="J210" i="4" s="1"/>
  <c r="AQ212" i="4"/>
  <c r="AW212" i="4" s="1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P399" i="4"/>
  <c r="AV399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 s="1"/>
  <c r="AN507" i="4"/>
  <c r="AT507" i="4"/>
  <c r="AN75" i="4"/>
  <c r="AT75" i="4"/>
  <c r="AO107" i="4"/>
  <c r="AU107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264" i="4"/>
  <c r="AW264" i="4" s="1"/>
  <c r="AQ312" i="4"/>
  <c r="AW312" i="4" s="1"/>
  <c r="AQ280" i="4"/>
  <c r="AW280" i="4" s="1"/>
  <c r="AL248" i="4"/>
  <c r="AR248" i="4" s="1"/>
  <c r="D248" i="4" s="1"/>
  <c r="H248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N461" i="4"/>
  <c r="AT461" i="4"/>
  <c r="AM264" i="4"/>
  <c r="AS264" i="4" s="1"/>
  <c r="AO212" i="4"/>
  <c r="AU212" i="4" s="1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264" i="4"/>
  <c r="AT264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O475" i="4"/>
  <c r="AU475" i="4"/>
  <c r="AR467" i="4"/>
  <c r="AO459" i="4"/>
  <c r="AU459" i="4"/>
  <c r="AL53" i="4"/>
  <c r="AR53" i="4"/>
  <c r="AO45" i="4"/>
  <c r="AU45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AH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AN226" i="4"/>
  <c r="AT226" i="4" s="1"/>
  <c r="AO210" i="4"/>
  <c r="AU210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O451" i="4"/>
  <c r="AU451" i="4"/>
  <c r="AQ451" i="4"/>
  <c r="AW451" i="4"/>
  <c r="AL443" i="4"/>
  <c r="AR443" i="4"/>
  <c r="E443" i="4" s="1"/>
  <c r="I443" i="4"/>
  <c r="AM443" i="4"/>
  <c r="AS443" i="4"/>
  <c r="AR427" i="4"/>
  <c r="AL431" i="4"/>
  <c r="AR431" i="4"/>
  <c r="G431" i="4" s="1"/>
  <c r="AM399" i="4"/>
  <c r="AS399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A271" i="4"/>
  <c r="AE271" i="4"/>
  <c r="AB271" i="4"/>
  <c r="AI271" i="4"/>
  <c r="AJ271" i="4"/>
  <c r="AP271" i="4" s="1"/>
  <c r="AV271" i="4"/>
  <c r="AK271" i="4"/>
  <c r="AC227" i="4"/>
  <c r="AO227" i="4" s="1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/>
  <c r="AK19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C315" i="4"/>
  <c r="Z315" i="4"/>
  <c r="AD315" i="4"/>
  <c r="AF315" i="4"/>
  <c r="AG315" i="4"/>
  <c r="AH315" i="4"/>
  <c r="AN315" i="4"/>
  <c r="AT315" i="4" s="1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K315" i="4"/>
  <c r="AI315" i="4"/>
  <c r="AE315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388" i="4"/>
  <c r="AE388" i="4"/>
  <c r="AQ388" i="4" s="1"/>
  <c r="AW388" i="4"/>
  <c r="AB388" i="4"/>
  <c r="AG388" i="4"/>
  <c r="AH388" i="4"/>
  <c r="AF388" i="4"/>
  <c r="AA307" i="4"/>
  <c r="AE307" i="4"/>
  <c r="AQ307" i="4" s="1"/>
  <c r="AW307" i="4" s="1"/>
  <c r="AB307" i="4"/>
  <c r="AN307" i="4" s="1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211" i="4"/>
  <c r="Z211" i="4"/>
  <c r="AD211" i="4"/>
  <c r="AF211" i="4"/>
  <c r="AG211" i="4"/>
  <c r="AH211" i="4"/>
  <c r="AA211" i="4"/>
  <c r="AB211" i="4"/>
  <c r="AJ211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Q158" i="4"/>
  <c r="AW158" i="4"/>
  <c r="AP443" i="4"/>
  <c r="AV443" i="4"/>
  <c r="AQ399" i="4"/>
  <c r="AW399" i="4"/>
  <c r="AS499" i="4"/>
  <c r="AM483" i="4"/>
  <c r="AS483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P451" i="4"/>
  <c r="AV451" i="4"/>
  <c r="AM451" i="4"/>
  <c r="AS451" i="4"/>
  <c r="AO443" i="4"/>
  <c r="AU443" i="4"/>
  <c r="AR435" i="4"/>
  <c r="F435" i="4" s="1"/>
  <c r="J435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 s="1"/>
  <c r="I489" i="4"/>
  <c r="AL473" i="4"/>
  <c r="AR473" i="4"/>
  <c r="E473" i="4" s="1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D375" i="4"/>
  <c r="H375" i="4" s="1"/>
  <c r="E375" i="4"/>
  <c r="I375" i="4" s="1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29" i="4"/>
  <c r="J329" i="4"/>
  <c r="E329" i="4"/>
  <c r="I329" i="4"/>
  <c r="G329" i="4"/>
  <c r="D329" i="4"/>
  <c r="H329" i="4" s="1"/>
  <c r="F265" i="4"/>
  <c r="J265" i="4"/>
  <c r="E265" i="4"/>
  <c r="I265" i="4"/>
  <c r="G265" i="4"/>
  <c r="D265" i="4"/>
  <c r="H265" i="4" s="1"/>
  <c r="F46" i="4"/>
  <c r="J46" i="4"/>
  <c r="M47" i="2"/>
  <c r="E46" i="4"/>
  <c r="I46" i="4"/>
  <c r="L47" i="2"/>
  <c r="G46" i="4"/>
  <c r="D46" i="4"/>
  <c r="H46" i="4"/>
  <c r="K47" i="2"/>
  <c r="G237" i="4"/>
  <c r="F237" i="4"/>
  <c r="J237" i="4" s="1"/>
  <c r="D237" i="4"/>
  <c r="H237" i="4" s="1"/>
  <c r="E237" i="4"/>
  <c r="I237" i="4" s="1"/>
  <c r="F321" i="4"/>
  <c r="J321" i="4"/>
  <c r="E321" i="4"/>
  <c r="I321" i="4"/>
  <c r="G321" i="4"/>
  <c r="D321" i="4"/>
  <c r="H321" i="4" s="1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 s="1"/>
  <c r="G342" i="4"/>
  <c r="F342" i="4"/>
  <c r="J342" i="4"/>
  <c r="E342" i="4"/>
  <c r="I342" i="4" s="1"/>
  <c r="F395" i="4"/>
  <c r="J395" i="4"/>
  <c r="E395" i="4"/>
  <c r="I395" i="4"/>
  <c r="G395" i="4"/>
  <c r="D395" i="4"/>
  <c r="H395" i="4"/>
  <c r="G320" i="4"/>
  <c r="E320" i="4"/>
  <c r="I320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370" i="4"/>
  <c r="F370" i="4"/>
  <c r="J370" i="4" s="1"/>
  <c r="D370" i="4"/>
  <c r="H370" i="4"/>
  <c r="E370" i="4"/>
  <c r="I370" i="4" s="1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 s="1"/>
  <c r="G379" i="4"/>
  <c r="D379" i="4"/>
  <c r="H379" i="4"/>
  <c r="E379" i="4"/>
  <c r="I379" i="4" s="1"/>
  <c r="F363" i="4"/>
  <c r="J363" i="4" s="1"/>
  <c r="G363" i="4"/>
  <c r="D363" i="4"/>
  <c r="H363" i="4"/>
  <c r="E363" i="4"/>
  <c r="I363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D382" i="4"/>
  <c r="H382" i="4" s="1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AG376" i="4"/>
  <c r="AK376" i="4"/>
  <c r="AQ376" i="4" s="1"/>
  <c r="AW376" i="4" s="1"/>
  <c r="AF376" i="4"/>
  <c r="AI376" i="4"/>
  <c r="AH376" i="4"/>
  <c r="AJ376" i="4"/>
  <c r="AG360" i="4"/>
  <c r="AM360" i="4" s="1"/>
  <c r="AS360" i="4" s="1"/>
  <c r="AK360" i="4"/>
  <c r="AF360" i="4"/>
  <c r="AI360" i="4"/>
  <c r="AH360" i="4"/>
  <c r="AN360" i="4" s="1"/>
  <c r="AT360" i="4" s="1"/>
  <c r="AJ360" i="4"/>
  <c r="AP360" i="4" s="1"/>
  <c r="AV360" i="4" s="1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362" i="4"/>
  <c r="G2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240" i="4"/>
  <c r="AC240" i="4" s="1"/>
  <c r="Y154" i="4"/>
  <c r="AC154" i="4"/>
  <c r="Y419" i="4"/>
  <c r="AA419" i="4"/>
  <c r="Y403" i="4"/>
  <c r="AA403" i="4" s="1"/>
  <c r="Y511" i="4"/>
  <c r="AP389" i="4"/>
  <c r="AV389" i="4"/>
  <c r="Y202" i="4"/>
  <c r="AA202" i="4" s="1"/>
  <c r="Y170" i="4"/>
  <c r="AD170" i="4"/>
  <c r="Y495" i="4"/>
  <c r="AD495" i="4"/>
  <c r="Y479" i="4"/>
  <c r="AD479" i="4" s="1"/>
  <c r="Y463" i="4"/>
  <c r="AD463" i="4"/>
  <c r="Y96" i="4"/>
  <c r="AB96" i="4"/>
  <c r="Y182" i="4"/>
  <c r="AA182" i="4"/>
  <c r="AP10" i="4"/>
  <c r="AV10" i="4"/>
  <c r="AP416" i="4"/>
  <c r="AV416" i="4"/>
  <c r="AP384" i="4"/>
  <c r="AV384" i="4"/>
  <c r="AP327" i="4"/>
  <c r="AV327" i="4" s="1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396" i="4"/>
  <c r="AV396" i="4"/>
  <c r="AP299" i="4"/>
  <c r="AV299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/>
  <c r="AN428" i="4"/>
  <c r="AT428" i="4"/>
  <c r="AW396" i="4"/>
  <c r="AN331" i="4"/>
  <c r="AT331" i="4" s="1"/>
  <c r="AN267" i="4"/>
  <c r="AT267" i="4"/>
  <c r="AP231" i="4"/>
  <c r="AV231" i="4" s="1"/>
  <c r="AN199" i="4"/>
  <c r="AT199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V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347" i="4"/>
  <c r="AV347" i="4" s="1"/>
  <c r="AN283" i="4"/>
  <c r="AT283" i="4"/>
  <c r="AP215" i="4"/>
  <c r="AV215" i="4" s="1"/>
  <c r="AN56" i="4"/>
  <c r="AT56" i="4"/>
  <c r="AP333" i="4"/>
  <c r="AV333" i="4"/>
  <c r="AN301" i="4"/>
  <c r="AT301" i="4"/>
  <c r="AP269" i="4"/>
  <c r="AV269" i="4"/>
  <c r="AN50" i="4"/>
  <c r="AT50" i="4"/>
  <c r="AQ416" i="4"/>
  <c r="AW416" i="4"/>
  <c r="AN400" i="4"/>
  <c r="AT400" i="4"/>
  <c r="AQ384" i="4"/>
  <c r="AW384" i="4"/>
  <c r="AN343" i="4"/>
  <c r="AT343" i="4"/>
  <c r="AQ327" i="4"/>
  <c r="AW327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/>
  <c r="AQ475" i="4"/>
  <c r="AW475" i="4"/>
  <c r="AT467" i="4"/>
  <c r="AQ459" i="4"/>
  <c r="AW459" i="4"/>
  <c r="AN53" i="4"/>
  <c r="AT53" i="4"/>
  <c r="AQ45" i="4"/>
  <c r="AW45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L253" i="4"/>
  <c r="AR253" i="4"/>
  <c r="AM253" i="4"/>
  <c r="AS253" i="4"/>
  <c r="AR508" i="4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/>
  <c r="AL333" i="4"/>
  <c r="AR333" i="4"/>
  <c r="AM333" i="4"/>
  <c r="AS333" i="4"/>
  <c r="AO301" i="4"/>
  <c r="AU301" i="4"/>
  <c r="AL269" i="4"/>
  <c r="AR269" i="4"/>
  <c r="AM269" i="4"/>
  <c r="AS269" i="4"/>
  <c r="AO50" i="4"/>
  <c r="AU50" i="4"/>
  <c r="AR460" i="4"/>
  <c r="AO428" i="4"/>
  <c r="AU428" i="4"/>
  <c r="AL396" i="4"/>
  <c r="AR396" i="4"/>
  <c r="AM396" i="4"/>
  <c r="AS396" i="4"/>
  <c r="AO331" i="4"/>
  <c r="AU331" i="4" s="1"/>
  <c r="AL299" i="4"/>
  <c r="AR299" i="4" s="1"/>
  <c r="AM299" i="4"/>
  <c r="AS299" i="4" s="1"/>
  <c r="AO267" i="4"/>
  <c r="AU267" i="4" s="1"/>
  <c r="AL231" i="4"/>
  <c r="AR231" i="4"/>
  <c r="AM231" i="4"/>
  <c r="AS231" i="4" s="1"/>
  <c r="AO199" i="4"/>
  <c r="AU199" i="4"/>
  <c r="AL167" i="4"/>
  <c r="AR167" i="4"/>
  <c r="AM167" i="4"/>
  <c r="AS167" i="4"/>
  <c r="AO117" i="4"/>
  <c r="AU117" i="4"/>
  <c r="AP317" i="4"/>
  <c r="AV317" i="4"/>
  <c r="AL317" i="4"/>
  <c r="AR317" i="4" s="1"/>
  <c r="AQ317" i="4"/>
  <c r="AW317" i="4"/>
  <c r="AM317" i="4"/>
  <c r="AS317" i="4" s="1"/>
  <c r="AN253" i="4"/>
  <c r="AT253" i="4"/>
  <c r="AO253" i="4"/>
  <c r="AU253" i="4" s="1"/>
  <c r="AR444" i="4"/>
  <c r="AN347" i="4"/>
  <c r="AT347" i="4" s="1"/>
  <c r="AO347" i="4"/>
  <c r="AU347" i="4"/>
  <c r="AP283" i="4"/>
  <c r="AV283" i="4" s="1"/>
  <c r="AL283" i="4"/>
  <c r="AR283" i="4"/>
  <c r="AQ283" i="4"/>
  <c r="AW283" i="4" s="1"/>
  <c r="AM283" i="4"/>
  <c r="AS283" i="4"/>
  <c r="AN215" i="4"/>
  <c r="AT215" i="4" s="1"/>
  <c r="AO215" i="4"/>
  <c r="AU215" i="4"/>
  <c r="AP56" i="4"/>
  <c r="AV56" i="4"/>
  <c r="AL56" i="4"/>
  <c r="AR56" i="4"/>
  <c r="AQ56" i="4"/>
  <c r="AW56" i="4"/>
  <c r="AM56" i="4"/>
  <c r="AS56" i="4"/>
  <c r="AN333" i="4"/>
  <c r="AT333" i="4" s="1"/>
  <c r="AO333" i="4"/>
  <c r="AU333" i="4"/>
  <c r="AP301" i="4"/>
  <c r="AV301" i="4" s="1"/>
  <c r="AL301" i="4"/>
  <c r="AR301" i="4"/>
  <c r="AQ301" i="4"/>
  <c r="AW301" i="4"/>
  <c r="AM301" i="4"/>
  <c r="AS301" i="4"/>
  <c r="AN269" i="4"/>
  <c r="AT269" i="4"/>
  <c r="AO269" i="4"/>
  <c r="AU269" i="4"/>
  <c r="AP50" i="4"/>
  <c r="AV50" i="4"/>
  <c r="AL50" i="4"/>
  <c r="AR50" i="4"/>
  <c r="AQ50" i="4"/>
  <c r="AW50" i="4"/>
  <c r="AM50" i="4"/>
  <c r="AS50" i="4"/>
  <c r="AR492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331" i="4"/>
  <c r="AV331" i="4" s="1"/>
  <c r="AL331" i="4"/>
  <c r="AR331" i="4" s="1"/>
  <c r="AQ331" i="4"/>
  <c r="AW331" i="4" s="1"/>
  <c r="AM331" i="4"/>
  <c r="AS331" i="4" s="1"/>
  <c r="AN299" i="4"/>
  <c r="AT299" i="4"/>
  <c r="AO299" i="4"/>
  <c r="AU299" i="4" s="1"/>
  <c r="AP267" i="4"/>
  <c r="AV267" i="4"/>
  <c r="AL267" i="4"/>
  <c r="AR267" i="4" s="1"/>
  <c r="AQ267" i="4"/>
  <c r="AW267" i="4"/>
  <c r="AM267" i="4"/>
  <c r="AS267" i="4" s="1"/>
  <c r="AN231" i="4"/>
  <c r="AT231" i="4"/>
  <c r="AO231" i="4"/>
  <c r="AU231" i="4" s="1"/>
  <c r="AP199" i="4"/>
  <c r="AV199" i="4"/>
  <c r="AL199" i="4"/>
  <c r="AR199" i="4"/>
  <c r="AQ199" i="4"/>
  <c r="AW199" i="4"/>
  <c r="AM199" i="4"/>
  <c r="AS199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R484" i="4"/>
  <c r="AR420" i="4"/>
  <c r="AL954" i="4"/>
  <c r="AR954" i="4"/>
  <c r="AL539" i="4"/>
  <c r="AR539" i="4"/>
  <c r="AW556" i="4"/>
  <c r="AR488" i="4"/>
  <c r="AR424" i="4"/>
  <c r="AL335" i="4"/>
  <c r="AR335" i="4"/>
  <c r="AL183" i="4"/>
  <c r="AR183" i="4"/>
  <c r="AP325" i="4"/>
  <c r="AV325" i="4" s="1"/>
  <c r="AL325" i="4"/>
  <c r="AR325" i="4"/>
  <c r="AQ325" i="4"/>
  <c r="AW325" i="4" s="1"/>
  <c r="AM325" i="4"/>
  <c r="AS325" i="4"/>
  <c r="AN293" i="4"/>
  <c r="AT293" i="4" s="1"/>
  <c r="AO293" i="4"/>
  <c r="AU293" i="4"/>
  <c r="AP261" i="4"/>
  <c r="AV261" i="4"/>
  <c r="AL261" i="4"/>
  <c r="AR261" i="4"/>
  <c r="AQ261" i="4"/>
  <c r="AW261" i="4"/>
  <c r="AM261" i="4"/>
  <c r="AS261" i="4"/>
  <c r="AR500" i="4"/>
  <c r="AR436" i="4"/>
  <c r="AN323" i="4"/>
  <c r="AT323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R464" i="4"/>
  <c r="AR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384" i="4"/>
  <c r="AT384" i="4"/>
  <c r="AO384" i="4"/>
  <c r="AU384" i="4"/>
  <c r="AP343" i="4"/>
  <c r="AV343" i="4"/>
  <c r="AL343" i="4"/>
  <c r="AR343" i="4"/>
  <c r="AQ343" i="4"/>
  <c r="AW343" i="4"/>
  <c r="AM343" i="4"/>
  <c r="AS343" i="4"/>
  <c r="AN327" i="4"/>
  <c r="AT327" i="4"/>
  <c r="AO327" i="4"/>
  <c r="AU327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N219" i="4"/>
  <c r="AT219" i="4"/>
  <c r="AO219" i="4"/>
  <c r="AU219" i="4"/>
  <c r="AP203" i="4"/>
  <c r="AV203" i="4"/>
  <c r="AL203" i="4"/>
  <c r="AR203" i="4"/>
  <c r="AQ203" i="4"/>
  <c r="AW203" i="4"/>
  <c r="AM203" i="4"/>
  <c r="AS203" i="4"/>
  <c r="AN187" i="4"/>
  <c r="AT187" i="4"/>
  <c r="AO187" i="4"/>
  <c r="AU187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39" i="4"/>
  <c r="AU339" i="4"/>
  <c r="AO125" i="4"/>
  <c r="AU125" i="4"/>
  <c r="AL942" i="4"/>
  <c r="AR942" i="4"/>
  <c r="AU227" i="4"/>
  <c r="AQ251" i="4"/>
  <c r="AW251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R468" i="4"/>
  <c r="AR404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R480" i="4"/>
  <c r="AR448" i="4"/>
  <c r="AL416" i="4"/>
  <c r="AR416" i="4"/>
  <c r="AM416" i="4"/>
  <c r="AS416" i="4"/>
  <c r="AO400" i="4"/>
  <c r="AU400" i="4"/>
  <c r="AL384" i="4"/>
  <c r="AR384" i="4"/>
  <c r="AM384" i="4"/>
  <c r="AS384" i="4" s="1"/>
  <c r="AO343" i="4"/>
  <c r="AU343" i="4"/>
  <c r="AL327" i="4"/>
  <c r="AR327" i="4" s="1"/>
  <c r="AM327" i="4"/>
  <c r="AS327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P219" i="4"/>
  <c r="AV219" i="4"/>
  <c r="AL219" i="4"/>
  <c r="AR219" i="4"/>
  <c r="AQ219" i="4"/>
  <c r="AW219" i="4"/>
  <c r="AM219" i="4"/>
  <c r="AS219" i="4"/>
  <c r="AN203" i="4"/>
  <c r="AT203" i="4"/>
  <c r="AO203" i="4"/>
  <c r="AU203" i="4"/>
  <c r="AP187" i="4"/>
  <c r="AV187" i="4"/>
  <c r="AL187" i="4"/>
  <c r="AR187" i="4"/>
  <c r="AQ187" i="4"/>
  <c r="AW187" i="4"/>
  <c r="AM187" i="4"/>
  <c r="AS187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 s="1"/>
  <c r="AQ349" i="4"/>
  <c r="AW349" i="4"/>
  <c r="AM667" i="4"/>
  <c r="AS667" i="4"/>
  <c r="AN211" i="4"/>
  <c r="AT211" i="4"/>
  <c r="AQ392" i="4"/>
  <c r="AW392" i="4"/>
  <c r="AM211" i="4"/>
  <c r="AS211" i="4"/>
  <c r="AW277" i="4"/>
  <c r="AN649" i="4"/>
  <c r="AT649" i="4"/>
  <c r="AQ315" i="4"/>
  <c r="AW315" i="4"/>
  <c r="AV415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N277" i="4"/>
  <c r="AT27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/>
  <c r="AO121" i="4"/>
  <c r="AU121" i="4"/>
  <c r="AO195" i="4"/>
  <c r="AU195" i="4"/>
  <c r="AO271" i="4"/>
  <c r="AU271" i="4" s="1"/>
  <c r="AN556" i="4"/>
  <c r="AT556" i="4"/>
  <c r="AO926" i="4"/>
  <c r="AU926" i="4"/>
  <c r="AM986" i="4"/>
  <c r="AS986" i="4"/>
  <c r="D677" i="4"/>
  <c r="H677" i="4"/>
  <c r="F677" i="4"/>
  <c r="J677" i="4"/>
  <c r="E382" i="4"/>
  <c r="I382" i="4" s="1"/>
  <c r="F382" i="4"/>
  <c r="J382" i="4" s="1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F378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G246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L195" i="4"/>
  <c r="AR195" i="4"/>
  <c r="G195" i="4" s="1"/>
  <c r="AR476" i="4"/>
  <c r="G476" i="4" s="1"/>
  <c r="AN986" i="4"/>
  <c r="AT986" i="4"/>
  <c r="AN125" i="4"/>
  <c r="AT125" i="4"/>
  <c r="AN339" i="4"/>
  <c r="AT339" i="4"/>
  <c r="AO420" i="4"/>
  <c r="AU420" i="4"/>
  <c r="AP892" i="4"/>
  <c r="AV892" i="4"/>
  <c r="AQ183" i="4"/>
  <c r="AW183" i="4"/>
  <c r="AL392" i="4"/>
  <c r="AR392" i="4"/>
  <c r="G392" i="4" s="1"/>
  <c r="D152" i="4"/>
  <c r="H152" i="4"/>
  <c r="K153" i="2"/>
  <c r="G382" i="4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 s="1"/>
  <c r="G575" i="4"/>
  <c r="D920" i="4"/>
  <c r="H920" i="4"/>
  <c r="E789" i="4"/>
  <c r="I789" i="4"/>
  <c r="AV587" i="4"/>
  <c r="D959" i="4"/>
  <c r="H959" i="4"/>
  <c r="G947" i="4"/>
  <c r="AN183" i="4"/>
  <c r="AT183" i="4"/>
  <c r="AU392" i="4"/>
  <c r="G80" i="4"/>
  <c r="AP388" i="4"/>
  <c r="AV388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T307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D272" i="4"/>
  <c r="H272" i="4" s="1"/>
  <c r="E272" i="4"/>
  <c r="I272" i="4" s="1"/>
  <c r="E677" i="4"/>
  <c r="I677" i="4"/>
  <c r="G677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D256" i="4"/>
  <c r="H256" i="4" s="1"/>
  <c r="E256" i="4"/>
  <c r="I256" i="4" s="1"/>
  <c r="D212" i="4"/>
  <c r="H212" i="4" s="1"/>
  <c r="E212" i="4"/>
  <c r="I212" i="4" s="1"/>
  <c r="F485" i="4"/>
  <c r="J485" i="4"/>
  <c r="G485" i="4"/>
  <c r="G354" i="4"/>
  <c r="F354" i="4"/>
  <c r="J354" i="4" s="1"/>
  <c r="AM623" i="4"/>
  <c r="AS623" i="4"/>
  <c r="AP125" i="4"/>
  <c r="AV125" i="4"/>
  <c r="AP341" i="4"/>
  <c r="AV341" i="4"/>
  <c r="AO341" i="4"/>
  <c r="AU341" i="4" s="1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F238" i="4"/>
  <c r="J238" i="4" s="1"/>
  <c r="E238" i="4"/>
  <c r="I238" i="4" s="1"/>
  <c r="D362" i="4"/>
  <c r="H362" i="4" s="1"/>
  <c r="E362" i="4"/>
  <c r="I362" i="4" s="1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461" i="4"/>
  <c r="I461" i="4"/>
  <c r="E861" i="4"/>
  <c r="I861" i="4"/>
  <c r="AO137" i="4"/>
  <c r="AU137" i="4"/>
  <c r="AO211" i="4"/>
  <c r="AU211" i="4"/>
  <c r="AO970" i="4"/>
  <c r="AU970" i="4"/>
  <c r="AN271" i="4"/>
  <c r="AT271" i="4"/>
  <c r="AN335" i="4"/>
  <c r="AT335" i="4"/>
  <c r="AM392" i="4"/>
  <c r="AS392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N927" i="4"/>
  <c r="AT927" i="4"/>
  <c r="AN605" i="4"/>
  <c r="AT605" i="4"/>
  <c r="AM603" i="4"/>
  <c r="AS603" i="4"/>
  <c r="AL986" i="4"/>
  <c r="AR986" i="4"/>
  <c r="D986" i="4"/>
  <c r="H986" i="4"/>
  <c r="AM339" i="4"/>
  <c r="AS339" i="4" s="1"/>
  <c r="AN420" i="4"/>
  <c r="AT420" i="4"/>
  <c r="F907" i="4"/>
  <c r="J907" i="4"/>
  <c r="G907" i="4"/>
  <c r="E907" i="4"/>
  <c r="I907" i="4"/>
  <c r="D907" i="4"/>
  <c r="H907" i="4"/>
  <c r="AM285" i="4"/>
  <c r="AS285" i="4"/>
  <c r="AL211" i="4"/>
  <c r="AR211" i="4"/>
  <c r="G211" i="4" s="1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/>
  <c r="G110" i="4"/>
  <c r="G378" i="4"/>
  <c r="G938" i="4"/>
  <c r="AL360" i="4"/>
  <c r="AR360" i="4"/>
  <c r="D360" i="4"/>
  <c r="H360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92" i="4"/>
  <c r="AT392" i="4"/>
  <c r="AO954" i="4"/>
  <c r="AU954" i="4"/>
  <c r="D107" i="4"/>
  <c r="H107" i="4"/>
  <c r="K108" i="2"/>
  <c r="E973" i="4"/>
  <c r="I973" i="4"/>
  <c r="AM277" i="4"/>
  <c r="AS277" i="4" s="1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AM605" i="4"/>
  <c r="AS605" i="4"/>
  <c r="AL125" i="4"/>
  <c r="AR125" i="4"/>
  <c r="D125" i="4"/>
  <c r="H125" i="4"/>
  <c r="K126" i="2"/>
  <c r="AQ420" i="4"/>
  <c r="AW420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R408" i="4"/>
  <c r="F408" i="4" s="1"/>
  <c r="J408" i="4"/>
  <c r="AQ978" i="4"/>
  <c r="AW978" i="4"/>
  <c r="AQ994" i="4"/>
  <c r="AW994" i="4"/>
  <c r="AQ58" i="4"/>
  <c r="AW58" i="4"/>
  <c r="AM183" i="4"/>
  <c r="AS183" i="4"/>
  <c r="AO315" i="4"/>
  <c r="AU315" i="4" s="1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 s="1"/>
  <c r="I271" i="4" s="1"/>
  <c r="AO335" i="4"/>
  <c r="AU335" i="4"/>
  <c r="AP556" i="4"/>
  <c r="AV556" i="4"/>
  <c r="AM125" i="4"/>
  <c r="AS125" i="4"/>
  <c r="AP420" i="4"/>
  <c r="AV420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R415" i="4"/>
  <c r="F415" i="4"/>
  <c r="J415" i="4"/>
  <c r="AP591" i="4"/>
  <c r="AV591" i="4"/>
  <c r="E110" i="4"/>
  <c r="I110" i="4"/>
  <c r="L111" i="2"/>
  <c r="E378" i="4"/>
  <c r="I378" i="4" s="1"/>
  <c r="E938" i="4"/>
  <c r="I938" i="4"/>
  <c r="AO360" i="4"/>
  <c r="AU360" i="4" s="1"/>
  <c r="AQ936" i="4"/>
  <c r="AW936" i="4"/>
  <c r="AP952" i="4"/>
  <c r="AV952" i="4"/>
  <c r="AQ968" i="4"/>
  <c r="AW968" i="4"/>
  <c r="AQ558" i="4"/>
  <c r="AW558" i="4"/>
  <c r="E196" i="4"/>
  <c r="I196" i="4"/>
  <c r="F15" i="4"/>
  <c r="J15" i="4"/>
  <c r="M16" i="2"/>
  <c r="G212" i="4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 s="1"/>
  <c r="E246" i="4"/>
  <c r="I246" i="4" s="1"/>
  <c r="F989" i="4"/>
  <c r="J989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 s="1"/>
  <c r="AP44" i="4"/>
  <c r="AV44" i="4"/>
  <c r="AM121" i="4"/>
  <c r="AS121" i="4"/>
  <c r="AM195" i="4"/>
  <c r="AS195" i="4"/>
  <c r="AP227" i="4"/>
  <c r="AV227" i="4" s="1"/>
  <c r="AM271" i="4"/>
  <c r="AS271" i="4"/>
  <c r="AM335" i="4"/>
  <c r="AS335" i="4" s="1"/>
  <c r="AP515" i="4"/>
  <c r="AV515" i="4"/>
  <c r="AM515" i="4"/>
  <c r="AS515" i="4"/>
  <c r="AQ986" i="4"/>
  <c r="AW986" i="4"/>
  <c r="AO579" i="4"/>
  <c r="AU579" i="4"/>
  <c r="E264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F473" i="4"/>
  <c r="J473" i="4"/>
  <c r="AP549" i="4"/>
  <c r="AV549" i="4"/>
  <c r="AL285" i="4"/>
  <c r="AR285" i="4"/>
  <c r="F285" i="4" s="1"/>
  <c r="J285" i="4" s="1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315" i="4"/>
  <c r="AR315" i="4"/>
  <c r="D315" i="4" s="1"/>
  <c r="H315" i="4" s="1"/>
  <c r="AQ195" i="4"/>
  <c r="AW195" i="4"/>
  <c r="AL227" i="4"/>
  <c r="AR227" i="4" s="1"/>
  <c r="AQ335" i="4"/>
  <c r="AW335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M315" i="4"/>
  <c r="AS315" i="4" s="1"/>
  <c r="AN121" i="4"/>
  <c r="AT121" i="4"/>
  <c r="AN195" i="4"/>
  <c r="AT195" i="4" s="1"/>
  <c r="AP335" i="4"/>
  <c r="AV335" i="4" s="1"/>
  <c r="AP392" i="4"/>
  <c r="AV392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/>
  <c r="AO183" i="4"/>
  <c r="AU183" i="4"/>
  <c r="AM579" i="4"/>
  <c r="AS579" i="4"/>
  <c r="AL447" i="4"/>
  <c r="AR447" i="4"/>
  <c r="D447" i="4" s="1"/>
  <c r="H447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G450" i="4"/>
  <c r="AS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E146" i="4"/>
  <c r="I146" i="4"/>
  <c r="L147" i="2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D526" i="4"/>
  <c r="H526" i="4"/>
  <c r="AT415" i="4"/>
  <c r="D280" i="4"/>
  <c r="H280" i="4" s="1"/>
  <c r="F280" i="4"/>
  <c r="J280" i="4"/>
  <c r="G138" i="4"/>
  <c r="G741" i="4"/>
  <c r="E17" i="4"/>
  <c r="I17" i="4"/>
  <c r="L18" i="2"/>
  <c r="E280" i="4"/>
  <c r="I280" i="4" s="1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P277" i="4"/>
  <c r="AV277" i="4"/>
  <c r="AM275" i="4"/>
  <c r="AS275" i="4" s="1"/>
  <c r="AN275" i="4"/>
  <c r="AT275" i="4"/>
  <c r="AL58" i="4"/>
  <c r="AR58" i="4"/>
  <c r="E58" i="4"/>
  <c r="I58" i="4"/>
  <c r="L59" i="2"/>
  <c r="G264" i="4"/>
  <c r="D264" i="4"/>
  <c r="H264" i="4"/>
  <c r="AP539" i="4"/>
  <c r="AV539" i="4"/>
  <c r="AM994" i="4"/>
  <c r="AS994" i="4"/>
  <c r="AM58" i="4"/>
  <c r="AS58" i="4"/>
  <c r="AP309" i="4"/>
  <c r="AV309" i="4"/>
  <c r="AM133" i="4"/>
  <c r="AS133" i="4"/>
  <c r="AP137" i="4"/>
  <c r="AV137" i="4"/>
  <c r="AP211" i="4"/>
  <c r="AV211" i="4" s="1"/>
  <c r="AR472" i="4"/>
  <c r="D472" i="4"/>
  <c r="H472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/>
  <c r="AO388" i="4"/>
  <c r="AU388" i="4"/>
  <c r="AR452" i="4"/>
  <c r="F452" i="4"/>
  <c r="J452" i="4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D435" i="4"/>
  <c r="H435" i="4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G443" i="4"/>
  <c r="E162" i="4"/>
  <c r="I162" i="4"/>
  <c r="L163" i="2"/>
  <c r="G972" i="4"/>
  <c r="F525" i="4"/>
  <c r="J525" i="4"/>
  <c r="D489" i="4"/>
  <c r="H489" i="4"/>
  <c r="AN251" i="4"/>
  <c r="AT251" i="4" s="1"/>
  <c r="AQ271" i="4"/>
  <c r="AW271" i="4" s="1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/>
  <c r="AN368" i="4"/>
  <c r="AT368" i="4"/>
  <c r="AM368" i="4"/>
  <c r="AS368" i="4" s="1"/>
  <c r="E409" i="4"/>
  <c r="I409" i="4"/>
  <c r="F443" i="4"/>
  <c r="J443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G210" i="4"/>
  <c r="E210" i="4"/>
  <c r="I210" i="4" s="1"/>
  <c r="D985" i="4"/>
  <c r="H985" i="4"/>
  <c r="E985" i="4"/>
  <c r="I985" i="4"/>
  <c r="G985" i="4"/>
  <c r="F985" i="4"/>
  <c r="J985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N309" i="4"/>
  <c r="AT30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Q447" i="4"/>
  <c r="AW447" i="4"/>
  <c r="AO455" i="4"/>
  <c r="AU455" i="4"/>
  <c r="AQ285" i="4"/>
  <c r="AW285" i="4" s="1"/>
  <c r="AQ970" i="4"/>
  <c r="AW970" i="4"/>
  <c r="F427" i="4"/>
  <c r="J427" i="4"/>
  <c r="E427" i="4"/>
  <c r="I427" i="4"/>
  <c r="D427" i="4"/>
  <c r="H427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G39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 s="1"/>
  <c r="J407" i="4"/>
  <c r="AP941" i="4"/>
  <c r="AV941" i="4"/>
  <c r="AA240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F240" i="4"/>
  <c r="AC182" i="4"/>
  <c r="AB463" i="4"/>
  <c r="AJ495" i="4"/>
  <c r="AP495" i="4" s="1"/>
  <c r="AV495" i="4"/>
  <c r="AC202" i="4"/>
  <c r="AH511" i="4"/>
  <c r="AC419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D210" i="4"/>
  <c r="H210" i="4"/>
  <c r="E142" i="4"/>
  <c r="I142" i="4"/>
  <c r="L143" i="2"/>
  <c r="F409" i="4"/>
  <c r="J409" i="4"/>
  <c r="F441" i="4"/>
  <c r="J441" i="4"/>
  <c r="G53" i="4"/>
  <c r="G467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F49" i="4"/>
  <c r="J49" i="4"/>
  <c r="M50" i="2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O447" i="4"/>
  <c r="AU447" i="4"/>
  <c r="AC511" i="4"/>
  <c r="AL423" i="4"/>
  <c r="AR423" i="4"/>
  <c r="G423" i="4" s="1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 s="1"/>
  <c r="H439" i="4"/>
  <c r="AE96" i="4"/>
  <c r="E435" i="4"/>
  <c r="I435" i="4"/>
  <c r="D940" i="4"/>
  <c r="H940" i="4"/>
  <c r="AQ579" i="4"/>
  <c r="AW579" i="4"/>
  <c r="AD240" i="4"/>
  <c r="AK182" i="4"/>
  <c r="AB182" i="4"/>
  <c r="AK463" i="4"/>
  <c r="Z463" i="4"/>
  <c r="AK495" i="4"/>
  <c r="AB495" i="4"/>
  <c r="Z495" i="4"/>
  <c r="AK202" i="4"/>
  <c r="AB202" i="4"/>
  <c r="AG511" i="4"/>
  <c r="AB511" i="4"/>
  <c r="Z511" i="4"/>
  <c r="AG419" i="4"/>
  <c r="AM419" i="4" s="1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G675" i="4"/>
  <c r="G771" i="4"/>
  <c r="E519" i="4"/>
  <c r="I519" i="4"/>
  <c r="F964" i="4"/>
  <c r="J964" i="4"/>
  <c r="F162" i="4"/>
  <c r="J162" i="4"/>
  <c r="M163" i="2"/>
  <c r="E248" i="4"/>
  <c r="I248" i="4" s="1"/>
  <c r="AM941" i="4"/>
  <c r="AS941" i="4"/>
  <c r="AL941" i="4"/>
  <c r="AR941" i="4"/>
  <c r="F941" i="4"/>
  <c r="J941" i="4"/>
  <c r="I9" i="3"/>
  <c r="F9" i="3"/>
  <c r="AK96" i="4"/>
  <c r="AJ479" i="4"/>
  <c r="AP479" i="4" s="1"/>
  <c r="AV479" i="4"/>
  <c r="AI170" i="4"/>
  <c r="AC170" i="4"/>
  <c r="AH403" i="4"/>
  <c r="AE403" i="4"/>
  <c r="D66" i="4"/>
  <c r="H66" i="4"/>
  <c r="K67" i="2"/>
  <c r="E138" i="4"/>
  <c r="I138" i="4"/>
  <c r="L139" i="2"/>
  <c r="F940" i="4"/>
  <c r="J940" i="4"/>
  <c r="AO407" i="4"/>
  <c r="AU407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479" i="4"/>
  <c r="AB479" i="4"/>
  <c r="Z479" i="4"/>
  <c r="AK170" i="4"/>
  <c r="AB170" i="4"/>
  <c r="Z170" i="4"/>
  <c r="AG403" i="4"/>
  <c r="AM403" i="4" s="1"/>
  <c r="AS403" i="4"/>
  <c r="AC403" i="4"/>
  <c r="AB403" i="4"/>
  <c r="D7" i="4"/>
  <c r="H7" i="4"/>
  <c r="AM447" i="4"/>
  <c r="AS447" i="4"/>
  <c r="AP455" i="4"/>
  <c r="AV455" i="4"/>
  <c r="AH240" i="4"/>
  <c r="AG240" i="4"/>
  <c r="AE240" i="4"/>
  <c r="AI182" i="4"/>
  <c r="AJ182" i="4"/>
  <c r="AE182" i="4"/>
  <c r="AI463" i="4"/>
  <c r="AJ463" i="4"/>
  <c r="AP463" i="4"/>
  <c r="AV463" i="4"/>
  <c r="AC463" i="4"/>
  <c r="AI202" i="4"/>
  <c r="AJ202" i="4"/>
  <c r="AE202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/>
  <c r="AS182" i="4"/>
  <c r="AF182" i="4"/>
  <c r="AH182" i="4"/>
  <c r="Z182" i="4"/>
  <c r="AL182" i="4"/>
  <c r="AR182" i="4"/>
  <c r="AD182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D202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479" i="4"/>
  <c r="AF479" i="4"/>
  <c r="AH479" i="4"/>
  <c r="AA479" i="4"/>
  <c r="AE479" i="4"/>
  <c r="AG170" i="4"/>
  <c r="AF170" i="4"/>
  <c r="AH170" i="4"/>
  <c r="AA170" i="4"/>
  <c r="AE170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E327" i="4"/>
  <c r="I327" i="4" s="1"/>
  <c r="F327" i="4"/>
  <c r="J327" i="4" s="1"/>
  <c r="G327" i="4"/>
  <c r="D327" i="4"/>
  <c r="H327" i="4" s="1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 s="1"/>
  <c r="E293" i="4"/>
  <c r="I293" i="4" s="1"/>
  <c r="D293" i="4"/>
  <c r="H293" i="4" s="1"/>
  <c r="G293" i="4"/>
  <c r="E412" i="4"/>
  <c r="I412" i="4"/>
  <c r="D412" i="4"/>
  <c r="H412" i="4"/>
  <c r="G412" i="4"/>
  <c r="F412" i="4"/>
  <c r="J412" i="4"/>
  <c r="F211" i="4"/>
  <c r="J211" i="4" s="1"/>
  <c r="E440" i="4"/>
  <c r="I440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 s="1"/>
  <c r="E277" i="4"/>
  <c r="I277" i="4" s="1"/>
  <c r="D277" i="4"/>
  <c r="H277" i="4" s="1"/>
  <c r="G277" i="4"/>
  <c r="D117" i="4"/>
  <c r="H117" i="4"/>
  <c r="K118" i="2"/>
  <c r="G117" i="4"/>
  <c r="E117" i="4"/>
  <c r="I117" i="4"/>
  <c r="L118" i="2"/>
  <c r="F117" i="4"/>
  <c r="J117" i="4"/>
  <c r="M118" i="2"/>
  <c r="D199" i="4"/>
  <c r="H199" i="4" s="1"/>
  <c r="G199" i="4"/>
  <c r="E199" i="4"/>
  <c r="I199" i="4"/>
  <c r="F199" i="4"/>
  <c r="J199" i="4" s="1"/>
  <c r="D267" i="4"/>
  <c r="H267" i="4"/>
  <c r="G267" i="4"/>
  <c r="E267" i="4"/>
  <c r="I267" i="4"/>
  <c r="F267" i="4"/>
  <c r="J267" i="4" s="1"/>
  <c r="D331" i="4"/>
  <c r="H331" i="4" s="1"/>
  <c r="G331" i="4"/>
  <c r="E331" i="4"/>
  <c r="I331" i="4"/>
  <c r="F331" i="4"/>
  <c r="J331" i="4" s="1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 s="1"/>
  <c r="E301" i="4"/>
  <c r="I301" i="4" s="1"/>
  <c r="D301" i="4"/>
  <c r="H301" i="4" s="1"/>
  <c r="G301" i="4"/>
  <c r="D56" i="4"/>
  <c r="H56" i="4"/>
  <c r="K57" i="2"/>
  <c r="G56" i="4"/>
  <c r="E56" i="4"/>
  <c r="I56" i="4"/>
  <c r="L57" i="2"/>
  <c r="F56" i="4"/>
  <c r="J56" i="4"/>
  <c r="M57" i="2"/>
  <c r="D283" i="4"/>
  <c r="H283" i="4" s="1"/>
  <c r="G283" i="4"/>
  <c r="E283" i="4"/>
  <c r="I283" i="4"/>
  <c r="F283" i="4"/>
  <c r="J283" i="4" s="1"/>
  <c r="G444" i="4"/>
  <c r="E444" i="4"/>
  <c r="I444" i="4"/>
  <c r="D444" i="4"/>
  <c r="H444" i="4"/>
  <c r="F444" i="4"/>
  <c r="J444" i="4"/>
  <c r="F317" i="4"/>
  <c r="J317" i="4" s="1"/>
  <c r="E317" i="4"/>
  <c r="I317" i="4" s="1"/>
  <c r="D317" i="4"/>
  <c r="H317" i="4" s="1"/>
  <c r="G317" i="4"/>
  <c r="D167" i="4"/>
  <c r="H167" i="4"/>
  <c r="K168" i="2"/>
  <c r="G167" i="4"/>
  <c r="E167" i="4"/>
  <c r="I167" i="4"/>
  <c r="L168" i="2"/>
  <c r="F167" i="4"/>
  <c r="J167" i="4"/>
  <c r="M168" i="2"/>
  <c r="D299" i="4"/>
  <c r="H299" i="4" s="1"/>
  <c r="G299" i="4"/>
  <c r="E299" i="4"/>
  <c r="I299" i="4"/>
  <c r="F299" i="4"/>
  <c r="J299" i="4" s="1"/>
  <c r="G460" i="4"/>
  <c r="E460" i="4"/>
  <c r="I460" i="4"/>
  <c r="D460" i="4"/>
  <c r="H460" i="4"/>
  <c r="F460" i="4"/>
  <c r="J460" i="4"/>
  <c r="F269" i="4"/>
  <c r="J269" i="4" s="1"/>
  <c r="E269" i="4"/>
  <c r="I269" i="4" s="1"/>
  <c r="D269" i="4"/>
  <c r="H269" i="4" s="1"/>
  <c r="G269" i="4"/>
  <c r="E215" i="4"/>
  <c r="I215" i="4"/>
  <c r="F215" i="4"/>
  <c r="J215" i="4"/>
  <c r="D215" i="4"/>
  <c r="H215" i="4"/>
  <c r="G215" i="4"/>
  <c r="F508" i="4"/>
  <c r="J508" i="4"/>
  <c r="E508" i="4"/>
  <c r="I508" i="4"/>
  <c r="D508" i="4"/>
  <c r="H508" i="4"/>
  <c r="G508" i="4"/>
  <c r="F253" i="4"/>
  <c r="J253" i="4" s="1"/>
  <c r="E253" i="4"/>
  <c r="I253" i="4" s="1"/>
  <c r="D253" i="4"/>
  <c r="H253" i="4" s="1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187" i="4"/>
  <c r="D187" i="4"/>
  <c r="H187" i="4" s="1"/>
  <c r="E187" i="4"/>
  <c r="I187" i="4"/>
  <c r="F187" i="4"/>
  <c r="J187" i="4" s="1"/>
  <c r="D219" i="4"/>
  <c r="H219" i="4" s="1"/>
  <c r="G219" i="4"/>
  <c r="E219" i="4"/>
  <c r="I219" i="4"/>
  <c r="F219" i="4"/>
  <c r="J219" i="4" s="1"/>
  <c r="E263" i="4"/>
  <c r="I263" i="4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/>
  <c r="F384" i="4"/>
  <c r="J384" i="4"/>
  <c r="G384" i="4"/>
  <c r="E384" i="4"/>
  <c r="I384" i="4" s="1"/>
  <c r="D384" i="4"/>
  <c r="H384" i="4" s="1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03" i="4"/>
  <c r="I203" i="4" s="1"/>
  <c r="F203" i="4"/>
  <c r="J203" i="4" s="1"/>
  <c r="D203" i="4"/>
  <c r="H203" i="4" s="1"/>
  <c r="G203" i="4"/>
  <c r="E279" i="4"/>
  <c r="I279" i="4" s="1"/>
  <c r="F279" i="4"/>
  <c r="J279" i="4" s="1"/>
  <c r="G279" i="4"/>
  <c r="D279" i="4"/>
  <c r="H279" i="4" s="1"/>
  <c r="E343" i="4"/>
  <c r="I343" i="4" s="1"/>
  <c r="F343" i="4"/>
  <c r="J343" i="4" s="1"/>
  <c r="G343" i="4"/>
  <c r="D343" i="4"/>
  <c r="H343" i="4" s="1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91" i="4"/>
  <c r="H291" i="4" s="1"/>
  <c r="G291" i="4"/>
  <c r="E291" i="4"/>
  <c r="I291" i="4"/>
  <c r="F291" i="4"/>
  <c r="J291" i="4" s="1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 s="1"/>
  <c r="E261" i="4"/>
  <c r="I261" i="4" s="1"/>
  <c r="D261" i="4"/>
  <c r="H261" i="4" s="1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 s="1"/>
  <c r="F335" i="4"/>
  <c r="J335" i="4"/>
  <c r="D335" i="4"/>
  <c r="H335" i="4" s="1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 s="1"/>
  <c r="E231" i="4"/>
  <c r="I231" i="4"/>
  <c r="F231" i="4"/>
  <c r="J231" i="4" s="1"/>
  <c r="E396" i="4"/>
  <c r="I396" i="4"/>
  <c r="D396" i="4"/>
  <c r="H396" i="4"/>
  <c r="F396" i="4"/>
  <c r="J396" i="4"/>
  <c r="G396" i="4"/>
  <c r="F333" i="4"/>
  <c r="J333" i="4" s="1"/>
  <c r="E333" i="4"/>
  <c r="I333" i="4" s="1"/>
  <c r="D333" i="4"/>
  <c r="H333" i="4" s="1"/>
  <c r="G333" i="4"/>
  <c r="D347" i="4"/>
  <c r="H347" i="4"/>
  <c r="G347" i="4"/>
  <c r="E347" i="4"/>
  <c r="I347" i="4" s="1"/>
  <c r="F347" i="4"/>
  <c r="J347" i="4" s="1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P198" i="4"/>
  <c r="AV198" i="4"/>
  <c r="AM198" i="4"/>
  <c r="AS198" i="4"/>
  <c r="AN198" i="4"/>
  <c r="AT198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O186" i="4"/>
  <c r="AU186" i="4"/>
  <c r="AL186" i="4"/>
  <c r="AR186" i="4"/>
  <c r="AQ186" i="4"/>
  <c r="AW186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O198" i="4"/>
  <c r="AU198" i="4"/>
  <c r="AL198" i="4"/>
  <c r="AR198" i="4"/>
  <c r="AQ198" i="4"/>
  <c r="AW198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P186" i="4"/>
  <c r="AV186" i="4"/>
  <c r="AM186" i="4"/>
  <c r="AS186" i="4"/>
  <c r="AN186" i="4"/>
  <c r="AT186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F195" i="4"/>
  <c r="J195" i="4" s="1"/>
  <c r="D349" i="4"/>
  <c r="H349" i="4" s="1"/>
  <c r="D195" i="4"/>
  <c r="H195" i="4" s="1"/>
  <c r="D275" i="4"/>
  <c r="H275" i="4" s="1"/>
  <c r="AL202" i="4"/>
  <c r="AR202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E195" i="4"/>
  <c r="I195" i="4" s="1"/>
  <c r="D121" i="4"/>
  <c r="H121" i="4"/>
  <c r="K122" i="2"/>
  <c r="F159" i="4"/>
  <c r="J159" i="4"/>
  <c r="M160" i="2"/>
  <c r="G587" i="4"/>
  <c r="G986" i="4"/>
  <c r="D408" i="4"/>
  <c r="H408" i="4"/>
  <c r="E60" i="4"/>
  <c r="I60" i="4"/>
  <c r="L61" i="2"/>
  <c r="F349" i="4"/>
  <c r="J349" i="4" s="1"/>
  <c r="D795" i="4"/>
  <c r="H795" i="4"/>
  <c r="E939" i="4"/>
  <c r="I939" i="4"/>
  <c r="F795" i="4"/>
  <c r="J795" i="4"/>
  <c r="F456" i="4"/>
  <c r="J456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 s="1"/>
  <c r="E163" i="4"/>
  <c r="I163" i="4"/>
  <c r="L164" i="2"/>
  <c r="D476" i="4"/>
  <c r="H476" i="4"/>
  <c r="G635" i="4"/>
  <c r="D619" i="4"/>
  <c r="H619" i="4"/>
  <c r="G125" i="4"/>
  <c r="G440" i="4"/>
  <c r="G179" i="4"/>
  <c r="G514" i="4"/>
  <c r="D605" i="4"/>
  <c r="H605" i="4"/>
  <c r="AO403" i="4"/>
  <c r="AU403" i="4"/>
  <c r="AN170" i="4"/>
  <c r="AT170" i="4"/>
  <c r="AP96" i="4"/>
  <c r="AV96" i="4"/>
  <c r="AN202" i="4"/>
  <c r="AT202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G315" i="4"/>
  <c r="E275" i="4"/>
  <c r="I275" i="4"/>
  <c r="E986" i="4"/>
  <c r="I986" i="4"/>
  <c r="F970" i="4"/>
  <c r="J970" i="4"/>
  <c r="F504" i="4"/>
  <c r="J504" i="4"/>
  <c r="G408" i="4"/>
  <c r="D211" i="4"/>
  <c r="H211" i="4" s="1"/>
  <c r="G60" i="4"/>
  <c r="G349" i="4"/>
  <c r="F360" i="4"/>
  <c r="J360" i="4"/>
  <c r="E514" i="4"/>
  <c r="I514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440" i="4"/>
  <c r="J440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F315" i="4"/>
  <c r="J315" i="4" s="1"/>
  <c r="G556" i="4"/>
  <c r="F275" i="4"/>
  <c r="J275" i="4"/>
  <c r="E970" i="4"/>
  <c r="I970" i="4"/>
  <c r="E504" i="4"/>
  <c r="I504" i="4"/>
  <c r="F472" i="4"/>
  <c r="J472" i="4"/>
  <c r="E408" i="4"/>
  <c r="I408" i="4"/>
  <c r="E211" i="4"/>
  <c r="I211" i="4"/>
  <c r="D60" i="4"/>
  <c r="H60" i="4"/>
  <c r="K61" i="2"/>
  <c r="E251" i="4"/>
  <c r="I251" i="4" s="1"/>
  <c r="E360" i="4"/>
  <c r="I360" i="4" s="1"/>
  <c r="F514" i="4"/>
  <c r="J514" i="4"/>
  <c r="AL240" i="4"/>
  <c r="AR240" i="4"/>
  <c r="D240" i="4" s="1"/>
  <c r="H240" i="4" s="1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 s="1"/>
  <c r="E285" i="4"/>
  <c r="I285" i="4" s="1"/>
  <c r="D388" i="4"/>
  <c r="H388" i="4"/>
  <c r="D307" i="4"/>
  <c r="H307" i="4" s="1"/>
  <c r="E556" i="4"/>
  <c r="I556" i="4"/>
  <c r="G944" i="4"/>
  <c r="E472" i="4"/>
  <c r="I472" i="4"/>
  <c r="D179" i="4"/>
  <c r="H179" i="4"/>
  <c r="K180" i="2"/>
  <c r="E137" i="4"/>
  <c r="I137" i="4"/>
  <c r="L138" i="2"/>
  <c r="D251" i="4"/>
  <c r="H251" i="4" s="1"/>
  <c r="AM240" i="4"/>
  <c r="AS240" i="4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D285" i="4"/>
  <c r="H285" i="4" s="1"/>
  <c r="F388" i="4"/>
  <c r="J388" i="4"/>
  <c r="F307" i="4"/>
  <c r="J307" i="4" s="1"/>
  <c r="F556" i="4"/>
  <c r="J556" i="4"/>
  <c r="E944" i="4"/>
  <c r="I944" i="4"/>
  <c r="G472" i="4"/>
  <c r="G137" i="4"/>
  <c r="F251" i="4"/>
  <c r="J251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E315" i="4"/>
  <c r="I315" i="4" s="1"/>
  <c r="D504" i="4"/>
  <c r="H504" i="4"/>
  <c r="AO170" i="4"/>
  <c r="AU170" i="4"/>
  <c r="AL511" i="4"/>
  <c r="AR511" i="4"/>
  <c r="G511" i="4" s="1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D423" i="4"/>
  <c r="H423" i="4"/>
  <c r="AQ96" i="4"/>
  <c r="AW96" i="4"/>
  <c r="AQ154" i="4"/>
  <c r="AW154" i="4"/>
  <c r="G58" i="4"/>
  <c r="E452" i="4"/>
  <c r="I452" i="4"/>
  <c r="E133" i="4"/>
  <c r="I133" i="4"/>
  <c r="L134" i="2"/>
  <c r="AQ479" i="4"/>
  <c r="AW479" i="4"/>
  <c r="AO96" i="4"/>
  <c r="AU96" i="4"/>
  <c r="AO511" i="4"/>
  <c r="AU511" i="4"/>
  <c r="AO202" i="4"/>
  <c r="AU202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G455" i="4"/>
  <c r="G579" i="4"/>
  <c r="D452" i="4"/>
  <c r="H452" i="4"/>
  <c r="AM170" i="4"/>
  <c r="AS170" i="4"/>
  <c r="AP511" i="4"/>
  <c r="AV511" i="4"/>
  <c r="AQ495" i="4"/>
  <c r="AW495" i="4"/>
  <c r="AP240" i="4"/>
  <c r="AV240" i="4" s="1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202" i="4"/>
  <c r="AW202" i="4" s="1"/>
  <c r="AQ170" i="4"/>
  <c r="AW170" i="4"/>
  <c r="AQ182" i="4"/>
  <c r="AW182" i="4"/>
  <c r="AL479" i="4"/>
  <c r="AR479" i="4"/>
  <c r="G479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M495" i="4"/>
  <c r="AS495" i="4"/>
  <c r="AQ463" i="4"/>
  <c r="AW463" i="4"/>
  <c r="AN182" i="4"/>
  <c r="AT182" i="4"/>
  <c r="AN479" i="4"/>
  <c r="AT479" i="4"/>
  <c r="AM96" i="4"/>
  <c r="AS96" i="4"/>
  <c r="AP154" i="4"/>
  <c r="AV154" i="4"/>
  <c r="AN495" i="4"/>
  <c r="AT495" i="4"/>
  <c r="AL463" i="4"/>
  <c r="AR463" i="4"/>
  <c r="F463" i="4" s="1"/>
  <c r="J463" i="4"/>
  <c r="E439" i="4"/>
  <c r="I439" i="4"/>
  <c r="F423" i="4"/>
  <c r="J423" i="4"/>
  <c r="F579" i="4"/>
  <c r="J579" i="4"/>
  <c r="AO479" i="4"/>
  <c r="AU479" i="4"/>
  <c r="G755" i="4"/>
  <c r="G691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M463" i="4"/>
  <c r="AS463" i="4"/>
  <c r="AQ240" i="4"/>
  <c r="AW240" i="4"/>
  <c r="AL419" i="4"/>
  <c r="AR419" i="4"/>
  <c r="F419" i="4"/>
  <c r="J419" i="4"/>
  <c r="AP202" i="4"/>
  <c r="AV202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186" i="4"/>
  <c r="F186" i="4"/>
  <c r="J186" i="4" s="1"/>
  <c r="D186" i="4"/>
  <c r="H186" i="4" s="1"/>
  <c r="E186" i="4"/>
  <c r="I186" i="4" s="1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/>
  <c r="G471" i="4"/>
  <c r="E471" i="4"/>
  <c r="I471" i="4"/>
  <c r="D471" i="4"/>
  <c r="H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98" i="4"/>
  <c r="F198" i="4"/>
  <c r="J198" i="4" s="1"/>
  <c r="E198" i="4"/>
  <c r="I198" i="4"/>
  <c r="D198" i="4"/>
  <c r="H198" i="4" s="1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G202" i="4"/>
  <c r="F202" i="4"/>
  <c r="J202" i="4" s="1"/>
  <c r="D202" i="4"/>
  <c r="H202" i="4"/>
  <c r="E202" i="4"/>
  <c r="I202" i="4" s="1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F403" i="4"/>
  <c r="J403" i="4"/>
  <c r="E495" i="4"/>
  <c r="I495" i="4"/>
  <c r="F240" i="4"/>
  <c r="J240" i="4" s="1"/>
  <c r="G463" i="4"/>
  <c r="E240" i="4"/>
  <c r="I240" i="4"/>
  <c r="E479" i="4"/>
  <c r="I479" i="4"/>
  <c r="G170" i="4"/>
  <c r="E511" i="4"/>
  <c r="I511" i="4"/>
  <c r="D511" i="4"/>
  <c r="H511" i="4"/>
  <c r="F495" i="4"/>
  <c r="J495" i="4"/>
  <c r="F479" i="4"/>
  <c r="J479" i="4"/>
  <c r="G403" i="4"/>
  <c r="D495" i="4"/>
  <c r="H495" i="4"/>
  <c r="D479" i="4"/>
  <c r="H479" i="4"/>
  <c r="D463" i="4"/>
  <c r="H463" i="4"/>
  <c r="D403" i="4"/>
  <c r="H403" i="4"/>
  <c r="F154" i="4"/>
  <c r="J154" i="4"/>
  <c r="M155" i="2"/>
  <c r="D419" i="4"/>
  <c r="H419" i="4"/>
  <c r="D154" i="4"/>
  <c r="H154" i="4"/>
  <c r="K155" i="2"/>
  <c r="E154" i="4"/>
  <c r="I154" i="4"/>
  <c r="L155" i="2"/>
  <c r="E463" i="4"/>
  <c r="I463" i="4"/>
  <c r="E419" i="4"/>
  <c r="I419" i="4"/>
  <c r="E170" i="4"/>
  <c r="I170" i="4"/>
  <c r="L171" i="2"/>
  <c r="D170" i="4"/>
  <c r="H170" i="4"/>
  <c r="K171" i="2"/>
  <c r="J11" i="3"/>
  <c r="H11" i="3"/>
  <c r="F11" i="3"/>
  <c r="I11" i="3"/>
  <c r="G419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07" i="10"/>
  <c r="D208" i="10"/>
  <c r="D7" i="10"/>
  <c r="D3" i="10"/>
  <c r="D6" i="10"/>
  <c r="D2" i="10"/>
  <c r="D5" i="10"/>
  <c r="D4" i="10"/>
  <c r="D124" i="10"/>
  <c r="D100" i="10"/>
  <c r="D51" i="10"/>
  <c r="D114" i="10"/>
  <c r="D62" i="10"/>
  <c r="D108" i="10"/>
  <c r="D136" i="10"/>
  <c r="D39" i="10"/>
  <c r="D65" i="10"/>
  <c r="D148" i="10"/>
  <c r="D152" i="10"/>
  <c r="D188" i="10"/>
  <c r="D98" i="10"/>
  <c r="D40" i="10"/>
  <c r="D135" i="10"/>
  <c r="D179" i="10"/>
  <c r="D45" i="10"/>
  <c r="D142" i="10"/>
  <c r="D27" i="10"/>
  <c r="D47" i="10"/>
  <c r="D144" i="10"/>
  <c r="D33" i="10"/>
  <c r="D127" i="10"/>
  <c r="D162" i="10"/>
  <c r="D170" i="10"/>
  <c r="D155" i="10"/>
  <c r="D53" i="10"/>
  <c r="D174" i="10"/>
  <c r="D74" i="10"/>
  <c r="D28" i="10"/>
  <c r="D99" i="10"/>
  <c r="D96" i="10"/>
  <c r="D116" i="10"/>
  <c r="D83" i="10"/>
  <c r="D143" i="10"/>
  <c r="D91" i="10"/>
  <c r="D166" i="10"/>
  <c r="D185" i="10"/>
  <c r="D184" i="10"/>
  <c r="D141" i="10"/>
  <c r="D97" i="10"/>
  <c r="D128" i="10"/>
  <c r="D167" i="10"/>
  <c r="D195" i="10"/>
  <c r="D191" i="10"/>
  <c r="D201" i="10"/>
  <c r="D192" i="10"/>
  <c r="D72" i="10"/>
  <c r="D61" i="10"/>
  <c r="D78" i="10"/>
  <c r="D103" i="10"/>
  <c r="D71" i="10"/>
  <c r="D130" i="10"/>
  <c r="D22" i="10"/>
  <c r="D85" i="10"/>
  <c r="D168" i="10"/>
  <c r="D169" i="10"/>
  <c r="D31" i="10"/>
  <c r="D34" i="10"/>
  <c r="D67" i="10"/>
  <c r="D129" i="10"/>
  <c r="D137" i="10"/>
  <c r="D120" i="10"/>
  <c r="D122" i="10"/>
  <c r="D81" i="10"/>
  <c r="D134" i="10"/>
  <c r="D36" i="10"/>
  <c r="D94" i="10"/>
  <c r="D56" i="10"/>
  <c r="D173" i="10"/>
  <c r="D161" i="10"/>
  <c r="D149" i="10"/>
  <c r="D25" i="10"/>
  <c r="D180" i="10"/>
  <c r="D46" i="10"/>
  <c r="D70" i="10"/>
  <c r="D37" i="10"/>
  <c r="D76" i="10"/>
  <c r="D80" i="10"/>
  <c r="D90" i="10"/>
  <c r="D113" i="10"/>
  <c r="D87" i="10"/>
  <c r="D150" i="10"/>
  <c r="D181" i="10"/>
  <c r="D175" i="10"/>
  <c r="D73" i="10"/>
  <c r="D138" i="10"/>
  <c r="D139" i="10"/>
  <c r="D187" i="10"/>
  <c r="D198" i="10"/>
  <c r="D194" i="10"/>
  <c r="D200" i="10"/>
  <c r="D125" i="10"/>
  <c r="D49" i="10"/>
  <c r="D86" i="10"/>
  <c r="D119" i="10"/>
  <c r="D101" i="10"/>
  <c r="D102" i="10"/>
  <c r="D77" i="10"/>
  <c r="D182" i="10"/>
  <c r="D154" i="10"/>
  <c r="D171" i="10"/>
  <c r="D64" i="10"/>
  <c r="D107" i="10"/>
  <c r="D126" i="10"/>
  <c r="D156" i="10"/>
  <c r="D54" i="10"/>
  <c r="D105" i="10"/>
  <c r="D106" i="10"/>
  <c r="D88" i="10"/>
  <c r="D133" i="10"/>
  <c r="D66" i="10"/>
  <c r="D92" i="10"/>
  <c r="D21" i="10"/>
  <c r="D157" i="10"/>
  <c r="D165" i="10"/>
  <c r="D52" i="10"/>
  <c r="D48" i="10"/>
  <c r="D160" i="10"/>
  <c r="D123" i="10"/>
  <c r="D69" i="10"/>
  <c r="D63" i="10"/>
  <c r="D38" i="10"/>
  <c r="D23" i="10"/>
  <c r="D110" i="10"/>
  <c r="D50" i="10"/>
  <c r="D60" i="10"/>
  <c r="D164" i="10"/>
  <c r="D178" i="10"/>
  <c r="D131" i="10"/>
  <c r="D132" i="10"/>
  <c r="D93" i="10"/>
  <c r="D163" i="10"/>
  <c r="D196" i="10"/>
  <c r="D193" i="10"/>
  <c r="D199" i="10"/>
  <c r="D189" i="10"/>
  <c r="D190" i="10"/>
  <c r="D197" i="10"/>
  <c r="D112" i="10"/>
  <c r="D95" i="10"/>
  <c r="D183" i="10"/>
  <c r="D75" i="10"/>
  <c r="D35" i="10"/>
  <c r="D26" i="10"/>
  <c r="D57" i="10"/>
  <c r="D117" i="10"/>
  <c r="D118" i="10"/>
  <c r="D177" i="10"/>
  <c r="D153" i="10"/>
  <c r="D205" i="10"/>
  <c r="D32" i="10"/>
  <c r="D111" i="10"/>
  <c r="D151" i="10"/>
  <c r="D146" i="10"/>
  <c r="D140" i="10"/>
  <c r="D186" i="10"/>
  <c r="D59" i="10"/>
  <c r="D104" i="10"/>
  <c r="D44" i="10"/>
  <c r="D43" i="10"/>
  <c r="D206" i="10"/>
  <c r="D204" i="10"/>
  <c r="D109" i="10"/>
  <c r="D55" i="10"/>
  <c r="D89" i="10"/>
  <c r="D84" i="10"/>
  <c r="D42" i="10"/>
  <c r="D172" i="10"/>
  <c r="D158" i="10"/>
  <c r="D41" i="10"/>
  <c r="D159" i="10"/>
  <c r="D79" i="10"/>
  <c r="D202" i="10"/>
  <c r="D30" i="10"/>
  <c r="D82" i="10"/>
  <c r="D203" i="10"/>
  <c r="D19" i="10"/>
  <c r="D15" i="10"/>
  <c r="D11" i="10"/>
  <c r="D145" i="10"/>
  <c r="D16" i="10"/>
  <c r="D121" i="10"/>
  <c r="D68" i="10"/>
  <c r="D18" i="10"/>
  <c r="D13" i="10"/>
  <c r="D10" i="10"/>
  <c r="D29" i="10"/>
  <c r="D12" i="10"/>
  <c r="D8" i="10"/>
  <c r="D115" i="10"/>
  <c r="D58" i="10"/>
  <c r="D147" i="10"/>
  <c r="D24" i="10"/>
  <c r="D17" i="10"/>
  <c r="D14" i="10"/>
  <c r="D9" i="10"/>
  <c r="D176" i="10"/>
  <c r="D20" i="10"/>
  <c r="D187" i="3"/>
  <c r="D189" i="3"/>
  <c r="D201" i="3"/>
  <c r="D203" i="3"/>
  <c r="D207" i="3"/>
  <c r="D209" i="3"/>
  <c r="D211" i="3"/>
  <c r="D214" i="3"/>
  <c r="D227" i="3"/>
  <c r="D231" i="3"/>
  <c r="D235" i="3"/>
  <c r="D241" i="3"/>
  <c r="D245" i="3"/>
  <c r="D251" i="3"/>
  <c r="D253" i="3"/>
  <c r="D255" i="3"/>
  <c r="D261" i="3"/>
  <c r="D265" i="3"/>
  <c r="D267" i="3"/>
  <c r="D269" i="3"/>
  <c r="D273" i="3"/>
  <c r="D277" i="3"/>
  <c r="D279" i="3"/>
  <c r="D286" i="3"/>
  <c r="D287" i="3"/>
  <c r="D302" i="3"/>
  <c r="D303" i="3"/>
  <c r="D305" i="3"/>
  <c r="D319" i="3"/>
  <c r="D321" i="3"/>
  <c r="D323" i="3"/>
  <c r="D333" i="3"/>
  <c r="D335" i="3"/>
  <c r="D341" i="3"/>
  <c r="D343" i="3"/>
  <c r="D345" i="3"/>
  <c r="D353" i="3"/>
  <c r="D354" i="3"/>
  <c r="D355" i="3"/>
  <c r="D356" i="3"/>
  <c r="D357" i="3"/>
  <c r="D359" i="3"/>
  <c r="D362" i="3"/>
  <c r="D375" i="3"/>
  <c r="D191" i="3"/>
  <c r="D195" i="3"/>
  <c r="D197" i="3"/>
  <c r="D199" i="3"/>
  <c r="D205" i="3"/>
  <c r="D213" i="3"/>
  <c r="D215" i="3"/>
  <c r="D217" i="3"/>
  <c r="D219" i="3"/>
  <c r="D223" i="3"/>
  <c r="D225" i="3"/>
  <c r="D229" i="3"/>
  <c r="D233" i="3"/>
  <c r="D237" i="3"/>
  <c r="D239" i="3"/>
  <c r="D243" i="3"/>
  <c r="D247" i="3"/>
  <c r="D249" i="3"/>
  <c r="D257" i="3"/>
  <c r="D259" i="3"/>
  <c r="D263" i="3"/>
  <c r="D271" i="3"/>
  <c r="D275" i="3"/>
  <c r="D309" i="3"/>
  <c r="D311" i="3"/>
  <c r="D313" i="3"/>
  <c r="D315" i="3"/>
  <c r="D317" i="3"/>
  <c r="D327" i="3"/>
  <c r="D329" i="3"/>
  <c r="D331" i="3"/>
  <c r="D337" i="3"/>
  <c r="D339" i="3"/>
  <c r="D347" i="3"/>
  <c r="D351" i="3"/>
  <c r="D361" i="3"/>
  <c r="D363" i="3"/>
  <c r="D365" i="3"/>
  <c r="D367" i="3"/>
  <c r="D369" i="3"/>
  <c r="D371" i="3"/>
  <c r="D373" i="3"/>
  <c r="D186" i="3"/>
  <c r="D190" i="3"/>
  <c r="D192" i="3"/>
  <c r="D193" i="3"/>
  <c r="D194" i="3"/>
  <c r="D196" i="3"/>
  <c r="D198" i="3"/>
  <c r="D200" i="3"/>
  <c r="D204" i="3"/>
  <c r="D208" i="3"/>
  <c r="D218" i="3"/>
  <c r="D221" i="3"/>
  <c r="D222" i="3"/>
  <c r="D226" i="3"/>
  <c r="D228" i="3"/>
  <c r="D234" i="3"/>
  <c r="D240" i="3"/>
  <c r="D246" i="3"/>
  <c r="D248" i="3"/>
  <c r="D252" i="3"/>
  <c r="D256" i="3"/>
  <c r="D270" i="3"/>
  <c r="D272" i="3"/>
  <c r="D276" i="3"/>
  <c r="D278" i="3"/>
  <c r="D281" i="3"/>
  <c r="D283" i="3"/>
  <c r="D285" i="3"/>
  <c r="D289" i="3"/>
  <c r="D291" i="3"/>
  <c r="D293" i="3"/>
  <c r="D295" i="3"/>
  <c r="D297" i="3"/>
  <c r="D299" i="3"/>
  <c r="D301" i="3"/>
  <c r="D307" i="3"/>
  <c r="D308" i="3"/>
  <c r="D310" i="3"/>
  <c r="D312" i="3"/>
  <c r="D314" i="3"/>
  <c r="D316" i="3"/>
  <c r="D318" i="3"/>
  <c r="D320" i="3"/>
  <c r="D324" i="3"/>
  <c r="D325" i="3"/>
  <c r="D326" i="3"/>
  <c r="D328" i="3"/>
  <c r="D330" i="3"/>
  <c r="D332" i="3"/>
  <c r="D334" i="3"/>
  <c r="D338" i="3"/>
  <c r="D340" i="3"/>
  <c r="D344" i="3"/>
  <c r="D349" i="3"/>
  <c r="D352" i="3"/>
  <c r="D358" i="3"/>
  <c r="D360" i="3"/>
  <c r="D364" i="3"/>
  <c r="D366" i="3"/>
  <c r="D188" i="3"/>
  <c r="D202" i="3"/>
  <c r="D206" i="3"/>
  <c r="D210" i="3"/>
  <c r="D212" i="3"/>
  <c r="D216" i="3"/>
  <c r="D220" i="3"/>
  <c r="D224" i="3"/>
  <c r="D230" i="3"/>
  <c r="D232" i="3"/>
  <c r="D236" i="3"/>
  <c r="D238" i="3"/>
  <c r="D242" i="3"/>
  <c r="D244" i="3"/>
  <c r="D250" i="3"/>
  <c r="D254" i="3"/>
  <c r="D258" i="3"/>
  <c r="D260" i="3"/>
  <c r="D262" i="3"/>
  <c r="D264" i="3"/>
  <c r="D266" i="3"/>
  <c r="D268" i="3"/>
  <c r="D274" i="3"/>
  <c r="D280" i="3"/>
  <c r="D282" i="3"/>
  <c r="D284" i="3"/>
  <c r="D288" i="3"/>
  <c r="D290" i="3"/>
  <c r="D292" i="3"/>
  <c r="D294" i="3"/>
  <c r="D296" i="3"/>
  <c r="D298" i="3"/>
  <c r="D300" i="3"/>
  <c r="D304" i="3"/>
  <c r="D306" i="3"/>
  <c r="D322" i="3"/>
  <c r="D336" i="3"/>
  <c r="D342" i="3"/>
  <c r="D346" i="3"/>
  <c r="D348" i="3"/>
  <c r="D350" i="3"/>
  <c r="D374" i="3"/>
  <c r="D376" i="3"/>
  <c r="D380" i="3"/>
  <c r="D370" i="3"/>
  <c r="D377" i="3"/>
  <c r="D383" i="3"/>
  <c r="D385" i="3"/>
  <c r="D387" i="3"/>
  <c r="D389" i="3"/>
  <c r="D409" i="3"/>
  <c r="D411" i="3"/>
  <c r="D415" i="3"/>
  <c r="D421" i="3"/>
  <c r="D425" i="3"/>
  <c r="D427" i="3"/>
  <c r="D429" i="3"/>
  <c r="D435" i="3"/>
  <c r="D437" i="3"/>
  <c r="D441" i="3"/>
  <c r="D447" i="3"/>
  <c r="D455" i="3"/>
  <c r="D459" i="3"/>
  <c r="D461" i="3"/>
  <c r="D467" i="3"/>
  <c r="D469" i="3"/>
  <c r="D471" i="3"/>
  <c r="D473" i="3"/>
  <c r="D475" i="3"/>
  <c r="D483" i="3"/>
  <c r="D485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368" i="3"/>
  <c r="D384" i="3"/>
  <c r="D386" i="3"/>
  <c r="D388" i="3"/>
  <c r="D390" i="3"/>
  <c r="D392" i="3"/>
  <c r="D394" i="3"/>
  <c r="D396" i="3"/>
  <c r="D398" i="3"/>
  <c r="D400" i="3"/>
  <c r="D402" i="3"/>
  <c r="D404" i="3"/>
  <c r="D410" i="3"/>
  <c r="D414" i="3"/>
  <c r="D416" i="3"/>
  <c r="D434" i="3"/>
  <c r="D445" i="3"/>
  <c r="D448" i="3"/>
  <c r="D456" i="3"/>
  <c r="D458" i="3"/>
  <c r="D460" i="3"/>
  <c r="D462" i="3"/>
  <c r="D464" i="3"/>
  <c r="D477" i="3"/>
  <c r="D479" i="3"/>
  <c r="D481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379" i="3"/>
  <c r="D406" i="3"/>
  <c r="D408" i="3"/>
  <c r="D412" i="3"/>
  <c r="D418" i="3"/>
  <c r="D420" i="3"/>
  <c r="D422" i="3"/>
  <c r="D424" i="3"/>
  <c r="D426" i="3"/>
  <c r="D432" i="3"/>
  <c r="D436" i="3"/>
  <c r="D438" i="3"/>
  <c r="D440" i="3"/>
  <c r="D442" i="3"/>
  <c r="D444" i="3"/>
  <c r="D446" i="3"/>
  <c r="D450" i="3"/>
  <c r="D454" i="3"/>
  <c r="D470" i="3"/>
  <c r="D474" i="3"/>
  <c r="D478" i="3"/>
  <c r="D48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372" i="3"/>
  <c r="D378" i="3"/>
  <c r="D381" i="3"/>
  <c r="D382" i="3"/>
  <c r="D391" i="3"/>
  <c r="D393" i="3"/>
  <c r="D395" i="3"/>
  <c r="D397" i="3"/>
  <c r="D399" i="3"/>
  <c r="D401" i="3"/>
  <c r="D403" i="3"/>
  <c r="D405" i="3"/>
  <c r="D407" i="3"/>
  <c r="D413" i="3"/>
  <c r="D417" i="3"/>
  <c r="D419" i="3"/>
  <c r="D423" i="3"/>
  <c r="D428" i="3"/>
  <c r="D430" i="3"/>
  <c r="D431" i="3"/>
  <c r="D433" i="3"/>
  <c r="D439" i="3"/>
  <c r="D443" i="3"/>
  <c r="D449" i="3"/>
  <c r="D451" i="3"/>
  <c r="D452" i="3"/>
  <c r="D453" i="3"/>
  <c r="D457" i="3"/>
  <c r="D463" i="3"/>
  <c r="D465" i="3"/>
  <c r="D466" i="3"/>
  <c r="D468" i="3"/>
  <c r="D472" i="3"/>
  <c r="D476" i="3"/>
  <c r="D482" i="3"/>
  <c r="D484" i="3"/>
  <c r="D486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T26" i="8" l="1"/>
  <c r="H25" i="11"/>
  <c r="C25" i="9"/>
  <c r="F25" i="11"/>
  <c r="J25" i="11" s="1"/>
  <c r="L25" i="11" s="1"/>
  <c r="N25" i="11" s="1"/>
  <c r="I26" i="8" s="1"/>
  <c r="H201" i="11"/>
  <c r="E201" i="11"/>
  <c r="H208" i="11"/>
  <c r="E207" i="11"/>
  <c r="F207" i="11"/>
  <c r="H207" i="11"/>
  <c r="E208" i="11"/>
  <c r="F208" i="11"/>
  <c r="C203" i="9"/>
  <c r="G203" i="9" s="1"/>
  <c r="J177" i="8"/>
  <c r="K177" i="8"/>
  <c r="J173" i="8"/>
  <c r="K173" i="8"/>
  <c r="K187" i="8"/>
  <c r="J187" i="8"/>
  <c r="J178" i="8"/>
  <c r="K178" i="8"/>
  <c r="J184" i="8"/>
  <c r="K184" i="8"/>
  <c r="J198" i="8"/>
  <c r="K198" i="8"/>
  <c r="K191" i="8"/>
  <c r="J191" i="8"/>
  <c r="J190" i="8"/>
  <c r="K190" i="8"/>
  <c r="J200" i="8"/>
  <c r="K200" i="8"/>
  <c r="K194" i="8"/>
  <c r="J194" i="8"/>
  <c r="J197" i="8"/>
  <c r="K197" i="8"/>
  <c r="K179" i="8"/>
  <c r="J179" i="8"/>
  <c r="K172" i="8"/>
  <c r="J172" i="8"/>
  <c r="J183" i="8"/>
  <c r="K183" i="8"/>
  <c r="J201" i="8"/>
  <c r="K201" i="8"/>
  <c r="J195" i="8"/>
  <c r="K195" i="8"/>
  <c r="J199" i="8"/>
  <c r="K199" i="8"/>
  <c r="K188" i="8"/>
  <c r="J188" i="8"/>
  <c r="K176" i="8"/>
  <c r="J176" i="8"/>
  <c r="J182" i="8"/>
  <c r="K182" i="8"/>
  <c r="K181" i="8"/>
  <c r="J181" i="8"/>
  <c r="J174" i="8"/>
  <c r="K174" i="8"/>
  <c r="K170" i="8"/>
  <c r="J170" i="8"/>
  <c r="K169" i="8"/>
  <c r="J169" i="8"/>
  <c r="K193" i="8"/>
  <c r="J193" i="8"/>
  <c r="J192" i="8"/>
  <c r="K192" i="8"/>
  <c r="J196" i="8"/>
  <c r="K196" i="8"/>
  <c r="K168" i="8"/>
  <c r="J168" i="8"/>
  <c r="J185" i="8"/>
  <c r="K185" i="8"/>
  <c r="K186" i="8"/>
  <c r="J186" i="8"/>
  <c r="K167" i="8"/>
  <c r="J167" i="8"/>
  <c r="J175" i="8"/>
  <c r="K175" i="8"/>
  <c r="J171" i="8"/>
  <c r="K171" i="8"/>
  <c r="J180" i="8"/>
  <c r="K180" i="8"/>
  <c r="K189" i="8"/>
  <c r="J189" i="8"/>
  <c r="I27" i="11"/>
  <c r="J27" i="11"/>
  <c r="L27" i="11" s="1"/>
  <c r="N27" i="11" s="1"/>
  <c r="I28" i="8" s="1"/>
  <c r="G115" i="9"/>
  <c r="D116" i="8" s="1"/>
  <c r="L116" i="8" s="1"/>
  <c r="D115" i="9"/>
  <c r="F116" i="8" s="1"/>
  <c r="J55" i="11"/>
  <c r="L55" i="11" s="1"/>
  <c r="N55" i="11" s="1"/>
  <c r="I56" i="8" s="1"/>
  <c r="I55" i="11"/>
  <c r="I193" i="11"/>
  <c r="J193" i="11"/>
  <c r="J32" i="11"/>
  <c r="L32" i="11" s="1"/>
  <c r="N32" i="11" s="1"/>
  <c r="I33" i="8" s="1"/>
  <c r="I32" i="11"/>
  <c r="F184" i="11"/>
  <c r="H184" i="11"/>
  <c r="I184" i="11" s="1"/>
  <c r="E184" i="11"/>
  <c r="E123" i="11"/>
  <c r="F123" i="11"/>
  <c r="F90" i="11"/>
  <c r="H90" i="11"/>
  <c r="C63" i="11"/>
  <c r="E35" i="11"/>
  <c r="F35" i="11"/>
  <c r="H35" i="11"/>
  <c r="D177" i="8"/>
  <c r="L177" i="8" s="1"/>
  <c r="E177" i="8"/>
  <c r="M177" i="8" s="1"/>
  <c r="E188" i="9"/>
  <c r="G189" i="8" s="1"/>
  <c r="G188" i="9"/>
  <c r="D188" i="9"/>
  <c r="F189" i="8" s="1"/>
  <c r="D146" i="9"/>
  <c r="F147" i="8" s="1"/>
  <c r="G146" i="9"/>
  <c r="E146" i="9"/>
  <c r="G147" i="8" s="1"/>
  <c r="K132" i="11"/>
  <c r="M132" i="11" s="1"/>
  <c r="H133" i="8" s="1"/>
  <c r="L132" i="11"/>
  <c r="N132" i="11" s="1"/>
  <c r="I133" i="8" s="1"/>
  <c r="I96" i="11"/>
  <c r="J96" i="11"/>
  <c r="E90" i="11"/>
  <c r="I169" i="11"/>
  <c r="J169" i="11"/>
  <c r="L133" i="11"/>
  <c r="N133" i="11" s="1"/>
  <c r="I134" i="8" s="1"/>
  <c r="K133" i="11"/>
  <c r="M133" i="11" s="1"/>
  <c r="H134" i="8" s="1"/>
  <c r="E102" i="11"/>
  <c r="H102" i="11"/>
  <c r="C53" i="11"/>
  <c r="E27" i="11"/>
  <c r="H27" i="11"/>
  <c r="K55" i="11"/>
  <c r="M55" i="11" s="1"/>
  <c r="H56" i="8" s="1"/>
  <c r="G34" i="9"/>
  <c r="D35" i="8" s="1"/>
  <c r="L35" i="8" s="1"/>
  <c r="D34" i="9"/>
  <c r="F35" i="8" s="1"/>
  <c r="G99" i="9"/>
  <c r="E99" i="9"/>
  <c r="G100" i="8" s="1"/>
  <c r="D67" i="9"/>
  <c r="F68" i="8" s="1"/>
  <c r="G67" i="9"/>
  <c r="E67" i="9"/>
  <c r="G68" i="8" s="1"/>
  <c r="J176" i="11"/>
  <c r="I50" i="11"/>
  <c r="J50" i="11"/>
  <c r="L116" i="11"/>
  <c r="N116" i="11" s="1"/>
  <c r="I117" i="8" s="1"/>
  <c r="K116" i="11"/>
  <c r="M116" i="11" s="1"/>
  <c r="H117" i="8" s="1"/>
  <c r="G83" i="9"/>
  <c r="D84" i="8" s="1"/>
  <c r="L84" i="8" s="1"/>
  <c r="D83" i="9"/>
  <c r="F84" i="8" s="1"/>
  <c r="D35" i="9"/>
  <c r="F36" i="8" s="1"/>
  <c r="G35" i="9"/>
  <c r="E35" i="9"/>
  <c r="G36" i="8" s="1"/>
  <c r="I60" i="11"/>
  <c r="J60" i="11"/>
  <c r="L60" i="11" s="1"/>
  <c r="N60" i="11" s="1"/>
  <c r="I61" i="8" s="1"/>
  <c r="C179" i="11"/>
  <c r="F160" i="11"/>
  <c r="H160" i="11"/>
  <c r="E152" i="11"/>
  <c r="H152" i="11"/>
  <c r="I152" i="11" s="1"/>
  <c r="E136" i="11"/>
  <c r="F136" i="11"/>
  <c r="H92" i="11"/>
  <c r="F92" i="11"/>
  <c r="C42" i="11"/>
  <c r="K32" i="11"/>
  <c r="M32" i="11" s="1"/>
  <c r="H33" i="8" s="1"/>
  <c r="E22" i="11"/>
  <c r="H22" i="11"/>
  <c r="I22" i="11" s="1"/>
  <c r="E115" i="9"/>
  <c r="G116" i="8" s="1"/>
  <c r="D197" i="8"/>
  <c r="L197" i="8" s="1"/>
  <c r="E197" i="8"/>
  <c r="M197" i="8" s="1"/>
  <c r="E172" i="9"/>
  <c r="G173" i="8" s="1"/>
  <c r="D172" i="9"/>
  <c r="F173" i="8" s="1"/>
  <c r="G172" i="9"/>
  <c r="D138" i="9"/>
  <c r="F139" i="8" s="1"/>
  <c r="G138" i="9"/>
  <c r="E139" i="8" s="1"/>
  <c r="M139" i="8" s="1"/>
  <c r="E138" i="9"/>
  <c r="G139" i="8" s="1"/>
  <c r="D172" i="8"/>
  <c r="L172" i="8" s="1"/>
  <c r="E172" i="8"/>
  <c r="M172" i="8" s="1"/>
  <c r="D51" i="9"/>
  <c r="F52" i="8" s="1"/>
  <c r="E51" i="9"/>
  <c r="G52" i="8" s="1"/>
  <c r="G51" i="9"/>
  <c r="C199" i="9"/>
  <c r="E199" i="9"/>
  <c r="G200" i="8" s="1"/>
  <c r="C195" i="9"/>
  <c r="E195" i="9" s="1"/>
  <c r="G196" i="8" s="1"/>
  <c r="C183" i="9"/>
  <c r="E183" i="9"/>
  <c r="G184" i="8" s="1"/>
  <c r="C179" i="9"/>
  <c r="E179" i="9" s="1"/>
  <c r="G180" i="8" s="1"/>
  <c r="C175" i="9"/>
  <c r="E175" i="9"/>
  <c r="G176" i="8" s="1"/>
  <c r="C167" i="9"/>
  <c r="E167" i="9" s="1"/>
  <c r="G168" i="8" s="1"/>
  <c r="C163" i="9"/>
  <c r="E163" i="9"/>
  <c r="G164" i="8" s="1"/>
  <c r="C159" i="9"/>
  <c r="E159" i="9" s="1"/>
  <c r="G160" i="8" s="1"/>
  <c r="C151" i="9"/>
  <c r="E151" i="9"/>
  <c r="G152" i="8" s="1"/>
  <c r="G147" i="9"/>
  <c r="D147" i="9"/>
  <c r="F148" i="8" s="1"/>
  <c r="D145" i="9"/>
  <c r="F146" i="8" s="1"/>
  <c r="G145" i="9"/>
  <c r="E146" i="8" s="1"/>
  <c r="M146" i="8" s="1"/>
  <c r="C139" i="9"/>
  <c r="E139" i="9"/>
  <c r="G140" i="8" s="1"/>
  <c r="G137" i="9"/>
  <c r="D137" i="9"/>
  <c r="F138" i="8" s="1"/>
  <c r="D133" i="9"/>
  <c r="F134" i="8" s="1"/>
  <c r="G133" i="9"/>
  <c r="C131" i="9"/>
  <c r="E131" i="9"/>
  <c r="G132" i="8" s="1"/>
  <c r="D129" i="9"/>
  <c r="F130" i="8" s="1"/>
  <c r="G129" i="9"/>
  <c r="C116" i="9"/>
  <c r="G116" i="9" s="1"/>
  <c r="E116" i="9"/>
  <c r="G117" i="8" s="1"/>
  <c r="E114" i="9"/>
  <c r="G115" i="8" s="1"/>
  <c r="C110" i="9"/>
  <c r="E110" i="9"/>
  <c r="G111" i="8" s="1"/>
  <c r="C106" i="9"/>
  <c r="E106" i="9" s="1"/>
  <c r="G107" i="8" s="1"/>
  <c r="C100" i="9"/>
  <c r="E100" i="9"/>
  <c r="G101" i="8" s="1"/>
  <c r="E98" i="9"/>
  <c r="G99" i="8" s="1"/>
  <c r="C96" i="9"/>
  <c r="E96" i="9" s="1"/>
  <c r="G97" i="8" s="1"/>
  <c r="C94" i="9"/>
  <c r="E94" i="9"/>
  <c r="G95" i="8" s="1"/>
  <c r="C84" i="9"/>
  <c r="E84" i="9" s="1"/>
  <c r="G85" i="8" s="1"/>
  <c r="E82" i="9"/>
  <c r="G83" i="8" s="1"/>
  <c r="C78" i="9"/>
  <c r="C74" i="9"/>
  <c r="E74" i="9"/>
  <c r="G75" i="8" s="1"/>
  <c r="C68" i="9"/>
  <c r="C62" i="9"/>
  <c r="E62" i="9"/>
  <c r="G63" i="8" s="1"/>
  <c r="C52" i="9"/>
  <c r="E52" i="9" s="1"/>
  <c r="G53" i="8" s="1"/>
  <c r="C46" i="9"/>
  <c r="E46" i="9"/>
  <c r="G47" i="8" s="1"/>
  <c r="G44" i="9"/>
  <c r="E45" i="8" s="1"/>
  <c r="M45" i="8" s="1"/>
  <c r="D44" i="9"/>
  <c r="F45" i="8" s="1"/>
  <c r="C36" i="9"/>
  <c r="E36" i="9"/>
  <c r="G37" i="8" s="1"/>
  <c r="C30" i="9"/>
  <c r="C26" i="9"/>
  <c r="E26" i="9"/>
  <c r="G27" i="8" s="1"/>
  <c r="E6" i="9"/>
  <c r="G7" i="8" s="1"/>
  <c r="C6" i="9"/>
  <c r="J30" i="11"/>
  <c r="I30" i="11"/>
  <c r="J54" i="11"/>
  <c r="K54" i="11" s="1"/>
  <c r="M54" i="11" s="1"/>
  <c r="H55" i="8" s="1"/>
  <c r="I54" i="11"/>
  <c r="E175" i="8"/>
  <c r="M175" i="8" s="1"/>
  <c r="D175" i="8"/>
  <c r="L175" i="8" s="1"/>
  <c r="D181" i="8"/>
  <c r="L181" i="8" s="1"/>
  <c r="E181" i="8"/>
  <c r="M181" i="8" s="1"/>
  <c r="E140" i="9"/>
  <c r="G141" i="8" s="1"/>
  <c r="J112" i="11"/>
  <c r="J23" i="11"/>
  <c r="I107" i="11"/>
  <c r="F56" i="11"/>
  <c r="E56" i="11"/>
  <c r="T51" i="8"/>
  <c r="D169" i="8"/>
  <c r="L169" i="8" s="1"/>
  <c r="E169" i="8"/>
  <c r="M169" i="8" s="1"/>
  <c r="E201" i="8"/>
  <c r="M201" i="8" s="1"/>
  <c r="D201" i="8"/>
  <c r="L201" i="8" s="1"/>
  <c r="T34" i="8"/>
  <c r="E185" i="8"/>
  <c r="M185" i="8" s="1"/>
  <c r="D185" i="8"/>
  <c r="L185" i="8" s="1"/>
  <c r="D193" i="8"/>
  <c r="L193" i="8" s="1"/>
  <c r="E193" i="8"/>
  <c r="M193" i="8" s="1"/>
  <c r="E32" i="11"/>
  <c r="H186" i="11"/>
  <c r="F182" i="11"/>
  <c r="F174" i="11"/>
  <c r="F167" i="11"/>
  <c r="H135" i="11"/>
  <c r="J135" i="11" s="1"/>
  <c r="F101" i="11"/>
  <c r="F66" i="11"/>
  <c r="T161" i="8"/>
  <c r="S147" i="8"/>
  <c r="T144" i="8"/>
  <c r="S132" i="8"/>
  <c r="T131" i="8"/>
  <c r="T128" i="8"/>
  <c r="S127" i="8"/>
  <c r="S68" i="8"/>
  <c r="S26" i="8"/>
  <c r="S3" i="8"/>
  <c r="T16" i="8"/>
  <c r="S14" i="8"/>
  <c r="T12" i="8"/>
  <c r="S10" i="8"/>
  <c r="T165" i="8"/>
  <c r="S155" i="8"/>
  <c r="T154" i="8"/>
  <c r="S151" i="8"/>
  <c r="T150" i="8"/>
  <c r="T147" i="8"/>
  <c r="S140" i="8"/>
  <c r="S136" i="8"/>
  <c r="T135" i="8"/>
  <c r="T132" i="8"/>
  <c r="S131" i="8"/>
  <c r="T126" i="8"/>
  <c r="T120" i="8"/>
  <c r="S114" i="8"/>
  <c r="T113" i="8"/>
  <c r="T110" i="8"/>
  <c r="S109" i="8"/>
  <c r="T68" i="8"/>
  <c r="S63" i="8"/>
  <c r="T62" i="8"/>
  <c r="S59" i="8"/>
  <c r="T58" i="8"/>
  <c r="T55" i="8"/>
  <c r="S54" i="8"/>
  <c r="S49" i="8"/>
  <c r="T48" i="8"/>
  <c r="S44" i="8"/>
  <c r="T43" i="8"/>
  <c r="S40" i="8"/>
  <c r="S36" i="8"/>
  <c r="T35" i="8"/>
  <c r="T33" i="8"/>
  <c r="T29" i="8"/>
  <c r="T25" i="8"/>
  <c r="S20" i="8"/>
  <c r="T18" i="8"/>
  <c r="T117" i="8"/>
  <c r="T114" i="8"/>
  <c r="T92" i="8"/>
  <c r="S89" i="8"/>
  <c r="T63" i="8"/>
  <c r="T44" i="8"/>
  <c r="S43" i="8"/>
  <c r="T36" i="8"/>
  <c r="K148" i="8"/>
  <c r="J148" i="8"/>
  <c r="J59" i="8"/>
  <c r="K59" i="8"/>
  <c r="J116" i="8"/>
  <c r="K116" i="8"/>
  <c r="J30" i="8"/>
  <c r="K30" i="8"/>
  <c r="K69" i="8"/>
  <c r="J69" i="8"/>
  <c r="J122" i="8"/>
  <c r="K122" i="8"/>
  <c r="J146" i="8"/>
  <c r="K146" i="8"/>
  <c r="J83" i="8"/>
  <c r="K83" i="8"/>
  <c r="J31" i="8"/>
  <c r="K31" i="8"/>
  <c r="J80" i="8"/>
  <c r="K80" i="8"/>
  <c r="K160" i="8"/>
  <c r="J160" i="8"/>
  <c r="J42" i="8"/>
  <c r="K42" i="8"/>
  <c r="J159" i="8"/>
  <c r="K159" i="8"/>
  <c r="K43" i="8"/>
  <c r="J43" i="8"/>
  <c r="K85" i="8"/>
  <c r="J85" i="8"/>
  <c r="K90" i="8"/>
  <c r="J90" i="8"/>
  <c r="K56" i="8"/>
  <c r="J56" i="8"/>
  <c r="J110" i="8"/>
  <c r="K110" i="8"/>
  <c r="J44" i="8"/>
  <c r="K44" i="8"/>
  <c r="K45" i="8"/>
  <c r="J45" i="8"/>
  <c r="J105" i="8"/>
  <c r="K105" i="8"/>
  <c r="K60" i="8"/>
  <c r="J60" i="8"/>
  <c r="J141" i="8"/>
  <c r="K141" i="8"/>
  <c r="J147" i="8"/>
  <c r="K147" i="8"/>
  <c r="K152" i="8"/>
  <c r="J152" i="8"/>
  <c r="J112" i="8"/>
  <c r="K112" i="8"/>
  <c r="K33" i="8"/>
  <c r="J33" i="8"/>
  <c r="J154" i="8"/>
  <c r="K154" i="8"/>
  <c r="K119" i="8"/>
  <c r="J119" i="8"/>
  <c r="J118" i="8"/>
  <c r="K118" i="8"/>
  <c r="J58" i="8"/>
  <c r="K58" i="8"/>
  <c r="J27" i="8"/>
  <c r="K27" i="8"/>
  <c r="J36" i="8"/>
  <c r="K36" i="8"/>
  <c r="J76" i="8"/>
  <c r="K76" i="8"/>
  <c r="J96" i="8"/>
  <c r="K96" i="8"/>
  <c r="J113" i="8"/>
  <c r="K113" i="8"/>
  <c r="K164" i="8"/>
  <c r="J164" i="8"/>
  <c r="J94" i="8"/>
  <c r="K94" i="8"/>
  <c r="J133" i="8"/>
  <c r="K133" i="8"/>
  <c r="J132" i="8"/>
  <c r="K132" i="8"/>
  <c r="J165" i="8"/>
  <c r="K165" i="8"/>
  <c r="J61" i="8"/>
  <c r="K61" i="8"/>
  <c r="K51" i="8"/>
  <c r="J51" i="8"/>
  <c r="K111" i="8"/>
  <c r="J111" i="8"/>
  <c r="J24" i="8"/>
  <c r="K24" i="8"/>
  <c r="K39" i="8"/>
  <c r="J39" i="8"/>
  <c r="K64" i="8"/>
  <c r="J64" i="8"/>
  <c r="J70" i="8"/>
  <c r="K70" i="8"/>
  <c r="J124" i="8"/>
  <c r="K124" i="8"/>
  <c r="J161" i="8"/>
  <c r="K161" i="8"/>
  <c r="J49" i="8"/>
  <c r="K49" i="8"/>
  <c r="J53" i="8"/>
  <c r="K53" i="8"/>
  <c r="J166" i="8"/>
  <c r="K166" i="8"/>
  <c r="J158" i="8"/>
  <c r="K158" i="8"/>
  <c r="J22" i="8"/>
  <c r="K22" i="8"/>
  <c r="J93" i="8"/>
  <c r="K93" i="8"/>
  <c r="J67" i="8"/>
  <c r="K67" i="8"/>
  <c r="K134" i="8"/>
  <c r="J134" i="8"/>
  <c r="K89" i="8"/>
  <c r="J89" i="8"/>
  <c r="K107" i="8"/>
  <c r="J107" i="8"/>
  <c r="J106" i="8"/>
  <c r="K106" i="8"/>
  <c r="J55" i="8"/>
  <c r="K55" i="8"/>
  <c r="J157" i="8"/>
  <c r="K157" i="8"/>
  <c r="J127" i="8"/>
  <c r="K127" i="8"/>
  <c r="J108" i="8"/>
  <c r="K108" i="8"/>
  <c r="K65" i="8"/>
  <c r="J65" i="8"/>
  <c r="J155" i="8"/>
  <c r="K155" i="8"/>
  <c r="J78" i="8"/>
  <c r="K78" i="8"/>
  <c r="K103" i="8"/>
  <c r="J103" i="8"/>
  <c r="J102" i="8"/>
  <c r="K102" i="8"/>
  <c r="J120" i="8"/>
  <c r="K120" i="8"/>
  <c r="K87" i="8"/>
  <c r="J87" i="8"/>
  <c r="J50" i="8"/>
  <c r="K50" i="8"/>
  <c r="J126" i="8"/>
  <c r="K126" i="8"/>
  <c r="J140" i="8"/>
  <c r="K140" i="8"/>
  <c r="K139" i="8"/>
  <c r="J139" i="8"/>
  <c r="J74" i="8"/>
  <c r="K74" i="8"/>
  <c r="J151" i="8"/>
  <c r="K151" i="8"/>
  <c r="J88" i="8"/>
  <c r="K88" i="8"/>
  <c r="J114" i="8"/>
  <c r="K114" i="8"/>
  <c r="K91" i="8"/>
  <c r="J91" i="8"/>
  <c r="K81" i="8"/>
  <c r="J81" i="8"/>
  <c r="K77" i="8"/>
  <c r="J77" i="8"/>
  <c r="J38" i="8"/>
  <c r="K38" i="8"/>
  <c r="J71" i="8"/>
  <c r="K71" i="8"/>
  <c r="K47" i="8"/>
  <c r="J47" i="8"/>
  <c r="J26" i="8"/>
  <c r="K26" i="8"/>
  <c r="J150" i="8"/>
  <c r="K150" i="8"/>
  <c r="J162" i="8"/>
  <c r="K162" i="8"/>
  <c r="J57" i="8"/>
  <c r="K57" i="8"/>
  <c r="K95" i="8"/>
  <c r="J95" i="8"/>
  <c r="K37" i="8"/>
  <c r="J37" i="8"/>
  <c r="J135" i="8"/>
  <c r="K135" i="8"/>
  <c r="J82" i="8"/>
  <c r="K82" i="8"/>
  <c r="K123" i="8"/>
  <c r="J123" i="8"/>
  <c r="J121" i="8"/>
  <c r="K121" i="8"/>
  <c r="J138" i="8"/>
  <c r="K138" i="8"/>
  <c r="K130" i="8"/>
  <c r="J130" i="8"/>
  <c r="K68" i="8"/>
  <c r="J68" i="8"/>
  <c r="K35" i="8"/>
  <c r="J35" i="8"/>
  <c r="J32" i="8"/>
  <c r="K32" i="8"/>
  <c r="J86" i="8"/>
  <c r="K86" i="8"/>
  <c r="K23" i="8"/>
  <c r="J23" i="8"/>
  <c r="J131" i="8"/>
  <c r="K131" i="8"/>
  <c r="J72" i="8"/>
  <c r="K72" i="8"/>
  <c r="J104" i="8"/>
  <c r="K104" i="8"/>
  <c r="J79" i="8"/>
  <c r="K79" i="8"/>
  <c r="J62" i="8"/>
  <c r="K62" i="8"/>
  <c r="K73" i="8"/>
  <c r="J73" i="8"/>
  <c r="J129" i="8"/>
  <c r="K129" i="8"/>
  <c r="J98" i="8"/>
  <c r="K98" i="8"/>
  <c r="J142" i="8"/>
  <c r="K142" i="8"/>
  <c r="J92" i="8"/>
  <c r="K92" i="8"/>
  <c r="K144" i="8"/>
  <c r="J144" i="8"/>
  <c r="J84" i="8"/>
  <c r="K84" i="8"/>
  <c r="J117" i="8"/>
  <c r="K117" i="8"/>
  <c r="J97" i="8"/>
  <c r="K97" i="8"/>
  <c r="J100" i="8"/>
  <c r="K100" i="8"/>
  <c r="K29" i="8"/>
  <c r="J29" i="8"/>
  <c r="J75" i="8"/>
  <c r="K75" i="8"/>
  <c r="J54" i="8"/>
  <c r="K54" i="8"/>
  <c r="K156" i="8"/>
  <c r="J156" i="8"/>
  <c r="J163" i="8"/>
  <c r="K163" i="8"/>
  <c r="J128" i="8"/>
  <c r="K128" i="8"/>
  <c r="J34" i="8"/>
  <c r="K34" i="8"/>
  <c r="J145" i="8"/>
  <c r="K145" i="8"/>
  <c r="J48" i="8"/>
  <c r="K48" i="8"/>
  <c r="J28" i="8"/>
  <c r="K28" i="8"/>
  <c r="J143" i="8"/>
  <c r="K143" i="8"/>
  <c r="J46" i="8"/>
  <c r="K46" i="8"/>
  <c r="J136" i="8"/>
  <c r="K136" i="8"/>
  <c r="K41" i="8"/>
  <c r="J41" i="8"/>
  <c r="K99" i="8"/>
  <c r="J99" i="8"/>
  <c r="J153" i="8"/>
  <c r="K153" i="8"/>
  <c r="J149" i="8"/>
  <c r="K149" i="8"/>
  <c r="J66" i="8"/>
  <c r="K66" i="8"/>
  <c r="J40" i="8"/>
  <c r="K40" i="8"/>
  <c r="J137" i="8"/>
  <c r="K137" i="8"/>
  <c r="J109" i="8"/>
  <c r="K109" i="8"/>
  <c r="J63" i="8"/>
  <c r="K63" i="8"/>
  <c r="K115" i="8"/>
  <c r="J115" i="8"/>
  <c r="K52" i="8"/>
  <c r="J52" i="8"/>
  <c r="J101" i="8"/>
  <c r="K101" i="8"/>
  <c r="K125" i="8"/>
  <c r="J125" i="8"/>
  <c r="D22" i="8"/>
  <c r="L22" i="8" s="1"/>
  <c r="E22" i="8"/>
  <c r="M22" i="8" s="1"/>
  <c r="D112" i="8"/>
  <c r="L112" i="8" s="1"/>
  <c r="E112" i="8"/>
  <c r="M112" i="8" s="1"/>
  <c r="D134" i="8"/>
  <c r="L134" i="8" s="1"/>
  <c r="E134" i="8"/>
  <c r="M134" i="8" s="1"/>
  <c r="D135" i="8"/>
  <c r="L135" i="8" s="1"/>
  <c r="E135" i="8"/>
  <c r="M135" i="8" s="1"/>
  <c r="E198" i="9"/>
  <c r="G199" i="8" s="1"/>
  <c r="D198" i="9"/>
  <c r="F199" i="8" s="1"/>
  <c r="D133" i="8"/>
  <c r="L133" i="8" s="1"/>
  <c r="E133" i="8"/>
  <c r="M133" i="8" s="1"/>
  <c r="E142" i="8"/>
  <c r="M142" i="8" s="1"/>
  <c r="D142" i="8"/>
  <c r="L142" i="8" s="1"/>
  <c r="E77" i="9"/>
  <c r="G78" i="8" s="1"/>
  <c r="G77" i="9"/>
  <c r="G61" i="9"/>
  <c r="E61" i="9"/>
  <c r="G62" i="8" s="1"/>
  <c r="L188" i="11"/>
  <c r="N188" i="11" s="1"/>
  <c r="I189" i="8" s="1"/>
  <c r="K188" i="11"/>
  <c r="M188" i="11" s="1"/>
  <c r="H189" i="8" s="1"/>
  <c r="J38" i="11"/>
  <c r="I38" i="11"/>
  <c r="J64" i="11"/>
  <c r="I64" i="11"/>
  <c r="I103" i="11"/>
  <c r="J103" i="11"/>
  <c r="K21" i="11"/>
  <c r="M21" i="11" s="1"/>
  <c r="H22" i="8" s="1"/>
  <c r="D24" i="8"/>
  <c r="L24" i="8" s="1"/>
  <c r="E24" i="8"/>
  <c r="M24" i="8" s="1"/>
  <c r="D28" i="8"/>
  <c r="L28" i="8" s="1"/>
  <c r="E28" i="8"/>
  <c r="M28" i="8" s="1"/>
  <c r="D60" i="8"/>
  <c r="L60" i="8" s="1"/>
  <c r="E60" i="8"/>
  <c r="M60" i="8" s="1"/>
  <c r="D88" i="8"/>
  <c r="L88" i="8" s="1"/>
  <c r="E88" i="8"/>
  <c r="M88" i="8" s="1"/>
  <c r="D120" i="8"/>
  <c r="L120" i="8" s="1"/>
  <c r="E120" i="8"/>
  <c r="M120" i="8" s="1"/>
  <c r="D141" i="9"/>
  <c r="F142" i="8" s="1"/>
  <c r="D77" i="9"/>
  <c r="F78" i="8" s="1"/>
  <c r="L80" i="11"/>
  <c r="N80" i="11" s="1"/>
  <c r="I81" i="8" s="1"/>
  <c r="K60" i="11"/>
  <c r="M60" i="11" s="1"/>
  <c r="H61" i="8" s="1"/>
  <c r="K34" i="11"/>
  <c r="M34" i="11" s="1"/>
  <c r="H35" i="8" s="1"/>
  <c r="D34" i="8"/>
  <c r="L34" i="8" s="1"/>
  <c r="E34" i="8"/>
  <c r="M34" i="8" s="1"/>
  <c r="D82" i="8"/>
  <c r="L82" i="8" s="1"/>
  <c r="E82" i="8"/>
  <c r="M82" i="8" s="1"/>
  <c r="D114" i="8"/>
  <c r="L114" i="8" s="1"/>
  <c r="E114" i="8"/>
  <c r="M114" i="8" s="1"/>
  <c r="L54" i="11"/>
  <c r="N54" i="11" s="1"/>
  <c r="I55" i="8" s="1"/>
  <c r="E202" i="9"/>
  <c r="D202" i="9"/>
  <c r="G202" i="9"/>
  <c r="D186" i="9"/>
  <c r="F187" i="8" s="1"/>
  <c r="G186" i="9"/>
  <c r="D170" i="9"/>
  <c r="F171" i="8" s="1"/>
  <c r="G170" i="9"/>
  <c r="D161" i="8"/>
  <c r="L161" i="8" s="1"/>
  <c r="E161" i="8"/>
  <c r="M161" i="8" s="1"/>
  <c r="D151" i="8"/>
  <c r="L151" i="8" s="1"/>
  <c r="E151" i="8"/>
  <c r="M151" i="8" s="1"/>
  <c r="G136" i="9"/>
  <c r="E136" i="9"/>
  <c r="G137" i="8" s="1"/>
  <c r="D136" i="9"/>
  <c r="F137" i="8" s="1"/>
  <c r="D114" i="9"/>
  <c r="F115" i="8" s="1"/>
  <c r="G114" i="9"/>
  <c r="G76" i="9"/>
  <c r="D76" i="9"/>
  <c r="F77" i="8" s="1"/>
  <c r="D50" i="9"/>
  <c r="F51" i="8" s="1"/>
  <c r="G50" i="9"/>
  <c r="D153" i="9"/>
  <c r="F154" i="8" s="1"/>
  <c r="G153" i="9"/>
  <c r="D138" i="8"/>
  <c r="L138" i="8" s="1"/>
  <c r="E138" i="8"/>
  <c r="M138" i="8" s="1"/>
  <c r="E113" i="9"/>
  <c r="G114" i="8" s="1"/>
  <c r="D113" i="9"/>
  <c r="F114" i="8" s="1"/>
  <c r="E97" i="9"/>
  <c r="G98" i="8" s="1"/>
  <c r="D97" i="9"/>
  <c r="F98" i="8" s="1"/>
  <c r="E81" i="9"/>
  <c r="G82" i="8" s="1"/>
  <c r="D81" i="9"/>
  <c r="F82" i="8" s="1"/>
  <c r="D49" i="9"/>
  <c r="F50" i="8" s="1"/>
  <c r="G49" i="9"/>
  <c r="I80" i="11"/>
  <c r="I49" i="11"/>
  <c r="J49" i="11"/>
  <c r="J140" i="11"/>
  <c r="I140" i="11"/>
  <c r="J83" i="11"/>
  <c r="I83" i="11"/>
  <c r="D80" i="8"/>
  <c r="L80" i="8" s="1"/>
  <c r="E80" i="8"/>
  <c r="M80" i="8" s="1"/>
  <c r="D70" i="8"/>
  <c r="L70" i="8" s="1"/>
  <c r="E70" i="8"/>
  <c r="M70" i="8" s="1"/>
  <c r="E182" i="9"/>
  <c r="G183" i="8" s="1"/>
  <c r="G182" i="9"/>
  <c r="D126" i="8"/>
  <c r="L126" i="8" s="1"/>
  <c r="E126" i="8"/>
  <c r="M126" i="8" s="1"/>
  <c r="G29" i="9"/>
  <c r="E29" i="9"/>
  <c r="G30" i="8" s="1"/>
  <c r="D36" i="8"/>
  <c r="L36" i="8" s="1"/>
  <c r="E36" i="8"/>
  <c r="M36" i="8" s="1"/>
  <c r="D68" i="8"/>
  <c r="L68" i="8" s="1"/>
  <c r="E68" i="8"/>
  <c r="M68" i="8" s="1"/>
  <c r="D96" i="8"/>
  <c r="L96" i="8" s="1"/>
  <c r="E96" i="8"/>
  <c r="M96" i="8" s="1"/>
  <c r="D42" i="8"/>
  <c r="L42" i="8" s="1"/>
  <c r="E42" i="8"/>
  <c r="M42" i="8" s="1"/>
  <c r="D86" i="8"/>
  <c r="L86" i="8" s="1"/>
  <c r="E86" i="8"/>
  <c r="M86" i="8" s="1"/>
  <c r="D118" i="8"/>
  <c r="L118" i="8" s="1"/>
  <c r="E118" i="8"/>
  <c r="M118" i="8" s="1"/>
  <c r="E150" i="8"/>
  <c r="M150" i="8" s="1"/>
  <c r="D150" i="8"/>
  <c r="L150" i="8" s="1"/>
  <c r="D61" i="9"/>
  <c r="F62" i="8" s="1"/>
  <c r="D153" i="8"/>
  <c r="L153" i="8" s="1"/>
  <c r="E153" i="8"/>
  <c r="M153" i="8" s="1"/>
  <c r="E206" i="9"/>
  <c r="G206" i="9"/>
  <c r="D206" i="9"/>
  <c r="E190" i="9"/>
  <c r="G191" i="8" s="1"/>
  <c r="D190" i="9"/>
  <c r="F191" i="8" s="1"/>
  <c r="G190" i="9"/>
  <c r="E141" i="8"/>
  <c r="M141" i="8" s="1"/>
  <c r="D141" i="8"/>
  <c r="L141" i="8" s="1"/>
  <c r="E126" i="9"/>
  <c r="G127" i="8" s="1"/>
  <c r="G126" i="9"/>
  <c r="D98" i="9"/>
  <c r="F99" i="8" s="1"/>
  <c r="G98" i="9"/>
  <c r="G60" i="9"/>
  <c r="D60" i="9"/>
  <c r="F61" i="8" s="1"/>
  <c r="E35" i="8"/>
  <c r="M35" i="8" s="1"/>
  <c r="D69" i="9"/>
  <c r="F70" i="8" s="1"/>
  <c r="E69" i="9"/>
  <c r="G70" i="8" s="1"/>
  <c r="G53" i="9"/>
  <c r="E53" i="9"/>
  <c r="G54" i="8" s="1"/>
  <c r="D53" i="9"/>
  <c r="F54" i="8" s="1"/>
  <c r="G37" i="9"/>
  <c r="D37" i="9"/>
  <c r="F38" i="8" s="1"/>
  <c r="E37" i="9"/>
  <c r="G38" i="8" s="1"/>
  <c r="C205" i="9"/>
  <c r="E205" i="9"/>
  <c r="C201" i="9"/>
  <c r="G199" i="9"/>
  <c r="D199" i="9"/>
  <c r="F200" i="8" s="1"/>
  <c r="D197" i="9"/>
  <c r="F198" i="8" s="1"/>
  <c r="G197" i="9"/>
  <c r="C193" i="9"/>
  <c r="E193" i="9"/>
  <c r="G194" i="8" s="1"/>
  <c r="G191" i="9"/>
  <c r="D191" i="9"/>
  <c r="F192" i="8" s="1"/>
  <c r="C189" i="9"/>
  <c r="E189" i="9"/>
  <c r="G190" i="8" s="1"/>
  <c r="C187" i="9"/>
  <c r="D185" i="9"/>
  <c r="F186" i="8" s="1"/>
  <c r="G185" i="9"/>
  <c r="C181" i="9"/>
  <c r="C177" i="9"/>
  <c r="E177" i="9"/>
  <c r="G178" i="8" s="1"/>
  <c r="C173" i="9"/>
  <c r="C169" i="9"/>
  <c r="E169" i="9" s="1"/>
  <c r="G170" i="8" s="1"/>
  <c r="C165" i="9"/>
  <c r="C161" i="9"/>
  <c r="E161" i="9"/>
  <c r="G162" i="8" s="1"/>
  <c r="C157" i="9"/>
  <c r="D155" i="9"/>
  <c r="F156" i="8" s="1"/>
  <c r="G155" i="9"/>
  <c r="E153" i="9"/>
  <c r="G154" i="8" s="1"/>
  <c r="E149" i="9"/>
  <c r="G150" i="8" s="1"/>
  <c r="D148" i="8"/>
  <c r="L148" i="8" s="1"/>
  <c r="E148" i="8"/>
  <c r="M148" i="8" s="1"/>
  <c r="E145" i="9"/>
  <c r="G146" i="8" s="1"/>
  <c r="C143" i="9"/>
  <c r="E143" i="9"/>
  <c r="G144" i="8" s="1"/>
  <c r="E141" i="9"/>
  <c r="G142" i="8" s="1"/>
  <c r="E137" i="9"/>
  <c r="G138" i="8" s="1"/>
  <c r="C135" i="9"/>
  <c r="E135" i="9"/>
  <c r="G136" i="8" s="1"/>
  <c r="E133" i="9"/>
  <c r="G134" i="8" s="1"/>
  <c r="E129" i="9"/>
  <c r="G130" i="8" s="1"/>
  <c r="C127" i="9"/>
  <c r="E125" i="9"/>
  <c r="G126" i="8" s="1"/>
  <c r="D122" i="9"/>
  <c r="F123" i="8" s="1"/>
  <c r="G122" i="9"/>
  <c r="C120" i="9"/>
  <c r="E120" i="9"/>
  <c r="G121" i="8" s="1"/>
  <c r="C118" i="9"/>
  <c r="D116" i="9"/>
  <c r="F117" i="8" s="1"/>
  <c r="C112" i="9"/>
  <c r="E108" i="9"/>
  <c r="G109" i="8" s="1"/>
  <c r="C104" i="9"/>
  <c r="C102" i="9"/>
  <c r="E102" i="9"/>
  <c r="G103" i="8" s="1"/>
  <c r="G96" i="9"/>
  <c r="D96" i="9"/>
  <c r="F97" i="8" s="1"/>
  <c r="E92" i="9"/>
  <c r="G93" i="8" s="1"/>
  <c r="D90" i="9"/>
  <c r="F91" i="8" s="1"/>
  <c r="G90" i="9"/>
  <c r="C88" i="9"/>
  <c r="C86" i="9"/>
  <c r="E86" i="9"/>
  <c r="G87" i="8" s="1"/>
  <c r="D84" i="9"/>
  <c r="F85" i="8" s="1"/>
  <c r="G84" i="9"/>
  <c r="C80" i="9"/>
  <c r="E80" i="9"/>
  <c r="G81" i="8" s="1"/>
  <c r="E76" i="9"/>
  <c r="G77" i="8" s="1"/>
  <c r="D74" i="9"/>
  <c r="F75" i="8" s="1"/>
  <c r="G74" i="9"/>
  <c r="C72" i="9"/>
  <c r="C70" i="9"/>
  <c r="E70" i="9"/>
  <c r="G71" i="8" s="1"/>
  <c r="E66" i="9"/>
  <c r="G67" i="8" s="1"/>
  <c r="C64" i="9"/>
  <c r="E60" i="9"/>
  <c r="G61" i="8" s="1"/>
  <c r="C58" i="9"/>
  <c r="E58" i="9"/>
  <c r="G59" i="8" s="1"/>
  <c r="C56" i="9"/>
  <c r="C54" i="9"/>
  <c r="E54" i="9"/>
  <c r="G55" i="8" s="1"/>
  <c r="G52" i="9"/>
  <c r="E50" i="9"/>
  <c r="G51" i="8" s="1"/>
  <c r="C48" i="9"/>
  <c r="E48" i="9"/>
  <c r="G49" i="8" s="1"/>
  <c r="E44" i="9"/>
  <c r="G45" i="8" s="1"/>
  <c r="C42" i="9"/>
  <c r="E42" i="9"/>
  <c r="G43" i="8" s="1"/>
  <c r="C40" i="9"/>
  <c r="C38" i="9"/>
  <c r="E38" i="9"/>
  <c r="G39" i="8" s="1"/>
  <c r="E34" i="9"/>
  <c r="G35" i="8" s="1"/>
  <c r="C32" i="9"/>
  <c r="C28" i="9"/>
  <c r="E28" i="9" s="1"/>
  <c r="G29" i="8" s="1"/>
  <c r="I33" i="11"/>
  <c r="J33" i="11"/>
  <c r="J41" i="11"/>
  <c r="I41" i="11"/>
  <c r="I149" i="11"/>
  <c r="J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I200" i="8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I167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J115" i="11"/>
  <c r="F114" i="11"/>
  <c r="E114" i="11"/>
  <c r="H114" i="11"/>
  <c r="H111" i="11"/>
  <c r="F111" i="11"/>
  <c r="E108" i="11"/>
  <c r="F108" i="11"/>
  <c r="H108" i="11"/>
  <c r="E104" i="11"/>
  <c r="F104" i="11"/>
  <c r="J101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J66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I51" i="11" s="1"/>
  <c r="D44" i="11"/>
  <c r="E43" i="11"/>
  <c r="H43" i="11"/>
  <c r="I43" i="11" s="1"/>
  <c r="D52" i="8"/>
  <c r="L52" i="8" s="1"/>
  <c r="E52" i="8"/>
  <c r="M52" i="8" s="1"/>
  <c r="D102" i="8"/>
  <c r="L102" i="8" s="1"/>
  <c r="E102" i="8"/>
  <c r="M102" i="8" s="1"/>
  <c r="D159" i="8"/>
  <c r="L159" i="8" s="1"/>
  <c r="E159" i="8"/>
  <c r="M159" i="8" s="1"/>
  <c r="E166" i="9"/>
  <c r="G167" i="8" s="1"/>
  <c r="G166" i="9"/>
  <c r="G156" i="9"/>
  <c r="E156" i="9"/>
  <c r="G157" i="8" s="1"/>
  <c r="D156" i="9"/>
  <c r="F157" i="8" s="1"/>
  <c r="E142" i="9"/>
  <c r="G143" i="8" s="1"/>
  <c r="G142" i="9"/>
  <c r="G92" i="9"/>
  <c r="D92" i="9"/>
  <c r="F93" i="8" s="1"/>
  <c r="D66" i="9"/>
  <c r="F67" i="8" s="1"/>
  <c r="G66" i="9"/>
  <c r="E109" i="9"/>
  <c r="G110" i="8" s="1"/>
  <c r="G109" i="9"/>
  <c r="E93" i="9"/>
  <c r="G94" i="8" s="1"/>
  <c r="G93" i="9"/>
  <c r="G45" i="9"/>
  <c r="D45" i="9"/>
  <c r="F46" i="8" s="1"/>
  <c r="I130" i="11"/>
  <c r="J130" i="11"/>
  <c r="J117" i="11"/>
  <c r="I117" i="11"/>
  <c r="I172" i="11"/>
  <c r="J172" i="11"/>
  <c r="J184" i="11"/>
  <c r="D23" i="8"/>
  <c r="L23" i="8" s="1"/>
  <c r="E23" i="8"/>
  <c r="M23" i="8" s="1"/>
  <c r="D44" i="8"/>
  <c r="L44" i="8" s="1"/>
  <c r="E44" i="8"/>
  <c r="M44" i="8" s="1"/>
  <c r="D72" i="8"/>
  <c r="L72" i="8" s="1"/>
  <c r="E72" i="8"/>
  <c r="M72" i="8" s="1"/>
  <c r="D104" i="8"/>
  <c r="L104" i="8" s="1"/>
  <c r="E104" i="8"/>
  <c r="M104" i="8" s="1"/>
  <c r="D125" i="9"/>
  <c r="F126" i="8" s="1"/>
  <c r="D93" i="9"/>
  <c r="F94" i="8" s="1"/>
  <c r="E66" i="8"/>
  <c r="M66" i="8" s="1"/>
  <c r="D66" i="8"/>
  <c r="L66" i="8" s="1"/>
  <c r="D98" i="8"/>
  <c r="L98" i="8" s="1"/>
  <c r="E98" i="8"/>
  <c r="M98" i="8" s="1"/>
  <c r="D130" i="8"/>
  <c r="L130" i="8" s="1"/>
  <c r="E130" i="8"/>
  <c r="M130" i="8" s="1"/>
  <c r="D29" i="9"/>
  <c r="F30" i="8" s="1"/>
  <c r="G198" i="9"/>
  <c r="E194" i="9"/>
  <c r="G195" i="8" s="1"/>
  <c r="G194" i="9"/>
  <c r="D178" i="9"/>
  <c r="F179" i="8" s="1"/>
  <c r="G178" i="9"/>
  <c r="D162" i="9"/>
  <c r="F163" i="8" s="1"/>
  <c r="G162" i="9"/>
  <c r="D152" i="9"/>
  <c r="F153" i="8" s="1"/>
  <c r="E152" i="9"/>
  <c r="G153" i="8" s="1"/>
  <c r="G108" i="9"/>
  <c r="D108" i="9"/>
  <c r="F109" i="8" s="1"/>
  <c r="D82" i="9"/>
  <c r="F83" i="8" s="1"/>
  <c r="G82" i="9"/>
  <c r="D45" i="8"/>
  <c r="L45" i="8" s="1"/>
  <c r="E121" i="9"/>
  <c r="G122" i="8" s="1"/>
  <c r="D121" i="9"/>
  <c r="F122" i="8" s="1"/>
  <c r="G121" i="9"/>
  <c r="E105" i="9"/>
  <c r="G106" i="8" s="1"/>
  <c r="G105" i="9"/>
  <c r="E89" i="9"/>
  <c r="G90" i="8" s="1"/>
  <c r="D89" i="9"/>
  <c r="F90" i="8" s="1"/>
  <c r="G89" i="9"/>
  <c r="E73" i="9"/>
  <c r="G74" i="8" s="1"/>
  <c r="G73" i="9"/>
  <c r="D57" i="9"/>
  <c r="F58" i="8" s="1"/>
  <c r="G57" i="9"/>
  <c r="J47" i="11"/>
  <c r="I47" i="11"/>
  <c r="I84" i="11"/>
  <c r="J84" i="11"/>
  <c r="D145" i="8"/>
  <c r="L145" i="8" s="1"/>
  <c r="E145" i="8"/>
  <c r="M145" i="8" s="1"/>
  <c r="D129" i="8"/>
  <c r="L129" i="8" s="1"/>
  <c r="E129" i="8"/>
  <c r="M129" i="8" s="1"/>
  <c r="D124" i="8"/>
  <c r="L124" i="8" s="1"/>
  <c r="E124" i="8"/>
  <c r="M124" i="8" s="1"/>
  <c r="D108" i="8"/>
  <c r="L108" i="8" s="1"/>
  <c r="E108" i="8"/>
  <c r="M108" i="8" s="1"/>
  <c r="D100" i="8"/>
  <c r="L100" i="8" s="1"/>
  <c r="E100" i="8"/>
  <c r="M100" i="8" s="1"/>
  <c r="D92" i="8"/>
  <c r="L92" i="8" s="1"/>
  <c r="E92" i="8"/>
  <c r="M92" i="8" s="1"/>
  <c r="D76" i="8"/>
  <c r="L76" i="8" s="1"/>
  <c r="E76" i="8"/>
  <c r="M76" i="8" s="1"/>
  <c r="D64" i="8"/>
  <c r="L64" i="8" s="1"/>
  <c r="E64" i="8"/>
  <c r="M64" i="8" s="1"/>
  <c r="D56" i="8"/>
  <c r="L56" i="8" s="1"/>
  <c r="E56" i="8"/>
  <c r="M56" i="8" s="1"/>
  <c r="D48" i="8"/>
  <c r="L48" i="8" s="1"/>
  <c r="E48" i="8"/>
  <c r="M48" i="8" s="1"/>
  <c r="D40" i="8"/>
  <c r="L40" i="8" s="1"/>
  <c r="E40" i="8"/>
  <c r="M40" i="8" s="1"/>
  <c r="D32" i="8"/>
  <c r="L32" i="8" s="1"/>
  <c r="E32" i="8"/>
  <c r="M32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D155" i="8"/>
  <c r="L155" i="8" s="1"/>
  <c r="E155" i="8"/>
  <c r="M155" i="8" s="1"/>
  <c r="D149" i="8"/>
  <c r="L149" i="8" s="1"/>
  <c r="E149" i="8"/>
  <c r="M149" i="8" s="1"/>
  <c r="D165" i="8"/>
  <c r="L165" i="8" s="1"/>
  <c r="E165" i="8"/>
  <c r="M165" i="8" s="1"/>
  <c r="D131" i="8"/>
  <c r="L131" i="8" s="1"/>
  <c r="E131" i="8"/>
  <c r="M131" i="8" s="1"/>
  <c r="D147" i="8"/>
  <c r="L147" i="8" s="1"/>
  <c r="E147" i="8"/>
  <c r="M147" i="8" s="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G125" i="8" s="1"/>
  <c r="E227" i="4"/>
  <c r="I227" i="4" s="1"/>
  <c r="D227" i="4"/>
  <c r="H227" i="4" s="1"/>
  <c r="F227" i="4"/>
  <c r="J227" i="4" s="1"/>
  <c r="G227" i="4"/>
  <c r="AL339" i="4"/>
  <c r="AR339" i="4" s="1"/>
  <c r="AC247" i="4"/>
  <c r="AD247" i="4"/>
  <c r="AP247" i="4" s="1"/>
  <c r="AV247" i="4" s="1"/>
  <c r="AG247" i="4"/>
  <c r="AM247" i="4" s="1"/>
  <c r="AS247" i="4" s="1"/>
  <c r="AE247" i="4"/>
  <c r="AQ247" i="4" s="1"/>
  <c r="AW247" i="4" s="1"/>
  <c r="AI247" i="4"/>
  <c r="AK247" i="4"/>
  <c r="Z247" i="4"/>
  <c r="AL247" i="4" s="1"/>
  <c r="AR247" i="4" s="1"/>
  <c r="AF247" i="4"/>
  <c r="AH247" i="4"/>
  <c r="AN247" i="4" s="1"/>
  <c r="AT247" i="4" s="1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L311" i="4" s="1"/>
  <c r="AR311" i="4" s="1"/>
  <c r="AF311" i="4"/>
  <c r="AH311" i="4"/>
  <c r="AN311" i="4" s="1"/>
  <c r="AT311" i="4" s="1"/>
  <c r="AC323" i="4"/>
  <c r="AO323" i="4" s="1"/>
  <c r="AU323" i="4" s="1"/>
  <c r="AD323" i="4"/>
  <c r="AI323" i="4"/>
  <c r="AE323" i="4"/>
  <c r="AG323" i="4"/>
  <c r="AM323" i="4" s="1"/>
  <c r="AS323" i="4" s="1"/>
  <c r="AF323" i="4"/>
  <c r="Z323" i="4"/>
  <c r="AK323" i="4"/>
  <c r="AJ323" i="4"/>
  <c r="AC357" i="4"/>
  <c r="AD357" i="4"/>
  <c r="AG357" i="4"/>
  <c r="AM357" i="4" s="1"/>
  <c r="AS357" i="4" s="1"/>
  <c r="AE357" i="4"/>
  <c r="AQ357" i="4" s="1"/>
  <c r="AW357" i="4" s="1"/>
  <c r="AI357" i="4"/>
  <c r="AF357" i="4"/>
  <c r="Z357" i="4"/>
  <c r="AL357" i="4" s="1"/>
  <c r="AR357" i="4" s="1"/>
  <c r="AH357" i="4"/>
  <c r="AN357" i="4" s="1"/>
  <c r="AT357" i="4" s="1"/>
  <c r="AJ357" i="4"/>
  <c r="AM380" i="4"/>
  <c r="AS380" i="4" s="1"/>
  <c r="AN341" i="4"/>
  <c r="AT341" i="4" s="1"/>
  <c r="AL341" i="4"/>
  <c r="AR341" i="4" s="1"/>
  <c r="AO275" i="4"/>
  <c r="AU275" i="4" s="1"/>
  <c r="AM341" i="4"/>
  <c r="AS341" i="4" s="1"/>
  <c r="AQ253" i="4"/>
  <c r="AW253" i="4" s="1"/>
  <c r="AQ347" i="4"/>
  <c r="AW347" i="4" s="1"/>
  <c r="AQ215" i="4"/>
  <c r="AW215" i="4" s="1"/>
  <c r="AQ333" i="4"/>
  <c r="AW333" i="4" s="1"/>
  <c r="AQ269" i="4"/>
  <c r="AW269" i="4" s="1"/>
  <c r="AQ299" i="4"/>
  <c r="AW299" i="4" s="1"/>
  <c r="AQ231" i="4"/>
  <c r="AW231" i="4" s="1"/>
  <c r="AP380" i="4"/>
  <c r="AV380" i="4" s="1"/>
  <c r="AQ341" i="4"/>
  <c r="AW341" i="4" s="1"/>
  <c r="AN248" i="4"/>
  <c r="AT248" i="4" s="1"/>
  <c r="AM212" i="4"/>
  <c r="AS212" i="4" s="1"/>
  <c r="AL350" i="4"/>
  <c r="AR350" i="4" s="1"/>
  <c r="AN312" i="4"/>
  <c r="AT312" i="4" s="1"/>
  <c r="AO354" i="4"/>
  <c r="AU354" i="4" s="1"/>
  <c r="X383" i="4"/>
  <c r="AO213" i="4"/>
  <c r="AU213" i="4" s="1"/>
  <c r="U372" i="4"/>
  <c r="V372" i="4"/>
  <c r="W372" i="4" s="1"/>
  <c r="W356" i="4"/>
  <c r="V326" i="4"/>
  <c r="U326" i="4"/>
  <c r="U310" i="4"/>
  <c r="V310" i="4"/>
  <c r="V294" i="4"/>
  <c r="U294" i="4"/>
  <c r="U278" i="4"/>
  <c r="V278" i="4"/>
  <c r="V262" i="4"/>
  <c r="W262" i="4" s="1"/>
  <c r="U262" i="4"/>
  <c r="V250" i="4"/>
  <c r="W250" i="4" s="1"/>
  <c r="U250" i="4"/>
  <c r="W214" i="4"/>
  <c r="U191" i="4"/>
  <c r="V191" i="4"/>
  <c r="W191" i="4" s="1"/>
  <c r="W352" i="4"/>
  <c r="W336" i="4"/>
  <c r="U322" i="4"/>
  <c r="V322" i="4"/>
  <c r="W322" i="4" s="1"/>
  <c r="V306" i="4"/>
  <c r="U306" i="4"/>
  <c r="U290" i="4"/>
  <c r="V290" i="4"/>
  <c r="W290" i="4" s="1"/>
  <c r="V274" i="4"/>
  <c r="U274" i="4"/>
  <c r="U258" i="4"/>
  <c r="V258" i="4"/>
  <c r="W258" i="4" s="1"/>
  <c r="U207" i="4"/>
  <c r="V207" i="4"/>
  <c r="W207" i="4" s="1"/>
  <c r="U255" i="4"/>
  <c r="V255" i="4"/>
  <c r="W255" i="4" s="1"/>
  <c r="Y206" i="4"/>
  <c r="AN213" i="4"/>
  <c r="AT213" i="4" s="1"/>
  <c r="AB213" i="4"/>
  <c r="AA213" i="4"/>
  <c r="AM213" i="4" s="1"/>
  <c r="AS213" i="4" s="1"/>
  <c r="AI213" i="4"/>
  <c r="U244" i="4"/>
  <c r="V244" i="4"/>
  <c r="U334" i="4"/>
  <c r="V334" i="4"/>
  <c r="W334" i="4" s="1"/>
  <c r="X334" i="4" s="1"/>
  <c r="V318" i="4"/>
  <c r="U318" i="4"/>
  <c r="U302" i="4"/>
  <c r="V302" i="4"/>
  <c r="W302" i="4" s="1"/>
  <c r="V286" i="4"/>
  <c r="W286" i="4" s="1"/>
  <c r="U286" i="4"/>
  <c r="U270" i="4"/>
  <c r="V270" i="4"/>
  <c r="W270" i="4" s="1"/>
  <c r="U223" i="4"/>
  <c r="V223" i="4"/>
  <c r="W223" i="4" s="1"/>
  <c r="U287" i="4"/>
  <c r="V287" i="4"/>
  <c r="W287" i="4" s="1"/>
  <c r="U303" i="4"/>
  <c r="V303" i="4"/>
  <c r="W303" i="4" s="1"/>
  <c r="U319" i="4"/>
  <c r="V319" i="4"/>
  <c r="W319" i="4" s="1"/>
  <c r="X190" i="4"/>
  <c r="Y254" i="4"/>
  <c r="AB229" i="4"/>
  <c r="AC229" i="4"/>
  <c r="AA229" i="4"/>
  <c r="AK229" i="4"/>
  <c r="AJ229" i="4"/>
  <c r="AE229" i="4"/>
  <c r="AG229" i="4"/>
  <c r="AD229" i="4"/>
  <c r="AP229" i="4" s="1"/>
  <c r="AV229" i="4" s="1"/>
  <c r="AF229" i="4"/>
  <c r="AI229" i="4"/>
  <c r="Z229" i="4"/>
  <c r="AL229" i="4" s="1"/>
  <c r="AR229" i="4" s="1"/>
  <c r="AH229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V235" i="4"/>
  <c r="U235" i="4"/>
  <c r="U351" i="4"/>
  <c r="V351" i="4"/>
  <c r="W351" i="4" s="1"/>
  <c r="Y225" i="4"/>
  <c r="Y221" i="4"/>
  <c r="Y345" i="4"/>
  <c r="Y313" i="4"/>
  <c r="U348" i="4"/>
  <c r="W366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/>
  <c r="D320" i="5"/>
  <c r="I320" i="5" s="1"/>
  <c r="D264" i="5"/>
  <c r="E264" i="5"/>
  <c r="D260" i="5"/>
  <c r="E260" i="5" s="1"/>
  <c r="D256" i="5"/>
  <c r="E256" i="5"/>
  <c r="D244" i="5"/>
  <c r="E240" i="5"/>
  <c r="D232" i="5"/>
  <c r="E228" i="5"/>
  <c r="D208" i="5"/>
  <c r="E208" i="5"/>
  <c r="D188" i="5"/>
  <c r="E188" i="5" s="1"/>
  <c r="Y233" i="4"/>
  <c r="Y273" i="4"/>
  <c r="W232" i="4"/>
  <c r="U356" i="4"/>
  <c r="W234" i="4"/>
  <c r="W374" i="4"/>
  <c r="W228" i="4"/>
  <c r="W346" i="4"/>
  <c r="W369" i="4"/>
  <c r="U377" i="4"/>
  <c r="W377" i="4" s="1"/>
  <c r="Q365" i="4"/>
  <c r="T365" i="4" s="1"/>
  <c r="V365" i="4" s="1"/>
  <c r="W365" i="4" s="1"/>
  <c r="Y359" i="4"/>
  <c r="Y337" i="4"/>
  <c r="Y305" i="4"/>
  <c r="Y257" i="4"/>
  <c r="W242" i="4"/>
  <c r="U230" i="4"/>
  <c r="W288" i="4"/>
  <c r="W338" i="4"/>
  <c r="U361" i="4"/>
  <c r="W361" i="4" s="1"/>
  <c r="X201" i="4"/>
  <c r="Y281" i="4"/>
  <c r="Y249" i="4"/>
  <c r="W216" i="4"/>
  <c r="U340" i="4"/>
  <c r="W358" i="4"/>
  <c r="W296" i="4"/>
  <c r="W328" i="4"/>
  <c r="Q355" i="4"/>
  <c r="T355" i="4" s="1"/>
  <c r="V355" i="4" s="1"/>
  <c r="W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H241" i="3"/>
  <c r="F241" i="3"/>
  <c r="I241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380" i="4"/>
  <c r="AR380" i="4" s="1"/>
  <c r="AL557" i="4"/>
  <c r="AQ360" i="4"/>
  <c r="AW360" i="4" s="1"/>
  <c r="D196" i="4"/>
  <c r="H196" i="4" s="1"/>
  <c r="F196" i="4"/>
  <c r="J196" i="4" s="1"/>
  <c r="G196" i="4"/>
  <c r="D585" i="4"/>
  <c r="AD560" i="4"/>
  <c r="AP560" i="4" s="1"/>
  <c r="AA568" i="4"/>
  <c r="AM568" i="4" s="1"/>
  <c r="AC568" i="4"/>
  <c r="AO568" i="4" s="1"/>
  <c r="AF415" i="4"/>
  <c r="AB415" i="4"/>
  <c r="AN415" i="4" s="1"/>
  <c r="AD415" i="4"/>
  <c r="D510" i="4"/>
  <c r="AE557" i="4"/>
  <c r="AB376" i="4"/>
  <c r="AN376" i="4" s="1"/>
  <c r="AT376" i="4" s="1"/>
  <c r="AH557" i="4"/>
  <c r="AN557" i="4" s="1"/>
  <c r="AD376" i="4"/>
  <c r="AP376" i="4" s="1"/>
  <c r="AV376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415" i="4"/>
  <c r="AM415" i="4" s="1"/>
  <c r="AI415" i="4"/>
  <c r="AO415" i="4" s="1"/>
  <c r="AG557" i="4"/>
  <c r="Z376" i="4"/>
  <c r="AL376" i="4" s="1"/>
  <c r="AR376" i="4" s="1"/>
  <c r="AD557" i="4"/>
  <c r="AP557" i="4" s="1"/>
  <c r="AA376" i="4"/>
  <c r="AM376" i="4" s="1"/>
  <c r="AS376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AK415" i="4"/>
  <c r="AQ415" i="4" s="1"/>
  <c r="Z415" i="4"/>
  <c r="AL415" i="4" s="1"/>
  <c r="AJ415" i="4"/>
  <c r="E510" i="4"/>
  <c r="AC376" i="4"/>
  <c r="AO376" i="4" s="1"/>
  <c r="AU376" i="4" s="1"/>
  <c r="AC557" i="4"/>
  <c r="AO557" i="4" s="1"/>
  <c r="AA582" i="4"/>
  <c r="AM582" i="4" s="1"/>
  <c r="AK557" i="4"/>
  <c r="X194" i="4"/>
  <c r="X427" i="4"/>
  <c r="Y467" i="4"/>
  <c r="Y499" i="4"/>
  <c r="Y541" i="4"/>
  <c r="Y535" i="4"/>
  <c r="Y551" i="4"/>
  <c r="Y367" i="4"/>
  <c r="Y239" i="4"/>
  <c r="X513" i="4"/>
  <c r="Y513" i="4"/>
  <c r="AG513" i="4" s="1"/>
  <c r="X477" i="4"/>
  <c r="Y477" i="4"/>
  <c r="X204" i="4"/>
  <c r="Y204" i="4"/>
  <c r="X208" i="4"/>
  <c r="Y208" i="4" s="1"/>
  <c r="X332" i="4"/>
  <c r="Y332" i="4"/>
  <c r="X268" i="4"/>
  <c r="Y268" i="4" s="1"/>
  <c r="X390" i="4"/>
  <c r="Y390" i="4"/>
  <c r="Y371" i="4"/>
  <c r="Y243" i="4"/>
  <c r="X188" i="4"/>
  <c r="X316" i="4"/>
  <c r="Y316" i="4"/>
  <c r="X252" i="4"/>
  <c r="W469" i="4"/>
  <c r="X565" i="4"/>
  <c r="Y565" i="4"/>
  <c r="V545" i="4"/>
  <c r="U545" i="4"/>
  <c r="X300" i="4"/>
  <c r="Y300" i="4" s="1"/>
  <c r="X241" i="4"/>
  <c r="Y241" i="4"/>
  <c r="W553" i="4"/>
  <c r="X581" i="4"/>
  <c r="Y581" i="4"/>
  <c r="X220" i="4"/>
  <c r="X224" i="4"/>
  <c r="Y224" i="4"/>
  <c r="X192" i="4"/>
  <c r="X284" i="4"/>
  <c r="Y284" i="4"/>
  <c r="Y501" i="4"/>
  <c r="X501" i="4"/>
  <c r="AG477" i="4"/>
  <c r="X369" i="4"/>
  <c r="Y369" i="4"/>
  <c r="X394" i="4"/>
  <c r="X245" i="4"/>
  <c r="Y373" i="4"/>
  <c r="Y200" i="4"/>
  <c r="Y189" i="4"/>
  <c r="Y297" i="4"/>
  <c r="Y353" i="4"/>
  <c r="Y289" i="4"/>
  <c r="R381" i="4"/>
  <c r="V381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T476" i="4" s="1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S464" i="4" s="1"/>
  <c r="Q464" i="4"/>
  <c r="T464" i="4" s="1"/>
  <c r="N464" i="4"/>
  <c r="R464" i="4" s="1"/>
  <c r="Q456" i="4"/>
  <c r="T456" i="4" s="1"/>
  <c r="P456" i="4"/>
  <c r="N456" i="4"/>
  <c r="R456" i="4" s="1"/>
  <c r="Q435" i="4"/>
  <c r="T435" i="4" s="1"/>
  <c r="V435" i="4" s="1"/>
  <c r="W435" i="4" s="1"/>
  <c r="Q424" i="4"/>
  <c r="T424" i="4" s="1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S468" i="4" s="1"/>
  <c r="N468" i="4"/>
  <c r="R468" i="4" s="1"/>
  <c r="P448" i="4"/>
  <c r="S448" i="4" s="1"/>
  <c r="Q448" i="4"/>
  <c r="N448" i="4"/>
  <c r="R448" i="4" s="1"/>
  <c r="Q446" i="4"/>
  <c r="P446" i="4"/>
  <c r="S446" i="4" s="1"/>
  <c r="N446" i="4"/>
  <c r="R446" i="4" s="1"/>
  <c r="P440" i="4"/>
  <c r="Q440" i="4"/>
  <c r="N440" i="4"/>
  <c r="R440" i="4" s="1"/>
  <c r="Q436" i="4"/>
  <c r="P436" i="4"/>
  <c r="S436" i="4" s="1"/>
  <c r="N436" i="4"/>
  <c r="R436" i="4" s="1"/>
  <c r="P434" i="4"/>
  <c r="S434" i="4" s="1"/>
  <c r="N434" i="4"/>
  <c r="R434" i="4" s="1"/>
  <c r="Q434" i="4"/>
  <c r="T434" i="4" s="1"/>
  <c r="Q432" i="4"/>
  <c r="P432" i="4"/>
  <c r="S432" i="4" s="1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S486" i="4" s="1"/>
  <c r="N486" i="4"/>
  <c r="R486" i="4" s="1"/>
  <c r="P480" i="4"/>
  <c r="S480" i="4" s="1"/>
  <c r="Q480" i="4"/>
  <c r="N480" i="4"/>
  <c r="R480" i="4" s="1"/>
  <c r="Q472" i="4"/>
  <c r="P472" i="4"/>
  <c r="S472" i="4" s="1"/>
  <c r="N472" i="4"/>
  <c r="R472" i="4" s="1"/>
  <c r="P466" i="4"/>
  <c r="S466" i="4" s="1"/>
  <c r="N466" i="4"/>
  <c r="R466" i="4" s="1"/>
  <c r="Q466" i="4"/>
  <c r="T466" i="4" s="1"/>
  <c r="Q460" i="4"/>
  <c r="P460" i="4"/>
  <c r="S460" i="4" s="1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T444" i="4" s="1"/>
  <c r="N444" i="4"/>
  <c r="R444" i="4" s="1"/>
  <c r="P430" i="4"/>
  <c r="S430" i="4" s="1"/>
  <c r="N430" i="4"/>
  <c r="R430" i="4" s="1"/>
  <c r="Q430" i="4"/>
  <c r="T430" i="4" s="1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S462" i="4" s="1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S414" i="4" s="1"/>
  <c r="N414" i="4"/>
  <c r="R414" i="4" s="1"/>
  <c r="P408" i="4"/>
  <c r="S408" i="4" s="1"/>
  <c r="Q408" i="4"/>
  <c r="N408" i="4"/>
  <c r="R408" i="4" s="1"/>
  <c r="K25" i="8"/>
  <c r="J25" i="8"/>
  <c r="E24" i="11"/>
  <c r="F24" i="11"/>
  <c r="H24" i="11"/>
  <c r="G24" i="9"/>
  <c r="G20" i="9"/>
  <c r="E21" i="8" s="1"/>
  <c r="M21" i="8" s="1"/>
  <c r="K21" i="8"/>
  <c r="J21" i="8"/>
  <c r="E20" i="11"/>
  <c r="F20" i="11"/>
  <c r="H20" i="11"/>
  <c r="F21" i="8"/>
  <c r="G21" i="8"/>
  <c r="D19" i="9"/>
  <c r="F20" i="8" s="1"/>
  <c r="E19" i="9"/>
  <c r="G19" i="9"/>
  <c r="E20" i="8" s="1"/>
  <c r="M20" i="8" s="1"/>
  <c r="J20" i="8"/>
  <c r="K20" i="8"/>
  <c r="E19" i="11"/>
  <c r="F19" i="11"/>
  <c r="H19" i="11"/>
  <c r="D20" i="8"/>
  <c r="L20" i="8" s="1"/>
  <c r="G18" i="9"/>
  <c r="D18" i="9"/>
  <c r="E18" i="9"/>
  <c r="G19" i="8" s="1"/>
  <c r="K19" i="8"/>
  <c r="J19" i="8"/>
  <c r="E18" i="11"/>
  <c r="H18" i="11"/>
  <c r="F18" i="11"/>
  <c r="D19" i="8"/>
  <c r="L19" i="8" s="1"/>
  <c r="E19" i="8"/>
  <c r="M19" i="8" s="1"/>
  <c r="D17" i="9"/>
  <c r="F18" i="8" s="1"/>
  <c r="G17" i="9"/>
  <c r="E18" i="8" s="1"/>
  <c r="M18" i="8" s="1"/>
  <c r="E17" i="9"/>
  <c r="G18" i="8" s="1"/>
  <c r="J18" i="8"/>
  <c r="K18" i="8"/>
  <c r="E17" i="11"/>
  <c r="F17" i="11"/>
  <c r="H17" i="11"/>
  <c r="D18" i="8"/>
  <c r="L18" i="8" s="1"/>
  <c r="G16" i="9"/>
  <c r="E17" i="8" s="1"/>
  <c r="M17" i="8" s="1"/>
  <c r="D16" i="9"/>
  <c r="E16" i="9"/>
  <c r="G17" i="8" s="1"/>
  <c r="K17" i="8"/>
  <c r="J17" i="8"/>
  <c r="H16" i="11"/>
  <c r="E16" i="11"/>
  <c r="F16" i="11"/>
  <c r="D17" i="8"/>
  <c r="L17" i="8" s="1"/>
  <c r="K16" i="8"/>
  <c r="J16" i="8"/>
  <c r="E15" i="11"/>
  <c r="H15" i="11"/>
  <c r="F15" i="11"/>
  <c r="F16" i="8"/>
  <c r="G16" i="8"/>
  <c r="E16" i="8"/>
  <c r="M16" i="8" s="1"/>
  <c r="G13" i="9"/>
  <c r="D14" i="8" s="1"/>
  <c r="L14" i="8" s="1"/>
  <c r="K14" i="8"/>
  <c r="J14" i="8"/>
  <c r="F14" i="8"/>
  <c r="F13" i="11"/>
  <c r="E13" i="11"/>
  <c r="H13" i="11"/>
  <c r="G14" i="8"/>
  <c r="D14" i="9"/>
  <c r="G14" i="9"/>
  <c r="E14" i="9"/>
  <c r="G15" i="8" s="1"/>
  <c r="J15" i="8"/>
  <c r="K15" i="8"/>
  <c r="E14" i="11"/>
  <c r="H14" i="11"/>
  <c r="F14" i="11"/>
  <c r="F15" i="8"/>
  <c r="J13" i="8"/>
  <c r="K13" i="8"/>
  <c r="F13" i="8"/>
  <c r="E12" i="11"/>
  <c r="H12" i="11"/>
  <c r="F12" i="11"/>
  <c r="G13" i="8"/>
  <c r="D13" i="8"/>
  <c r="L13" i="8" s="1"/>
  <c r="G11" i="9"/>
  <c r="D12" i="8" s="1"/>
  <c r="L12" i="8" s="1"/>
  <c r="D11" i="9"/>
  <c r="E11" i="11"/>
  <c r="F11" i="11"/>
  <c r="H11" i="11"/>
  <c r="K12" i="8"/>
  <c r="J12" i="8"/>
  <c r="G12" i="8"/>
  <c r="J11" i="11"/>
  <c r="J11" i="8"/>
  <c r="K11" i="8"/>
  <c r="G11" i="8"/>
  <c r="H10" i="11"/>
  <c r="E10" i="11"/>
  <c r="F10" i="11"/>
  <c r="E11" i="8"/>
  <c r="M11" i="8" s="1"/>
  <c r="F11" i="8"/>
  <c r="D11" i="8"/>
  <c r="L11" i="8" s="1"/>
  <c r="G9" i="9"/>
  <c r="D10" i="8" s="1"/>
  <c r="L10" i="8" s="1"/>
  <c r="D9" i="9"/>
  <c r="F10" i="8" s="1"/>
  <c r="K10" i="8"/>
  <c r="J10" i="8"/>
  <c r="G10" i="8"/>
  <c r="F9" i="11"/>
  <c r="E9" i="11"/>
  <c r="H9" i="11"/>
  <c r="J9" i="8"/>
  <c r="K9" i="8"/>
  <c r="G9" i="8"/>
  <c r="F8" i="11"/>
  <c r="E8" i="11"/>
  <c r="H8" i="11"/>
  <c r="E9" i="8"/>
  <c r="M9" i="8" s="1"/>
  <c r="F9" i="8"/>
  <c r="D9" i="8"/>
  <c r="L9" i="8" s="1"/>
  <c r="K8" i="8"/>
  <c r="J8" i="8"/>
  <c r="E7" i="11"/>
  <c r="H7" i="11"/>
  <c r="F7" i="11"/>
  <c r="G8" i="8"/>
  <c r="F8" i="8"/>
  <c r="E8" i="8"/>
  <c r="M8" i="8" s="1"/>
  <c r="J7" i="8"/>
  <c r="K7" i="8"/>
  <c r="H6" i="11"/>
  <c r="E6" i="11"/>
  <c r="F6" i="11"/>
  <c r="G5" i="9"/>
  <c r="D6" i="8" s="1"/>
  <c r="L6" i="8" s="1"/>
  <c r="K6" i="8"/>
  <c r="J6" i="8"/>
  <c r="G6" i="8"/>
  <c r="E5" i="11"/>
  <c r="F5" i="11"/>
  <c r="H5" i="11"/>
  <c r="F6" i="8"/>
  <c r="E6" i="8"/>
  <c r="M6" i="8" s="1"/>
  <c r="G4" i="9"/>
  <c r="E5" i="8" s="1"/>
  <c r="M5" i="8" s="1"/>
  <c r="D4" i="9"/>
  <c r="J5" i="8"/>
  <c r="K5" i="8"/>
  <c r="G5" i="8"/>
  <c r="F4" i="11"/>
  <c r="H4" i="11"/>
  <c r="E4" i="11"/>
  <c r="D5" i="8"/>
  <c r="L5" i="8" s="1"/>
  <c r="K4" i="8"/>
  <c r="J4" i="8"/>
  <c r="E3" i="11"/>
  <c r="F3" i="11"/>
  <c r="H3" i="11"/>
  <c r="G4" i="8"/>
  <c r="F4" i="8"/>
  <c r="E4" i="8"/>
  <c r="M4" i="8" s="1"/>
  <c r="J3" i="8"/>
  <c r="K3" i="8"/>
  <c r="E2" i="9"/>
  <c r="D2" i="9"/>
  <c r="F2" i="11"/>
  <c r="H2" i="11"/>
  <c r="E2" i="11"/>
  <c r="G2" i="9"/>
  <c r="D25" i="9" l="1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D167" i="8"/>
  <c r="L167" i="8" s="1"/>
  <c r="E167" i="8"/>
  <c r="M167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D107" i="8" s="1"/>
  <c r="L107" i="8" s="1"/>
  <c r="D186" i="8"/>
  <c r="L186" i="8" s="1"/>
  <c r="E186" i="8"/>
  <c r="M186" i="8" s="1"/>
  <c r="D191" i="8"/>
  <c r="L191" i="8" s="1"/>
  <c r="E191" i="8"/>
  <c r="M191" i="8" s="1"/>
  <c r="D146" i="8"/>
  <c r="L146" i="8" s="1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E84" i="8"/>
  <c r="M84" i="8" s="1"/>
  <c r="E116" i="8"/>
  <c r="M116" i="8" s="1"/>
  <c r="D139" i="8"/>
  <c r="L139" i="8" s="1"/>
  <c r="J152" i="11"/>
  <c r="D179" i="8"/>
  <c r="L179" i="8" s="1"/>
  <c r="E179" i="8"/>
  <c r="M179" i="8" s="1"/>
  <c r="E199" i="8"/>
  <c r="M199" i="8" s="1"/>
  <c r="D199" i="8"/>
  <c r="L199" i="8" s="1"/>
  <c r="I58" i="11"/>
  <c r="K199" i="11"/>
  <c r="M199" i="11" s="1"/>
  <c r="H200" i="8" s="1"/>
  <c r="J76" i="11"/>
  <c r="D106" i="9"/>
  <c r="F107" i="8" s="1"/>
  <c r="D198" i="8"/>
  <c r="L198" i="8" s="1"/>
  <c r="E198" i="8"/>
  <c r="M198" i="8" s="1"/>
  <c r="E183" i="8"/>
  <c r="M183" i="8" s="1"/>
  <c r="D183" i="8"/>
  <c r="L183" i="8" s="1"/>
  <c r="I199" i="11"/>
  <c r="J56" i="11"/>
  <c r="I56" i="11"/>
  <c r="K30" i="11"/>
  <c r="M30" i="11" s="1"/>
  <c r="H31" i="8" s="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D173" i="8"/>
  <c r="L173" i="8" s="1"/>
  <c r="E173" i="8"/>
  <c r="M173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D189" i="8"/>
  <c r="L189" i="8" s="1"/>
  <c r="E189" i="8"/>
  <c r="M189" i="8" s="1"/>
  <c r="J22" i="11"/>
  <c r="E195" i="8"/>
  <c r="M195" i="8" s="1"/>
  <c r="D195" i="8"/>
  <c r="L195" i="8" s="1"/>
  <c r="K135" i="11"/>
  <c r="M135" i="11" s="1"/>
  <c r="H136" i="8" s="1"/>
  <c r="L135" i="11"/>
  <c r="N135" i="11" s="1"/>
  <c r="I136" i="8" s="1"/>
  <c r="K23" i="11"/>
  <c r="M23" i="11" s="1"/>
  <c r="H24" i="8" s="1"/>
  <c r="L23" i="11"/>
  <c r="N23" i="11" s="1"/>
  <c r="I24" i="8" s="1"/>
  <c r="G78" i="9"/>
  <c r="D78" i="9"/>
  <c r="F79" i="8" s="1"/>
  <c r="L193" i="11"/>
  <c r="N193" i="11" s="1"/>
  <c r="I194" i="8" s="1"/>
  <c r="K193" i="11"/>
  <c r="M193" i="11" s="1"/>
  <c r="H194" i="8" s="1"/>
  <c r="D200" i="8"/>
  <c r="L200" i="8" s="1"/>
  <c r="E200" i="8"/>
  <c r="M200" i="8" s="1"/>
  <c r="D171" i="8"/>
  <c r="L171" i="8" s="1"/>
  <c r="E171" i="8"/>
  <c r="M171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D192" i="8"/>
  <c r="L192" i="8" s="1"/>
  <c r="E192" i="8"/>
  <c r="M192" i="8" s="1"/>
  <c r="D187" i="8"/>
  <c r="L187" i="8" s="1"/>
  <c r="E187" i="8"/>
  <c r="M187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K27" i="11"/>
  <c r="M27" i="11" s="1"/>
  <c r="H28" i="8" s="1"/>
  <c r="K169" i="11"/>
  <c r="M169" i="11" s="1"/>
  <c r="H170" i="8" s="1"/>
  <c r="L169" i="11"/>
  <c r="N169" i="11" s="1"/>
  <c r="I170" i="8" s="1"/>
  <c r="I90" i="11"/>
  <c r="J90" i="11"/>
  <c r="K62" i="11"/>
  <c r="M62" i="11" s="1"/>
  <c r="H63" i="8" s="1"/>
  <c r="L62" i="11"/>
  <c r="N62" i="11" s="1"/>
  <c r="I63" i="8" s="1"/>
  <c r="K167" i="11"/>
  <c r="M167" i="11" s="1"/>
  <c r="H168" i="8" s="1"/>
  <c r="L167" i="11"/>
  <c r="N167" i="11" s="1"/>
  <c r="I168" i="8" s="1"/>
  <c r="K58" i="11"/>
  <c r="M58" i="11" s="1"/>
  <c r="H59" i="8" s="1"/>
  <c r="L58" i="11"/>
  <c r="N58" i="11" s="1"/>
  <c r="I59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K165" i="11"/>
  <c r="M165" i="11" s="1"/>
  <c r="H166" i="8" s="1"/>
  <c r="D46" i="8"/>
  <c r="L46" i="8" s="1"/>
  <c r="E46" i="8"/>
  <c r="M46" i="8" s="1"/>
  <c r="E93" i="8"/>
  <c r="M93" i="8" s="1"/>
  <c r="D93" i="8"/>
  <c r="L93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E54" i="8"/>
  <c r="M54" i="8" s="1"/>
  <c r="D54" i="8"/>
  <c r="L54" i="8" s="1"/>
  <c r="D21" i="8"/>
  <c r="L21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E58" i="8"/>
  <c r="M58" i="8" s="1"/>
  <c r="D58" i="8"/>
  <c r="L58" i="8" s="1"/>
  <c r="E67" i="8"/>
  <c r="M67" i="8" s="1"/>
  <c r="D67" i="8"/>
  <c r="L67" i="8" s="1"/>
  <c r="D143" i="8"/>
  <c r="L143" i="8" s="1"/>
  <c r="E143" i="8"/>
  <c r="M143" i="8" s="1"/>
  <c r="D157" i="8"/>
  <c r="L157" i="8" s="1"/>
  <c r="E157" i="8"/>
  <c r="M157" i="8" s="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K89" i="11"/>
  <c r="M89" i="11" s="1"/>
  <c r="H90" i="8" s="1"/>
  <c r="L89" i="11"/>
  <c r="N89" i="11" s="1"/>
  <c r="I90" i="8" s="1"/>
  <c r="G70" i="9"/>
  <c r="D70" i="9"/>
  <c r="F71" i="8" s="1"/>
  <c r="D91" i="8"/>
  <c r="L91" i="8" s="1"/>
  <c r="E91" i="8"/>
  <c r="M91" i="8" s="1"/>
  <c r="E104" i="9"/>
  <c r="G105" i="8" s="1"/>
  <c r="D156" i="8"/>
  <c r="L156" i="8" s="1"/>
  <c r="E156" i="8"/>
  <c r="M156" i="8" s="1"/>
  <c r="D99" i="8"/>
  <c r="L99" i="8" s="1"/>
  <c r="E99" i="8"/>
  <c r="M99" i="8" s="1"/>
  <c r="D77" i="8"/>
  <c r="L77" i="8" s="1"/>
  <c r="E77" i="8"/>
  <c r="M77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H116" i="8" s="1"/>
  <c r="L115" i="11"/>
  <c r="N115" i="11" s="1"/>
  <c r="I116" i="8" s="1"/>
  <c r="J128" i="11"/>
  <c r="I128" i="11"/>
  <c r="J143" i="11"/>
  <c r="I143" i="1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G32" i="9"/>
  <c r="D32" i="9"/>
  <c r="F33" i="8" s="1"/>
  <c r="D53" i="8"/>
  <c r="L53" i="8" s="1"/>
  <c r="E53" i="8"/>
  <c r="M53" i="8" s="1"/>
  <c r="E75" i="8"/>
  <c r="M75" i="8" s="1"/>
  <c r="D75" i="8"/>
  <c r="L75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L84" i="11"/>
  <c r="N84" i="11" s="1"/>
  <c r="I85" i="8" s="1"/>
  <c r="K84" i="11"/>
  <c r="M84" i="11" s="1"/>
  <c r="H85" i="8" s="1"/>
  <c r="D163" i="8"/>
  <c r="L163" i="8" s="1"/>
  <c r="E163" i="8"/>
  <c r="M163" i="8" s="1"/>
  <c r="K184" i="11"/>
  <c r="M184" i="11" s="1"/>
  <c r="H185" i="8" s="1"/>
  <c r="L184" i="11"/>
  <c r="N184" i="11" s="1"/>
  <c r="I185" i="8" s="1"/>
  <c r="D94" i="8"/>
  <c r="L94" i="8" s="1"/>
  <c r="E94" i="8"/>
  <c r="M94" i="8" s="1"/>
  <c r="I65" i="11"/>
  <c r="J65" i="11"/>
  <c r="I146" i="11"/>
  <c r="J146" i="11"/>
  <c r="D42" i="9"/>
  <c r="F43" i="8" s="1"/>
  <c r="G42" i="9"/>
  <c r="E56" i="9"/>
  <c r="G57" i="8" s="1"/>
  <c r="D38" i="8"/>
  <c r="L38" i="8" s="1"/>
  <c r="E38" i="8"/>
  <c r="M38" i="8" s="1"/>
  <c r="K38" i="11"/>
  <c r="M38" i="11" s="1"/>
  <c r="H39" i="8" s="1"/>
  <c r="L38" i="11"/>
  <c r="N38" i="11" s="1"/>
  <c r="I39" i="8" s="1"/>
  <c r="I97" i="11"/>
  <c r="J97" i="11"/>
  <c r="I148" i="11"/>
  <c r="J148" i="11"/>
  <c r="J191" i="11"/>
  <c r="I191" i="11"/>
  <c r="I204" i="11"/>
  <c r="J204" i="11"/>
  <c r="L51" i="11"/>
  <c r="N51" i="11" s="1"/>
  <c r="I52" i="8" s="1"/>
  <c r="K51" i="11"/>
  <c r="M51" i="11" s="1"/>
  <c r="H52" i="8" s="1"/>
  <c r="D106" i="8"/>
  <c r="L106" i="8" s="1"/>
  <c r="E106" i="8"/>
  <c r="M106" i="8" s="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D61" i="8"/>
  <c r="L61" i="8" s="1"/>
  <c r="E61" i="8"/>
  <c r="M61" i="8" s="1"/>
  <c r="E154" i="8"/>
  <c r="M154" i="8" s="1"/>
  <c r="D154" i="8"/>
  <c r="L154" i="8" s="1"/>
  <c r="L103" i="11"/>
  <c r="N103" i="11" s="1"/>
  <c r="I104" i="8" s="1"/>
  <c r="K103" i="11"/>
  <c r="M103" i="11" s="1"/>
  <c r="H104" i="8" s="1"/>
  <c r="I178" i="11"/>
  <c r="D78" i="8"/>
  <c r="L78" i="8" s="1"/>
  <c r="E78" i="8"/>
  <c r="M78" i="8" s="1"/>
  <c r="I40" i="11"/>
  <c r="J40" i="11"/>
  <c r="I113" i="11"/>
  <c r="J113" i="11"/>
  <c r="I141" i="11"/>
  <c r="J141" i="11"/>
  <c r="I86" i="11"/>
  <c r="J86" i="11"/>
  <c r="I159" i="11"/>
  <c r="J159" i="11"/>
  <c r="D90" i="8"/>
  <c r="L90" i="8" s="1"/>
  <c r="E90" i="8"/>
  <c r="M90" i="8" s="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L33" i="11"/>
  <c r="N33" i="11" s="1"/>
  <c r="I34" i="8" s="1"/>
  <c r="K33" i="11"/>
  <c r="M33" i="11" s="1"/>
  <c r="H34" i="8" s="1"/>
  <c r="G38" i="9"/>
  <c r="D38" i="9"/>
  <c r="F39" i="8" s="1"/>
  <c r="E117" i="8"/>
  <c r="M117" i="8" s="1"/>
  <c r="D117" i="8"/>
  <c r="L117" i="8" s="1"/>
  <c r="D135" i="9"/>
  <c r="F136" i="8" s="1"/>
  <c r="G135" i="9"/>
  <c r="D30" i="8"/>
  <c r="L30" i="8" s="1"/>
  <c r="E30" i="8"/>
  <c r="M30" i="8" s="1"/>
  <c r="E10" i="8"/>
  <c r="M10" i="8" s="1"/>
  <c r="E12" i="8"/>
  <c r="M12" i="8" s="1"/>
  <c r="D24" i="9"/>
  <c r="F25" i="8" s="1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D122" i="8"/>
  <c r="L122" i="8" s="1"/>
  <c r="E122" i="8"/>
  <c r="M122" i="8" s="1"/>
  <c r="E109" i="8"/>
  <c r="M109" i="8" s="1"/>
  <c r="D109" i="8"/>
  <c r="L109" i="8" s="1"/>
  <c r="L117" i="11"/>
  <c r="N117" i="11" s="1"/>
  <c r="I118" i="8" s="1"/>
  <c r="K117" i="11"/>
  <c r="M117" i="11" s="1"/>
  <c r="H118" i="8" s="1"/>
  <c r="I57" i="11"/>
  <c r="J57" i="11"/>
  <c r="I61" i="11"/>
  <c r="J61" i="11"/>
  <c r="L66" i="11"/>
  <c r="N66" i="11" s="1"/>
  <c r="I67" i="8" s="1"/>
  <c r="K66" i="11"/>
  <c r="M66" i="11" s="1"/>
  <c r="H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L174" i="11"/>
  <c r="N174" i="11" s="1"/>
  <c r="I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G205" i="9"/>
  <c r="K140" i="11"/>
  <c r="M140" i="11" s="1"/>
  <c r="H141" i="8" s="1"/>
  <c r="L140" i="11"/>
  <c r="N140" i="11" s="1"/>
  <c r="I141" i="8" s="1"/>
  <c r="D50" i="8"/>
  <c r="L50" i="8" s="1"/>
  <c r="E50" i="8"/>
  <c r="M50" i="8" s="1"/>
  <c r="D51" i="8"/>
  <c r="L51" i="8" s="1"/>
  <c r="E51" i="8"/>
  <c r="M51" i="8" s="1"/>
  <c r="D115" i="8"/>
  <c r="L115" i="8" s="1"/>
  <c r="E115" i="8"/>
  <c r="M115" i="8" s="1"/>
  <c r="D137" i="8"/>
  <c r="L137" i="8" s="1"/>
  <c r="E137" i="8"/>
  <c r="M137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K152" i="11"/>
  <c r="M152" i="11" s="1"/>
  <c r="H153" i="8" s="1"/>
  <c r="D74" i="8"/>
  <c r="L74" i="8" s="1"/>
  <c r="E74" i="8"/>
  <c r="M74" i="8" s="1"/>
  <c r="E83" i="8"/>
  <c r="M83" i="8" s="1"/>
  <c r="D83" i="8"/>
  <c r="L83" i="8" s="1"/>
  <c r="L172" i="11"/>
  <c r="N172" i="11" s="1"/>
  <c r="I173" i="8" s="1"/>
  <c r="K172" i="11"/>
  <c r="M172" i="11" s="1"/>
  <c r="H173" i="8" s="1"/>
  <c r="D110" i="8"/>
  <c r="L110" i="8" s="1"/>
  <c r="E110" i="8"/>
  <c r="M110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H122" i="8" s="1"/>
  <c r="L121" i="11"/>
  <c r="N121" i="11" s="1"/>
  <c r="I122" i="8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D85" i="8"/>
  <c r="L85" i="8" s="1"/>
  <c r="E85" i="8"/>
  <c r="M85" i="8" s="1"/>
  <c r="E88" i="9"/>
  <c r="G89" i="8" s="1"/>
  <c r="E97" i="8"/>
  <c r="M97" i="8" s="1"/>
  <c r="D97" i="8"/>
  <c r="L97" i="8" s="1"/>
  <c r="D102" i="9"/>
  <c r="F103" i="8" s="1"/>
  <c r="G102" i="9"/>
  <c r="E112" i="9"/>
  <c r="G113" i="8" s="1"/>
  <c r="E118" i="9"/>
  <c r="G119" i="8" s="1"/>
  <c r="D123" i="8"/>
  <c r="L123" i="8" s="1"/>
  <c r="E123" i="8"/>
  <c r="M123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E127" i="8"/>
  <c r="M127" i="8" s="1"/>
  <c r="D127" i="8"/>
  <c r="L127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K64" i="11"/>
  <c r="M64" i="11" s="1"/>
  <c r="H65" i="8" s="1"/>
  <c r="E62" i="8"/>
  <c r="M62" i="8" s="1"/>
  <c r="D62" i="8"/>
  <c r="L62" i="8" s="1"/>
  <c r="Y377" i="4"/>
  <c r="X377" i="4"/>
  <c r="X361" i="4"/>
  <c r="Y361" i="4" s="1"/>
  <c r="I234" i="5"/>
  <c r="E234" i="5"/>
  <c r="G234" i="5"/>
  <c r="F234" i="5"/>
  <c r="X288" i="4"/>
  <c r="Y288" i="4" s="1"/>
  <c r="AF288" i="4" s="1"/>
  <c r="Y374" i="4"/>
  <c r="X374" i="4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/>
  <c r="X336" i="4"/>
  <c r="Y336" i="4"/>
  <c r="AE336" i="4" s="1"/>
  <c r="X250" i="4"/>
  <c r="Y250" i="4"/>
  <c r="AF250" i="4" s="1"/>
  <c r="X356" i="4"/>
  <c r="Y356" i="4"/>
  <c r="E341" i="4"/>
  <c r="I341" i="4" s="1"/>
  <c r="G341" i="4"/>
  <c r="F341" i="4"/>
  <c r="J341" i="4" s="1"/>
  <c r="D341" i="4"/>
  <c r="H341" i="4" s="1"/>
  <c r="X358" i="4"/>
  <c r="Y358" i="4" s="1"/>
  <c r="AE273" i="4"/>
  <c r="AQ273" i="4" s="1"/>
  <c r="AW273" i="4" s="1"/>
  <c r="AI273" i="4"/>
  <c r="AK273" i="4"/>
  <c r="Z273" i="4"/>
  <c r="AF273" i="4"/>
  <c r="AH273" i="4"/>
  <c r="AA273" i="4"/>
  <c r="AM273" i="4" s="1"/>
  <c r="AS273" i="4" s="1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87" i="4"/>
  <c r="Y287" i="4"/>
  <c r="X207" i="4"/>
  <c r="Y207" i="4" s="1"/>
  <c r="X355" i="4"/>
  <c r="W230" i="4"/>
  <c r="AE337" i="4"/>
  <c r="AI337" i="4"/>
  <c r="AK337" i="4"/>
  <c r="Z337" i="4"/>
  <c r="AL337" i="4" s="1"/>
  <c r="AR337" i="4" s="1"/>
  <c r="AF337" i="4"/>
  <c r="AH337" i="4"/>
  <c r="AA337" i="4"/>
  <c r="AB337" i="4"/>
  <c r="AN337" i="4" s="1"/>
  <c r="AT337" i="4" s="1"/>
  <c r="AJ337" i="4"/>
  <c r="AC337" i="4"/>
  <c r="AO337" i="4" s="1"/>
  <c r="AU337" i="4" s="1"/>
  <c r="AD337" i="4"/>
  <c r="AP337" i="4" s="1"/>
  <c r="AV337" i="4" s="1"/>
  <c r="AG337" i="4"/>
  <c r="X234" i="4"/>
  <c r="Y234" i="4"/>
  <c r="AG233" i="4"/>
  <c r="AA233" i="4"/>
  <c r="AM233" i="4" s="1"/>
  <c r="AS233" i="4" s="1"/>
  <c r="AK233" i="4"/>
  <c r="AI233" i="4"/>
  <c r="AE233" i="4"/>
  <c r="AQ233" i="4" s="1"/>
  <c r="AW233" i="4" s="1"/>
  <c r="Z233" i="4"/>
  <c r="AL233" i="4" s="1"/>
  <c r="AR233" i="4" s="1"/>
  <c r="AF233" i="4"/>
  <c r="AB233" i="4"/>
  <c r="AJ233" i="4"/>
  <c r="AH233" i="4"/>
  <c r="AD233" i="4"/>
  <c r="AC233" i="4"/>
  <c r="AO233" i="4" s="1"/>
  <c r="AU233" i="4" s="1"/>
  <c r="G208" i="5"/>
  <c r="F208" i="5"/>
  <c r="I208" i="5"/>
  <c r="F256" i="5"/>
  <c r="G256" i="5"/>
  <c r="I256" i="5"/>
  <c r="F264" i="5"/>
  <c r="I264" i="5"/>
  <c r="G264" i="5"/>
  <c r="G324" i="5"/>
  <c r="E324" i="5"/>
  <c r="F324" i="5"/>
  <c r="AE313" i="4"/>
  <c r="AI313" i="4"/>
  <c r="AK313" i="4"/>
  <c r="Z313" i="4"/>
  <c r="AL313" i="4" s="1"/>
  <c r="AR313" i="4" s="1"/>
  <c r="AF313" i="4"/>
  <c r="AH313" i="4"/>
  <c r="AA313" i="4"/>
  <c r="AB313" i="4"/>
  <c r="AN313" i="4" s="1"/>
  <c r="AT313" i="4" s="1"/>
  <c r="AJ313" i="4"/>
  <c r="AC313" i="4"/>
  <c r="AO313" i="4" s="1"/>
  <c r="AU313" i="4" s="1"/>
  <c r="AD313" i="4"/>
  <c r="AP313" i="4" s="1"/>
  <c r="AV313" i="4" s="1"/>
  <c r="AG313" i="4"/>
  <c r="Y201" i="4"/>
  <c r="AG201" i="4" s="1"/>
  <c r="W235" i="4"/>
  <c r="X344" i="4"/>
  <c r="Y344" i="4"/>
  <c r="AE344" i="4" s="1"/>
  <c r="G229" i="4"/>
  <c r="D229" i="4"/>
  <c r="H229" i="4" s="1"/>
  <c r="E229" i="4"/>
  <c r="I229" i="4" s="1"/>
  <c r="F229" i="4"/>
  <c r="J229" i="4" s="1"/>
  <c r="AM229" i="4"/>
  <c r="AS229" i="4" s="1"/>
  <c r="AK287" i="4"/>
  <c r="AF287" i="4"/>
  <c r="AH287" i="4"/>
  <c r="AJ287" i="4"/>
  <c r="AI287" i="4"/>
  <c r="AG287" i="4"/>
  <c r="AF270" i="4"/>
  <c r="AI270" i="4"/>
  <c r="AG270" i="4"/>
  <c r="AK270" i="4"/>
  <c r="AJ270" i="4"/>
  <c r="AH206" i="4"/>
  <c r="AG206" i="4"/>
  <c r="AJ206" i="4"/>
  <c r="AD206" i="4"/>
  <c r="AC206" i="4"/>
  <c r="AO206" i="4" s="1"/>
  <c r="AU206" i="4" s="1"/>
  <c r="AA206" i="4"/>
  <c r="AM206" i="4" s="1"/>
  <c r="AS206" i="4" s="1"/>
  <c r="AF206" i="4"/>
  <c r="AB206" i="4"/>
  <c r="AE206" i="4"/>
  <c r="AI206" i="4"/>
  <c r="AK206" i="4"/>
  <c r="Z206" i="4"/>
  <c r="W274" i="4"/>
  <c r="W306" i="4"/>
  <c r="X352" i="4"/>
  <c r="Y352" i="4" s="1"/>
  <c r="AK352" i="4" s="1"/>
  <c r="X372" i="4"/>
  <c r="Y372" i="4" s="1"/>
  <c r="E357" i="4"/>
  <c r="I357" i="4" s="1"/>
  <c r="G357" i="4"/>
  <c r="F357" i="4"/>
  <c r="J357" i="4" s="1"/>
  <c r="D357" i="4"/>
  <c r="H357" i="4" s="1"/>
  <c r="AQ323" i="4"/>
  <c r="AW323" i="4" s="1"/>
  <c r="AO311" i="4"/>
  <c r="AU311" i="4" s="1"/>
  <c r="AE281" i="4"/>
  <c r="AQ281" i="4" s="1"/>
  <c r="AW281" i="4" s="1"/>
  <c r="AI281" i="4"/>
  <c r="AK281" i="4"/>
  <c r="Z281" i="4"/>
  <c r="AL281" i="4" s="1"/>
  <c r="AR281" i="4" s="1"/>
  <c r="AF281" i="4"/>
  <c r="AH281" i="4"/>
  <c r="AA281" i="4"/>
  <c r="AB281" i="4"/>
  <c r="AN281" i="4" s="1"/>
  <c r="AT281" i="4" s="1"/>
  <c r="AJ281" i="4"/>
  <c r="AC281" i="4"/>
  <c r="AO281" i="4" s="1"/>
  <c r="AU281" i="4" s="1"/>
  <c r="AD281" i="4"/>
  <c r="AG281" i="4"/>
  <c r="E356" i="5"/>
  <c r="F356" i="5"/>
  <c r="G356" i="5"/>
  <c r="X319" i="4"/>
  <c r="Y302" i="4"/>
  <c r="X302" i="4"/>
  <c r="AK302" i="4" s="1"/>
  <c r="E247" i="4"/>
  <c r="I247" i="4" s="1"/>
  <c r="G247" i="4"/>
  <c r="D247" i="4"/>
  <c r="H247" i="4" s="1"/>
  <c r="F247" i="4"/>
  <c r="J247" i="4" s="1"/>
  <c r="Y334" i="4"/>
  <c r="E376" i="4"/>
  <c r="I376" i="4" s="1"/>
  <c r="G376" i="4"/>
  <c r="D376" i="4"/>
  <c r="H376" i="4" s="1"/>
  <c r="F376" i="4"/>
  <c r="J376" i="4" s="1"/>
  <c r="I226" i="5"/>
  <c r="G226" i="5"/>
  <c r="F226" i="5"/>
  <c r="E226" i="5"/>
  <c r="X328" i="4"/>
  <c r="Y328" i="4"/>
  <c r="AF328" i="4" s="1"/>
  <c r="X216" i="4"/>
  <c r="Y216" i="4"/>
  <c r="X242" i="4"/>
  <c r="Y242" i="4"/>
  <c r="AC359" i="4"/>
  <c r="Z359" i="4"/>
  <c r="AA359" i="4"/>
  <c r="AI359" i="4"/>
  <c r="AB359" i="4"/>
  <c r="AE359" i="4"/>
  <c r="AQ359" i="4" s="1"/>
  <c r="AW359" i="4" s="1"/>
  <c r="AG359" i="4"/>
  <c r="AD359" i="4"/>
  <c r="AH359" i="4"/>
  <c r="AF359" i="4"/>
  <c r="AK359" i="4"/>
  <c r="AJ359" i="4"/>
  <c r="X346" i="4"/>
  <c r="Y346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AE345" i="4"/>
  <c r="AI345" i="4"/>
  <c r="AK345" i="4"/>
  <c r="Z345" i="4"/>
  <c r="AL345" i="4" s="1"/>
  <c r="AR345" i="4" s="1"/>
  <c r="AF345" i="4"/>
  <c r="AH345" i="4"/>
  <c r="AA345" i="4"/>
  <c r="AB345" i="4"/>
  <c r="AN345" i="4" s="1"/>
  <c r="AT345" i="4" s="1"/>
  <c r="AJ345" i="4"/>
  <c r="AC345" i="4"/>
  <c r="AO345" i="4" s="1"/>
  <c r="AU345" i="4" s="1"/>
  <c r="AD345" i="4"/>
  <c r="AP345" i="4" s="1"/>
  <c r="AV345" i="4" s="1"/>
  <c r="AG345" i="4"/>
  <c r="X351" i="4"/>
  <c r="Y351" i="4"/>
  <c r="W222" i="4"/>
  <c r="W282" i="4"/>
  <c r="W314" i="4"/>
  <c r="AQ229" i="4"/>
  <c r="AW229" i="4" s="1"/>
  <c r="AO229" i="4"/>
  <c r="AU229" i="4" s="1"/>
  <c r="X303" i="4"/>
  <c r="Y303" i="4" s="1"/>
  <c r="X223" i="4"/>
  <c r="Y223" i="4" s="1"/>
  <c r="W348" i="4"/>
  <c r="X255" i="4"/>
  <c r="Y255" i="4"/>
  <c r="X258" i="4"/>
  <c r="Y258" i="4"/>
  <c r="X290" i="4"/>
  <c r="Y290" i="4"/>
  <c r="X322" i="4"/>
  <c r="Y322" i="4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P357" i="4"/>
  <c r="AV357" i="4" s="1"/>
  <c r="AL323" i="4"/>
  <c r="AR323" i="4" s="1"/>
  <c r="AQ311" i="4"/>
  <c r="AW311" i="4" s="1"/>
  <c r="AO247" i="4"/>
  <c r="AU247" i="4" s="1"/>
  <c r="G380" i="4"/>
  <c r="D380" i="4"/>
  <c r="H380" i="4" s="1"/>
  <c r="F380" i="4"/>
  <c r="J380" i="4" s="1"/>
  <c r="E380" i="4"/>
  <c r="I380" i="4" s="1"/>
  <c r="AE305" i="4"/>
  <c r="AI305" i="4"/>
  <c r="AK305" i="4"/>
  <c r="Z305" i="4"/>
  <c r="AL305" i="4" s="1"/>
  <c r="AR305" i="4" s="1"/>
  <c r="AF305" i="4"/>
  <c r="AH305" i="4"/>
  <c r="AA305" i="4"/>
  <c r="AB305" i="4"/>
  <c r="AN305" i="4" s="1"/>
  <c r="AT305" i="4" s="1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/>
  <c r="AD254" i="4"/>
  <c r="AE254" i="4"/>
  <c r="AQ254" i="4" s="1"/>
  <c r="AW254" i="4" s="1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192" i="4"/>
  <c r="Y220" i="4"/>
  <c r="Y252" i="4"/>
  <c r="Y188" i="4"/>
  <c r="AH334" i="4"/>
  <c r="F230" i="5"/>
  <c r="E230" i="5"/>
  <c r="I230" i="5"/>
  <c r="G230" i="5"/>
  <c r="X296" i="4"/>
  <c r="Y296" i="4" s="1"/>
  <c r="AE249" i="4"/>
  <c r="AI249" i="4"/>
  <c r="AK249" i="4"/>
  <c r="Z249" i="4"/>
  <c r="AF249" i="4"/>
  <c r="AH249" i="4"/>
  <c r="AA249" i="4"/>
  <c r="AM249" i="4" s="1"/>
  <c r="AS249" i="4" s="1"/>
  <c r="AB249" i="4"/>
  <c r="AN249" i="4" s="1"/>
  <c r="AT249" i="4" s="1"/>
  <c r="AJ249" i="4"/>
  <c r="AC249" i="4"/>
  <c r="AO249" i="4" s="1"/>
  <c r="AU249" i="4" s="1"/>
  <c r="AD249" i="4"/>
  <c r="AP249" i="4" s="1"/>
  <c r="AV249" i="4" s="1"/>
  <c r="AG249" i="4"/>
  <c r="X338" i="4"/>
  <c r="Y338" i="4" s="1"/>
  <c r="AE257" i="4"/>
  <c r="AQ257" i="4" s="1"/>
  <c r="AW257" i="4" s="1"/>
  <c r="AI257" i="4"/>
  <c r="AK257" i="4"/>
  <c r="Z257" i="4"/>
  <c r="AF257" i="4"/>
  <c r="AH257" i="4"/>
  <c r="AA257" i="4"/>
  <c r="AM257" i="4" s="1"/>
  <c r="AS257" i="4" s="1"/>
  <c r="AB257" i="4"/>
  <c r="AN257" i="4" s="1"/>
  <c r="AT257" i="4" s="1"/>
  <c r="AJ257" i="4"/>
  <c r="AC257" i="4"/>
  <c r="AO257" i="4" s="1"/>
  <c r="AU257" i="4" s="1"/>
  <c r="AD257" i="4"/>
  <c r="AG257" i="4"/>
  <c r="X365" i="4"/>
  <c r="Y365" i="4" s="1"/>
  <c r="X228" i="4"/>
  <c r="Y228" i="4" s="1"/>
  <c r="X232" i="4"/>
  <c r="Y232" i="4" s="1"/>
  <c r="AD232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X366" i="4"/>
  <c r="Y366" i="4"/>
  <c r="AE221" i="4"/>
  <c r="AG221" i="4"/>
  <c r="AI221" i="4"/>
  <c r="Z221" i="4"/>
  <c r="AL221" i="4" s="1"/>
  <c r="AR221" i="4" s="1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AN229" i="4"/>
  <c r="AT229" i="4" s="1"/>
  <c r="X286" i="4"/>
  <c r="W318" i="4"/>
  <c r="W244" i="4"/>
  <c r="AI255" i="4"/>
  <c r="AG255" i="4"/>
  <c r="AJ255" i="4"/>
  <c r="AF255" i="4"/>
  <c r="AK255" i="4"/>
  <c r="AH255" i="4"/>
  <c r="AH258" i="4"/>
  <c r="AG258" i="4"/>
  <c r="AK258" i="4"/>
  <c r="AF258" i="4"/>
  <c r="AJ258" i="4"/>
  <c r="AI258" i="4"/>
  <c r="AH290" i="4"/>
  <c r="AG290" i="4"/>
  <c r="AK290" i="4"/>
  <c r="AF290" i="4"/>
  <c r="AJ290" i="4"/>
  <c r="AI290" i="4"/>
  <c r="AH322" i="4"/>
  <c r="AG322" i="4"/>
  <c r="AK322" i="4"/>
  <c r="AF322" i="4"/>
  <c r="AJ322" i="4"/>
  <c r="AI322" i="4"/>
  <c r="Y194" i="4"/>
  <c r="AG250" i="4"/>
  <c r="AK250" i="4"/>
  <c r="AH250" i="4"/>
  <c r="AJ250" i="4"/>
  <c r="AI250" i="4"/>
  <c r="W278" i="4"/>
  <c r="W310" i="4"/>
  <c r="W340" i="4"/>
  <c r="Y383" i="4"/>
  <c r="Z383" i="4" s="1"/>
  <c r="AO357" i="4"/>
  <c r="AU357" i="4" s="1"/>
  <c r="AP323" i="4"/>
  <c r="AV323" i="4" s="1"/>
  <c r="D311" i="4"/>
  <c r="H311" i="4" s="1"/>
  <c r="F311" i="4"/>
  <c r="J311" i="4" s="1"/>
  <c r="E311" i="4"/>
  <c r="I311" i="4" s="1"/>
  <c r="G311" i="4"/>
  <c r="F339" i="4"/>
  <c r="J339" i="4" s="1"/>
  <c r="G339" i="4"/>
  <c r="E339" i="4"/>
  <c r="I339" i="4" s="1"/>
  <c r="D339" i="4"/>
  <c r="H339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W458" i="4" s="1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E353" i="4"/>
  <c r="AQ353" i="4" s="1"/>
  <c r="AW353" i="4" s="1"/>
  <c r="AI353" i="4"/>
  <c r="AK353" i="4"/>
  <c r="Z353" i="4"/>
  <c r="AF353" i="4"/>
  <c r="AH353" i="4"/>
  <c r="AA353" i="4"/>
  <c r="AB353" i="4"/>
  <c r="AN353" i="4" s="1"/>
  <c r="AT353" i="4" s="1"/>
  <c r="AJ353" i="4"/>
  <c r="AC353" i="4"/>
  <c r="AO353" i="4" s="1"/>
  <c r="AU353" i="4" s="1"/>
  <c r="AD353" i="4"/>
  <c r="AG353" i="4"/>
  <c r="AB373" i="4"/>
  <c r="AE373" i="4"/>
  <c r="AF373" i="4"/>
  <c r="AD373" i="4"/>
  <c r="AH373" i="4"/>
  <c r="AJ373" i="4"/>
  <c r="AC373" i="4"/>
  <c r="AG373" i="4"/>
  <c r="AK373" i="4"/>
  <c r="Z373" i="4"/>
  <c r="AA373" i="4"/>
  <c r="AI373" i="4"/>
  <c r="AK369" i="4"/>
  <c r="AH369" i="4"/>
  <c r="Z369" i="4"/>
  <c r="AA369" i="4"/>
  <c r="AI369" i="4"/>
  <c r="AB369" i="4"/>
  <c r="AN369" i="4" s="1"/>
  <c r="AT369" i="4" s="1"/>
  <c r="AE369" i="4"/>
  <c r="AG369" i="4"/>
  <c r="AF369" i="4"/>
  <c r="AD369" i="4"/>
  <c r="AP369" i="4" s="1"/>
  <c r="AV369" i="4" s="1"/>
  <c r="AJ369" i="4"/>
  <c r="AC369" i="4"/>
  <c r="AO369" i="4" s="1"/>
  <c r="AU369" i="4"/>
  <c r="AI284" i="4"/>
  <c r="Z284" i="4"/>
  <c r="AA284" i="4"/>
  <c r="AH284" i="4"/>
  <c r="AD284" i="4"/>
  <c r="AE284" i="4"/>
  <c r="AF284" i="4"/>
  <c r="AG284" i="4"/>
  <c r="AC284" i="4"/>
  <c r="AO284" i="4" s="1"/>
  <c r="AJ284" i="4"/>
  <c r="AK284" i="4"/>
  <c r="AB284" i="4"/>
  <c r="AN284" i="4" s="1"/>
  <c r="AT284" i="4" s="1"/>
  <c r="AU284" i="4"/>
  <c r="AF224" i="4"/>
  <c r="AG224" i="4"/>
  <c r="AA224" i="4"/>
  <c r="AJ224" i="4"/>
  <c r="AK224" i="4"/>
  <c r="AD224" i="4"/>
  <c r="AP224" i="4" s="1"/>
  <c r="AE224" i="4"/>
  <c r="AQ224" i="4" s="1"/>
  <c r="AW224" i="4" s="1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Y469" i="4"/>
  <c r="X469" i="4"/>
  <c r="AG390" i="4"/>
  <c r="AH390" i="4"/>
  <c r="AK390" i="4"/>
  <c r="AC390" i="4"/>
  <c r="AD390" i="4"/>
  <c r="AJ390" i="4"/>
  <c r="AW390" i="4"/>
  <c r="AE390" i="4"/>
  <c r="AF390" i="4"/>
  <c r="AS390" i="4"/>
  <c r="Z390" i="4"/>
  <c r="AL390" i="4" s="1"/>
  <c r="AI390" i="4"/>
  <c r="AT390" i="4"/>
  <c r="AA390" i="4"/>
  <c r="AM390" i="4" s="1"/>
  <c r="AB390" i="4"/>
  <c r="AN390" i="4" s="1"/>
  <c r="AV390" i="4"/>
  <c r="AU390" i="4"/>
  <c r="AD467" i="4"/>
  <c r="AK467" i="4"/>
  <c r="AF467" i="4"/>
  <c r="AG467" i="4"/>
  <c r="AB467" i="4"/>
  <c r="AN467" i="4" s="1"/>
  <c r="AC467" i="4"/>
  <c r="AO467" i="4" s="1"/>
  <c r="AH467" i="4"/>
  <c r="AI467" i="4"/>
  <c r="AA467" i="4"/>
  <c r="AM467" i="4" s="1"/>
  <c r="Z467" i="4"/>
  <c r="AL467" i="4" s="1"/>
  <c r="AJ467" i="4"/>
  <c r="AE467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E297" i="4"/>
  <c r="AI297" i="4"/>
  <c r="AK297" i="4"/>
  <c r="Z297" i="4"/>
  <c r="AF297" i="4"/>
  <c r="AH297" i="4"/>
  <c r="AA297" i="4"/>
  <c r="AM297" i="4" s="1"/>
  <c r="AS297" i="4" s="1"/>
  <c r="AB297" i="4"/>
  <c r="AJ297" i="4"/>
  <c r="AC297" i="4"/>
  <c r="AO297" i="4" s="1"/>
  <c r="AU297" i="4" s="1"/>
  <c r="AD297" i="4"/>
  <c r="AP297" i="4" s="1"/>
  <c r="AV297" i="4" s="1"/>
  <c r="AG297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M245" i="4" s="1"/>
  <c r="AG245" i="4"/>
  <c r="AS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AF300" i="4"/>
  <c r="AG300" i="4"/>
  <c r="AC300" i="4"/>
  <c r="AJ300" i="4"/>
  <c r="AK300" i="4"/>
  <c r="AB300" i="4"/>
  <c r="AI300" i="4"/>
  <c r="Z300" i="4"/>
  <c r="AA300" i="4"/>
  <c r="AH300" i="4"/>
  <c r="AD300" i="4"/>
  <c r="AP300" i="4" s="1"/>
  <c r="AV300" i="4" s="1"/>
  <c r="AE300" i="4"/>
  <c r="AI316" i="4"/>
  <c r="Z316" i="4"/>
  <c r="AA316" i="4"/>
  <c r="AH316" i="4"/>
  <c r="AD316" i="4"/>
  <c r="AE316" i="4"/>
  <c r="AF316" i="4"/>
  <c r="AG316" i="4"/>
  <c r="AC316" i="4"/>
  <c r="AO316" i="4" s="1"/>
  <c r="AU316" i="4" s="1"/>
  <c r="AJ316" i="4"/>
  <c r="AK316" i="4"/>
  <c r="AB316" i="4"/>
  <c r="AN316" i="4" s="1"/>
  <c r="AT316" i="4"/>
  <c r="AD243" i="4"/>
  <c r="AG243" i="4"/>
  <c r="AC243" i="4"/>
  <c r="AH243" i="4"/>
  <c r="Z243" i="4"/>
  <c r="AA243" i="4"/>
  <c r="AM243" i="4" s="1"/>
  <c r="AS243" i="4" s="1"/>
  <c r="AB243" i="4"/>
  <c r="AE243" i="4"/>
  <c r="AI243" i="4"/>
  <c r="AK243" i="4"/>
  <c r="AJ243" i="4"/>
  <c r="AF243" i="4"/>
  <c r="U381" i="4"/>
  <c r="AF332" i="4"/>
  <c r="AG332" i="4"/>
  <c r="AC332" i="4"/>
  <c r="AJ332" i="4"/>
  <c r="AK332" i="4"/>
  <c r="AB332" i="4"/>
  <c r="AI332" i="4"/>
  <c r="Z332" i="4"/>
  <c r="AA332" i="4"/>
  <c r="AH332" i="4"/>
  <c r="AD332" i="4"/>
  <c r="AP332" i="4" s="1"/>
  <c r="AV332" i="4" s="1"/>
  <c r="AE332" i="4"/>
  <c r="AI204" i="4"/>
  <c r="AB204" i="4"/>
  <c r="AH204" i="4"/>
  <c r="AA204" i="4"/>
  <c r="Z204" i="4"/>
  <c r="AF204" i="4"/>
  <c r="AG204" i="4"/>
  <c r="AE204" i="4"/>
  <c r="AC204" i="4"/>
  <c r="AO204" i="4" s="1"/>
  <c r="AU204" i="4" s="1"/>
  <c r="AJ204" i="4"/>
  <c r="AK204" i="4"/>
  <c r="AD204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P427" i="4" s="1"/>
  <c r="AF427" i="4"/>
  <c r="AA427" i="4"/>
  <c r="AC427" i="4"/>
  <c r="AV427" i="4"/>
  <c r="AW427" i="4"/>
  <c r="AJ427" i="4"/>
  <c r="AH427" i="4"/>
  <c r="AT427" i="4"/>
  <c r="AS427" i="4"/>
  <c r="AU427" i="4"/>
  <c r="AI427" i="4"/>
  <c r="AE427" i="4"/>
  <c r="AQ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J189" i="4"/>
  <c r="AI189" i="4"/>
  <c r="Z189" i="4"/>
  <c r="AH189" i="4"/>
  <c r="AK189" i="4"/>
  <c r="AF189" i="4"/>
  <c r="AG189" i="4"/>
  <c r="AB189" i="4"/>
  <c r="AN189" i="4" s="1"/>
  <c r="AT189" i="4" s="1"/>
  <c r="AA189" i="4"/>
  <c r="AM189" i="4" s="1"/>
  <c r="AS189" i="4" s="1"/>
  <c r="AE189" i="4"/>
  <c r="AD189" i="4"/>
  <c r="AC189" i="4"/>
  <c r="AG394" i="4"/>
  <c r="AH394" i="4"/>
  <c r="AA394" i="4"/>
  <c r="AB394" i="4"/>
  <c r="AJ394" i="4"/>
  <c r="AK394" i="4"/>
  <c r="AC394" i="4"/>
  <c r="AD394" i="4"/>
  <c r="AF394" i="4"/>
  <c r="AS394" i="4"/>
  <c r="AE394" i="4"/>
  <c r="AI394" i="4"/>
  <c r="Z394" i="4"/>
  <c r="AL394" i="4" s="1"/>
  <c r="AV394" i="4"/>
  <c r="AU394" i="4"/>
  <c r="AT394" i="4"/>
  <c r="AW394" i="4"/>
  <c r="AF377" i="4"/>
  <c r="AK377" i="4"/>
  <c r="AJ377" i="4"/>
  <c r="AD377" i="4"/>
  <c r="AP377" i="4" s="1"/>
  <c r="AV377" i="4" s="1"/>
  <c r="AH377" i="4"/>
  <c r="AC377" i="4"/>
  <c r="Z377" i="4"/>
  <c r="AL377" i="4" s="1"/>
  <c r="AA377" i="4"/>
  <c r="AI377" i="4"/>
  <c r="AB377" i="4"/>
  <c r="AE377" i="4"/>
  <c r="AQ377" i="4" s="1"/>
  <c r="AW377" i="4" s="1"/>
  <c r="AG377" i="4"/>
  <c r="AI192" i="4"/>
  <c r="Z192" i="4"/>
  <c r="AA192" i="4"/>
  <c r="AM192" i="4" s="1"/>
  <c r="AS192" i="4" s="1"/>
  <c r="AD192" i="4"/>
  <c r="AE192" i="4"/>
  <c r="AG192" i="4"/>
  <c r="AJ192" i="4"/>
  <c r="AK192" i="4"/>
  <c r="AC192" i="4"/>
  <c r="AO192" i="4" s="1"/>
  <c r="AF192" i="4"/>
  <c r="AH192" i="4"/>
  <c r="AB192" i="4"/>
  <c r="AU192" i="4"/>
  <c r="AI220" i="4"/>
  <c r="AB220" i="4"/>
  <c r="AN220" i="4" s="1"/>
  <c r="AH220" i="4"/>
  <c r="AA220" i="4"/>
  <c r="Z220" i="4"/>
  <c r="AF220" i="4"/>
  <c r="AG220" i="4"/>
  <c r="AE220" i="4"/>
  <c r="AQ220" i="4" s="1"/>
  <c r="AW220" i="4" s="1"/>
  <c r="AC220" i="4"/>
  <c r="AO220" i="4" s="1"/>
  <c r="AU220" i="4" s="1"/>
  <c r="AJ220" i="4"/>
  <c r="AK220" i="4"/>
  <c r="AD220" i="4"/>
  <c r="AP220" i="4" s="1"/>
  <c r="AV220" i="4" s="1"/>
  <c r="AT220" i="4"/>
  <c r="AD371" i="4"/>
  <c r="AG371" i="4"/>
  <c r="AC371" i="4"/>
  <c r="AH371" i="4"/>
  <c r="Z371" i="4"/>
  <c r="AA371" i="4"/>
  <c r="AM371" i="4" s="1"/>
  <c r="AS371" i="4" s="1"/>
  <c r="AB371" i="4"/>
  <c r="AN371" i="4" s="1"/>
  <c r="AT371" i="4" s="1"/>
  <c r="AE371" i="4"/>
  <c r="AI371" i="4"/>
  <c r="AK371" i="4"/>
  <c r="AJ371" i="4"/>
  <c r="AF371" i="4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D194" i="4"/>
  <c r="AE194" i="4"/>
  <c r="AC194" i="4"/>
  <c r="AO194" i="4" s="1"/>
  <c r="AU194" i="4" s="1"/>
  <c r="AK194" i="4"/>
  <c r="AG194" i="4"/>
  <c r="AB194" i="4"/>
  <c r="AJ194" i="4"/>
  <c r="AF194" i="4"/>
  <c r="AI194" i="4"/>
  <c r="Z194" i="4"/>
  <c r="AL194" i="4" s="1"/>
  <c r="AR194" i="4" s="1"/>
  <c r="AA194" i="4"/>
  <c r="AM194" i="4" s="1"/>
  <c r="AS194" i="4" s="1"/>
  <c r="AH194" i="4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W464" i="4" s="1"/>
  <c r="T474" i="4"/>
  <c r="S476" i="4"/>
  <c r="S482" i="4"/>
  <c r="S524" i="4"/>
  <c r="S528" i="4"/>
  <c r="U546" i="4"/>
  <c r="V546" i="4"/>
  <c r="AE289" i="4"/>
  <c r="AQ289" i="4" s="1"/>
  <c r="AW289" i="4" s="1"/>
  <c r="AI289" i="4"/>
  <c r="AK289" i="4"/>
  <c r="Z289" i="4"/>
  <c r="AF289" i="4"/>
  <c r="AH289" i="4"/>
  <c r="AA289" i="4"/>
  <c r="AB289" i="4"/>
  <c r="AN289" i="4" s="1"/>
  <c r="AT289" i="4" s="1"/>
  <c r="AJ289" i="4"/>
  <c r="AC289" i="4"/>
  <c r="AO289" i="4" s="1"/>
  <c r="AU289" i="4" s="1"/>
  <c r="AD289" i="4"/>
  <c r="AG289" i="4"/>
  <c r="AJ200" i="4"/>
  <c r="AK200" i="4"/>
  <c r="Z200" i="4"/>
  <c r="AB200" i="4"/>
  <c r="AF200" i="4"/>
  <c r="AH200" i="4"/>
  <c r="AD200" i="4"/>
  <c r="AA200" i="4"/>
  <c r="AG200" i="4"/>
  <c r="AC200" i="4"/>
  <c r="AI200" i="4"/>
  <c r="AE200" i="4"/>
  <c r="AQ200" i="4" s="1"/>
  <c r="AW200" i="4" s="1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I188" i="4"/>
  <c r="AB188" i="4"/>
  <c r="AD188" i="4"/>
  <c r="AH188" i="4"/>
  <c r="AA188" i="4"/>
  <c r="AC188" i="4"/>
  <c r="AF188" i="4"/>
  <c r="AG188" i="4"/>
  <c r="AE188" i="4"/>
  <c r="AJ188" i="4"/>
  <c r="AK188" i="4"/>
  <c r="Z188" i="4"/>
  <c r="AF268" i="4"/>
  <c r="AG268" i="4"/>
  <c r="AC268" i="4"/>
  <c r="AJ268" i="4"/>
  <c r="AK268" i="4"/>
  <c r="AB268" i="4"/>
  <c r="AI268" i="4"/>
  <c r="Z268" i="4"/>
  <c r="AA268" i="4"/>
  <c r="AH268" i="4"/>
  <c r="AD268" i="4"/>
  <c r="AE268" i="4"/>
  <c r="AI208" i="4"/>
  <c r="Z208" i="4"/>
  <c r="AC208" i="4"/>
  <c r="AO208" i="4" s="1"/>
  <c r="AH208" i="4"/>
  <c r="AB208" i="4"/>
  <c r="AF208" i="4"/>
  <c r="AG208" i="4"/>
  <c r="AA208" i="4"/>
  <c r="AJ208" i="4"/>
  <c r="AK208" i="4"/>
  <c r="AD208" i="4"/>
  <c r="AP208" i="4" s="1"/>
  <c r="AV208" i="4" s="1"/>
  <c r="AE208" i="4"/>
  <c r="AU208" i="4"/>
  <c r="Z477" i="4"/>
  <c r="AL477" i="4" s="1"/>
  <c r="AA477" i="4"/>
  <c r="AM477" i="4" s="1"/>
  <c r="AF477" i="4"/>
  <c r="AD477" i="4"/>
  <c r="AP477" i="4" s="1"/>
  <c r="AJ477" i="4"/>
  <c r="AC477" i="4"/>
  <c r="AO477" i="4" s="1"/>
  <c r="AS477" i="4"/>
  <c r="AK477" i="4"/>
  <c r="AB477" i="4"/>
  <c r="AN477" i="4" s="1"/>
  <c r="AE477" i="4"/>
  <c r="AQ477" i="4" s="1"/>
  <c r="AH477" i="4"/>
  <c r="AI477" i="4"/>
  <c r="AT477" i="4"/>
  <c r="AV477" i="4"/>
  <c r="AW477" i="4"/>
  <c r="AU477" i="4"/>
  <c r="Z367" i="4"/>
  <c r="AA367" i="4"/>
  <c r="AH367" i="4"/>
  <c r="AB367" i="4"/>
  <c r="AE367" i="4"/>
  <c r="AD367" i="4"/>
  <c r="AI367" i="4"/>
  <c r="AC367" i="4"/>
  <c r="AG367" i="4"/>
  <c r="AJ367" i="4"/>
  <c r="AF367" i="4"/>
  <c r="AK367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AP415" i="4"/>
  <c r="E25" i="8"/>
  <c r="M25" i="8" s="1"/>
  <c r="D25" i="8"/>
  <c r="L25" i="8" s="1"/>
  <c r="J24" i="11"/>
  <c r="I24" i="11"/>
  <c r="J20" i="11"/>
  <c r="I20" i="11"/>
  <c r="G20" i="8"/>
  <c r="I19" i="11"/>
  <c r="J19" i="11"/>
  <c r="F19" i="8"/>
  <c r="I18" i="11"/>
  <c r="J18" i="11"/>
  <c r="I17" i="11"/>
  <c r="J17" i="11"/>
  <c r="F17" i="8"/>
  <c r="J16" i="11"/>
  <c r="I16" i="11"/>
  <c r="I15" i="11"/>
  <c r="J15" i="11"/>
  <c r="E15" i="8"/>
  <c r="M15" i="8" s="1"/>
  <c r="E14" i="8"/>
  <c r="M14" i="8" s="1"/>
  <c r="I13" i="11"/>
  <c r="J13" i="11"/>
  <c r="D15" i="8"/>
  <c r="L15" i="8" s="1"/>
  <c r="J14" i="11"/>
  <c r="I14" i="11"/>
  <c r="I12" i="11"/>
  <c r="J12" i="11"/>
  <c r="F12" i="8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F5" i="8"/>
  <c r="I4" i="11"/>
  <c r="J4" i="11"/>
  <c r="J3" i="11"/>
  <c r="I3" i="11"/>
  <c r="F3" i="8"/>
  <c r="E3" i="8"/>
  <c r="M3" i="8" s="1"/>
  <c r="D3" i="8"/>
  <c r="L3" i="8" s="1"/>
  <c r="I2" i="11"/>
  <c r="J2" i="11"/>
  <c r="G3" i="8"/>
  <c r="E26" i="8" l="1"/>
  <c r="M26" i="8" s="1"/>
  <c r="D26" i="8"/>
  <c r="L26" i="8" s="1"/>
  <c r="D178" i="8"/>
  <c r="L178" i="8" s="1"/>
  <c r="E178" i="8"/>
  <c r="M178" i="8" s="1"/>
  <c r="D188" i="8"/>
  <c r="L188" i="8" s="1"/>
  <c r="E188" i="8"/>
  <c r="M188" i="8" s="1"/>
  <c r="K182" i="11"/>
  <c r="M182" i="11" s="1"/>
  <c r="H183" i="8" s="1"/>
  <c r="L182" i="11"/>
  <c r="N182" i="11" s="1"/>
  <c r="I183" i="8" s="1"/>
  <c r="I53" i="11"/>
  <c r="J53" i="11"/>
  <c r="D31" i="8"/>
  <c r="L31" i="8" s="1"/>
  <c r="E31" i="8"/>
  <c r="M31" i="8" s="1"/>
  <c r="D168" i="8"/>
  <c r="L168" i="8" s="1"/>
  <c r="E168" i="8"/>
  <c r="M168" i="8" s="1"/>
  <c r="E190" i="8"/>
  <c r="M190" i="8" s="1"/>
  <c r="D190" i="8"/>
  <c r="L190" i="8" s="1"/>
  <c r="D170" i="8"/>
  <c r="L170" i="8" s="1"/>
  <c r="E170" i="8"/>
  <c r="M170" i="8" s="1"/>
  <c r="E107" i="8"/>
  <c r="M107" i="8" s="1"/>
  <c r="E174" i="8"/>
  <c r="M174" i="8" s="1"/>
  <c r="D174" i="8"/>
  <c r="L174" i="8" s="1"/>
  <c r="I42" i="11"/>
  <c r="J42" i="11"/>
  <c r="E180" i="8"/>
  <c r="M180" i="8" s="1"/>
  <c r="D180" i="8"/>
  <c r="L180" i="8" s="1"/>
  <c r="D160" i="8"/>
  <c r="L160" i="8" s="1"/>
  <c r="E160" i="8"/>
  <c r="M160" i="8" s="1"/>
  <c r="D184" i="8"/>
  <c r="L184" i="8" s="1"/>
  <c r="E184" i="8"/>
  <c r="M184" i="8" s="1"/>
  <c r="D95" i="8"/>
  <c r="L95" i="8" s="1"/>
  <c r="E95" i="8"/>
  <c r="M95" i="8" s="1"/>
  <c r="D79" i="8"/>
  <c r="L79" i="8" s="1"/>
  <c r="E79" i="8"/>
  <c r="M79" i="8" s="1"/>
  <c r="D111" i="8"/>
  <c r="L111" i="8" s="1"/>
  <c r="E111" i="8"/>
  <c r="M111" i="8" s="1"/>
  <c r="E63" i="8"/>
  <c r="M63" i="8" s="1"/>
  <c r="D63" i="8"/>
  <c r="L63" i="8" s="1"/>
  <c r="D37" i="8"/>
  <c r="L37" i="8" s="1"/>
  <c r="E37" i="8"/>
  <c r="M37" i="8" s="1"/>
  <c r="E152" i="8"/>
  <c r="M152" i="8" s="1"/>
  <c r="D152" i="8"/>
  <c r="L152" i="8" s="1"/>
  <c r="L35" i="11"/>
  <c r="N35" i="11" s="1"/>
  <c r="I36" i="8" s="1"/>
  <c r="K35" i="11"/>
  <c r="M35" i="11" s="1"/>
  <c r="H36" i="8" s="1"/>
  <c r="D69" i="8"/>
  <c r="L69" i="8" s="1"/>
  <c r="E69" i="8"/>
  <c r="M69" i="8" s="1"/>
  <c r="E194" i="8"/>
  <c r="M194" i="8" s="1"/>
  <c r="D194" i="8"/>
  <c r="L194" i="8" s="1"/>
  <c r="D182" i="8"/>
  <c r="L182" i="8" s="1"/>
  <c r="E182" i="8"/>
  <c r="M182" i="8" s="1"/>
  <c r="L123" i="11"/>
  <c r="N123" i="11" s="1"/>
  <c r="I124" i="8" s="1"/>
  <c r="K123" i="11"/>
  <c r="M123" i="11" s="1"/>
  <c r="H124" i="8" s="1"/>
  <c r="D101" i="8"/>
  <c r="L101" i="8" s="1"/>
  <c r="E101" i="8"/>
  <c r="M101" i="8" s="1"/>
  <c r="D47" i="8"/>
  <c r="L47" i="8" s="1"/>
  <c r="E47" i="8"/>
  <c r="M47" i="8" s="1"/>
  <c r="L56" i="11"/>
  <c r="N56" i="11" s="1"/>
  <c r="I57" i="8" s="1"/>
  <c r="K56" i="11"/>
  <c r="M56" i="11" s="1"/>
  <c r="H57" i="8" s="1"/>
  <c r="D176" i="8"/>
  <c r="L176" i="8" s="1"/>
  <c r="E176" i="8"/>
  <c r="M176" i="8" s="1"/>
  <c r="J63" i="11"/>
  <c r="I63" i="11"/>
  <c r="E196" i="8"/>
  <c r="M196" i="8" s="1"/>
  <c r="D196" i="8"/>
  <c r="L196" i="8" s="1"/>
  <c r="E140" i="8"/>
  <c r="M140" i="8" s="1"/>
  <c r="D140" i="8"/>
  <c r="L140" i="8" s="1"/>
  <c r="E7" i="8"/>
  <c r="M7" i="8" s="1"/>
  <c r="D7" i="8"/>
  <c r="L7" i="8" s="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D132" i="8"/>
  <c r="L132" i="8" s="1"/>
  <c r="E132" i="8"/>
  <c r="M132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E164" i="8"/>
  <c r="M164" i="8" s="1"/>
  <c r="D164" i="8"/>
  <c r="L164" i="8" s="1"/>
  <c r="D27" i="8"/>
  <c r="L27" i="8" s="1"/>
  <c r="E27" i="8"/>
  <c r="M27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D81" i="8"/>
  <c r="L81" i="8" s="1"/>
  <c r="E81" i="8"/>
  <c r="M81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E39" i="8"/>
  <c r="M39" i="8" s="1"/>
  <c r="D39" i="8"/>
  <c r="L39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E162" i="8"/>
  <c r="M162" i="8" s="1"/>
  <c r="D162" i="8"/>
  <c r="L162" i="8" s="1"/>
  <c r="E121" i="8"/>
  <c r="M121" i="8" s="1"/>
  <c r="D121" i="8"/>
  <c r="L121" i="8" s="1"/>
  <c r="D73" i="8"/>
  <c r="L73" i="8" s="1"/>
  <c r="E73" i="8"/>
  <c r="M73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E125" i="8"/>
  <c r="M125" i="8" s="1"/>
  <c r="D125" i="8"/>
  <c r="L125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E113" i="8"/>
  <c r="M113" i="8" s="1"/>
  <c r="D113" i="8"/>
  <c r="L113" i="8" s="1"/>
  <c r="D33" i="8"/>
  <c r="L33" i="8" s="1"/>
  <c r="E33" i="8"/>
  <c r="M33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D65" i="8"/>
  <c r="L65" i="8" s="1"/>
  <c r="E65" i="8"/>
  <c r="M65" i="8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D144" i="8"/>
  <c r="L144" i="8" s="1"/>
  <c r="E144" i="8"/>
  <c r="M144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E49" i="8"/>
  <c r="M49" i="8" s="1"/>
  <c r="D49" i="8"/>
  <c r="L49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D119" i="8"/>
  <c r="L119" i="8" s="1"/>
  <c r="E119" i="8"/>
  <c r="M119" i="8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E87" i="8"/>
  <c r="M87" i="8" s="1"/>
  <c r="D87" i="8"/>
  <c r="L87" i="8" s="1"/>
  <c r="E41" i="8"/>
  <c r="M41" i="8" s="1"/>
  <c r="D41" i="8"/>
  <c r="L41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E89" i="8"/>
  <c r="M89" i="8" s="1"/>
  <c r="D89" i="8"/>
  <c r="L89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E105" i="8"/>
  <c r="M105" i="8" s="1"/>
  <c r="D105" i="8"/>
  <c r="L105" i="8" s="1"/>
  <c r="L171" i="11"/>
  <c r="N171" i="11" s="1"/>
  <c r="I172" i="8" s="1"/>
  <c r="K171" i="11"/>
  <c r="M171" i="11" s="1"/>
  <c r="H172" i="8" s="1"/>
  <c r="D59" i="8"/>
  <c r="L59" i="8" s="1"/>
  <c r="E59" i="8"/>
  <c r="M59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E128" i="8"/>
  <c r="M128" i="8" s="1"/>
  <c r="D128" i="8"/>
  <c r="L12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E136" i="8"/>
  <c r="M136" i="8" s="1"/>
  <c r="D136" i="8"/>
  <c r="L136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E158" i="8"/>
  <c r="M158" i="8" s="1"/>
  <c r="D158" i="8"/>
  <c r="L158" i="8" s="1"/>
  <c r="E43" i="8"/>
  <c r="M43" i="8" s="1"/>
  <c r="D43" i="8"/>
  <c r="L43" i="8" s="1"/>
  <c r="L65" i="11"/>
  <c r="N65" i="11" s="1"/>
  <c r="I66" i="8" s="1"/>
  <c r="K65" i="11"/>
  <c r="M65" i="11" s="1"/>
  <c r="H66" i="8" s="1"/>
  <c r="E166" i="8"/>
  <c r="M166" i="8" s="1"/>
  <c r="D166" i="8"/>
  <c r="L166" i="8" s="1"/>
  <c r="L143" i="11"/>
  <c r="N143" i="11" s="1"/>
  <c r="I144" i="8" s="1"/>
  <c r="K143" i="11"/>
  <c r="M143" i="11" s="1"/>
  <c r="H144" i="8" s="1"/>
  <c r="E71" i="8"/>
  <c r="M71" i="8" s="1"/>
  <c r="D71" i="8"/>
  <c r="L71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D57" i="8"/>
  <c r="L57" i="8" s="1"/>
  <c r="E57" i="8"/>
  <c r="M5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E194" i="4"/>
  <c r="I194" i="4" s="1"/>
  <c r="D194" i="4"/>
  <c r="H194" i="4" s="1"/>
  <c r="F194" i="4"/>
  <c r="J194" i="4" s="1"/>
  <c r="G194" i="4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Z361" i="4"/>
  <c r="AB361" i="4"/>
  <c r="AN361" i="4" s="1"/>
  <c r="AT361" i="4" s="1"/>
  <c r="AD361" i="4"/>
  <c r="AA361" i="4"/>
  <c r="AE361" i="4"/>
  <c r="AQ361" i="4" s="1"/>
  <c r="AW361" i="4" s="1"/>
  <c r="AF361" i="4"/>
  <c r="AK361" i="4"/>
  <c r="AJ361" i="4"/>
  <c r="AH361" i="4"/>
  <c r="AC361" i="4"/>
  <c r="AI361" i="4"/>
  <c r="AG361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O367" i="4"/>
  <c r="AU367" i="4" s="1"/>
  <c r="AN367" i="4"/>
  <c r="AT367" i="4" s="1"/>
  <c r="AN208" i="4"/>
  <c r="AT208" i="4" s="1"/>
  <c r="AP188" i="4"/>
  <c r="AV188" i="4" s="1"/>
  <c r="AN241" i="4"/>
  <c r="AT241" i="4" s="1"/>
  <c r="AL241" i="4"/>
  <c r="AR241" i="4" s="1"/>
  <c r="AN243" i="4"/>
  <c r="AT243" i="4" s="1"/>
  <c r="AL245" i="4"/>
  <c r="AR245" i="4" s="1"/>
  <c r="AM369" i="4"/>
  <c r="AS369" i="4" s="1"/>
  <c r="AP373" i="4"/>
  <c r="AV373" i="4" s="1"/>
  <c r="AL353" i="4"/>
  <c r="AR353" i="4" s="1"/>
  <c r="X278" i="4"/>
  <c r="Y278" i="4"/>
  <c r="AD278" i="4" s="1"/>
  <c r="X318" i="4"/>
  <c r="Y318" i="4" s="1"/>
  <c r="Y364" i="4"/>
  <c r="AB364" i="4" s="1"/>
  <c r="X266" i="4"/>
  <c r="AP221" i="4"/>
  <c r="AV221" i="4" s="1"/>
  <c r="AA366" i="4"/>
  <c r="AK366" i="4"/>
  <c r="AG366" i="4"/>
  <c r="AH366" i="4"/>
  <c r="AC366" i="4"/>
  <c r="AO366" i="4" s="1"/>
  <c r="AI366" i="4"/>
  <c r="Z366" i="4"/>
  <c r="AL366" i="4" s="1"/>
  <c r="AR366" i="4" s="1"/>
  <c r="AB366" i="4"/>
  <c r="AD366" i="4"/>
  <c r="AE366" i="4"/>
  <c r="AQ366" i="4" s="1"/>
  <c r="AJ366" i="4"/>
  <c r="AF366" i="4"/>
  <c r="AW366" i="4"/>
  <c r="AU366" i="4"/>
  <c r="AL249" i="4"/>
  <c r="AR249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Q304" i="4" s="1"/>
  <c r="AI304" i="4"/>
  <c r="AD304" i="4"/>
  <c r="AA304" i="4"/>
  <c r="AC304" i="4"/>
  <c r="AG304" i="4"/>
  <c r="AB304" i="4"/>
  <c r="AN304" i="4" s="1"/>
  <c r="AT304" i="4"/>
  <c r="AW304" i="4"/>
  <c r="AM305" i="4"/>
  <c r="AS305" i="4" s="1"/>
  <c r="Y262" i="4"/>
  <c r="AG262" i="4" s="1"/>
  <c r="X236" i="4"/>
  <c r="Y236" i="4" s="1"/>
  <c r="Z290" i="4"/>
  <c r="AL290" i="4" s="1"/>
  <c r="AB290" i="4"/>
  <c r="AN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T290" i="4"/>
  <c r="AR290" i="4"/>
  <c r="AS290" i="4"/>
  <c r="AU255" i="4"/>
  <c r="AE255" i="4"/>
  <c r="AQ255" i="4" s="1"/>
  <c r="AD255" i="4"/>
  <c r="AP255" i="4" s="1"/>
  <c r="AV255" i="4" s="1"/>
  <c r="AA255" i="4"/>
  <c r="AC255" i="4"/>
  <c r="AO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Z351" i="4"/>
  <c r="AL351" i="4" s="1"/>
  <c r="AD351" i="4"/>
  <c r="AP351" i="4" s="1"/>
  <c r="AW351" i="4"/>
  <c r="AA351" i="4"/>
  <c r="AM351" i="4" s="1"/>
  <c r="AC351" i="4"/>
  <c r="AO351" i="4" s="1"/>
  <c r="AU351" i="4" s="1"/>
  <c r="AS351" i="4"/>
  <c r="AR351" i="4"/>
  <c r="AV351" i="4"/>
  <c r="AQ345" i="4"/>
  <c r="AW345" i="4" s="1"/>
  <c r="AD346" i="4"/>
  <c r="AJ346" i="4"/>
  <c r="AF346" i="4"/>
  <c r="AI346" i="4"/>
  <c r="AA346" i="4"/>
  <c r="Z346" i="4"/>
  <c r="AL346" i="4" s="1"/>
  <c r="AB346" i="4"/>
  <c r="AH346" i="4"/>
  <c r="AG346" i="4"/>
  <c r="AE346" i="4"/>
  <c r="AQ346" i="4" s="1"/>
  <c r="AK346" i="4"/>
  <c r="AC346" i="4"/>
  <c r="AO346" i="4" s="1"/>
  <c r="AU346" i="4" s="1"/>
  <c r="AR346" i="4"/>
  <c r="AW346" i="4"/>
  <c r="AN359" i="4"/>
  <c r="AT359" i="4" s="1"/>
  <c r="AO359" i="4"/>
  <c r="AU359" i="4" s="1"/>
  <c r="AF216" i="4"/>
  <c r="AG216" i="4"/>
  <c r="AC216" i="4"/>
  <c r="AB216" i="4"/>
  <c r="AN216" i="4" s="1"/>
  <c r="AJ216" i="4"/>
  <c r="AK216" i="4"/>
  <c r="AE216" i="4"/>
  <c r="AA216" i="4"/>
  <c r="AM216" i="4" s="1"/>
  <c r="AS216" i="4" s="1"/>
  <c r="AI216" i="4"/>
  <c r="Z216" i="4"/>
  <c r="AL216" i="4" s="1"/>
  <c r="AH216" i="4"/>
  <c r="AD216" i="4"/>
  <c r="AP216" i="4" s="1"/>
  <c r="AV216" i="4" s="1"/>
  <c r="AT216" i="4"/>
  <c r="AR216" i="4"/>
  <c r="Y319" i="4"/>
  <c r="AK319" i="4" s="1"/>
  <c r="AP281" i="4"/>
  <c r="AV281" i="4" s="1"/>
  <c r="AM281" i="4"/>
  <c r="AS281" i="4" s="1"/>
  <c r="AH383" i="4"/>
  <c r="AJ383" i="4"/>
  <c r="AD383" i="4"/>
  <c r="AP383" i="4" s="1"/>
  <c r="AV383" i="4" s="1"/>
  <c r="AI262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M344" i="4" s="1"/>
  <c r="AK344" i="4"/>
  <c r="AQ344" i="4" s="1"/>
  <c r="AD344" i="4"/>
  <c r="AW344" i="4"/>
  <c r="Z344" i="4"/>
  <c r="AL344" i="4" s="1"/>
  <c r="AJ344" i="4"/>
  <c r="AC344" i="4"/>
  <c r="AS344" i="4"/>
  <c r="AG344" i="4"/>
  <c r="AI344" i="4"/>
  <c r="AR344" i="4"/>
  <c r="AM313" i="4"/>
  <c r="AS313" i="4" s="1"/>
  <c r="AM337" i="4"/>
  <c r="AS337" i="4" s="1"/>
  <c r="AD201" i="4"/>
  <c r="AI201" i="4"/>
  <c r="AB201" i="4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A356" i="4"/>
  <c r="AM356" i="4" s="1"/>
  <c r="AS356" i="4"/>
  <c r="AT356" i="4"/>
  <c r="AW356" i="4"/>
  <c r="AV356" i="4"/>
  <c r="AB336" i="4"/>
  <c r="AN336" i="4" s="1"/>
  <c r="Z336" i="4"/>
  <c r="AK336" i="4"/>
  <c r="AD336" i="4"/>
  <c r="AC336" i="4"/>
  <c r="AO336" i="4" s="1"/>
  <c r="AH336" i="4"/>
  <c r="AF336" i="4"/>
  <c r="AI336" i="4"/>
  <c r="AG336" i="4"/>
  <c r="AA336" i="4"/>
  <c r="AM336" i="4" s="1"/>
  <c r="AS336" i="4" s="1"/>
  <c r="AJ336" i="4"/>
  <c r="AT336" i="4"/>
  <c r="AU336" i="4"/>
  <c r="AH270" i="4"/>
  <c r="AB270" i="4"/>
  <c r="AN270" i="4" s="1"/>
  <c r="AE270" i="4"/>
  <c r="AQ270" i="4" s="1"/>
  <c r="Z270" i="4"/>
  <c r="AL270" i="4" s="1"/>
  <c r="AD270" i="4"/>
  <c r="AP270" i="4" s="1"/>
  <c r="AT270" i="4"/>
  <c r="AA270" i="4"/>
  <c r="AM270" i="4" s="1"/>
  <c r="AS270" i="4" s="1"/>
  <c r="AV270" i="4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O371" i="4"/>
  <c r="AU371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M232" i="4" s="1"/>
  <c r="AF232" i="4"/>
  <c r="AE232" i="4"/>
  <c r="AQ232" i="4" s="1"/>
  <c r="AW232" i="4" s="1"/>
  <c r="AG232" i="4"/>
  <c r="AT232" i="4"/>
  <c r="AB232" i="4"/>
  <c r="AN232" i="4" s="1"/>
  <c r="AI232" i="4"/>
  <c r="AS232" i="4"/>
  <c r="AC365" i="4"/>
  <c r="AG365" i="4"/>
  <c r="AK365" i="4"/>
  <c r="Z365" i="4"/>
  <c r="AL365" i="4" s="1"/>
  <c r="AR365" i="4" s="1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A296" i="4"/>
  <c r="AM296" i="4" s="1"/>
  <c r="AS296" i="4" s="1"/>
  <c r="AF296" i="4"/>
  <c r="AW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AO262" i="4" s="1"/>
  <c r="AU262" i="4" s="1"/>
  <c r="X348" i="4"/>
  <c r="Y348" i="4" s="1"/>
  <c r="AC223" i="4"/>
  <c r="AO223" i="4" s="1"/>
  <c r="AE223" i="4"/>
  <c r="AQ223" i="4" s="1"/>
  <c r="AW223" i="4" s="1"/>
  <c r="AA223" i="4"/>
  <c r="AM223" i="4" s="1"/>
  <c r="AB223" i="4"/>
  <c r="AN223" i="4" s="1"/>
  <c r="AD223" i="4"/>
  <c r="AS223" i="4"/>
  <c r="AT223" i="4"/>
  <c r="AU223" i="4"/>
  <c r="AG364" i="4"/>
  <c r="X282" i="4"/>
  <c r="Y282" i="4"/>
  <c r="D345" i="4"/>
  <c r="H345" i="4" s="1"/>
  <c r="F345" i="4"/>
  <c r="J345" i="4" s="1"/>
  <c r="E345" i="4"/>
  <c r="I345" i="4" s="1"/>
  <c r="G345" i="4"/>
  <c r="AP359" i="4"/>
  <c r="AV359" i="4" s="1"/>
  <c r="AE319" i="4"/>
  <c r="Z319" i="4"/>
  <c r="AC319" i="4"/>
  <c r="AB319" i="4"/>
  <c r="AD319" i="4"/>
  <c r="AA319" i="4"/>
  <c r="AE383" i="4"/>
  <c r="AQ383" i="4" s="1"/>
  <c r="AW383" i="4" s="1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/>
  <c r="AC372" i="4"/>
  <c r="AO372" i="4" s="1"/>
  <c r="AU372" i="4" s="1"/>
  <c r="AW372" i="4"/>
  <c r="AJ262" i="4"/>
  <c r="AH262" i="4"/>
  <c r="AG191" i="4"/>
  <c r="AD352" i="4"/>
  <c r="AP352" i="4" s="1"/>
  <c r="AV352" i="4" s="1"/>
  <c r="AE352" i="4"/>
  <c r="AQ352" i="4" s="1"/>
  <c r="AU352" i="4"/>
  <c r="AJ352" i="4"/>
  <c r="AW352" i="4"/>
  <c r="AG352" i="4"/>
  <c r="AA352" i="4"/>
  <c r="AM352" i="4" s="1"/>
  <c r="AI352" i="4"/>
  <c r="Z352" i="4"/>
  <c r="AH352" i="4"/>
  <c r="AB352" i="4"/>
  <c r="AN352" i="4" s="1"/>
  <c r="AT352" i="4" s="1"/>
  <c r="AC352" i="4"/>
  <c r="AO352" i="4" s="1"/>
  <c r="AF352" i="4"/>
  <c r="AS352" i="4"/>
  <c r="AQ206" i="4"/>
  <c r="AW206" i="4" s="1"/>
  <c r="AF319" i="4"/>
  <c r="AC190" i="4"/>
  <c r="AO190" i="4" s="1"/>
  <c r="AU190" i="4" s="1"/>
  <c r="AA190" i="4"/>
  <c r="Z190" i="4"/>
  <c r="AJ190" i="4"/>
  <c r="X235" i="4"/>
  <c r="Y235" i="4"/>
  <c r="AN233" i="4"/>
  <c r="AT233" i="4" s="1"/>
  <c r="X230" i="4"/>
  <c r="Y230" i="4" s="1"/>
  <c r="AF201" i="4"/>
  <c r="AJ201" i="4"/>
  <c r="AH201" i="4"/>
  <c r="AP273" i="4"/>
  <c r="AV273" i="4" s="1"/>
  <c r="AC358" i="4"/>
  <c r="AB358" i="4"/>
  <c r="AD358" i="4"/>
  <c r="AP358" i="4" s="1"/>
  <c r="Z358" i="4"/>
  <c r="AA358" i="4"/>
  <c r="AH358" i="4"/>
  <c r="AE358" i="4"/>
  <c r="AJ358" i="4"/>
  <c r="AK358" i="4"/>
  <c r="AI358" i="4"/>
  <c r="AG358" i="4"/>
  <c r="AF358" i="4"/>
  <c r="AV358" i="4"/>
  <c r="AA288" i="4"/>
  <c r="AM288" i="4" s="1"/>
  <c r="AD288" i="4"/>
  <c r="AI288" i="4"/>
  <c r="AB288" i="4"/>
  <c r="AE288" i="4"/>
  <c r="AQ288" i="4" s="1"/>
  <c r="AJ288" i="4"/>
  <c r="Z288" i="4"/>
  <c r="AL288" i="4" s="1"/>
  <c r="AR288" i="4" s="1"/>
  <c r="AG288" i="4"/>
  <c r="AH288" i="4"/>
  <c r="AW288" i="4"/>
  <c r="AK288" i="4"/>
  <c r="AS288" i="4"/>
  <c r="AC288" i="4"/>
  <c r="AO288" i="4" s="1"/>
  <c r="AU288" i="4" s="1"/>
  <c r="AM367" i="4"/>
  <c r="AS367" i="4" s="1"/>
  <c r="AQ268" i="4"/>
  <c r="AW268" i="4" s="1"/>
  <c r="AL268" i="4"/>
  <c r="AR268" i="4" s="1"/>
  <c r="AQ188" i="4"/>
  <c r="AW188" i="4" s="1"/>
  <c r="AM188" i="4"/>
  <c r="AS188" i="4" s="1"/>
  <c r="AQ252" i="4"/>
  <c r="AW252" i="4" s="1"/>
  <c r="AL252" i="4"/>
  <c r="AR252" i="4" s="1"/>
  <c r="AL204" i="4"/>
  <c r="AR204" i="4" s="1"/>
  <c r="AQ332" i="4"/>
  <c r="AW332" i="4" s="1"/>
  <c r="AL332" i="4"/>
  <c r="AR332" i="4" s="1"/>
  <c r="AQ316" i="4"/>
  <c r="AW316" i="4" s="1"/>
  <c r="AL316" i="4"/>
  <c r="AR316" i="4" s="1"/>
  <c r="AQ300" i="4"/>
  <c r="AW300" i="4" s="1"/>
  <c r="AL300" i="4"/>
  <c r="AR300" i="4" s="1"/>
  <c r="AO245" i="4"/>
  <c r="AU245" i="4" s="1"/>
  <c r="AL297" i="4"/>
  <c r="AR297" i="4" s="1"/>
  <c r="AQ369" i="4"/>
  <c r="AW369" i="4" s="1"/>
  <c r="AL373" i="4"/>
  <c r="AR373" i="4" s="1"/>
  <c r="X340" i="4"/>
  <c r="Y340" i="4" s="1"/>
  <c r="Y286" i="4"/>
  <c r="AD286" i="4" s="1"/>
  <c r="AP286" i="4" s="1"/>
  <c r="AV286" i="4" s="1"/>
  <c r="Y330" i="4"/>
  <c r="X330" i="4"/>
  <c r="AN221" i="4"/>
  <c r="AT221" i="4" s="1"/>
  <c r="AQ221" i="4"/>
  <c r="AW221" i="4" s="1"/>
  <c r="AL257" i="4"/>
  <c r="AR257" i="4" s="1"/>
  <c r="AP254" i="4"/>
  <c r="AV254" i="4" s="1"/>
  <c r="AQ305" i="4"/>
  <c r="AW305" i="4" s="1"/>
  <c r="F323" i="4"/>
  <c r="J323" i="4" s="1"/>
  <c r="G323" i="4"/>
  <c r="E323" i="4"/>
  <c r="I323" i="4" s="1"/>
  <c r="D323" i="4"/>
  <c r="H323" i="4" s="1"/>
  <c r="X326" i="4"/>
  <c r="Y326" i="4"/>
  <c r="Z322" i="4"/>
  <c r="AL322" i="4" s="1"/>
  <c r="AB322" i="4"/>
  <c r="AN322" i="4" s="1"/>
  <c r="AD322" i="4"/>
  <c r="AP322" i="4" s="1"/>
  <c r="AA322" i="4"/>
  <c r="AM322" i="4" s="1"/>
  <c r="AS322" i="4" s="1"/>
  <c r="AC322" i="4"/>
  <c r="AO322" i="4" s="1"/>
  <c r="AE322" i="4"/>
  <c r="AQ322" i="4" s="1"/>
  <c r="AR322" i="4"/>
  <c r="AV322" i="4"/>
  <c r="AT322" i="4"/>
  <c r="AU322" i="4"/>
  <c r="AW322" i="4"/>
  <c r="Z258" i="4"/>
  <c r="AL258" i="4" s="1"/>
  <c r="AB258" i="4"/>
  <c r="AN258" i="4" s="1"/>
  <c r="AD258" i="4"/>
  <c r="AP258" i="4" s="1"/>
  <c r="AA258" i="4"/>
  <c r="AM258" i="4" s="1"/>
  <c r="AS258" i="4" s="1"/>
  <c r="AC258" i="4"/>
  <c r="AO258" i="4" s="1"/>
  <c r="AU258" i="4" s="1"/>
  <c r="AE258" i="4"/>
  <c r="AQ258" i="4" s="1"/>
  <c r="AR258" i="4"/>
  <c r="AV258" i="4"/>
  <c r="AT258" i="4"/>
  <c r="AW258" i="4"/>
  <c r="AK286" i="4"/>
  <c r="AI286" i="4"/>
  <c r="AF364" i="4"/>
  <c r="AJ364" i="4"/>
  <c r="X222" i="4"/>
  <c r="Y222" i="4"/>
  <c r="AM345" i="4"/>
  <c r="AS345" i="4" s="1"/>
  <c r="AM359" i="4"/>
  <c r="AS359" i="4" s="1"/>
  <c r="AA242" i="4"/>
  <c r="AB242" i="4"/>
  <c r="AC242" i="4"/>
  <c r="AO242" i="4" s="1"/>
  <c r="AD242" i="4"/>
  <c r="AP242" i="4" s="1"/>
  <c r="AV242" i="4" s="1"/>
  <c r="AI242" i="4"/>
  <c r="AJ242" i="4"/>
  <c r="AK242" i="4"/>
  <c r="Z242" i="4"/>
  <c r="AE242" i="4"/>
  <c r="AH242" i="4"/>
  <c r="AG242" i="4"/>
  <c r="AF242" i="4"/>
  <c r="AU242" i="4"/>
  <c r="AI328" i="4"/>
  <c r="AH328" i="4"/>
  <c r="AE328" i="4"/>
  <c r="AK328" i="4"/>
  <c r="AB328" i="4"/>
  <c r="AN328" i="4" s="1"/>
  <c r="AT328" i="4" s="1"/>
  <c r="AG328" i="4"/>
  <c r="AA328" i="4"/>
  <c r="AM328" i="4" s="1"/>
  <c r="Z328" i="4"/>
  <c r="AL328" i="4" s="1"/>
  <c r="AC328" i="4"/>
  <c r="AO328" i="4" s="1"/>
  <c r="AJ328" i="4"/>
  <c r="AD328" i="4"/>
  <c r="AP328" i="4" s="1"/>
  <c r="AV328" i="4" s="1"/>
  <c r="AR328" i="4"/>
  <c r="AU328" i="4"/>
  <c r="AS328" i="4"/>
  <c r="AD302" i="4"/>
  <c r="AA302" i="4"/>
  <c r="AC302" i="4"/>
  <c r="AE302" i="4"/>
  <c r="AQ302" i="4" s="1"/>
  <c r="AB302" i="4"/>
  <c r="Z302" i="4"/>
  <c r="AL302" i="4" s="1"/>
  <c r="AR302" i="4" s="1"/>
  <c r="AW302" i="4"/>
  <c r="AH302" i="4"/>
  <c r="AN302" i="4" s="1"/>
  <c r="AT302" i="4" s="1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/>
  <c r="AL206" i="4"/>
  <c r="AR206" i="4" s="1"/>
  <c r="AN206" i="4"/>
  <c r="AT206" i="4" s="1"/>
  <c r="AP206" i="4"/>
  <c r="AV206" i="4" s="1"/>
  <c r="AI302" i="4"/>
  <c r="AG302" i="4"/>
  <c r="AG319" i="4"/>
  <c r="AM319" i="4" s="1"/>
  <c r="AS319" i="4" s="1"/>
  <c r="AH319" i="4"/>
  <c r="AD190" i="4"/>
  <c r="AP190" i="4" s="1"/>
  <c r="AV190" i="4" s="1"/>
  <c r="AG190" i="4"/>
  <c r="AQ313" i="4"/>
  <c r="AW313" i="4" s="1"/>
  <c r="AP233" i="4"/>
  <c r="AV233" i="4" s="1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AA201" i="4"/>
  <c r="AM201" i="4" s="1"/>
  <c r="AS201" i="4" s="1"/>
  <c r="AE201" i="4"/>
  <c r="Y355" i="4"/>
  <c r="AE355" i="4" s="1"/>
  <c r="AE287" i="4"/>
  <c r="AQ287" i="4" s="1"/>
  <c r="AC287" i="4"/>
  <c r="AO287" i="4" s="1"/>
  <c r="AU287" i="4" s="1"/>
  <c r="AW287" i="4"/>
  <c r="Z287" i="4"/>
  <c r="AL287" i="4" s="1"/>
  <c r="AA287" i="4"/>
  <c r="AM287" i="4" s="1"/>
  <c r="AS287" i="4" s="1"/>
  <c r="AR287" i="4"/>
  <c r="AB287" i="4"/>
  <c r="AN287" i="4" s="1"/>
  <c r="AD287" i="4"/>
  <c r="AP287" i="4" s="1"/>
  <c r="AV287" i="4" s="1"/>
  <c r="AT287" i="4"/>
  <c r="AC250" i="4"/>
  <c r="AO250" i="4" s="1"/>
  <c r="AU250" i="4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AC374" i="4"/>
  <c r="AB374" i="4"/>
  <c r="AG374" i="4"/>
  <c r="AE374" i="4"/>
  <c r="AI374" i="4"/>
  <c r="AK374" i="4"/>
  <c r="Z374" i="4"/>
  <c r="AH374" i="4"/>
  <c r="AF374" i="4"/>
  <c r="AA374" i="4"/>
  <c r="AD374" i="4"/>
  <c r="AP374" i="4" s="1"/>
  <c r="AJ374" i="4"/>
  <c r="AV374" i="4"/>
  <c r="AR377" i="4"/>
  <c r="AP204" i="4"/>
  <c r="AV204" i="4" s="1"/>
  <c r="AN204" i="4"/>
  <c r="AT204" i="4" s="1"/>
  <c r="AQ243" i="4"/>
  <c r="AW243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N228" i="4" s="1"/>
  <c r="AT228" i="4" s="1"/>
  <c r="AA228" i="4"/>
  <c r="AM228" i="4" s="1"/>
  <c r="AF228" i="4"/>
  <c r="AE228" i="4"/>
  <c r="AQ228" i="4" s="1"/>
  <c r="AI228" i="4"/>
  <c r="AS228" i="4"/>
  <c r="AD228" i="4"/>
  <c r="AW228" i="4"/>
  <c r="AP257" i="4"/>
  <c r="AV257" i="4" s="1"/>
  <c r="AJ338" i="4"/>
  <c r="AD338" i="4"/>
  <c r="AP338" i="4" s="1"/>
  <c r="AI338" i="4"/>
  <c r="AB338" i="4"/>
  <c r="AN338" i="4" s="1"/>
  <c r="AC338" i="4"/>
  <c r="AG338" i="4"/>
  <c r="AE338" i="4"/>
  <c r="AK338" i="4"/>
  <c r="AA338" i="4"/>
  <c r="AF338" i="4"/>
  <c r="Z338" i="4"/>
  <c r="AH338" i="4"/>
  <c r="AV338" i="4"/>
  <c r="AT338" i="4"/>
  <c r="AQ249" i="4"/>
  <c r="AW249" i="4" s="1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M214" i="4" s="1"/>
  <c r="AE214" i="4"/>
  <c r="AQ214" i="4" s="1"/>
  <c r="AJ214" i="4"/>
  <c r="AC214" i="4"/>
  <c r="Z214" i="4"/>
  <c r="AL214" i="4" s="1"/>
  <c r="AR214" i="4" s="1"/>
  <c r="AW214" i="4"/>
  <c r="AS214" i="4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L359" i="4"/>
  <c r="AR359" i="4" s="1"/>
  <c r="D281" i="4"/>
  <c r="H281" i="4" s="1"/>
  <c r="G281" i="4"/>
  <c r="F281" i="4"/>
  <c r="J281" i="4" s="1"/>
  <c r="E281" i="4"/>
  <c r="I281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J319" i="4"/>
  <c r="AI319" i="4"/>
  <c r="AF190" i="4"/>
  <c r="AH190" i="4"/>
  <c r="D313" i="4"/>
  <c r="H313" i="4" s="1"/>
  <c r="E313" i="4"/>
  <c r="I313" i="4" s="1"/>
  <c r="G313" i="4"/>
  <c r="F313" i="4"/>
  <c r="J313" i="4" s="1"/>
  <c r="F233" i="4"/>
  <c r="J233" i="4" s="1"/>
  <c r="E233" i="4"/>
  <c r="I233" i="4" s="1"/>
  <c r="D233" i="4"/>
  <c r="H233" i="4" s="1"/>
  <c r="G233" i="4"/>
  <c r="D337" i="4"/>
  <c r="H337" i="4" s="1"/>
  <c r="E337" i="4"/>
  <c r="I337" i="4" s="1"/>
  <c r="F337" i="4"/>
  <c r="J337" i="4" s="1"/>
  <c r="G337" i="4"/>
  <c r="Z201" i="4"/>
  <c r="AL201" i="4" s="1"/>
  <c r="AR201" i="4" s="1"/>
  <c r="AK201" i="4"/>
  <c r="AC201" i="4"/>
  <c r="AO201" i="4" s="1"/>
  <c r="AU201" i="4" s="1"/>
  <c r="AC207" i="4"/>
  <c r="AO207" i="4" s="1"/>
  <c r="AD207" i="4"/>
  <c r="AP207" i="4" s="1"/>
  <c r="AE207" i="4"/>
  <c r="AQ207" i="4" s="1"/>
  <c r="AW207" i="4" s="1"/>
  <c r="Z207" i="4"/>
  <c r="AL207" i="4" s="1"/>
  <c r="AA207" i="4"/>
  <c r="AM207" i="4" s="1"/>
  <c r="AB207" i="4"/>
  <c r="AN207" i="4" s="1"/>
  <c r="AT207" i="4" s="1"/>
  <c r="AV207" i="4"/>
  <c r="AU207" i="4"/>
  <c r="AR207" i="4"/>
  <c r="AS207" i="4"/>
  <c r="AQ336" i="4"/>
  <c r="AW336" i="4" s="1"/>
  <c r="X448" i="4"/>
  <c r="Y448" i="4"/>
  <c r="X480" i="4"/>
  <c r="Y480" i="4"/>
  <c r="X532" i="4"/>
  <c r="Y532" i="4"/>
  <c r="X506" i="4"/>
  <c r="Y506" i="4"/>
  <c r="X408" i="4"/>
  <c r="Y408" i="4"/>
  <c r="Y492" i="4"/>
  <c r="X492" i="4"/>
  <c r="Y410" i="4"/>
  <c r="X410" i="4"/>
  <c r="X442" i="4"/>
  <c r="Y442" i="4"/>
  <c r="X436" i="4"/>
  <c r="AJ436" i="4" s="1"/>
  <c r="Y436" i="4"/>
  <c r="X512" i="4"/>
  <c r="Y512" i="4"/>
  <c r="X460" i="4"/>
  <c r="Y460" i="4"/>
  <c r="Y462" i="4"/>
  <c r="X462" i="4"/>
  <c r="X432" i="4"/>
  <c r="Y432" i="4"/>
  <c r="X472" i="4"/>
  <c r="Y472" i="4"/>
  <c r="Y554" i="4"/>
  <c r="X554" i="4"/>
  <c r="X494" i="4"/>
  <c r="Y494" i="4"/>
  <c r="X468" i="4"/>
  <c r="Y468" i="4"/>
  <c r="X486" i="4"/>
  <c r="Y486" i="4"/>
  <c r="Y414" i="4"/>
  <c r="X414" i="4"/>
  <c r="Y446" i="4"/>
  <c r="X446" i="4"/>
  <c r="X530" i="4"/>
  <c r="Y530" i="4"/>
  <c r="AP367" i="4"/>
  <c r="AV367" i="4" s="1"/>
  <c r="AN565" i="4"/>
  <c r="AO241" i="4"/>
  <c r="AU241" i="4" s="1"/>
  <c r="V524" i="4"/>
  <c r="W524" i="4" s="1"/>
  <c r="U524" i="4"/>
  <c r="X464" i="4"/>
  <c r="Y464" i="4"/>
  <c r="V520" i="4"/>
  <c r="U520" i="4"/>
  <c r="X540" i="4"/>
  <c r="Y540" i="4"/>
  <c r="U444" i="4"/>
  <c r="V444" i="4"/>
  <c r="W444" i="4" s="1"/>
  <c r="U510" i="4"/>
  <c r="V510" i="4"/>
  <c r="U518" i="4"/>
  <c r="V518" i="4"/>
  <c r="W518" i="4" s="1"/>
  <c r="AK436" i="4"/>
  <c r="AI436" i="4"/>
  <c r="AG436" i="4"/>
  <c r="X544" i="4"/>
  <c r="Y544" i="4"/>
  <c r="X490" i="4"/>
  <c r="Y490" i="4"/>
  <c r="X466" i="4"/>
  <c r="Y466" i="4"/>
  <c r="V450" i="4"/>
  <c r="W450" i="4" s="1"/>
  <c r="U450" i="4"/>
  <c r="AI462" i="4"/>
  <c r="AH462" i="4"/>
  <c r="AG462" i="4"/>
  <c r="AJ462" i="4"/>
  <c r="AK462" i="4"/>
  <c r="AF462" i="4"/>
  <c r="AO427" i="4"/>
  <c r="AN427" i="4"/>
  <c r="AP513" i="4"/>
  <c r="AM204" i="4"/>
  <c r="AS204" i="4" s="1"/>
  <c r="AN332" i="4"/>
  <c r="AT332" i="4" s="1"/>
  <c r="AO243" i="4"/>
  <c r="AU243" i="4" s="1"/>
  <c r="AO361" i="4"/>
  <c r="AU361" i="4" s="1"/>
  <c r="AN300" i="4"/>
  <c r="AT300" i="4" s="1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AM284" i="4"/>
  <c r="AS284" i="4" s="1"/>
  <c r="X502" i="4"/>
  <c r="Y502" i="4"/>
  <c r="AI446" i="4"/>
  <c r="AK446" i="4"/>
  <c r="AJ446" i="4"/>
  <c r="AH446" i="4"/>
  <c r="AG446" i="4"/>
  <c r="AF446" i="4"/>
  <c r="AF472" i="4"/>
  <c r="AG472" i="4"/>
  <c r="AJ472" i="4"/>
  <c r="AI472" i="4"/>
  <c r="AK472" i="4"/>
  <c r="AH472" i="4"/>
  <c r="X430" i="4"/>
  <c r="Y430" i="4"/>
  <c r="X550" i="4"/>
  <c r="Y550" i="4"/>
  <c r="AK506" i="4"/>
  <c r="AJ506" i="4"/>
  <c r="AI506" i="4"/>
  <c r="AF506" i="4"/>
  <c r="AH506" i="4"/>
  <c r="AG506" i="4"/>
  <c r="AL499" i="4"/>
  <c r="AP334" i="4"/>
  <c r="AV334" i="4" s="1"/>
  <c r="AQ367" i="4"/>
  <c r="AW367" i="4" s="1"/>
  <c r="AL367" i="4"/>
  <c r="AR367" i="4" s="1"/>
  <c r="AL208" i="4"/>
  <c r="AR208" i="4" s="1"/>
  <c r="AP268" i="4"/>
  <c r="AV268" i="4" s="1"/>
  <c r="AO268" i="4"/>
  <c r="AU268" i="4" s="1"/>
  <c r="AL188" i="4"/>
  <c r="AR188" i="4" s="1"/>
  <c r="AP252" i="4"/>
  <c r="AV252" i="4" s="1"/>
  <c r="AM241" i="4"/>
  <c r="AS241" i="4" s="1"/>
  <c r="AP241" i="4"/>
  <c r="AV241" i="4" s="1"/>
  <c r="AM200" i="4"/>
  <c r="AS200" i="4" s="1"/>
  <c r="AN200" i="4"/>
  <c r="AT200" i="4" s="1"/>
  <c r="AL289" i="4"/>
  <c r="AR289" i="4" s="1"/>
  <c r="W546" i="4"/>
  <c r="V482" i="4"/>
  <c r="W482" i="4" s="1"/>
  <c r="U482" i="4"/>
  <c r="AF464" i="4"/>
  <c r="AH464" i="4"/>
  <c r="AJ464" i="4"/>
  <c r="AG464" i="4"/>
  <c r="AI464" i="4"/>
  <c r="AK464" i="4"/>
  <c r="W552" i="4"/>
  <c r="V516" i="4"/>
  <c r="U516" i="4"/>
  <c r="AK540" i="4"/>
  <c r="AF540" i="4"/>
  <c r="AI540" i="4"/>
  <c r="AG540" i="4"/>
  <c r="AJ540" i="4"/>
  <c r="AH540" i="4"/>
  <c r="AN194" i="4"/>
  <c r="AT194" i="4" s="1"/>
  <c r="AQ194" i="4"/>
  <c r="AW194" i="4" s="1"/>
  <c r="AL541" i="4"/>
  <c r="AO535" i="4"/>
  <c r="AP239" i="4"/>
  <c r="AV239" i="4" s="1"/>
  <c r="AM239" i="4"/>
  <c r="AS239" i="4" s="1"/>
  <c r="AM220" i="4"/>
  <c r="AS220" i="4" s="1"/>
  <c r="AL192" i="4"/>
  <c r="AR192" i="4" s="1"/>
  <c r="AN377" i="4"/>
  <c r="AT377" i="4" s="1"/>
  <c r="AO377" i="4"/>
  <c r="AU377" i="4" s="1"/>
  <c r="AP394" i="4"/>
  <c r="AN394" i="4"/>
  <c r="AO189" i="4"/>
  <c r="AU189" i="4" s="1"/>
  <c r="X381" i="4"/>
  <c r="Y381" i="4" s="1"/>
  <c r="W508" i="4"/>
  <c r="V548" i="4"/>
  <c r="U548" i="4"/>
  <c r="AK468" i="4"/>
  <c r="AJ468" i="4"/>
  <c r="AH468" i="4"/>
  <c r="AI468" i="4"/>
  <c r="AG468" i="4"/>
  <c r="AF46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L427" i="4"/>
  <c r="AL551" i="4"/>
  <c r="AQ513" i="4"/>
  <c r="AM332" i="4"/>
  <c r="AS332" i="4" s="1"/>
  <c r="AM316" i="4"/>
  <c r="AS316" i="4" s="1"/>
  <c r="AM300" i="4"/>
  <c r="AS300" i="4" s="1"/>
  <c r="AN501" i="4"/>
  <c r="AQ297" i="4"/>
  <c r="AW297" i="4" s="1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P390" i="4"/>
  <c r="AP581" i="4"/>
  <c r="AQ284" i="4"/>
  <c r="AW284" i="4" s="1"/>
  <c r="AL284" i="4"/>
  <c r="AR284" i="4" s="1"/>
  <c r="AL369" i="4"/>
  <c r="AR369" i="4" s="1"/>
  <c r="AM373" i="4"/>
  <c r="AS373" i="4" s="1"/>
  <c r="AO373" i="4"/>
  <c r="AU373" i="4" s="1"/>
  <c r="AP353" i="4"/>
  <c r="AV353" i="4" s="1"/>
  <c r="AM353" i="4"/>
  <c r="AS353" i="4" s="1"/>
  <c r="AH502" i="4"/>
  <c r="AF502" i="4"/>
  <c r="AG502" i="4"/>
  <c r="AJ502" i="4"/>
  <c r="AK502" i="4"/>
  <c r="AI502" i="4"/>
  <c r="AF432" i="4"/>
  <c r="AH432" i="4"/>
  <c r="AJ432" i="4"/>
  <c r="AG432" i="4"/>
  <c r="AI432" i="4"/>
  <c r="AK432" i="4"/>
  <c r="AF492" i="4"/>
  <c r="AH492" i="4"/>
  <c r="AJ492" i="4"/>
  <c r="AG492" i="4"/>
  <c r="AI492" i="4"/>
  <c r="AK492" i="4"/>
  <c r="AH430" i="4"/>
  <c r="AI430" i="4"/>
  <c r="AG430" i="4"/>
  <c r="AF430" i="4"/>
  <c r="AK430" i="4"/>
  <c r="AJ430" i="4"/>
  <c r="AH550" i="4"/>
  <c r="AG550" i="4"/>
  <c r="AI550" i="4"/>
  <c r="AJ550" i="4"/>
  <c r="AF550" i="4"/>
  <c r="AK550" i="4"/>
  <c r="AG442" i="4"/>
  <c r="AI442" i="4"/>
  <c r="AK442" i="4"/>
  <c r="AF442" i="4"/>
  <c r="AH442" i="4"/>
  <c r="AJ442" i="4"/>
  <c r="AN499" i="4"/>
  <c r="AQ334" i="4"/>
  <c r="AW334" i="4" s="1"/>
  <c r="AN268" i="4"/>
  <c r="AT268" i="4" s="1"/>
  <c r="AM565" i="4"/>
  <c r="AP200" i="4"/>
  <c r="AV200" i="4" s="1"/>
  <c r="AL200" i="4"/>
  <c r="AR200" i="4" s="1"/>
  <c r="AP289" i="4"/>
  <c r="AV289" i="4" s="1"/>
  <c r="AM289" i="4"/>
  <c r="AS289" i="4" s="1"/>
  <c r="U476" i="4"/>
  <c r="V476" i="4"/>
  <c r="V456" i="4"/>
  <c r="W456" i="4" s="1"/>
  <c r="U456" i="4"/>
  <c r="V504" i="4"/>
  <c r="W504" i="4" s="1"/>
  <c r="U504" i="4"/>
  <c r="AP194" i="4"/>
  <c r="AV194" i="4" s="1"/>
  <c r="AQ239" i="4"/>
  <c r="AW239" i="4" s="1"/>
  <c r="AL239" i="4"/>
  <c r="AR239" i="4" s="1"/>
  <c r="AL371" i="4"/>
  <c r="AR371" i="4" s="1"/>
  <c r="AP371" i="4"/>
  <c r="AV371" i="4" s="1"/>
  <c r="AQ192" i="4"/>
  <c r="AW192" i="4" s="1"/>
  <c r="AQ394" i="4"/>
  <c r="AO394" i="4"/>
  <c r="AM394" i="4"/>
  <c r="AP189" i="4"/>
  <c r="AV189" i="4" s="1"/>
  <c r="AL189" i="4"/>
  <c r="AR189" i="4" s="1"/>
  <c r="W538" i="4"/>
  <c r="V440" i="4"/>
  <c r="W440" i="4" s="1"/>
  <c r="U440" i="4"/>
  <c r="AG486" i="4"/>
  <c r="AF486" i="4"/>
  <c r="AJ486" i="4"/>
  <c r="AH486" i="4"/>
  <c r="AK486" i="4"/>
  <c r="AI486" i="4"/>
  <c r="AO513" i="4"/>
  <c r="AL243" i="4"/>
  <c r="AR243" i="4" s="1"/>
  <c r="AP243" i="4"/>
  <c r="AV243" i="4" s="1"/>
  <c r="AM361" i="4"/>
  <c r="AS361" i="4" s="1"/>
  <c r="AN245" i="4"/>
  <c r="AT245" i="4" s="1"/>
  <c r="AN297" i="4"/>
  <c r="AT297" i="4" s="1"/>
  <c r="V542" i="4"/>
  <c r="W542" i="4" s="1"/>
  <c r="U542" i="4"/>
  <c r="V488" i="4"/>
  <c r="U488" i="4"/>
  <c r="AH435" i="4"/>
  <c r="AK435" i="4"/>
  <c r="AD435" i="4"/>
  <c r="AF435" i="4"/>
  <c r="AJ435" i="4"/>
  <c r="AT435" i="4"/>
  <c r="AC435" i="4"/>
  <c r="AI435" i="4"/>
  <c r="AA435" i="4"/>
  <c r="AM435" i="4" s="1"/>
  <c r="Z435" i="4"/>
  <c r="AG435" i="4"/>
  <c r="AB435" i="4"/>
  <c r="AN435" i="4" s="1"/>
  <c r="AW435" i="4"/>
  <c r="AS435" i="4"/>
  <c r="AE435" i="4"/>
  <c r="AQ435" i="4" s="1"/>
  <c r="AV435" i="4"/>
  <c r="AU435" i="4"/>
  <c r="V514" i="4"/>
  <c r="U514" i="4"/>
  <c r="U484" i="4"/>
  <c r="V484" i="4"/>
  <c r="AQ390" i="4"/>
  <c r="AO390" i="4"/>
  <c r="AB469" i="4"/>
  <c r="AE469" i="4"/>
  <c r="AJ469" i="4"/>
  <c r="AA469" i="4"/>
  <c r="Z469" i="4"/>
  <c r="AK469" i="4"/>
  <c r="AI469" i="4"/>
  <c r="AD469" i="4"/>
  <c r="AP469" i="4" s="1"/>
  <c r="AH469" i="4"/>
  <c r="AF469" i="4"/>
  <c r="AS469" i="4"/>
  <c r="AC469" i="4"/>
  <c r="AO469" i="4" s="1"/>
  <c r="AU469" i="4"/>
  <c r="AW469" i="4"/>
  <c r="AT469" i="4"/>
  <c r="AV469" i="4"/>
  <c r="AG469" i="4"/>
  <c r="AN224" i="4"/>
  <c r="AT224" i="4" s="1"/>
  <c r="AP284" i="4"/>
  <c r="AV284" i="4" s="1"/>
  <c r="AQ373" i="4"/>
  <c r="AW373" i="4" s="1"/>
  <c r="W434" i="4"/>
  <c r="AI408" i="4"/>
  <c r="AK408" i="4"/>
  <c r="AH408" i="4"/>
  <c r="AF408" i="4"/>
  <c r="AJ408" i="4"/>
  <c r="AG408" i="4"/>
  <c r="AP499" i="4"/>
  <c r="AL334" i="4"/>
  <c r="AR334" i="4" s="1"/>
  <c r="AO334" i="4"/>
  <c r="AU334" i="4" s="1"/>
  <c r="AQ208" i="4"/>
  <c r="AW208" i="4" s="1"/>
  <c r="AM208" i="4"/>
  <c r="AS208" i="4" s="1"/>
  <c r="AM268" i="4"/>
  <c r="AS268" i="4" s="1"/>
  <c r="AO188" i="4"/>
  <c r="AU188" i="4" s="1"/>
  <c r="AN188" i="4"/>
  <c r="AT188" i="4" s="1"/>
  <c r="AM252" i="4"/>
  <c r="AS252" i="4" s="1"/>
  <c r="AO565" i="4"/>
  <c r="AQ565" i="4"/>
  <c r="X545" i="4"/>
  <c r="Y545" i="4"/>
  <c r="AO200" i="4"/>
  <c r="AU200" i="4" s="1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W452" i="4" s="1"/>
  <c r="AG414" i="4"/>
  <c r="AF414" i="4"/>
  <c r="AI414" i="4"/>
  <c r="AH414" i="4"/>
  <c r="AK414" i="4"/>
  <c r="AJ414" i="4"/>
  <c r="AP535" i="4"/>
  <c r="AO239" i="4"/>
  <c r="AU239" i="4" s="1"/>
  <c r="AN239" i="4"/>
  <c r="AT239" i="4" s="1"/>
  <c r="AQ371" i="4"/>
  <c r="AW371" i="4" s="1"/>
  <c r="AL220" i="4"/>
  <c r="AR220" i="4" s="1"/>
  <c r="AN192" i="4"/>
  <c r="AT192" i="4" s="1"/>
  <c r="AP192" i="4"/>
  <c r="AV192" i="4" s="1"/>
  <c r="AM377" i="4"/>
  <c r="AS377" i="4" s="1"/>
  <c r="AQ189" i="4"/>
  <c r="AW189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F460" i="4"/>
  <c r="AH460" i="4"/>
  <c r="AJ460" i="4"/>
  <c r="AG460" i="4"/>
  <c r="AI460" i="4"/>
  <c r="AK460" i="4"/>
  <c r="AL513" i="4"/>
  <c r="AQ204" i="4"/>
  <c r="AW204" i="4" s="1"/>
  <c r="AO332" i="4"/>
  <c r="AU332" i="4" s="1"/>
  <c r="AP316" i="4"/>
  <c r="AV316" i="4" s="1"/>
  <c r="AL361" i="4"/>
  <c r="AR361" i="4" s="1"/>
  <c r="AO300" i="4"/>
  <c r="AU300" i="4" s="1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N373" i="4"/>
  <c r="AT373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AF480" i="4"/>
  <c r="AH480" i="4"/>
  <c r="AJ480" i="4"/>
  <c r="AG480" i="4"/>
  <c r="AI480" i="4"/>
  <c r="AK480" i="4"/>
  <c r="X458" i="4"/>
  <c r="AK458" i="4" s="1"/>
  <c r="Y458" i="4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I25" i="8" s="1"/>
  <c r="K24" i="11"/>
  <c r="M24" i="11" s="1"/>
  <c r="H25" i="8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H12" i="8"/>
  <c r="I12" i="8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I5" i="8"/>
  <c r="L3" i="11"/>
  <c r="N3" i="11" s="1"/>
  <c r="K3" i="11"/>
  <c r="M3" i="11" s="1"/>
  <c r="L2" i="11"/>
  <c r="N2" i="11" s="1"/>
  <c r="K2" i="11"/>
  <c r="M2" i="11" s="1"/>
  <c r="L63" i="11" l="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G361" i="4"/>
  <c r="D361" i="4"/>
  <c r="H361" i="4" s="1"/>
  <c r="F361" i="4"/>
  <c r="J361" i="4" s="1"/>
  <c r="E361" i="4"/>
  <c r="I361" i="4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G366" i="4"/>
  <c r="E366" i="4"/>
  <c r="I366" i="4" s="1"/>
  <c r="F366" i="4"/>
  <c r="J366" i="4" s="1"/>
  <c r="D366" i="4"/>
  <c r="H36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D220" i="4"/>
  <c r="H220" i="4" s="1"/>
  <c r="G220" i="4"/>
  <c r="E220" i="4"/>
  <c r="I220" i="4" s="1"/>
  <c r="F220" i="4"/>
  <c r="J220" i="4" s="1"/>
  <c r="AF381" i="4"/>
  <c r="D369" i="4"/>
  <c r="H369" i="4" s="1"/>
  <c r="E369" i="4"/>
  <c r="I369" i="4" s="1"/>
  <c r="F369" i="4"/>
  <c r="J369" i="4" s="1"/>
  <c r="G369" i="4"/>
  <c r="G208" i="4"/>
  <c r="F208" i="4"/>
  <c r="J208" i="4" s="1"/>
  <c r="D208" i="4"/>
  <c r="H208" i="4" s="1"/>
  <c r="E208" i="4"/>
  <c r="I208" i="4" s="1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AM374" i="4"/>
  <c r="AS374" i="4" s="1"/>
  <c r="AN374" i="4"/>
  <c r="AT374" i="4" s="1"/>
  <c r="E287" i="4"/>
  <c r="I287" i="4" s="1"/>
  <c r="G287" i="4"/>
  <c r="F287" i="4"/>
  <c r="J287" i="4" s="1"/>
  <c r="D287" i="4"/>
  <c r="H287" i="4" s="1"/>
  <c r="AQ201" i="4"/>
  <c r="AW201" i="4" s="1"/>
  <c r="AP234" i="4"/>
  <c r="AV234" i="4" s="1"/>
  <c r="AM234" i="4"/>
  <c r="AS234" i="4" s="1"/>
  <c r="F206" i="4"/>
  <c r="J206" i="4" s="1"/>
  <c r="E206" i="4"/>
  <c r="I206" i="4" s="1"/>
  <c r="D206" i="4"/>
  <c r="H206" i="4" s="1"/>
  <c r="G206" i="4"/>
  <c r="AM302" i="4"/>
  <c r="AS302" i="4" s="1"/>
  <c r="AQ328" i="4"/>
  <c r="AW328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E297" i="4"/>
  <c r="I297" i="4" s="1"/>
  <c r="F297" i="4"/>
  <c r="J297" i="4" s="1"/>
  <c r="G297" i="4"/>
  <c r="D297" i="4"/>
  <c r="H297" i="4" s="1"/>
  <c r="D316" i="4"/>
  <c r="H316" i="4" s="1"/>
  <c r="F316" i="4"/>
  <c r="J316" i="4" s="1"/>
  <c r="G316" i="4"/>
  <c r="E316" i="4"/>
  <c r="I316" i="4" s="1"/>
  <c r="G204" i="4"/>
  <c r="D204" i="4"/>
  <c r="H204" i="4" s="1"/>
  <c r="F204" i="4"/>
  <c r="J204" i="4" s="1"/>
  <c r="E204" i="4"/>
  <c r="I204" i="4" s="1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N319" i="4"/>
  <c r="AT319" i="4" s="1"/>
  <c r="AL262" i="4"/>
  <c r="AR262" i="4" s="1"/>
  <c r="AN365" i="4"/>
  <c r="AT365" i="4" s="1"/>
  <c r="AA286" i="4"/>
  <c r="AL336" i="4"/>
  <c r="AR336" i="4" s="1"/>
  <c r="AQ216" i="4"/>
  <c r="AW216" i="4" s="1"/>
  <c r="AO216" i="4"/>
  <c r="AU216" i="4" s="1"/>
  <c r="AN346" i="4"/>
  <c r="AT346" i="4" s="1"/>
  <c r="AP304" i="4"/>
  <c r="AV304" i="4" s="1"/>
  <c r="AM191" i="4"/>
  <c r="AS191" i="4" s="1"/>
  <c r="AP191" i="4"/>
  <c r="AV191" i="4" s="1"/>
  <c r="AN366" i="4"/>
  <c r="AT36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AP361" i="4"/>
  <c r="AV361" i="4" s="1"/>
  <c r="G334" i="4"/>
  <c r="E334" i="4"/>
  <c r="I334" i="4" s="1"/>
  <c r="D334" i="4"/>
  <c r="H334" i="4" s="1"/>
  <c r="F334" i="4"/>
  <c r="J334" i="4" s="1"/>
  <c r="F243" i="4"/>
  <c r="J243" i="4" s="1"/>
  <c r="E243" i="4"/>
  <c r="I243" i="4" s="1"/>
  <c r="G243" i="4"/>
  <c r="D243" i="4"/>
  <c r="H243" i="4" s="1"/>
  <c r="D284" i="4"/>
  <c r="H284" i="4" s="1"/>
  <c r="G284" i="4"/>
  <c r="E284" i="4"/>
  <c r="I284" i="4" s="1"/>
  <c r="F284" i="4"/>
  <c r="J284" i="4" s="1"/>
  <c r="E192" i="4"/>
  <c r="I192" i="4" s="1"/>
  <c r="G192" i="4"/>
  <c r="F192" i="4"/>
  <c r="J192" i="4" s="1"/>
  <c r="D192" i="4"/>
  <c r="H192" i="4" s="1"/>
  <c r="D188" i="4"/>
  <c r="H188" i="4" s="1"/>
  <c r="F188" i="4"/>
  <c r="J188" i="4" s="1"/>
  <c r="E188" i="4"/>
  <c r="I188" i="4" s="1"/>
  <c r="G188" i="4"/>
  <c r="D367" i="4"/>
  <c r="H367" i="4" s="1"/>
  <c r="E367" i="4"/>
  <c r="I367" i="4" s="1"/>
  <c r="G367" i="4"/>
  <c r="F367" i="4"/>
  <c r="J367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B244" i="4"/>
  <c r="AC244" i="4"/>
  <c r="AV244" i="4"/>
  <c r="Z244" i="4"/>
  <c r="AE244" i="4"/>
  <c r="AF244" i="4"/>
  <c r="AK244" i="4"/>
  <c r="AG244" i="4"/>
  <c r="AH244" i="4"/>
  <c r="AI244" i="4"/>
  <c r="AO374" i="4"/>
  <c r="AU374" i="4" s="1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F257" i="4"/>
  <c r="J257" i="4" s="1"/>
  <c r="G257" i="4"/>
  <c r="E257" i="4"/>
  <c r="I257" i="4" s="1"/>
  <c r="D257" i="4"/>
  <c r="H257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D268" i="4"/>
  <c r="H268" i="4" s="1"/>
  <c r="F268" i="4"/>
  <c r="J268" i="4" s="1"/>
  <c r="E268" i="4"/>
  <c r="I268" i="4" s="1"/>
  <c r="G268" i="4"/>
  <c r="AH355" i="4"/>
  <c r="AF355" i="4"/>
  <c r="AD355" i="4"/>
  <c r="AM190" i="4"/>
  <c r="AS190" i="4" s="1"/>
  <c r="AL352" i="4"/>
  <c r="AR352" i="4" s="1"/>
  <c r="AO319" i="4"/>
  <c r="AU319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P201" i="4"/>
  <c r="AV201" i="4" s="1"/>
  <c r="D216" i="4"/>
  <c r="H216" i="4" s="1"/>
  <c r="F216" i="4"/>
  <c r="J216" i="4" s="1"/>
  <c r="G216" i="4"/>
  <c r="E216" i="4"/>
  <c r="I216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D249" i="4"/>
  <c r="H249" i="4" s="1"/>
  <c r="F249" i="4"/>
  <c r="J249" i="4" s="1"/>
  <c r="E249" i="4"/>
  <c r="I249" i="4" s="1"/>
  <c r="G249" i="4"/>
  <c r="AP366" i="4"/>
  <c r="AV366" i="4" s="1"/>
  <c r="AM366" i="4"/>
  <c r="AS366" i="4" s="1"/>
  <c r="AG318" i="4"/>
  <c r="AA318" i="4"/>
  <c r="AJ318" i="4"/>
  <c r="AB318" i="4"/>
  <c r="AF318" i="4"/>
  <c r="AC318" i="4"/>
  <c r="AH318" i="4"/>
  <c r="AD318" i="4"/>
  <c r="AP318" i="4" s="1"/>
  <c r="AV318" i="4" s="1"/>
  <c r="AI318" i="4"/>
  <c r="AK318" i="4"/>
  <c r="Z318" i="4"/>
  <c r="AL318" i="4" s="1"/>
  <c r="AR318" i="4" s="1"/>
  <c r="AE318" i="4"/>
  <c r="AQ318" i="4" s="1"/>
  <c r="AW318" i="4" s="1"/>
  <c r="D353" i="4"/>
  <c r="H353" i="4" s="1"/>
  <c r="G353" i="4"/>
  <c r="F353" i="4"/>
  <c r="J353" i="4" s="1"/>
  <c r="E353" i="4"/>
  <c r="I353" i="4" s="1"/>
  <c r="AG286" i="4"/>
  <c r="AI381" i="4"/>
  <c r="AG381" i="4"/>
  <c r="G371" i="4"/>
  <c r="D371" i="4"/>
  <c r="H371" i="4" s="1"/>
  <c r="F371" i="4"/>
  <c r="J371" i="4" s="1"/>
  <c r="E371" i="4"/>
  <c r="I371" i="4" s="1"/>
  <c r="E200" i="4"/>
  <c r="I200" i="4" s="1"/>
  <c r="D200" i="4"/>
  <c r="H200" i="4" s="1"/>
  <c r="G200" i="4"/>
  <c r="F200" i="4"/>
  <c r="J200" i="4" s="1"/>
  <c r="E207" i="4"/>
  <c r="I207" i="4" s="1"/>
  <c r="G207" i="4"/>
  <c r="D207" i="4"/>
  <c r="H207" i="4" s="1"/>
  <c r="F207" i="4"/>
  <c r="J207" i="4" s="1"/>
  <c r="D201" i="4"/>
  <c r="H201" i="4" s="1"/>
  <c r="E201" i="4"/>
  <c r="I201" i="4" s="1"/>
  <c r="G201" i="4"/>
  <c r="F201" i="4"/>
  <c r="J201" i="4" s="1"/>
  <c r="AO214" i="4"/>
  <c r="AU214" i="4" s="1"/>
  <c r="AM338" i="4"/>
  <c r="AS338" i="4" s="1"/>
  <c r="AO338" i="4"/>
  <c r="AU338" i="4" s="1"/>
  <c r="AQ374" i="4"/>
  <c r="AW374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G328" i="4"/>
  <c r="D328" i="4"/>
  <c r="H328" i="4" s="1"/>
  <c r="F328" i="4"/>
  <c r="J328" i="4" s="1"/>
  <c r="E328" i="4"/>
  <c r="I328" i="4" s="1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O326" i="4" s="1"/>
  <c r="AU326" i="4" s="1"/>
  <c r="D373" i="4"/>
  <c r="H373" i="4" s="1"/>
  <c r="F373" i="4"/>
  <c r="J373" i="4" s="1"/>
  <c r="E373" i="4"/>
  <c r="I373" i="4" s="1"/>
  <c r="G373" i="4"/>
  <c r="G300" i="4"/>
  <c r="D300" i="4"/>
  <c r="H300" i="4" s="1"/>
  <c r="E300" i="4"/>
  <c r="I300" i="4" s="1"/>
  <c r="F300" i="4"/>
  <c r="J300" i="4" s="1"/>
  <c r="D332" i="4"/>
  <c r="H332" i="4" s="1"/>
  <c r="G332" i="4"/>
  <c r="E332" i="4"/>
  <c r="I332" i="4" s="1"/>
  <c r="F332" i="4"/>
  <c r="J332" i="4" s="1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B235" i="4"/>
  <c r="AE235" i="4"/>
  <c r="AD235" i="4"/>
  <c r="AC235" i="4"/>
  <c r="Z235" i="4"/>
  <c r="AA235" i="4"/>
  <c r="AG235" i="4"/>
  <c r="AF235" i="4"/>
  <c r="AH235" i="4"/>
  <c r="AK235" i="4"/>
  <c r="AI235" i="4"/>
  <c r="AJ235" i="4"/>
  <c r="AO383" i="4"/>
  <c r="AU383" i="4" s="1"/>
  <c r="AP319" i="4"/>
  <c r="AV319" i="4" s="1"/>
  <c r="AL319" i="4"/>
  <c r="AR319" i="4" s="1"/>
  <c r="AB282" i="4"/>
  <c r="AC282" i="4"/>
  <c r="AA282" i="4"/>
  <c r="AE282" i="4"/>
  <c r="AQ282" i="4" s="1"/>
  <c r="AW282" i="4" s="1"/>
  <c r="AD282" i="4"/>
  <c r="Z282" i="4"/>
  <c r="AF282" i="4"/>
  <c r="AH282" i="4"/>
  <c r="AK282" i="4"/>
  <c r="AI282" i="4"/>
  <c r="AG282" i="4"/>
  <c r="AJ282" i="4"/>
  <c r="AP282" i="4" s="1"/>
  <c r="AV282" i="4" s="1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AM346" i="4"/>
  <c r="AS346" i="4" s="1"/>
  <c r="AP346" i="4"/>
  <c r="AV346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D189" i="4"/>
  <c r="H189" i="4" s="1"/>
  <c r="E189" i="4"/>
  <c r="I189" i="4" s="1"/>
  <c r="F189" i="4"/>
  <c r="J189" i="4" s="1"/>
  <c r="G189" i="4"/>
  <c r="E239" i="4"/>
  <c r="I239" i="4" s="1"/>
  <c r="D239" i="4"/>
  <c r="H239" i="4" s="1"/>
  <c r="F239" i="4"/>
  <c r="J239" i="4" s="1"/>
  <c r="G239" i="4"/>
  <c r="D289" i="4"/>
  <c r="H289" i="4" s="1"/>
  <c r="F289" i="4"/>
  <c r="J289" i="4" s="1"/>
  <c r="E289" i="4"/>
  <c r="I289" i="4" s="1"/>
  <c r="G289" i="4"/>
  <c r="F359" i="4"/>
  <c r="J359" i="4" s="1"/>
  <c r="G359" i="4"/>
  <c r="D359" i="4"/>
  <c r="H359" i="4" s="1"/>
  <c r="E359" i="4"/>
  <c r="I359" i="4" s="1"/>
  <c r="AE294" i="4"/>
  <c r="Z294" i="4"/>
  <c r="AB294" i="4"/>
  <c r="AD294" i="4"/>
  <c r="AA294" i="4"/>
  <c r="AM294" i="4" s="1"/>
  <c r="AS294" i="4" s="1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P298" i="4" s="1"/>
  <c r="AV298" i="4" s="1"/>
  <c r="AI298" i="4"/>
  <c r="AK298" i="4"/>
  <c r="AH298" i="4"/>
  <c r="AF298" i="4"/>
  <c r="AJ298" i="4"/>
  <c r="AG298" i="4"/>
  <c r="AD310" i="4"/>
  <c r="AP310" i="4" s="1"/>
  <c r="AV310" i="4" s="1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374" i="4"/>
  <c r="AR374" i="4" s="1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Q230" i="4" s="1"/>
  <c r="AA230" i="4"/>
  <c r="AB230" i="4"/>
  <c r="AD230" i="4"/>
  <c r="Z230" i="4"/>
  <c r="AC230" i="4"/>
  <c r="AW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Q319" i="4"/>
  <c r="AW319" i="4" s="1"/>
  <c r="AH286" i="4"/>
  <c r="AN262" i="4"/>
  <c r="AT262" i="4" s="1"/>
  <c r="AM364" i="4"/>
  <c r="AS364" i="4" s="1"/>
  <c r="AP364" i="4"/>
  <c r="AV364" i="4" s="1"/>
  <c r="AN201" i="4"/>
  <c r="AT201" i="4" s="1"/>
  <c r="F346" i="4"/>
  <c r="J346" i="4" s="1"/>
  <c r="G346" i="4"/>
  <c r="D346" i="4"/>
  <c r="H346" i="4" s="1"/>
  <c r="E346" i="4"/>
  <c r="I346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P236" i="4" s="1"/>
  <c r="AC236" i="4"/>
  <c r="AE236" i="4"/>
  <c r="AV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O435" i="4"/>
  <c r="AP435" i="4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U466" i="4"/>
  <c r="AA466" i="4"/>
  <c r="AM466" i="4" s="1"/>
  <c r="Z466" i="4"/>
  <c r="AL466" i="4" s="1"/>
  <c r="AE466" i="4"/>
  <c r="AQ466" i="4" s="1"/>
  <c r="AC466" i="4"/>
  <c r="AO466" i="4" s="1"/>
  <c r="AV466" i="4"/>
  <c r="AT466" i="4"/>
  <c r="AS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L464" i="4" s="1"/>
  <c r="AA464" i="4"/>
  <c r="AM464" i="4" s="1"/>
  <c r="AB464" i="4"/>
  <c r="AN464" i="4" s="1"/>
  <c r="AS464" i="4"/>
  <c r="AU464" i="4"/>
  <c r="AC464" i="4"/>
  <c r="AO464" i="4" s="1"/>
  <c r="AD464" i="4"/>
  <c r="AP464" i="4" s="1"/>
  <c r="AE464" i="4"/>
  <c r="AQ464" i="4" s="1"/>
  <c r="AW464" i="4"/>
  <c r="AT464" i="4"/>
  <c r="AV464" i="4"/>
  <c r="AC446" i="4"/>
  <c r="AO446" i="4" s="1"/>
  <c r="AU446" i="4"/>
  <c r="AD446" i="4"/>
  <c r="AP446" i="4" s="1"/>
  <c r="AB446" i="4"/>
  <c r="AN446" i="4" s="1"/>
  <c r="Z446" i="4"/>
  <c r="AL446" i="4" s="1"/>
  <c r="AE446" i="4"/>
  <c r="AQ446" i="4" s="1"/>
  <c r="AA446" i="4"/>
  <c r="AM446" i="4" s="1"/>
  <c r="AT446" i="4"/>
  <c r="AV446" i="4"/>
  <c r="AW446" i="4"/>
  <c r="AS446" i="4"/>
  <c r="AD462" i="4"/>
  <c r="AP462" i="4" s="1"/>
  <c r="AS462" i="4"/>
  <c r="AU462" i="4"/>
  <c r="Z462" i="4"/>
  <c r="AL462" i="4" s="1"/>
  <c r="AW462" i="4"/>
  <c r="AT462" i="4"/>
  <c r="AA462" i="4"/>
  <c r="AM462" i="4" s="1"/>
  <c r="AC462" i="4"/>
  <c r="AO462" i="4" s="1"/>
  <c r="AE462" i="4"/>
  <c r="AQ462" i="4" s="1"/>
  <c r="AB462" i="4"/>
  <c r="AN462" i="4" s="1"/>
  <c r="AV462" i="4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T458" i="4"/>
  <c r="AE458" i="4"/>
  <c r="AQ458" i="4" s="1"/>
  <c r="AS458" i="4"/>
  <c r="AU458" i="4"/>
  <c r="AW458" i="4"/>
  <c r="AV458" i="4"/>
  <c r="AO553" i="4"/>
  <c r="AN553" i="4"/>
  <c r="X526" i="4"/>
  <c r="Y526" i="4"/>
  <c r="AJ458" i="4"/>
  <c r="AH458" i="4"/>
  <c r="W514" i="4"/>
  <c r="AL435" i="4"/>
  <c r="X440" i="4"/>
  <c r="AJ440" i="4" s="1"/>
  <c r="Y440" i="4"/>
  <c r="W404" i="4"/>
  <c r="W470" i="4"/>
  <c r="Y508" i="4"/>
  <c r="X508" i="4"/>
  <c r="X552" i="4"/>
  <c r="Y552" i="4"/>
  <c r="X482" i="4"/>
  <c r="Y482" i="4"/>
  <c r="AF436" i="4"/>
  <c r="W510" i="4"/>
  <c r="AE486" i="4"/>
  <c r="AQ486" i="4" s="1"/>
  <c r="AC486" i="4"/>
  <c r="AO486" i="4" s="1"/>
  <c r="AA486" i="4"/>
  <c r="AM486" i="4" s="1"/>
  <c r="AD486" i="4"/>
  <c r="AP486" i="4" s="1"/>
  <c r="Z486" i="4"/>
  <c r="AL486" i="4" s="1"/>
  <c r="AB486" i="4"/>
  <c r="AN486" i="4" s="1"/>
  <c r="AS486" i="4"/>
  <c r="AW486" i="4"/>
  <c r="AU486" i="4"/>
  <c r="AV486" i="4"/>
  <c r="AT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N472" i="4" s="1"/>
  <c r="AE472" i="4"/>
  <c r="AQ472" i="4" s="1"/>
  <c r="AU472" i="4"/>
  <c r="Z472" i="4"/>
  <c r="AL472" i="4" s="1"/>
  <c r="AS472" i="4"/>
  <c r="AC472" i="4"/>
  <c r="AO472" i="4" s="1"/>
  <c r="AW472" i="4"/>
  <c r="AT472" i="4"/>
  <c r="AD472" i="4"/>
  <c r="AP472" i="4" s="1"/>
  <c r="AA472" i="4"/>
  <c r="AM472" i="4" s="1"/>
  <c r="AV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N442" i="4" s="1"/>
  <c r="AV442" i="4"/>
  <c r="AA442" i="4"/>
  <c r="AM442" i="4" s="1"/>
  <c r="Z442" i="4"/>
  <c r="AL442" i="4" s="1"/>
  <c r="AE442" i="4"/>
  <c r="AQ442" i="4" s="1"/>
  <c r="AD442" i="4"/>
  <c r="AP442" i="4" s="1"/>
  <c r="AC442" i="4"/>
  <c r="AO442" i="4" s="1"/>
  <c r="AU442" i="4"/>
  <c r="AW442" i="4"/>
  <c r="AS442" i="4"/>
  <c r="AT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L480" i="4" s="1"/>
  <c r="AA480" i="4"/>
  <c r="AM480" i="4" s="1"/>
  <c r="AB480" i="4"/>
  <c r="AN480" i="4" s="1"/>
  <c r="AV480" i="4"/>
  <c r="AW480" i="4"/>
  <c r="AU480" i="4"/>
  <c r="AC480" i="4"/>
  <c r="AO480" i="4" s="1"/>
  <c r="AD480" i="4"/>
  <c r="AP480" i="4" s="1"/>
  <c r="AE480" i="4"/>
  <c r="AQ480" i="4" s="1"/>
  <c r="AT480" i="4"/>
  <c r="AS480" i="4"/>
  <c r="W500" i="4"/>
  <c r="X424" i="4"/>
  <c r="AK424" i="4" s="1"/>
  <c r="Y424" i="4"/>
  <c r="AI458" i="4"/>
  <c r="AG458" i="4"/>
  <c r="AQ469" i="4"/>
  <c r="W484" i="4"/>
  <c r="Y542" i="4"/>
  <c r="X542" i="4"/>
  <c r="AK542" i="4" s="1"/>
  <c r="X536" i="4"/>
  <c r="Y536" i="4"/>
  <c r="X546" i="4"/>
  <c r="Y546" i="4"/>
  <c r="AA430" i="4"/>
  <c r="AM430" i="4" s="1"/>
  <c r="AB430" i="4"/>
  <c r="AN430" i="4" s="1"/>
  <c r="AC430" i="4"/>
  <c r="AO430" i="4" s="1"/>
  <c r="AD430" i="4"/>
  <c r="AP430" i="4" s="1"/>
  <c r="AE430" i="4"/>
  <c r="AQ430" i="4" s="1"/>
  <c r="Z430" i="4"/>
  <c r="AL430" i="4" s="1"/>
  <c r="AT430" i="4"/>
  <c r="AS430" i="4"/>
  <c r="AU430" i="4"/>
  <c r="AV430" i="4"/>
  <c r="AW430" i="4"/>
  <c r="X522" i="4"/>
  <c r="AG522" i="4" s="1"/>
  <c r="Y522" i="4"/>
  <c r="X474" i="4"/>
  <c r="AK474" i="4" s="1"/>
  <c r="Y474" i="4"/>
  <c r="X450" i="4"/>
  <c r="AG450" i="4" s="1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A414" i="4"/>
  <c r="AM414" i="4" s="1"/>
  <c r="AB414" i="4"/>
  <c r="AN414" i="4" s="1"/>
  <c r="AC414" i="4"/>
  <c r="AO414" i="4" s="1"/>
  <c r="AD414" i="4"/>
  <c r="AP414" i="4" s="1"/>
  <c r="AT414" i="4"/>
  <c r="AS414" i="4"/>
  <c r="AV414" i="4"/>
  <c r="AW414" i="4"/>
  <c r="AU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D410" i="4"/>
  <c r="AP410" i="4" s="1"/>
  <c r="AE410" i="4"/>
  <c r="AQ410" i="4" s="1"/>
  <c r="Z410" i="4"/>
  <c r="AL410" i="4" s="1"/>
  <c r="AV410" i="4"/>
  <c r="AW410" i="4"/>
  <c r="AU410" i="4"/>
  <c r="AS410" i="4"/>
  <c r="AT410" i="4"/>
  <c r="X452" i="4"/>
  <c r="AK452" i="4" s="1"/>
  <c r="Y452" i="4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N469" i="4"/>
  <c r="X504" i="4"/>
  <c r="AF504" i="4" s="1"/>
  <c r="Y504" i="4"/>
  <c r="X456" i="4"/>
  <c r="Y456" i="4"/>
  <c r="X454" i="4"/>
  <c r="AJ454" i="4" s="1"/>
  <c r="Y454" i="4"/>
  <c r="X478" i="4"/>
  <c r="Y478" i="4"/>
  <c r="X496" i="4"/>
  <c r="AG496" i="4" s="1"/>
  <c r="Y496" i="4"/>
  <c r="AD381" i="4"/>
  <c r="AP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V381" i="4"/>
  <c r="AT381" i="4"/>
  <c r="X438" i="4"/>
  <c r="AF438" i="4" s="1"/>
  <c r="Y438" i="4"/>
  <c r="X518" i="4"/>
  <c r="AG518" i="4" s="1"/>
  <c r="Y518" i="4"/>
  <c r="X444" i="4"/>
  <c r="AJ444" i="4" s="1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T468" i="4"/>
  <c r="AV468" i="4"/>
  <c r="AW468" i="4"/>
  <c r="Z432" i="4"/>
  <c r="AL432" i="4" s="1"/>
  <c r="AA432" i="4"/>
  <c r="AM432" i="4" s="1"/>
  <c r="AB432" i="4"/>
  <c r="AN432" i="4" s="1"/>
  <c r="AT432" i="4"/>
  <c r="AS432" i="4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A460" i="4"/>
  <c r="AM460" i="4" s="1"/>
  <c r="AB460" i="4"/>
  <c r="AN460" i="4" s="1"/>
  <c r="AW460" i="4"/>
  <c r="AU460" i="4"/>
  <c r="AC460" i="4"/>
  <c r="AO460" i="4" s="1"/>
  <c r="AD460" i="4"/>
  <c r="AP460" i="4" s="1"/>
  <c r="AE460" i="4"/>
  <c r="AQ460" i="4" s="1"/>
  <c r="AV460" i="4"/>
  <c r="AS460" i="4"/>
  <c r="AT460" i="4"/>
  <c r="Z436" i="4"/>
  <c r="AL436" i="4" s="1"/>
  <c r="AA436" i="4"/>
  <c r="AM436" i="4" s="1"/>
  <c r="AB436" i="4"/>
  <c r="AN436" i="4" s="1"/>
  <c r="AS436" i="4"/>
  <c r="AU436" i="4"/>
  <c r="AC436" i="4"/>
  <c r="AO436" i="4" s="1"/>
  <c r="AD436" i="4"/>
  <c r="AP436" i="4" s="1"/>
  <c r="AE436" i="4"/>
  <c r="AQ436" i="4" s="1"/>
  <c r="AW436" i="4"/>
  <c r="AT436" i="4"/>
  <c r="AV436" i="4"/>
  <c r="Z408" i="4"/>
  <c r="AL408" i="4" s="1"/>
  <c r="AC408" i="4"/>
  <c r="AO408" i="4" s="1"/>
  <c r="AD408" i="4"/>
  <c r="AP408" i="4" s="1"/>
  <c r="AA408" i="4"/>
  <c r="AM408" i="4" s="1"/>
  <c r="AB408" i="4"/>
  <c r="AN408" i="4" s="1"/>
  <c r="AT408" i="4"/>
  <c r="AS408" i="4"/>
  <c r="AV408" i="4"/>
  <c r="AE408" i="4"/>
  <c r="AQ408" i="4" s="1"/>
  <c r="AU408" i="4"/>
  <c r="AW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A448" i="4"/>
  <c r="AM448" i="4" s="1"/>
  <c r="AB448" i="4"/>
  <c r="AN448" i="4" s="1"/>
  <c r="AV448" i="4"/>
  <c r="AU448" i="4"/>
  <c r="AS448" i="4"/>
  <c r="AC448" i="4"/>
  <c r="AO448" i="4" s="1"/>
  <c r="AD448" i="4"/>
  <c r="AP448" i="4" s="1"/>
  <c r="AE448" i="4"/>
  <c r="AQ448" i="4" s="1"/>
  <c r="AW448" i="4"/>
  <c r="AT448" i="4"/>
  <c r="H21" i="8"/>
  <c r="I21" i="8"/>
  <c r="H20" i="8"/>
  <c r="I20" i="8"/>
  <c r="H19" i="8"/>
  <c r="I19" i="8"/>
  <c r="H18" i="8"/>
  <c r="I18" i="8"/>
  <c r="H17" i="8"/>
  <c r="I17" i="8"/>
  <c r="H16" i="8"/>
  <c r="I16" i="8"/>
  <c r="I14" i="8"/>
  <c r="H14" i="8"/>
  <c r="H15" i="8"/>
  <c r="I15" i="8"/>
  <c r="I13" i="8"/>
  <c r="H13" i="8"/>
  <c r="I11" i="8"/>
  <c r="H11" i="8"/>
  <c r="H10" i="8"/>
  <c r="I10" i="8"/>
  <c r="H9" i="8"/>
  <c r="I9" i="8"/>
  <c r="H8" i="8"/>
  <c r="I8" i="8"/>
  <c r="H7" i="8"/>
  <c r="I7" i="8"/>
  <c r="I6" i="8"/>
  <c r="H6" i="8"/>
  <c r="H5" i="8"/>
  <c r="I4" i="8"/>
  <c r="H4" i="8"/>
  <c r="I3" i="8"/>
  <c r="H3" i="8"/>
  <c r="F381" i="4" l="1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O235" i="4"/>
  <c r="AU235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P235" i="4"/>
  <c r="AV235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266" i="4" s="1"/>
  <c r="AV266" i="4" s="1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M235" i="4"/>
  <c r="AS235" i="4" s="1"/>
  <c r="AQ235" i="4"/>
  <c r="AW235" i="4" s="1"/>
  <c r="AP306" i="4"/>
  <c r="AV306" i="4" s="1"/>
  <c r="AK266" i="4"/>
  <c r="AF266" i="4"/>
  <c r="AA266" i="4"/>
  <c r="AM266" i="4" s="1"/>
  <c r="AS266" i="4" s="1"/>
  <c r="AE266" i="4"/>
  <c r="AQ266" i="4" s="1"/>
  <c r="AW266" i="4" s="1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F374" i="4"/>
  <c r="J374" i="4" s="1"/>
  <c r="G374" i="4"/>
  <c r="D374" i="4"/>
  <c r="H374" i="4" s="1"/>
  <c r="E374" i="4"/>
  <c r="I374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F319" i="4"/>
  <c r="J319" i="4" s="1"/>
  <c r="G319" i="4"/>
  <c r="D319" i="4"/>
  <c r="H319" i="4" s="1"/>
  <c r="E319" i="4"/>
  <c r="I319" i="4" s="1"/>
  <c r="AL235" i="4"/>
  <c r="AR235" i="4" s="1"/>
  <c r="AN235" i="4"/>
  <c r="AT235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AS478" i="4"/>
  <c r="Z478" i="4"/>
  <c r="AC478" i="4"/>
  <c r="AB478" i="4"/>
  <c r="AW478" i="4"/>
  <c r="AV478" i="4"/>
  <c r="AU478" i="4"/>
  <c r="AT478" i="4"/>
  <c r="Z456" i="4"/>
  <c r="AU456" i="4"/>
  <c r="AD456" i="4"/>
  <c r="AE456" i="4"/>
  <c r="AA456" i="4"/>
  <c r="AW456" i="4"/>
  <c r="AB456" i="4"/>
  <c r="AV456" i="4"/>
  <c r="AC456" i="4"/>
  <c r="AT456" i="4"/>
  <c r="AS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V482" i="4"/>
  <c r="AC482" i="4"/>
  <c r="Z482" i="4"/>
  <c r="AB482" i="4"/>
  <c r="AU482" i="4"/>
  <c r="AD482" i="4"/>
  <c r="AW482" i="4"/>
  <c r="AS482" i="4"/>
  <c r="AT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A438" i="4"/>
  <c r="AW438" i="4"/>
  <c r="AT438" i="4"/>
  <c r="AS438" i="4"/>
  <c r="AV438" i="4"/>
  <c r="AU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V474" i="4"/>
  <c r="AT474" i="4"/>
  <c r="AC474" i="4"/>
  <c r="AE474" i="4"/>
  <c r="AQ474" i="4" s="1"/>
  <c r="AD474" i="4"/>
  <c r="AB474" i="4"/>
  <c r="AA474" i="4"/>
  <c r="AU474" i="4"/>
  <c r="AW474" i="4"/>
  <c r="AS474" i="4"/>
  <c r="AK456" i="4"/>
  <c r="AH504" i="4"/>
  <c r="X484" i="4"/>
  <c r="Y484" i="4"/>
  <c r="AI524" i="4"/>
  <c r="AK524" i="4"/>
  <c r="AH450" i="4"/>
  <c r="AK450" i="4"/>
  <c r="AI474" i="4"/>
  <c r="AK522" i="4"/>
  <c r="AF522" i="4"/>
  <c r="X470" i="4"/>
  <c r="Y470" i="4"/>
  <c r="AH542" i="4"/>
  <c r="AJ424" i="4"/>
  <c r="AP458" i="4"/>
  <c r="AL458" i="4"/>
  <c r="AG444" i="4"/>
  <c r="AH518" i="4"/>
  <c r="AJ518" i="4"/>
  <c r="AH438" i="4"/>
  <c r="AF482" i="4"/>
  <c r="X516" i="4"/>
  <c r="Y516" i="4"/>
  <c r="AG478" i="4"/>
  <c r="AF478" i="4"/>
  <c r="X476" i="4"/>
  <c r="Y476" i="4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M454" i="4" s="1"/>
  <c r="AB454" i="4"/>
  <c r="AC454" i="4"/>
  <c r="AO454" i="4" s="1"/>
  <c r="AD454" i="4"/>
  <c r="AP454" i="4" s="1"/>
  <c r="AU454" i="4"/>
  <c r="AE454" i="4"/>
  <c r="AT454" i="4"/>
  <c r="AW454" i="4"/>
  <c r="AV454" i="4"/>
  <c r="AS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V434" i="4"/>
  <c r="AT434" i="4"/>
  <c r="AU434" i="4"/>
  <c r="AW434" i="4"/>
  <c r="AS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D452" i="4"/>
  <c r="AP452" i="4" s="1"/>
  <c r="AU452" i="4"/>
  <c r="AW452" i="4"/>
  <c r="AA452" i="4"/>
  <c r="AV452" i="4"/>
  <c r="AT452" i="4"/>
  <c r="AB452" i="4"/>
  <c r="AS452" i="4"/>
  <c r="Z452" i="4"/>
  <c r="AL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E424" i="4"/>
  <c r="AQ424" i="4" s="1"/>
  <c r="AB424" i="4"/>
  <c r="AN424" i="4" s="1"/>
  <c r="AW424" i="4"/>
  <c r="AU424" i="4"/>
  <c r="AS424" i="4"/>
  <c r="AV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/>
  <c r="AE440" i="4"/>
  <c r="AQ440" i="4" s="1"/>
  <c r="AW440" i="4"/>
  <c r="AD440" i="4"/>
  <c r="AP440" i="4" s="1"/>
  <c r="AA440" i="4"/>
  <c r="AM440" i="4" s="1"/>
  <c r="AB440" i="4"/>
  <c r="AN440" i="4" s="1"/>
  <c r="AU440" i="4"/>
  <c r="AC440" i="4"/>
  <c r="AO440" i="4" s="1"/>
  <c r="AT440" i="4"/>
  <c r="AS440" i="4"/>
  <c r="Z440" i="4"/>
  <c r="AV440" i="4"/>
  <c r="X514" i="4"/>
  <c r="Y514" i="4"/>
  <c r="AG424" i="4"/>
  <c r="AF424" i="4"/>
  <c r="AO458" i="4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A444" i="4"/>
  <c r="AM444" i="4" s="1"/>
  <c r="AB444" i="4"/>
  <c r="AT444" i="4"/>
  <c r="AU444" i="4"/>
  <c r="AS444" i="4"/>
  <c r="AC444" i="4"/>
  <c r="AO444" i="4" s="1"/>
  <c r="AD444" i="4"/>
  <c r="AP444" i="4" s="1"/>
  <c r="AE444" i="4"/>
  <c r="AV444" i="4"/>
  <c r="AW444" i="4"/>
  <c r="AC450" i="4"/>
  <c r="AO450" i="4" s="1"/>
  <c r="AS450" i="4"/>
  <c r="AB450" i="4"/>
  <c r="AN450" i="4" s="1"/>
  <c r="AE450" i="4"/>
  <c r="AQ450" i="4" s="1"/>
  <c r="Z450" i="4"/>
  <c r="AD450" i="4"/>
  <c r="AP450" i="4" s="1"/>
  <c r="AA450" i="4"/>
  <c r="AM450" i="4" s="1"/>
  <c r="AV450" i="4"/>
  <c r="AT450" i="4"/>
  <c r="AW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D222" i="4" l="1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5" i="4"/>
  <c r="I235" i="4" s="1"/>
  <c r="G235" i="4"/>
  <c r="D235" i="4"/>
  <c r="H235" i="4" s="1"/>
  <c r="F235" i="4"/>
  <c r="J235" i="4" s="1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P434" i="4"/>
  <c r="AQ504" i="4"/>
  <c r="AQ454" i="4"/>
  <c r="AN454" i="4"/>
  <c r="AP496" i="4"/>
  <c r="AL524" i="4"/>
  <c r="AO438" i="4"/>
  <c r="AN518" i="4"/>
  <c r="AL518" i="4"/>
  <c r="AO518" i="4"/>
  <c r="AP526" i="4"/>
  <c r="AL482" i="4"/>
  <c r="AM482" i="4"/>
  <c r="AN546" i="4"/>
  <c r="AO456" i="4"/>
  <c r="AM456" i="4"/>
  <c r="AL456" i="4"/>
  <c r="AQ534" i="4"/>
  <c r="AP534" i="4"/>
  <c r="AL538" i="4"/>
  <c r="AL508" i="4"/>
  <c r="AO542" i="4"/>
  <c r="AQ444" i="4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P536" i="4"/>
  <c r="AM452" i="4"/>
  <c r="AO434" i="4"/>
  <c r="AM474" i="4"/>
  <c r="AO474" i="4"/>
  <c r="AQ524" i="4"/>
  <c r="AM528" i="4"/>
  <c r="AQ528" i="4"/>
  <c r="AM438" i="4"/>
  <c r="AP518" i="4"/>
  <c r="AQ526" i="4"/>
  <c r="AP482" i="4"/>
  <c r="AO482" i="4"/>
  <c r="AP546" i="4"/>
  <c r="AQ456" i="4"/>
  <c r="AN478" i="4"/>
  <c r="AM478" i="4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Z404" i="4"/>
  <c r="AL404" i="4" s="1"/>
  <c r="AA404" i="4"/>
  <c r="AB404" i="4"/>
  <c r="AU404" i="4"/>
  <c r="AS404" i="4"/>
  <c r="AC404" i="4"/>
  <c r="AD404" i="4"/>
  <c r="AE404" i="4"/>
  <c r="AT404" i="4"/>
  <c r="AV404" i="4"/>
  <c r="AW404" i="4"/>
  <c r="AI404" i="4"/>
  <c r="AK404" i="4"/>
  <c r="AG404" i="4"/>
  <c r="AJ404" i="4"/>
  <c r="AF404" i="4"/>
  <c r="AH404" i="4"/>
  <c r="AN552" i="4"/>
  <c r="AO424" i="4"/>
  <c r="AL536" i="4"/>
  <c r="AM536" i="4"/>
  <c r="AN452" i="4"/>
  <c r="AN434" i="4"/>
  <c r="AP504" i="4"/>
  <c r="AL454" i="4"/>
  <c r="AA470" i="4"/>
  <c r="AD470" i="4"/>
  <c r="Z470" i="4"/>
  <c r="AE470" i="4"/>
  <c r="AQ470" i="4" s="1"/>
  <c r="AB470" i="4"/>
  <c r="AC470" i="4"/>
  <c r="AT470" i="4"/>
  <c r="AW470" i="4"/>
  <c r="AV470" i="4"/>
  <c r="AS470" i="4"/>
  <c r="AU470" i="4"/>
  <c r="AJ470" i="4"/>
  <c r="AH470" i="4"/>
  <c r="AI470" i="4"/>
  <c r="AG470" i="4"/>
  <c r="AF470" i="4"/>
  <c r="AK470" i="4"/>
  <c r="AN474" i="4"/>
  <c r="AN524" i="4"/>
  <c r="AL528" i="4"/>
  <c r="AQ438" i="4"/>
  <c r="AM526" i="4"/>
  <c r="AL526" i="4"/>
  <c r="AN526" i="4"/>
  <c r="AQ546" i="4"/>
  <c r="AN456" i="4"/>
  <c r="AP456" i="4"/>
  <c r="AO478" i="4"/>
  <c r="AP478" i="4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O552" i="4"/>
  <c r="AL424" i="4"/>
  <c r="AN536" i="4"/>
  <c r="AO536" i="4"/>
  <c r="AM434" i="4"/>
  <c r="AO504" i="4"/>
  <c r="AQ496" i="4"/>
  <c r="AN496" i="4"/>
  <c r="AA476" i="4"/>
  <c r="AT476" i="4"/>
  <c r="AV476" i="4"/>
  <c r="AE476" i="4"/>
  <c r="AD476" i="4"/>
  <c r="Z476" i="4"/>
  <c r="AL476" i="4" s="1"/>
  <c r="AU476" i="4"/>
  <c r="AC476" i="4"/>
  <c r="AO476" i="4" s="1"/>
  <c r="AS476" i="4"/>
  <c r="AB476" i="4"/>
  <c r="AW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Z484" i="4"/>
  <c r="AS484" i="4"/>
  <c r="AU484" i="4"/>
  <c r="AE484" i="4"/>
  <c r="AB484" i="4"/>
  <c r="AD484" i="4"/>
  <c r="AP484" i="4" s="1"/>
  <c r="AV484" i="4"/>
  <c r="AT484" i="4"/>
  <c r="AW484" i="4"/>
  <c r="AF484" i="4"/>
  <c r="AI484" i="4"/>
  <c r="AK484" i="4"/>
  <c r="AJ484" i="4"/>
  <c r="AH484" i="4"/>
  <c r="AG484" i="4"/>
  <c r="AP474" i="4"/>
  <c r="AO524" i="4"/>
  <c r="AP524" i="4"/>
  <c r="AO528" i="4"/>
  <c r="AN438" i="4"/>
  <c r="AQ518" i="4"/>
  <c r="AO526" i="4"/>
  <c r="AN482" i="4"/>
  <c r="AQ482" i="4"/>
  <c r="AL546" i="4"/>
  <c r="AO546" i="4"/>
  <c r="AM546" i="4"/>
  <c r="AL478" i="4"/>
  <c r="AQ478" i="4"/>
  <c r="G266" i="4" l="1"/>
  <c r="D266" i="4"/>
  <c r="H266" i="4" s="1"/>
  <c r="E266" i="4"/>
  <c r="I266" i="4" s="1"/>
  <c r="F266" i="4"/>
  <c r="J266" i="4" s="1"/>
  <c r="AO484" i="4"/>
  <c r="AQ516" i="4"/>
  <c r="AO516" i="4"/>
  <c r="AN520" i="4"/>
  <c r="AP520" i="4"/>
  <c r="AQ548" i="4"/>
  <c r="AO548" i="4"/>
  <c r="AM510" i="4"/>
  <c r="AL510" i="4"/>
  <c r="AL470" i="4"/>
  <c r="AQ404" i="4"/>
  <c r="AP500" i="4"/>
  <c r="AN500" i="4"/>
  <c r="AP514" i="4"/>
  <c r="AO488" i="4"/>
  <c r="AN488" i="4"/>
  <c r="AP488" i="4"/>
  <c r="AN498" i="4"/>
  <c r="AN516" i="4"/>
  <c r="AN476" i="4"/>
  <c r="AO520" i="4"/>
  <c r="AN548" i="4"/>
  <c r="AO470" i="4"/>
  <c r="AP470" i="4"/>
  <c r="AP404" i="4"/>
  <c r="AN404" i="4"/>
  <c r="AQ514" i="4"/>
  <c r="AL498" i="4"/>
  <c r="AN484" i="4"/>
  <c r="AL484" i="4"/>
  <c r="AM516" i="4"/>
  <c r="AP476" i="4"/>
  <c r="AM476" i="4"/>
  <c r="AL520" i="4"/>
  <c r="AM548" i="4"/>
  <c r="AN510" i="4"/>
  <c r="AN470" i="4"/>
  <c r="AM470" i="4"/>
  <c r="AO404" i="4"/>
  <c r="AM404" i="4"/>
  <c r="AL500" i="4"/>
  <c r="AM514" i="4"/>
  <c r="AL488" i="4"/>
  <c r="AQ498" i="4"/>
  <c r="AO498" i="4"/>
  <c r="AQ484" i="4"/>
  <c r="AQ476" i="4"/>
  <c r="AQ520" i="4"/>
  <c r="AQ510" i="4"/>
  <c r="AO510" i="4"/>
  <c r="AQ500" i="4"/>
  <c r="AN514" i="4"/>
  <c r="AM488" i="4"/>
  <c r="AP498" i="4"/>
</calcChain>
</file>

<file path=xl/sharedStrings.xml><?xml version="1.0" encoding="utf-8"?>
<sst xmlns="http://schemas.openxmlformats.org/spreadsheetml/2006/main" count="1645" uniqueCount="514">
  <si>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</si>
  <si>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</si>
  <si>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</si>
  <si>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</si>
  <si>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</si>
  <si>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</si>
  <si>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</si>
  <si>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</si>
  <si>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</si>
  <si>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</si>
  <si>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</si>
  <si>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</si>
  <si>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</si>
  <si>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</si>
  <si>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</si>
  <si>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</si>
  <si>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</si>
  <si>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</si>
  <si>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</si>
  <si>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</si>
  <si>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</si>
  <si>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</si>
  <si>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</si>
  <si>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</si>
  <si>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</si>
  <si>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</si>
  <si>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</si>
  <si>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</si>
  <si>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</si>
  <si>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</si>
  <si>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</si>
  <si>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</si>
  <si>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</si>
  <si>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</si>
  <si>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</si>
  <si>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</si>
  <si>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</si>
  <si>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</si>
  <si>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</si>
  <si>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</si>
  <si>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</si>
  <si>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</si>
  <si>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</si>
  <si>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</si>
  <si>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</si>
  <si>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</si>
  <si>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</si>
  <si>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</si>
  <si>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</si>
  <si>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</si>
  <si>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</si>
  <si>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</si>
  <si>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</si>
  <si>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</si>
  <si>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</si>
  <si>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</si>
  <si>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</si>
  <si>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</si>
  <si>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</si>
  <si>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</si>
  <si>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</si>
  <si>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</si>
  <si>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</si>
  <si>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</si>
  <si>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</si>
  <si>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</si>
  <si>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</si>
  <si>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</si>
  <si>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</si>
  <si>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</si>
  <si>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</si>
  <si>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</si>
  <si>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</si>
  <si>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</si>
  <si>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</si>
  <si>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</si>
  <si>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</si>
  <si>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</si>
  <si>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</si>
  <si>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</si>
  <si>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</si>
  <si>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</si>
  <si>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</si>
  <si>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</si>
  <si>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</si>
  <si>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</si>
  <si>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</si>
  <si>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</si>
  <si>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</si>
  <si>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</si>
  <si>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</si>
  <si>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</si>
  <si>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</si>
  <si>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</si>
  <si>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</si>
  <si>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</si>
  <si>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</si>
  <si>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</si>
  <si>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</si>
  <si>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</si>
  <si>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</si>
  <si>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</si>
  <si>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</si>
  <si>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</si>
  <si>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</si>
  <si>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</si>
  <si>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</si>
  <si>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</si>
  <si>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</si>
  <si>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</si>
  <si>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</si>
  <si>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</si>
  <si>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</si>
  <si>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</si>
  <si>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</si>
  <si>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</si>
  <si>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</si>
  <si>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</si>
  <si>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</si>
  <si>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</si>
  <si>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</si>
  <si>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</si>
  <si>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</si>
  <si>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</si>
  <si>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</si>
  <si>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</si>
  <si>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</si>
  <si>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</si>
  <si>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</si>
  <si>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</si>
  <si>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</si>
  <si>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</si>
  <si>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</si>
  <si>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</si>
  <si>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</si>
  <si>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</si>
  <si>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</si>
  <si>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</si>
  <si>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</si>
  <si>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</si>
  <si>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</si>
  <si>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</si>
  <si>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</si>
  <si>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</si>
  <si>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</si>
  <si>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</si>
  <si>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</si>
  <si>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</si>
  <si>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</si>
  <si>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</si>
  <si>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</si>
  <si>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</si>
  <si>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</si>
  <si>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</si>
  <si>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</si>
  <si>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</si>
  <si>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</si>
  <si>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</si>
  <si>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</si>
  <si>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</si>
  <si>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</si>
  <si>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</si>
  <si>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</si>
  <si>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</si>
  <si>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</si>
  <si>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</si>
  <si>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</si>
  <si>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</si>
  <si>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</si>
  <si>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</si>
  <si>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</si>
  <si>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</si>
  <si>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</si>
  <si>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</si>
  <si>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</si>
  <si>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</si>
  <si>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</si>
  <si>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</si>
  <si>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</si>
  <si>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</si>
  <si>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</si>
  <si>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</si>
  <si>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</si>
  <si>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</si>
  <si>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</si>
  <si>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</si>
  <si>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</si>
  <si>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</si>
  <si>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</si>
  <si>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</si>
  <si>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</si>
  <si>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</si>
  <si>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</si>
  <si>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</si>
  <si>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</si>
  <si>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</si>
  <si>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</si>
  <si>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</si>
  <si>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</si>
  <si>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</si>
  <si>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</si>
  <si>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</si>
  <si>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</si>
  <si>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</si>
  <si>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</si>
  <si>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</si>
  <si>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</si>
  <si>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</si>
  <si>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</si>
  <si>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</si>
  <si>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</si>
  <si>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</si>
  <si>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</si>
  <si>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</si>
  <si>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</si>
  <si>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</si>
  <si>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</si>
  <si>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</si>
  <si>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</si>
  <si>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</si>
  <si>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</si>
  <si>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</si>
  <si>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</si>
  <si>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</si>
  <si>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</si>
  <si>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</si>
  <si>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</si>
  <si>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</si>
  <si>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</si>
  <si>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</si>
  <si>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</si>
  <si>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</si>
  <si>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</si>
  <si>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</si>
  <si>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</si>
  <si>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</si>
  <si>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</si>
  <si>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</si>
  <si>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</si>
  <si>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</si>
  <si>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</si>
  <si>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</si>
  <si>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</si>
  <si>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</si>
  <si>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</si>
  <si>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</si>
  <si>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</si>
  <si>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</si>
  <si>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</si>
  <si>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</si>
  <si>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</si>
  <si>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</si>
  <si>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</si>
  <si>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</si>
  <si>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</si>
  <si>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</si>
  <si>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</si>
  <si>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</si>
  <si>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</si>
  <si>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</si>
  <si>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</si>
  <si>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</si>
  <si>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</si>
  <si>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</si>
  <si>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</si>
  <si>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</si>
  <si>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</si>
  <si>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</si>
  <si>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</si>
  <si>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</si>
  <si>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</si>
  <si>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</si>
  <si>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</si>
  <si>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</si>
  <si>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</si>
  <si>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</si>
  <si>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</si>
  <si>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</si>
  <si>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</si>
  <si>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</si>
  <si>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</si>
  <si>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</si>
  <si>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</si>
  <si>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</si>
  <si>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</si>
  <si>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</si>
  <si>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</si>
  <si>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</si>
  <si>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</si>
  <si>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</si>
  <si>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</si>
  <si>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</si>
  <si>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</si>
  <si>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</si>
  <si>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</si>
  <si>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</si>
  <si>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</si>
  <si>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</si>
  <si>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</si>
  <si>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</si>
  <si>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</si>
  <si>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</si>
  <si>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</si>
  <si>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</si>
  <si>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</si>
  <si>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</si>
  <si>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</si>
  <si>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</si>
  <si>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</si>
  <si>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</si>
  <si>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</si>
  <si>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</si>
  <si>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</si>
  <si>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</si>
  <si>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</si>
  <si>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</si>
  <si>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</si>
  <si>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</si>
  <si>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</si>
  <si>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</si>
  <si>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</si>
  <si>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</si>
  <si>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</si>
  <si>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</si>
  <si>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</si>
  <si>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</si>
  <si>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</si>
  <si>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</si>
  <si>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</si>
  <si>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</si>
  <si>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</si>
  <si>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</si>
  <si>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</si>
  <si>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</si>
  <si>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</si>
  <si>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</si>
  <si>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</si>
  <si>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</si>
  <si>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</si>
  <si>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</si>
  <si>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</si>
  <si>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</si>
  <si>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</si>
  <si>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</si>
  <si>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</si>
  <si>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</si>
  <si>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</si>
  <si>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</si>
  <si>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</si>
  <si>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</si>
  <si>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</si>
  <si>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</si>
  <si>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</si>
  <si>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</si>
  <si>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</si>
  <si>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</si>
  <si>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</si>
  <si>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</si>
  <si>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</si>
  <si>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</si>
  <si>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</si>
  <si>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</si>
  <si>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</si>
  <si>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</si>
  <si>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</si>
  <si>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</si>
  <si>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</si>
  <si>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</si>
  <si>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</si>
  <si>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</si>
  <si>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</si>
  <si>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</si>
  <si>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</si>
  <si>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</si>
  <si>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</si>
  <si>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</si>
  <si>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</si>
  <si>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</si>
  <si>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</si>
  <si>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</si>
  <si>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</si>
  <si>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</si>
  <si>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</si>
  <si>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</si>
  <si>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</si>
  <si>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</si>
  <si>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</si>
  <si>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</si>
  <si>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</si>
  <si>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</si>
  <si>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</si>
  <si>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</si>
  <si>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</si>
  <si>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</si>
  <si>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</si>
  <si>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</si>
  <si>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</si>
  <si>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</si>
  <si>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</si>
  <si>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</si>
  <si>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</si>
  <si>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</si>
  <si>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</si>
  <si>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</si>
  <si>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</si>
  <si>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</si>
  <si>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</si>
  <si>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</si>
  <si>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</si>
  <si>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</si>
  <si>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</si>
  <si>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</si>
  <si>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</si>
  <si>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</si>
  <si>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</si>
  <si>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</si>
  <si>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</si>
  <si>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</si>
  <si>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</si>
  <si>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</si>
  <si>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</si>
  <si>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</si>
  <si>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</si>
  <si>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</si>
  <si>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</si>
  <si>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</si>
  <si>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</si>
  <si>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</si>
  <si>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</si>
  <si>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</si>
  <si>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</si>
  <si>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</si>
  <si>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</si>
  <si>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</si>
  <si>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</si>
  <si>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</si>
  <si>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</si>
  <si>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</si>
  <si>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</si>
  <si>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</si>
  <si>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</si>
  <si>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</si>
  <si>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</si>
  <si>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</si>
  <si>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</si>
  <si>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Sutton</t>
  </si>
  <si>
    <t>Sabadell</t>
  </si>
  <si>
    <t>Charleroi</t>
  </si>
  <si>
    <t>Cercle Brugge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</si>
  <si>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</si>
  <si>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</si>
  <si>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</si>
  <si>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</si>
  <si>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</si>
  <si>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</si>
  <si>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</si>
  <si>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</si>
  <si>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</si>
  <si>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</si>
  <si>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</si>
  <si>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</si>
  <si>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ov25</t>
  </si>
  <si>
    <t>Nancy</t>
  </si>
  <si>
    <t>Chievo</t>
  </si>
  <si>
    <t>Guimaraes</t>
  </si>
  <si>
    <t>Weymouth</t>
  </si>
  <si>
    <t>Marseille</t>
  </si>
  <si>
    <t>Troyes</t>
  </si>
  <si>
    <t>Vicenza</t>
  </si>
  <si>
    <t>Nice</t>
  </si>
  <si>
    <t>Nacional</t>
  </si>
  <si>
    <t>Farense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</si>
  <si>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</si>
  <si>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</si>
  <si>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</si>
  <si>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</si>
  <si>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</si>
  <si>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</si>
  <si>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</si>
  <si>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</si>
  <si>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Dag and Red</t>
  </si>
  <si>
    <t>Stockport</t>
  </si>
  <si>
    <t>Eastleigh</t>
  </si>
  <si>
    <t>Solihull</t>
  </si>
  <si>
    <t>1-1</t>
  </si>
  <si>
    <t>L</t>
  </si>
  <si>
    <t>3-3</t>
  </si>
  <si>
    <t>2-0</t>
  </si>
  <si>
    <t>1-3</t>
  </si>
  <si>
    <t>2-1</t>
  </si>
  <si>
    <t>3-1</t>
  </si>
  <si>
    <t>1-2</t>
  </si>
  <si>
    <t>1-0</t>
  </si>
  <si>
    <t>2-2</t>
  </si>
  <si>
    <t>0-1</t>
  </si>
  <si>
    <t>2-4</t>
  </si>
  <si>
    <t>0-2</t>
  </si>
  <si>
    <t>3-6</t>
  </si>
  <si>
    <t>5-3</t>
  </si>
  <si>
    <t>0-0</t>
  </si>
  <si>
    <t>P</t>
  </si>
  <si>
    <t>4-1</t>
  </si>
  <si>
    <t>1-5</t>
  </si>
  <si>
    <t>6-0</t>
  </si>
  <si>
    <t>3-0</t>
  </si>
  <si>
    <t>3-2</t>
  </si>
  <si>
    <t>4-0</t>
  </si>
  <si>
    <t>4-3</t>
  </si>
  <si>
    <t>0-3</t>
  </si>
  <si>
    <t>5-2</t>
  </si>
  <si>
    <t>4-2</t>
  </si>
  <si>
    <t>2-3</t>
  </si>
  <si>
    <t>0-4</t>
  </si>
  <si>
    <t>ov15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</si>
</sst>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1.0558399741144113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1.0342024872400046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1.0449864577049268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1.0556120689697279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1.0399586640868308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1.0362637658896696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1.0511368361869355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1.054926067975809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1.0475117579190587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1.0440279853919932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1.0755802342973508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1.0466503691020506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1.0493967898153296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1.0698761144099667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1.0439719885779606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1.0451969483194312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1.042708496600167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1.0456526785031968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1.0586819730274928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1.0513686083765104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1.0524934496338532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1.0538644213740753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1.0382407713058788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1.0728860573965933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1.0451911230503124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1.053727042441623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1.0549385447709132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1.0460060256260135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1.0510869493716231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1.0499964535568072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1.0424343751332963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1.054302385067432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1.047073470420135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1.042106143326367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1.0518374708906593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1.0533218816775407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1.0556120689697279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1.049459408292031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1.0564966775030487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1.0597111971376585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1.0501502456550436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1.0602539754688272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1.0541841730823214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1.0532159430726011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1.0475615653703467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1.0513726059103246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1.0581003177923753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1.0597111971376585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1.0567609363032806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1.0536616911224432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1.0536616911224432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1.0541841730823214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1.0505862061664459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1.0548923717759795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1.0500631329117833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1.0593568958392465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1.0621588372033397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1.0502857379813271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1.0502857379813271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1.0605174007793741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1.0475117579190587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1.0586391570182949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1.069601405639077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1.0675140074300833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1.0662627066031662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1.0637069279289246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1.0583708135254832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1.0577874143093966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1.0586391570182949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1.0592698779777294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1.0813984437283319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1.0369265649091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1.0476415951389864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1.0675466351235279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1.0589099176352577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1.0656255369497798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1.0687383201888139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1.0647027958175614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1.0677496913566003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1.0656089460421265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1.0782984007073599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1.0636569760020114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1.0828252129318454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1.0954903952494586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1.0428644784088332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1.0487452645905371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1.0570292890115194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1.0509930436304777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1.0509444270006065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1.0522085198267568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1.0404319501157899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1.050305669221034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1.0518428764688503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1.0512150176064545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1.0771788159096061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1.0533218816775407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1.0543967570307606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1.0512150176064545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1.0543819242504819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1.0593230574421948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1.0449864577049268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1.0484438729518561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1.042106143326367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1.0556315371027907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1.0592698779777294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1.0586391570182949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1.0658734026705068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1.0668028349405521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1.0758906966555091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1.0864085330226307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1.0819204349687941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1.081910060313134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1.0823669606052535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1.0694581659729101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1.0826135193164919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1.0812655693320055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1.0937798724539207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1.0798482537794909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1.047592923283859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1.0419581736699886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1.0636410008450974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1.0488145277884962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1.0586446484898846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1.0650522192189402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1.0666596559601409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1.0602519614848172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1.066245568108602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1.064154648311693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1.0563585399442623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1.0643058963539642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1.0662627066031662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1.0509444270006065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1.061692142988214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1.0427733349764023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1.0540429760538743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1.0479830465041664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1.0428644784088332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1.0536616911224432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1.0524934496338532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1.0470376731981623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1.0440279853919932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1.0349578533419834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1.037952243407696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1.045344963452246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1.0347781293381613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1.0342024872400046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1.0356850891989859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1.0326216037183769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1.042708496600167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1.0741642971961383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1.0882031460515309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1.0805105737403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1.081007526581852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1.0741047977005509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1.0438817895444492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1.0578647053732408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1.0470882991581001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1.0464250087200482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1.043360692319973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1.0466503691020506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1.0449864577049268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1.0518374708906593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1.0439719885779606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1.0735476924363523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1.0513686083765104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1.0570323013866483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1.0540333908812936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1.0420112422030368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1.059214380982872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1.0795401331825714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1.0510694237812139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1.076236811713688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1.045344963452246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1.0611497315460385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1.0425381099894757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1.0629114617744848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1.0624658649673062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1.0715316850742669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1.0581225564953149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1.0605979647980854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1.0583708135254832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1.0541841730823214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1.0688060519478177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1.0557821208912506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1.0465751168236677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1.0379105936695237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1.0713259475535848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1.0837647371057435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1.037952243407696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1.0513726059103246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1.0512018249471584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1.074921319897685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1.0715316850742669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1.059214380982872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1.0552914984182968</v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1.0303072617305074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5.8999711536107489</v>
      </c>
      <c r="I186" s="6">
        <f>IF('Log_working_3-way'!$D186="","",'True_Odds_Calculator_3-way'!O187/'True_Odds_Calculator_3-way'!B187-1)</f>
        <v>4.2234238805589532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3.0600121768606714E-2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1.0203515933691596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13.038943122037677</v>
      </c>
      <c r="I187" s="6">
        <f>IF('Log_working_3-way'!$D187="","",'True_Odds_Calculator_3-way'!O188/'True_Odds_Calculator_3-way'!B188-1)</f>
        <v>7.0794868859289366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2.2016086747955743E-2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1.0259608016237145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13.95942327665097</v>
      </c>
      <c r="I188" s="6">
        <f>IF('Log_working_3-way'!$D188="","",'True_Odds_Calculator_3-way'!O189/'True_Odds_Calculator_3-way'!B189-1)</f>
        <v>7.7721640430000178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2.8027632844056072E-2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1.0246077774032571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13.522089053934238</v>
      </c>
      <c r="I189" s="6">
        <f>IF('Log_working_3-way'!$D189="","",'True_Odds_Calculator_3-way'!O190/'True_Odds_Calculator_3-way'!B190-1)</f>
        <v>6.8177038241777286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2.6529362223413289E-2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1.0261792774312037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6.3039725864322458</v>
      </c>
      <c r="I190" s="6">
        <f>IF('Log_working_3-way'!$D190="","",'True_Odds_Calculator_3-way'!O191/'True_Odds_Calculator_3-way'!B191-1)</f>
        <v>7.4673101332866576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2.7673449807464223E-2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1.0274182333959176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2.4166753087008326</v>
      </c>
      <c r="I191" s="6">
        <f>IF('Log_working_3-way'!$D191="","",'True_Odds_Calculator_3-way'!O192/'True_Odds_Calculator_3-way'!B192-1)</f>
        <v>5.4717654926658952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2.6393225203092285E-2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1.0247006013077375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11.160041004181279</v>
      </c>
      <c r="I192" s="6">
        <f>IF('Log_working_3-way'!$D192="","",'True_Odds_Calculator_3-way'!O193/'True_Odds_Calculator_3-way'!B193-1)</f>
        <v>9.1340845367728853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2.6814728603110405E-2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1.0327712659449706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33.774370584944265</v>
      </c>
      <c r="I193" s="6">
        <f>IF('Log_working_3-way'!$D193="","",'True_Odds_Calculator_3-way'!O194/'True_Odds_Calculator_3-way'!B194-1)</f>
        <v>4.1252340929766715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3.1116602478416189E-2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1.031383130458827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11.338587152432998</v>
      </c>
      <c r="I194" s="6">
        <f>IF('Log_working_3-way'!$D194="","",'True_Odds_Calculator_3-way'!O195/'True_Odds_Calculator_3-way'!B195-1)</f>
        <v>7.080333729415841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3.3757097408125825E-2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1.021733720846278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20.548936068028741</v>
      </c>
      <c r="I195" s="6">
        <f>IF('Log_working_3-way'!$D195="","",'True_Odds_Calculator_3-way'!O196/'True_Odds_Calculator_3-way'!B196-1)</f>
        <v>7.6597725381802384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2.2857091397489704E-2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1.0363349158869877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28.791765896948959</v>
      </c>
      <c r="I196" s="6">
        <f>IF('Log_working_3-way'!$D196="","",'True_Odds_Calculator_3-way'!O197/'True_Odds_Calculator_3-way'!B197-1)</f>
        <v>4.3189028580150897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3.5997585293360057E-2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1.0254420428361708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15.899750448853307</v>
      </c>
      <c r="I197" s="6">
        <f>IF('Log_working_3-way'!$D197="","",'True_Odds_Calculator_3-way'!O198/'True_Odds_Calculator_3-way'!B198-1)</f>
        <v>6.9011178955848598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2.7299850589753039E-2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1.0271479452866208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18.903529504558097</v>
      </c>
      <c r="I198" s="6">
        <f>IF('Log_working_3-way'!$D198="","",'True_Odds_Calculator_3-way'!O199/'True_Odds_Calculator_3-way'!B199-1)</f>
        <v>5.4573034098477669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2.8691984125309933E-2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1.0628305609839983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61.548170807129992</v>
      </c>
      <c r="I199" s="6">
        <f>IF('Log_working_3-way'!$D199="","",'True_Odds_Calculator_3-way'!O200/'True_Odds_Calculator_3-way'!B200-1)</f>
        <v>1.1170844912133386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3.9781332630238975E-2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1.0195021355343201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10.486299360011857</v>
      </c>
      <c r="I200" s="6">
        <f>IF('Log_working_3-way'!$D200="","",'True_Odds_Calculator_3-way'!O201/'True_Odds_Calculator_3-way'!B201-1)</f>
        <v>6.9493496694998509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2.1066825726517191E-2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1.0239880637112295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6.4893426977975563</v>
      </c>
      <c r="I201" s="6">
        <f>IF('Log_working_3-way'!$D201="","",'True_Odds_Calculator_3-way'!O202/'True_Odds_Calculator_3-way'!B202-1)</f>
        <v>4.3782242815561023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2.4570607107379239E-2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1.0216148757384085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6.1811336304314652</v>
      </c>
      <c r="I202" s="6">
        <f>IF('Log_working_3-way'!$D202="","",'True_Odds_Calculator_3-way'!O203/'True_Odds_Calculator_3-way'!B203-1)</f>
        <v>6.5446785204720577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2.2714137093977627E-2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1.0222339048459812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5.8405408694713872</v>
      </c>
      <c r="I203" s="6">
        <f>IF('Log_working_3-way'!$D203="","",'True_Odds_Calculator_3-way'!O204/'True_Odds_Calculator_3-way'!B204-1)</f>
        <v>5.9135061226343204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2.311854879719899E-2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1.0340799650136969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47.256784263550855</v>
      </c>
      <c r="I204" s="6">
        <f>IF('Log_working_3-way'!$D204="","",'True_Odds_Calculator_3-way'!O205/'True_Odds_Calculator_3-way'!B205-1)</f>
        <v>2.438046942627619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2.7696631938256333E-2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1.0251972636714091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9.8189106166179645</v>
      </c>
      <c r="I205" s="6">
        <f>IF('Log_working_3-way'!$D205="","",'True_Odds_Calculator_3-way'!O206/'True_Odds_Calculator_3-way'!B206-1)</f>
        <v>6.4715660215592035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2.7008310249307499E-2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1.0280838023731436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21.894810980291876</v>
      </c>
      <c r="I206" s="6">
        <f>IF('Log_working_3-way'!$D206="","",'True_Odds_Calculator_3-way'!O207/'True_Odds_Calculator_3-way'!B207-1)</f>
        <v>6.841265808687905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2.9268062035052278E-2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1.028529449040412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25.921238035344889</v>
      </c>
      <c r="I207" s="6">
        <f>IF('Log_working_3-way'!$D207="","",'True_Odds_Calculator_3-way'!O208/'True_Odds_Calculator_3-way'!B208-1)</f>
        <v>5.6252867841211707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2.8958288937616317E-2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1.0256638889494849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10.257870691573617</v>
      </c>
      <c r="I208" s="6">
        <f>IF('Log_working_3-way'!$D208="","",'True_Odds_Calculator_3-way'!O209/'True_Odds_Calculator_3-way'!B209-1)</f>
        <v>7.2230708414756037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2.7659125665770112E-2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1.0226637659599278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4.7011040817606942</v>
      </c>
      <c r="I209" s="6">
        <f>IF('Log_working_3-way'!$D209="","",'True_Odds_Calculator_3-way'!O210/'True_Odds_Calculator_3-way'!B210-1)</f>
        <v>6.62418803406148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2.3388065472424557E-2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1.0564457635990685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75.402575553742864</v>
      </c>
      <c r="I210" s="6">
        <f>IF('Log_working_3-way'!$D210="","",'True_Odds_Calculator_3-way'!O211/'True_Odds_Calculator_3-way'!B211-1)</f>
        <v>-6.7790297979566483E-2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2.5026548775070268E-2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1.0221289046897797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5.9505107341610683</v>
      </c>
      <c r="I211" s="6">
        <f>IF('Log_working_3-way'!$D211="","",'True_Odds_Calculator_3-way'!O212/'True_Odds_Calculator_3-way'!B212-1)</f>
        <v>6.178381269169587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2.3106269897650522E-2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1.0254313251801894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39.173784002032015</v>
      </c>
      <c r="I212" s="6">
        <f>IF('Log_working_3-way'!$D212="","",'True_Odds_Calculator_3-way'!O213/'True_Odds_Calculator_3-way'!B213-1)</f>
        <v>3.7432960443315944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2.2840846736144504E-2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1.0259465133805552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16.32155985490586</v>
      </c>
      <c r="I213" s="6">
        <f>IF('Log_working_3-way'!$D213="","",'True_Odds_Calculator_3-way'!O214/'True_Odds_Calculator_3-way'!B214-1)</f>
        <v>8.5609781300322059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2.7818212913206963E-2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1.0277088116135873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23.800091157091821</v>
      </c>
      <c r="I214" s="6">
        <f>IF('Log_working_3-way'!$D214="","",'True_Odds_Calculator_3-way'!O215/'True_Odds_Calculator_3-way'!B215-1)</f>
        <v>6.5020275750202741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2.8528528528528607E-2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1.0256424150568113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17.72473376833079</v>
      </c>
      <c r="I215" s="6">
        <f>IF('Log_working_3-way'!$D215="","",'True_Odds_Calculator_3-way'!O216/'True_Odds_Calculator_3-way'!B216-1)</f>
        <v>7.9383522517255063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2.7341079972658999E-2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1.0269076057786821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15.73368676690848</v>
      </c>
      <c r="I216" s="6">
        <f>IF('Log_working_3-way'!$D216="","",'True_Odds_Calculator_3-way'!O217/'True_Odds_Calculator_3-way'!B217-1)</f>
        <v>7.6603632088109723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2.8902635271877974E-2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1.0257716236925969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15.078416287145792</v>
      </c>
      <c r="I217" s="6">
        <f>IF('Log_working_3-way'!$D217="","",'True_Odds_Calculator_3-way'!O218/'True_Odds_Calculator_3-way'!B218-1)</f>
        <v>7.6185643426951781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2.7747708128953885E-2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1.0275128650116616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22.135264909696076</v>
      </c>
      <c r="I218" s="6">
        <f>IF('Log_working_3-way'!$D218="","",'True_Odds_Calculator_3-way'!O219/'True_Odds_Calculator_3-way'!B219-1)</f>
        <v>8.0372128553500293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2.8531983433041974E-2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1.0295636866612581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27.074790992816546</v>
      </c>
      <c r="I219" s="6">
        <f>IF('Log_working_3-way'!$D219="","",'True_Odds_Calculator_3-way'!O220/'True_Odds_Calculator_3-way'!B220-1)</f>
        <v>6.8836654668994672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2.957403097655531E-2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1.0312633262322848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31.431219458339712</v>
      </c>
      <c r="I220" s="6">
        <f>IF('Log_working_3-way'!$D220="","",'True_Odds_Calculator_3-way'!O221/'True_Odds_Calculator_3-way'!B221-1)</f>
        <v>5.2526344866438794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3.0254487092608029E-2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1.0244615823125376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12.070621027949716</v>
      </c>
      <c r="I221" s="6">
        <f>IF('Log_working_3-way'!$D221="","",'True_Odds_Calculator_3-way'!O222/'True_Odds_Calculator_3-way'!B222-1)</f>
        <v>9.2688091856980996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2.6546160774348682E-2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1.0334685965521475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31.750865437045398</v>
      </c>
      <c r="I222" s="6">
        <f>IF('Log_working_3-way'!$D222="","",'True_Odds_Calculator_3-way'!O223/'True_Odds_Calculator_3-way'!B223-1)</f>
        <v>6.03933859162278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3.2096548102805489E-2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1.0280971212936421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20.011762399938281</v>
      </c>
      <c r="I223" s="6">
        <f>IF('Log_working_3-way'!$D223="","",'True_Odds_Calculator_3-way'!O224/'True_Odds_Calculator_3-way'!B224-1)</f>
        <v>7.6546555307386672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2.9581188564845151E-2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1.0315376836253651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15.93628932037614</v>
      </c>
      <c r="I224" s="6">
        <f>IF('Log_working_3-way'!$D224="","",'True_Odds_Calculator_3-way'!O225/'True_Odds_Calculator_3-way'!B225-1)</f>
        <v>6.2615333628763787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3.3679572908375199E-2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1.0299829040909894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12.287037037037033</v>
      </c>
      <c r="I225" s="6">
        <f>IF('Log_working_3-way'!$D225="","",'True_Odds_Calculator_3-way'!O226/'True_Odds_Calculator_3-way'!B226-1)</f>
        <v>8.0034298780487827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3.2391276293715299E-2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1.030863434910521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18.471645307190474</v>
      </c>
      <c r="I226" s="6">
        <f>IF('Log_working_3-way'!$D226="","",'True_Odds_Calculator_3-way'!O227/'True_Odds_Calculator_3-way'!B227-1)</f>
        <v>7.6799943479622357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3.2731975778617972E-2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1.0317167437270647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9.397322051454557</v>
      </c>
      <c r="I227" s="6">
        <f>IF('Log_working_3-way'!$D227="","",'True_Odds_Calculator_3-way'!O228/'True_Odds_Calculator_3-way'!B228-1)</f>
        <v>6.8061312293110792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3.3900689819967633E-2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1.0315338477519989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13.757619580011669</v>
      </c>
      <c r="I228" s="6">
        <f>IF('Log_working_3-way'!$D228="","",'True_Odds_Calculator_3-way'!O229/'True_Odds_Calculator_3-way'!B229-1)</f>
        <v>7.6180027337549063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3.3960048893463712E-2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1.0337624888925785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5.9805864208463904</v>
      </c>
      <c r="I229" s="6">
        <f>IF('Log_working_3-way'!$D229="","",'True_Odds_Calculator_3-way'!O230/'True_Odds_Calculator_3-way'!B230-1)</f>
        <v>6.7522608420130741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3.5195110720858791E-2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1.0312249733266534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7.474136719840903</v>
      </c>
      <c r="I230" s="6">
        <f>IF('Log_working_3-way'!$D230="","",'True_Odds_Calculator_3-way'!O231/'True_Odds_Calculator_3-way'!B231-1)</f>
        <v>6.3877420974749244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3.2930575175889931E-2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1.0305496092957449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17.307418472850198</v>
      </c>
      <c r="I231" s="6">
        <f>IF('Log_working_3-way'!$D231="","",'True_Odds_Calculator_3-way'!O232/'True_Odds_Calculator_3-way'!B232-1)</f>
        <v>7.0431067213727818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3.2564569955812361E-2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1.0331192125084763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20.101887723092393</v>
      </c>
      <c r="I232" s="6">
        <f>IF('Log_working_3-way'!$D232="","",'True_Odds_Calculator_3-way'!O233/'True_Odds_Calculator_3-way'!B233-1)</f>
        <v>5.9459426156066613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3.478743197626688E-2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1.0313474406272882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7.1786092627679494</v>
      </c>
      <c r="I233" s="6">
        <f>IF('Log_working_3-way'!$D233="","",'True_Odds_Calculator_3-way'!O234/'True_Odds_Calculator_3-way'!B234-1)</f>
        <v>7.3721791152154665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3.3245814750970881E-2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1.0308092228127612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8.4539772986625668</v>
      </c>
      <c r="I234" s="6">
        <f>IF('Log_working_3-way'!$D234="","",'True_Odds_Calculator_3-way'!O235/'True_Odds_Calculator_3-way'!B235-1)</f>
        <v>7.5242211816873183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3.2964718603832432E-2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1.0536766427555273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50.951812548576051</v>
      </c>
      <c r="I235" s="6">
        <f>IF('Log_working_3-way'!$D235="","",'True_Odds_Calculator_3-way'!O236/'True_Odds_Calculator_3-way'!B236-1)</f>
        <v>2.7088814884088865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4.0690233744665738E-2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1.029701726175968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10.134216405800993</v>
      </c>
      <c r="I236" s="6">
        <f>IF('Log_working_3-way'!$D236="","",'True_Odds_Calculator_3-way'!O237/'True_Odds_Calculator_3-way'!B237-1)</f>
        <v>7.9518314013620657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3.2039476994371263E-2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1.0305906813972894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9.272135421371388</v>
      </c>
      <c r="I237" s="6">
        <f>IF('Log_working_3-way'!$D237="","",'True_Odds_Calculator_3-way'!O238/'True_Odds_Calculator_3-way'!B238-1)</f>
        <v>7.9442862808809203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3.2910073255569383E-2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1.0321355898484212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17.27876485948542</v>
      </c>
      <c r="I238" s="6">
        <f>IF('Log_working_3-way'!$D238="","",'True_Odds_Calculator_3-way'!O239/'True_Odds_Calculator_3-way'!B239-1)</f>
        <v>6.297930964457632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3.4183208096251638E-2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1.0310412831945936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8.6311547623042149</v>
      </c>
      <c r="I239" s="6">
        <f>IF('Log_working_3-way'!$D239="","",'True_Odds_Calculator_3-way'!O240/'True_Odds_Calculator_3-way'!B240-1)</f>
        <v>7.5727139217438015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3.3244528095149661E-2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1.0338874951205961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22.914138924065629</v>
      </c>
      <c r="I240" s="6">
        <f>IF('Log_working_3-way'!$D240="","",'True_Odds_Calculator_3-way'!O241/'True_Odds_Calculator_3-way'!B241-1)</f>
        <v>6.4549006687590689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3.5030475328982735E-2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1.0318336794022847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15.109479809272379</v>
      </c>
      <c r="I241" s="6">
        <f>IF('Log_working_3-way'!$D241="","",'True_Odds_Calculator_3-way'!O242/'True_Odds_Calculator_3-way'!B242-1)</f>
        <v>7.2191223516695811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3.415661534561254E-2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1.032222470575118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7.6185531827298494</v>
      </c>
      <c r="I242" s="6">
        <f>IF('Log_working_3-way'!$D242="","",'True_Odds_Calculator_3-way'!O243/'True_Odds_Calculator_3-way'!B243-1)</f>
        <v>6.0651360915402286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3.3894012026604692E-2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1.0317818551034921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18.808822242508011</v>
      </c>
      <c r="I243" s="6">
        <f>IF('Log_working_3-way'!$D243="","",'True_Odds_Calculator_3-way'!O244/'True_Odds_Calculator_3-way'!B244-1)</f>
        <v>8.216227396227076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3.3610227124144965E-2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1.0394193195482597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33.152328060693215</v>
      </c>
      <c r="I244" s="6">
        <f>IF('Log_working_3-way'!$D244="","",'True_Odds_Calculator_3-way'!O245/'True_Odds_Calculator_3-way'!B245-1)</f>
        <v>5.0547063597904867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3.743554288018891E-2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1.0338607120029959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26.654497315577522</v>
      </c>
      <c r="I245" s="6">
        <f>IF('Log_working_3-way'!$D245="","",'True_Odds_Calculator_3-way'!O246/'True_Odds_Calculator_3-way'!B246-1)</f>
        <v>6.1022548059167505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3.4072570598975283E-2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1.0306921469568922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15.669282433356376</v>
      </c>
      <c r="I246" s="6">
        <f>IF('Log_working_3-way'!$D246="","",'True_Odds_Calculator_3-way'!O247/'True_Odds_Calculator_3-way'!B247-1)</f>
        <v>6.9034170858103812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3.2877958671647667E-2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1.0337634996346448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21.764652493192884</v>
      </c>
      <c r="I247" s="6">
        <f>IF('Log_working_3-way'!$D247="","",'True_Odds_Calculator_3-way'!O248/'True_Odds_Calculator_3-way'!B248-1)</f>
        <v>5.9808705717505859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3.5152973909453156E-2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1.0369652944044514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18.704986033304234</v>
      </c>
      <c r="I248" s="6">
        <f>IF('Log_working_3-way'!$D248="","",'True_Odds_Calculator_3-way'!O249/'True_Odds_Calculator_3-way'!B249-1)</f>
        <v>6.636669096231798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3.9056877408363722E-2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1.0360291686290699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18.371509304638412</v>
      </c>
      <c r="I249" s="6">
        <f>IF('Log_working_3-way'!$D249="","",'True_Odds_Calculator_3-way'!O250/'True_Odds_Calculator_3-way'!B250-1)</f>
        <v>5.9239754918842502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3.8070416378979566E-2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1.0357864838713455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15.446116521008076</v>
      </c>
      <c r="I250" s="6">
        <f>IF('Log_working_3-way'!$D250="","",'True_Odds_Calculator_3-way'!O251/'True_Odds_Calculator_3-way'!B251-1)</f>
        <v>6.8177155050390583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3.8259479817921438E-2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1.0360782507131128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12.014931658928282</v>
      </c>
      <c r="I251" s="6">
        <f>IF('Log_working_3-way'!$D251="","",'True_Odds_Calculator_3-way'!O252/'True_Odds_Calculator_3-way'!B252-1)</f>
        <v>6.1490374407275281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3.8532997358219134E-2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1.0406224661344983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25.605787622632192</v>
      </c>
      <c r="I252" s="6">
        <f>IF('Log_working_3-way'!$D252="","",'True_Odds_Calculator_3-way'!O253/'True_Odds_Calculator_3-way'!B253-1)</f>
        <v>5.2504485967892425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4.11580900302706E-2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1.0374453766296179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11.998009874086261</v>
      </c>
      <c r="I253" s="6">
        <f>IF('Log_working_3-way'!$D253="","",'True_Odds_Calculator_3-way'!O254/'True_Odds_Calculator_3-way'!B254-1)</f>
        <v>5.8749804292687662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3.9885037563056169E-2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1.0456042988620742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33.794126218389643</v>
      </c>
      <c r="I254" s="6">
        <f>IF('Log_working_3-way'!$D254="","",'True_Odds_Calculator_3-way'!O255/'True_Odds_Calculator_3-way'!B255-1)</f>
        <v>4.8743440721126898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4.298458407965744E-2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1.0357654950024262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14.659761584435861</v>
      </c>
      <c r="I255" s="6">
        <f>IF('Log_working_3-way'!$D255="","",'True_Odds_Calculator_3-way'!O256/'True_Odds_Calculator_3-way'!B256-1)</f>
        <v>6.6424358380412105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3.8272837756047284E-2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1.0378438387337876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18.86752151721122</v>
      </c>
      <c r="I256" s="6">
        <f>IF('Log_working_3-way'!$D256="","",'True_Odds_Calculator_3-way'!O257/'True_Odds_Calculator_3-way'!B257-1)</f>
        <v>6.7168426151644205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3.9946377151002022E-2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1.0370151925567517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9.27221837970834</v>
      </c>
      <c r="I257" s="6">
        <f>IF('Log_working_3-way'!$D257="","",'True_Odds_Calculator_3-way'!O258/'True_Odds_Calculator_3-way'!B258-1)</f>
        <v>7.8324099192136849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3.966375422498869E-2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1.0220628953108735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20.952512293914651</v>
      </c>
      <c r="I258" s="6">
        <f>IF('Log_working_3-way'!$D258="","",'True_Odds_Calculator_3-way'!O259/'True_Odds_Calculator_3-way'!B259-1)</f>
        <v>6.8433162920605586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2.3177215077780033E-2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1.0288480917262401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1.2198799004388228</v>
      </c>
      <c r="I259" s="6">
        <f>IF('Log_working_3-way'!$D259="","",'True_Odds_Calculator_3-way'!O260/'True_Odds_Calculator_3-way'!B260-1)</f>
        <v>3.0147887378923306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2.4810258783876105E-2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1.0410038133715487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23.732175895356718</v>
      </c>
      <c r="I260" s="6">
        <f>IF('Log_working_3-way'!$D260="","",'True_Odds_Calculator_3-way'!O261/'True_Odds_Calculator_3-way'!B261-1)</f>
        <v>7.9216892318829846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4.1850060143594936E-2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1.0385685187605458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23.288319415077979</v>
      </c>
      <c r="I261" s="6">
        <f>IF('Log_working_3-way'!$D261="","",'True_Odds_Calculator_3-way'!O262/'True_Odds_Calculator_3-way'!B262-1)</f>
        <v>6.8968295593345115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3.9672080519508768E-2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1.0360751350631472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11.54395700186671</v>
      </c>
      <c r="I262" s="6">
        <f>IF('Log_working_3-way'!$D262="","",'True_Odds_Calculator_3-way'!O263/'True_Odds_Calculator_3-way'!B263-1)</f>
        <v>10.059871034716814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3.8976932019824995E-2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1.0346774228313387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9.3617118973271261</v>
      </c>
      <c r="I263" s="6">
        <f>IF('Log_working_3-way'!$D263="","",'True_Odds_Calculator_3-way'!O264/'True_Odds_Calculator_3-way'!B264-1)</f>
        <v>10.001395284524012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3.7453902192765121E-2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1.0486777552007225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34.14978708597944</v>
      </c>
      <c r="I264" s="6">
        <f>IF('Log_working_3-way'!$D264="","",'True_Odds_Calculator_3-way'!O265/'True_Odds_Calculator_3-way'!B265-1)</f>
        <v>6.5933580909802831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4.4983451308192146E-2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1.0355288364110025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15.181406038153412</v>
      </c>
      <c r="I265" s="6">
        <f>IF('Log_working_3-way'!$D265="","",'True_Odds_Calculator_3-way'!O266/'True_Odds_Calculator_3-way'!B266-1)</f>
        <v>10.298744955520517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3.8016104712713883E-2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1.0364054773995686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8.0547604610439087</v>
      </c>
      <c r="I266" s="6">
        <f>IF('Log_working_3-way'!$D266="","",'True_Odds_Calculator_3-way'!O267/'True_Odds_Calculator_3-way'!B267-1)</f>
        <v>10.442374824707519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3.9172951689371516E-2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1.0372589448062541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17.185816987175084</v>
      </c>
      <c r="I267" s="6">
        <f>IF('Log_working_3-way'!$D267="","",'True_Odds_Calculator_3-way'!O268/'True_Odds_Calculator_3-way'!B268-1)</f>
        <v>10.129965739061983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3.9468927667685616E-2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1.0360487845072837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15.577509337319455</v>
      </c>
      <c r="I268" s="6">
        <f>IF('Log_working_3-way'!$D268="","",'True_Odds_Calculator_3-way'!O269/'True_Odds_Calculator_3-way'!B269-1)</f>
        <v>7.7881483358206971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3.8595971321605749E-2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1.0455593296468131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12.99509041623743</v>
      </c>
      <c r="I269" s="6">
        <f>IF('Log_working_3-way'!$D269="","",'True_Odds_Calculator_3-way'!O270/'True_Odds_Calculator_3-way'!B270-1)</f>
        <v>9.9550078051652964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4.8922198920479998E-2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1.1154777088654737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69.112293211313343</v>
      </c>
      <c r="I270" s="6">
        <f>IF('Log_working_3-way'!$D270="","",'True_Odds_Calculator_3-way'!O271/'True_Odds_Calculator_3-way'!B271-1)</f>
        <v>0.63336394988128863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5.996091023314265E-2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1.0277181557444577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2.3526944942908687</v>
      </c>
      <c r="I271" s="6">
        <f>IF('Log_working_3-way'!$D271="","",'True_Odds_Calculator_3-way'!O272/'True_Odds_Calculator_3-way'!B272-1)</f>
        <v>5.5712812088101016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2.6664365534797341E-2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1.0306570862804534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47.391929251159596</v>
      </c>
      <c r="I272" s="6">
        <f>IF('Log_working_3-way'!$D272="","",'True_Odds_Calculator_3-way'!O273/'True_Odds_Calculator_3-way'!B273-1)</f>
        <v>2.6365545438364886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2.4826565571032466E-2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1.030866923318676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42.87796845232527</v>
      </c>
      <c r="I273" s="6">
        <f>IF('Log_working_3-way'!$D273="","",'True_Odds_Calculator_3-way'!O274/'True_Odds_Calculator_3-way'!B274-1)</f>
        <v>3.0406949432351507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2.6551995662636996E-2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1.0266197263972519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20.445224357547772</v>
      </c>
      <c r="I274" s="6">
        <f>IF('Log_working_3-way'!$D274="","",'True_Odds_Calculator_3-way'!O275/'True_Odds_Calculator_3-way'!B275-1)</f>
        <v>9.2562445593437435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2.7803752563526185E-2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1.0251972624306411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16.783549183327974</v>
      </c>
      <c r="I275" s="6">
        <f>IF('Log_working_3-way'!$D275="","",'True_Odds_Calculator_3-way'!O276/'True_Odds_Calculator_3-way'!B276-1)</f>
        <v>8.9394300144158514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2.6951290059728183E-2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1.0278446719674958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25.380764359960043</v>
      </c>
      <c r="I276" s="6">
        <f>IF('Log_working_3-way'!$D276="","",'True_Odds_Calculator_3-way'!O277/'True_Odds_Calculator_3-way'!B277-1)</f>
        <v>6.9387795703311586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2.8277109069791972E-2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1.024928286288894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15.629459828320623</v>
      </c>
      <c r="I277" s="6">
        <f>IF('Log_working_3-way'!$D277="","",'True_Odds_Calculator_3-way'!O278/'True_Odds_Calculator_3-way'!B278-1)</f>
        <v>7.9429539521190922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2.6812449737350974E-2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1.0284595033947486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27.417486289533294</v>
      </c>
      <c r="I278" s="6">
        <f>IF('Log_working_3-way'!$D278="","",'True_Odds_Calculator_3-way'!O279/'True_Odds_Calculator_3-way'!B279-1)</f>
        <v>7.8771412113733632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2.8184101123246652E-2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1.0258989145526094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14.078237872888714</v>
      </c>
      <c r="I279" s="6">
        <f>IF('Log_working_3-way'!$D279="","",'True_Odds_Calculator_3-way'!O280/'True_Odds_Calculator_3-way'!B280-1)</f>
        <v>9.2545496142613448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2.7973635296713706E-2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1.0251046032744888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14.456432412797586</v>
      </c>
      <c r="I280" s="6">
        <f>IF('Log_working_3-way'!$D280="","",'True_Odds_Calculator_3-way'!O281/'True_Odds_Calculator_3-way'!B281-1)</f>
        <v>6.0367289458222073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2.6935809018894696E-2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1.02657262869602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9.3204705527526901</v>
      </c>
      <c r="I281" s="6">
        <f>IF('Log_working_3-way'!$D281="","",'True_Odds_Calculator_3-way'!O282/'True_Odds_Calculator_3-way'!B282-1)</f>
        <v>5.1715639914369618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2.8072518238994704E-2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1.0563356370304335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61.793273869513712</v>
      </c>
      <c r="I282" s="6">
        <f>IF('Log_working_3-way'!$D282="","",'True_Odds_Calculator_3-way'!O283/'True_Odds_Calculator_3-way'!B283-1)</f>
        <v>0.92614945222007306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3.5722719770417743E-2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1.0300632518390958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4.8308788145605481</v>
      </c>
      <c r="I283" s="6">
        <f>IF('Log_working_3-way'!$D283="","",'True_Odds_Calculator_3-way'!O284/'True_Odds_Calculator_3-way'!B284-1)</f>
        <v>4.9469133601301785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3.0257200293084319E-2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1.0273996685234044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25.115451068572387</v>
      </c>
      <c r="I284" s="6">
        <f>IF('Log_working_3-way'!$D284="","",'True_Odds_Calculator_3-way'!O285/'True_Odds_Calculator_3-way'!B285-1)</f>
        <v>5.6315431753795631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2.7987539675504713E-2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1.0256644057494664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9.7396075929926145</v>
      </c>
      <c r="I285" s="6">
        <f>IF('Log_working_3-way'!$D285="","",'True_Odds_Calculator_3-way'!O286/'True_Odds_Calculator_3-way'!B286-1)</f>
        <v>8.0442741256387897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2.7728962401750268E-2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1.0368048580747056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1.9682187650343614</v>
      </c>
      <c r="I286" s="6">
        <f>IF('Log_working_3-way'!$D286="","",'True_Odds_Calculator_3-way'!O287/'True_Odds_Calculator_3-way'!B287-1)</f>
        <v>3.7368676793923177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3.3312961723716672E-2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1.0683112333539311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67.028794730861421</v>
      </c>
      <c r="I287" s="6">
        <f>IF('Log_working_3-way'!$D287="","",'True_Odds_Calculator_3-way'!O288/'True_Odds_Calculator_3-way'!B288-1)</f>
        <v>0.73104773660367117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3.8038115569274611E-2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1.0299723244482217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4.1767006777554467</v>
      </c>
      <c r="I288" s="6">
        <f>IF('Log_working_3-way'!$D288="","",'True_Odds_Calculator_3-way'!O289/'True_Odds_Calculator_3-way'!B289-1)</f>
        <v>6.0896598493184131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3.0317681587889389E-2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1.0331210003896021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32.53904456594779</v>
      </c>
      <c r="I289" s="6">
        <f>IF('Log_working_3-way'!$D289="","",'True_Odds_Calculator_3-way'!O290/'True_Odds_Calculator_3-way'!B290-1)</f>
        <v>5.1498923789624387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3.1695344109443857E-2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1.025504801601177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10.652324204106179</v>
      </c>
      <c r="I290" s="6">
        <f>IF('Log_working_3-way'!$D290="","",'True_Odds_Calculator_3-way'!O291/'True_Odds_Calculator_3-way'!B291-1)</f>
        <v>7.3206266017847561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2.7523480430146963E-2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1.0274941022616633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5.5915143248541543</v>
      </c>
      <c r="I291" s="6">
        <f>IF('Log_working_3-way'!$D291="","",'True_Odds_Calculator_3-way'!O292/'True_Odds_Calculator_3-way'!B292-1)</f>
        <v>7.5583067235398218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2.8850684918724223E-2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1.0422202932344751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7.3801035727025521</v>
      </c>
      <c r="I292" s="6">
        <f>IF('Log_working_3-way'!$D292="","",'True_Odds_Calculator_3-way'!O293/'True_Odds_Calculator_3-way'!B293-1)</f>
        <v>7.2818040878878048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4.4521089769958611E-2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1.0412968950457333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24.495798758815752</v>
      </c>
      <c r="I293" s="6">
        <f>IF('Log_working_3-way'!$D293="","",'True_Odds_Calculator_3-way'!O294/'True_Odds_Calculator_3-way'!B294-1)</f>
        <v>5.3087434719710025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4.2144444206299925E-2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1.0556786242070095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0.49206950521578374</v>
      </c>
      <c r="I294" s="6">
        <f>IF('Log_working_3-way'!$D294="","",'True_Odds_Calculator_3-way'!O295/'True_Odds_Calculator_3-way'!B295-1)</f>
        <v>3.2429397744751345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4.4590119014166207E-2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1.0354959366728864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9.7802737201858498</v>
      </c>
      <c r="I295" s="6">
        <f>IF('Log_working_3-way'!$D295="","",'True_Odds_Calculator_3-way'!O296/'True_Odds_Calculator_3-way'!B296-1)</f>
        <v>5.7451026767051276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3.7594916313451909E-2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1.0519322602167356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23.719081320209643</v>
      </c>
      <c r="I296" s="6">
        <f>IF('Log_working_3-way'!$D296="","",'True_Odds_Calculator_3-way'!O297/'True_Odds_Calculator_3-way'!B297-1)</f>
        <v>5.7889289656350886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5.3065854440949911E-2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1.0612415334855398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37.939745866921712</v>
      </c>
      <c r="I297" s="6">
        <f>IF('Log_working_3-way'!$D297="","",'True_Odds_Calculator_3-way'!O298/'True_Odds_Calculator_3-way'!B298-1)</f>
        <v>3.5573525287463781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5.5255660518818361E-2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1.0492773966932865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8.7686609773128605</v>
      </c>
      <c r="I298" s="6">
        <f>IF('Log_working_3-way'!$D298="","",'True_Odds_Calculator_3-way'!O299/'True_Odds_Calculator_3-way'!B299-1)</f>
        <v>5.946095939923616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5.1612583870648265E-2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1.0830177271444348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53.988215289926082</v>
      </c>
      <c r="I299" s="6">
        <f>IF('Log_working_3-way'!$D299="","",'True_Odds_Calculator_3-way'!O300/'True_Odds_Calculator_3-way'!B300-1)</f>
        <v>2.1770146034523075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5.9711834313820544E-2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1.066600355405116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41.598042666034807</v>
      </c>
      <c r="I300" s="6">
        <f>IF('Log_working_3-way'!$D300="","",'True_Odds_Calculator_3-way'!O301/'True_Odds_Calculator_3-way'!B301-1)</f>
        <v>3.6289800749306869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5.7396379300577838E-2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1.0624144719343629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2.162842030771873</v>
      </c>
      <c r="I301" s="6">
        <f>IF('Log_working_3-way'!$D301="","",'True_Odds_Calculator_3-way'!O302/'True_Odds_Calculator_3-way'!B302-1)</f>
        <v>4.4948515092769403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5.6690604316695037E-2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1.0807802445942827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56.832802718921329</v>
      </c>
      <c r="I302" s="6">
        <f>IF('Log_working_3-way'!$D302="","",'True_Odds_Calculator_3-way'!O303/'True_Odds_Calculator_3-way'!B303-1)</f>
        <v>1.8362107725805696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5.5372615203221676E-2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1.0601861157567547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34.637213769071813</v>
      </c>
      <c r="I303" s="6">
        <f>IF('Log_working_3-way'!$D303="","",'True_Odds_Calculator_3-way'!O304/'True_Odds_Calculator_3-way'!B304-1)</f>
        <v>4.2174675033088054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5.6138924453104089E-2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1.0945741120454222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59.270750138007244</v>
      </c>
      <c r="I304" s="6">
        <f>IF('Log_working_3-way'!$D304="","",'True_Odds_Calculator_3-way'!O305/'True_Odds_Calculator_3-way'!B305-1)</f>
        <v>1.4737527769553713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6.1874953496572571E-2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1.0479829957146833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17.310122347827829</v>
      </c>
      <c r="I305" s="6">
        <f>IF('Log_working_3-way'!$D305="","",'True_Odds_Calculator_3-way'!O306/'True_Odds_Calculator_3-way'!B306-1)</f>
        <v>5.9153333681786799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5.0604023628469053E-2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1.0203016454453095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9.9442592991210272</v>
      </c>
      <c r="I306" s="6">
        <f>IF('Log_working_3-way'!$D306="","",'True_Odds_Calculator_3-way'!O307/'True_Odds_Calculator_3-way'!B307-1)</f>
        <v>8.6755243621763256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2.2047897698357355E-2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1.0202508222944642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13.588782984155612</v>
      </c>
      <c r="I307" s="6">
        <f>IF('Log_working_3-way'!$D307="","",'True_Odds_Calculator_3-way'!O308/'True_Odds_Calculator_3-way'!B308-1)</f>
        <v>6.3861109117267132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2.1836491150570625E-2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1.0469257420853675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48.943441596461618</v>
      </c>
      <c r="I308" s="6">
        <f>IF('Log_working_3-way'!$D308="","",'True_Odds_Calculator_3-way'!O309/'True_Odds_Calculator_3-way'!B309-1)</f>
        <v>3.5013842257286951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3.6315355376002723E-2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1.0339131350800874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0.3778508942324168</v>
      </c>
      <c r="I309" s="6">
        <f>IF('Log_working_3-way'!$D309="","",'True_Odds_Calculator_3-way'!O310/'True_Odds_Calculator_3-way'!B310-1)</f>
        <v>2.0636278303518369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2.6138036047551827E-2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1.0401657493460048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31.946069959950904</v>
      </c>
      <c r="I310" s="6">
        <f>IF('Log_working_3-way'!$D310="","",'True_Odds_Calculator_3-way'!O311/'True_Odds_Calculator_3-way'!B311-1)</f>
        <v>7.0471785868131622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3.8016275157363832E-2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1.0314925647336917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14.231718998842286</v>
      </c>
      <c r="I311" s="6">
        <f>IF('Log_working_3-way'!$D311="","",'True_Odds_Calculator_3-way'!O312/'True_Odds_Calculator_3-way'!B312-1)</f>
        <v>10.825457030936484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3.3832068314826991E-2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1.0331650837470083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20.510076010261546</v>
      </c>
      <c r="I312" s="6">
        <f>IF('Log_working_3-way'!$D312="","",'True_Odds_Calculator_3-way'!O313/'True_Odds_Calculator_3-way'!B313-1)</f>
        <v>10.108863616261933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3.4394810587443203E-2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1.0310931256711307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15.661594654848574</v>
      </c>
      <c r="I313" s="6">
        <f>IF('Log_working_3-way'!$D313="","",'True_Odds_Calculator_3-way'!O314/'True_Odds_Calculator_3-way'!B314-1)</f>
        <v>8.5696578373903307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3.3354535922285988E-2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1.0442289332334784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2.5235916571349999</v>
      </c>
      <c r="I314" s="6">
        <f>IF('Log_working_3-way'!$D314="","",'True_Odds_Calculator_3-way'!O315/'True_Odds_Calculator_3-way'!B315-1)</f>
        <v>4.7116142123900859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4.1533926311049907E-2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1.0417516518187169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26.149736193676354</v>
      </c>
      <c r="I315" s="6">
        <f>IF('Log_working_3-way'!$D315="","",'True_Odds_Calculator_3-way'!O316/'True_Odds_Calculator_3-way'!B316-1)</f>
        <v>5.2129264419277357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4.2122295528997489E-2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1.042914267890515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28.948325667699098</v>
      </c>
      <c r="I316" s="6">
        <f>IF('Log_working_3-way'!$D316="","",'True_Odds_Calculator_3-way'!O317/'True_Odds_Calculator_3-way'!B317-1)</f>
        <v>6.4454287499223835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4.2128782697406386E-2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1.0398190051133238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4.5276086016038475</v>
      </c>
      <c r="I317" s="6">
        <f>IF('Log_working_3-way'!$D317="","",'True_Odds_Calculator_3-way'!O318/'True_Odds_Calculator_3-way'!B318-1)</f>
        <v>6.3755598263080513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4.0376673150609665E-2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1.0505380979375591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43.383365934120057</v>
      </c>
      <c r="I318" s="6">
        <f>IF('Log_working_3-way'!$D318="","",'True_Odds_Calculator_3-way'!O319/'True_Odds_Calculator_3-way'!B319-1)</f>
        <v>3.6736749093382857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4.2665720210002034E-2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1.0271752384885315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18.028456975225271</v>
      </c>
      <c r="I319" s="6">
        <f>IF('Log_working_3-way'!$D319="","",'True_Odds_Calculator_3-way'!O320/'True_Odds_Calculator_3-way'!B320-1)</f>
        <v>6.7555736575266163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2.8915119593564409E-2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1.0282403718408413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24.559216480179927</v>
      </c>
      <c r="I320" s="6">
        <f>IF('Log_working_3-way'!$D320="","",'True_Odds_Calculator_3-way'!O321/'True_Odds_Calculator_3-way'!B321-1)</f>
        <v>4.6979240463322292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2.8923866165565748E-2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1.0265694440548356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19.656809364145854</v>
      </c>
      <c r="I321" s="6">
        <f>IF('Log_working_3-way'!$D321="","",'True_Odds_Calculator_3-way'!O322/'True_Odds_Calculator_3-way'!B322-1)</f>
        <v>6.3012459834735521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2.8057227792092965E-2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1.0264995880236765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9.5258662542930619</v>
      </c>
      <c r="I322" s="6">
        <f>IF('Log_working_3-way'!$D322="","",'True_Odds_Calculator_3-way'!O323/'True_Odds_Calculator_3-way'!B323-1)</f>
        <v>5.1102534265283968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2.8004428110635304E-2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1.021071652775936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11.472353239001254</v>
      </c>
      <c r="I323" s="6">
        <f>IF('Log_working_3-way'!$D323="","",'True_Odds_Calculator_3-way'!O324/'True_Odds_Calculator_3-way'!B324-1)</f>
        <v>6.1426770923133542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2.267004440917475E-2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1.0278103600061259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1.4051052775399828</v>
      </c>
      <c r="I324" s="6">
        <f>IF('Log_working_3-way'!$D324="","",'True_Odds_Calculator_3-way'!O325/'True_Odds_Calculator_3-way'!B325-1)</f>
        <v>3.6524530584948858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2.4677131975946676E-2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1.0260095354877321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15.474570719795125</v>
      </c>
      <c r="I325" s="6">
        <f>IF('Log_working_3-way'!$D325="","",'True_Odds_Calculator_3-way'!O326/'True_Odds_Calculator_3-way'!B326-1)</f>
        <v>7.2207183480359536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2.7953207186262041E-2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1.0284576259708176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23.043511975639159</v>
      </c>
      <c r="I326" s="6">
        <f>IF('Log_working_3-way'!$D326="","",'True_Odds_Calculator_3-way'!O327/'True_Odds_Calculator_3-way'!B327-1)</f>
        <v>5.7625672846039606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2.9461195300316989E-2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1.0254688400560736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11.962762920325302</v>
      </c>
      <c r="I327" s="6">
        <f>IF('Log_working_3-way'!$D327="","",'True_Odds_Calculator_3-way'!O328/'True_Odds_Calculator_3-way'!B328-1)</f>
        <v>7.6202557132789703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2.7546054918317742E-2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1.0200579858932246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10.021126782190288</v>
      </c>
      <c r="I328" s="6">
        <f>IF('Log_working_3-way'!$D328="","",'True_Odds_Calculator_3-way'!O329/'True_Odds_Calculator_3-way'!B329-1)</f>
        <v>7.987329134670583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2.1742535281068065E-2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1.0206018168498638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5.0580912361828112</v>
      </c>
      <c r="I329" s="6">
        <f>IF('Log_working_3-way'!$D329="","",'True_Odds_Calculator_3-way'!O330/'True_Odds_Calculator_3-way'!B330-1)</f>
        <v>6.8123446019030842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2.1438173043059949E-2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1.0214188537552307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21.826709516700944</v>
      </c>
      <c r="I330" s="6">
        <f>IF('Log_working_3-way'!$D330="","",'True_Odds_Calculator_3-way'!O331/'True_Odds_Calculator_3-way'!B331-1)</f>
        <v>6.7176309500151383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2.238859666064541E-2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1.027403945069264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40.172754622596791</v>
      </c>
      <c r="I331" s="6">
        <f>IF('Log_working_3-way'!$D331="","",'True_Odds_Calculator_3-way'!O332/'True_Odds_Calculator_3-way'!B332-1)</f>
        <v>4.4059684353190613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2.4114780944709535E-2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1.0199565790898417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15.579506889390473</v>
      </c>
      <c r="I332" s="6">
        <f>IF('Log_working_3-way'!$D332="","",'True_Odds_Calculator_3-way'!O333/'True_Odds_Calculator_3-way'!B333-1)</f>
        <v>6.3083945647198929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2.1447014161039668E-2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1.023169263087611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26.645710199803798</v>
      </c>
      <c r="I333" s="6">
        <f>IF('Log_working_3-way'!$D333="","",'True_Odds_Calculator_3-way'!O334/'True_Odds_Calculator_3-way'!B334-1)</f>
        <v>5.6610992051337545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2.342624590492548E-2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1.020769584469466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19.779790495058698</v>
      </c>
      <c r="I334" s="6">
        <f>IF('Log_working_3-way'!$D334="","",'True_Odds_Calculator_3-way'!O335/'True_Odds_Calculator_3-way'!B335-1)</f>
        <v>6.9423020480500899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2.1972871910494352E-2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1.0200600833566436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9.386167352805078</v>
      </c>
      <c r="I335" s="6">
        <f>IF('Log_working_3-way'!$D335="","",'True_Odds_Calculator_3-way'!O336/'True_Odds_Calculator_3-way'!B336-1)</f>
        <v>6.7238187005627896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2.1569534763395293E-2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1.0218048475839139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19.379503966145787</v>
      </c>
      <c r="I336" s="6">
        <f>IF('Log_working_3-way'!$D336="","",'True_Odds_Calculator_3-way'!O337/'True_Odds_Calculator_3-way'!B337-1)</f>
        <v>6.2965853692280893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2.3100180246866442E-2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1.0205149362509136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13.697218298036779</v>
      </c>
      <c r="I337" s="6">
        <f>IF('Log_working_3-way'!$D337="","",'True_Odds_Calculator_3-way'!O338/'True_Odds_Calculator_3-way'!B338-1)</f>
        <v>7.0782272987722976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2.2175443286108987E-2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1.0303788700273382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1.9950619390182647</v>
      </c>
      <c r="I338" s="6">
        <f>IF('Log_working_3-way'!$D338="","",'True_Odds_Calculator_3-way'!O339/'True_Odds_Calculator_3-way'!B339-1)</f>
        <v>3.6797842797160385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2.7648234510326386E-2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1.0521437101937989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26.774456367188879</v>
      </c>
      <c r="I339" s="6">
        <f>IF('Log_working_3-way'!$D339="","",'True_Odds_Calculator_3-way'!O340/'True_Odds_Calculator_3-way'!B340-1)</f>
        <v>6.7598430136084868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5.1988460566338546E-2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1.0552071802388365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27.958431793607581</v>
      </c>
      <c r="I340" s="6">
        <f>IF('Log_working_3-way'!$D340="","",'True_Odds_Calculator_3-way'!O341/'True_Odds_Calculator_3-way'!B341-1)</f>
        <v>7.7647673616317121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5.4066014124482642E-2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1.0805959394652569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56.870822270810564</v>
      </c>
      <c r="I341" s="6">
        <f>IF('Log_working_3-way'!$D341="","",'True_Odds_Calculator_3-way'!O342/'True_Odds_Calculator_3-way'!B342-1)</f>
        <v>2.2039209561694419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5.4679264178789877E-2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1.052119165271016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25.597779673540526</v>
      </c>
      <c r="I342" s="6">
        <f>IF('Log_working_3-way'!$D342="","",'True_Odds_Calculator_3-way'!O343/'True_Odds_Calculator_3-way'!B343-1)</f>
        <v>6.4547410157674117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5.2521576351546306E-2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1.0461572626970053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24.11455836544139</v>
      </c>
      <c r="I343" s="6">
        <f>IF('Log_working_3-way'!$D343="","",'True_Odds_Calculator_3-way'!O344/'True_Odds_Calculator_3-way'!B344-1)</f>
        <v>5.5102433164443738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4.7141162280485149E-2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1.0211057711541731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20.766574242511346</v>
      </c>
      <c r="I344" s="6">
        <f>IF('Log_working_3-way'!$D344="","",'True_Odds_Calculator_3-way'!O345/'True_Odds_Calculator_3-way'!B345-1)</f>
        <v>6.0692920623441298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2.2205458353692809E-2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1.0248213217583819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31.249334026768047</v>
      </c>
      <c r="I345" s="6">
        <f>IF('Log_working_3-way'!$D345="","",'True_Odds_Calculator_3-way'!O346/'True_Odds_Calculator_3-way'!B346-1)</f>
        <v>4.2805886262543495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2.419052290935686E-2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1.0218375033811011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6.4590961539795897</v>
      </c>
      <c r="I346" s="6">
        <f>IF('Log_working_3-way'!$D346="","",'True_Odds_Calculator_3-way'!O347/'True_Odds_Calculator_3-way'!B347-1)</f>
        <v>6.7561578766284587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2.3049513837489766E-2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1.0362554510861499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0.23692296497429921</v>
      </c>
      <c r="I347" s="6">
        <f>IF('Log_working_3-way'!$D347="","",'True_Odds_Calculator_3-way'!O348/'True_Odds_Calculator_3-way'!B348-1)</f>
        <v>2.1367470780884514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2.7566902881210886E-2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1.0249657677762749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3.3626887077236054</v>
      </c>
      <c r="I348" s="6">
        <f>IF('Log_working_3-way'!$D348="","",'True_Odds_Calculator_3-way'!O349/'True_Odds_Calculator_3-way'!B349-1)</f>
        <v>5.0098885030404379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2.4527199715064452E-2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1.0303043859548997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2.9622601062026157</v>
      </c>
      <c r="I349" s="6">
        <f>IF('Log_working_3-way'!$D349="","",'True_Odds_Calculator_3-way'!O350/'True_Odds_Calculator_3-way'!B350-1)</f>
        <v>6.5329395529387257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3.0022283504177683E-2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1.0266888945734662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19.093696808090169</v>
      </c>
      <c r="I350" s="6">
        <f>IF('Log_working_3-way'!$D350="","",'True_Odds_Calculator_3-way'!O351/'True_Odds_Calculator_3-way'!B351-1)</f>
        <v>8.0397728799037456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2.8240707627017692E-2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1.0356223819534323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42.713697953029893</v>
      </c>
      <c r="I351" s="6">
        <f>IF('Log_working_3-way'!$D351="","",'True_Odds_Calculator_3-way'!O352/'True_Odds_Calculator_3-way'!B352-1)</f>
        <v>3.8354183686185452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3.0409647080308577E-2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1.0361473182434158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40.960988347974627</v>
      </c>
      <c r="I352" s="6">
        <f>IF('Log_working_3-way'!$D352="","",'True_Odds_Calculator_3-way'!O353/'True_Odds_Calculator_3-way'!B353-1)</f>
        <v>4.1707922853693047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3.1494971412975747E-2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1.0658675754859883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64.765215335645479</v>
      </c>
      <c r="I353" s="6">
        <f>IF('Log_working_3-way'!$D353="","",'True_Odds_Calculator_3-way'!O354/'True_Odds_Calculator_3-way'!B354-1)</f>
        <v>1.0282829656349421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3.8563398415377703E-2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1.0302149086084675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3.6697944162814151</v>
      </c>
      <c r="I354" s="6">
        <f>IF('Log_working_3-way'!$D354="","",'True_Odds_Calculator_3-way'!O355/'True_Odds_Calculator_3-way'!B355-1)</f>
        <v>5.1609322547817209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2.9846632256873118E-2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1.0245012073077626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11.425707510855172</v>
      </c>
      <c r="I355" s="6">
        <f>IF('Log_working_3-way'!$D355="","",'True_Odds_Calculator_3-way'!O356/'True_Odds_Calculator_3-way'!B356-1)</f>
        <v>7.6289635492049825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2.6509116657815524E-2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1.0291365372847538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24.276634814357763</v>
      </c>
      <c r="I356" s="6">
        <f>IF('Log_working_3-way'!$D356="","",'True_Odds_Calculator_3-way'!O357/'True_Odds_Calculator_3-way'!B357-1)</f>
        <v>6.9722432740976492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2.9837266022284314E-2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1.0352298794516195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1.4505559465246294</v>
      </c>
      <c r="I357" s="6">
        <f>IF('Log_working_3-way'!$D357="","",'True_Odds_Calculator_3-way'!O358/'True_Odds_Calculator_3-way'!B358-1)</f>
        <v>4.0079566386309438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3.1416529518996317E-2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1.0548676879085037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60.831672853200473</v>
      </c>
      <c r="I358" s="6">
        <f>IF('Log_working_3-way'!$D358="","",'True_Odds_Calculator_3-way'!O359/'True_Odds_Calculator_3-way'!B359-1)</f>
        <v>1.4035463790346645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3.5068227119578577E-2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1.0724028499815885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-0.58685380328247416</v>
      </c>
      <c r="I359" s="6">
        <f>IF('Log_working_3-way'!$D359="","",'True_Odds_Calculator_3-way'!O360/'True_Odds_Calculator_3-way'!B360-1)</f>
        <v>0.5376583798890826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3.9410676910453413E-2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1.0474040249520613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54.489087520419922</v>
      </c>
      <c r="I360" s="6">
        <f>IF('Log_working_3-way'!$D360="","",'True_Odds_Calculator_3-way'!O361/'True_Odds_Calculator_3-way'!B361-1)</f>
        <v>1.8641989476147929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3.4295307622927762E-2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1.0417104042856524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14.438370665036583</v>
      </c>
      <c r="I361" s="6">
        <f>IF('Log_working_3-way'!$D361="","",'True_Odds_Calculator_3-way'!O362/'True_Odds_Calculator_3-way'!B362-1)</f>
        <v>9.0249727129264805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4.4719839063440681E-2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1.0201194879870439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11.940859047871383</v>
      </c>
      <c r="I362" s="6">
        <f>IF('Log_working_3-way'!$D362="","",'True_Odds_Calculator_3-way'!O363/'True_Odds_Calculator_3-way'!B363-1)</f>
        <v>7.5663357856454034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2.1813192381754387E-2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1.0512565339636637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51.831550295407467</v>
      </c>
      <c r="I363" s="6">
        <f>IF('Log_working_3-way'!$D363="","",'True_Odds_Calculator_3-way'!O364/'True_Odds_Calculator_3-way'!B364-1)</f>
        <v>2.2897762551508341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3.8577974572209905E-2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1.0251677707123046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2.9485643519572435</v>
      </c>
      <c r="I364" s="6">
        <f>IF('Log_working_3-way'!$D364="","",'True_Odds_Calculator_3-way'!O365/'True_Odds_Calculator_3-way'!B365-1)</f>
        <v>7.4869687177505124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2.5293023298756934E-2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1.0308335427274058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8.4505860310926408</v>
      </c>
      <c r="I365" s="6">
        <f>IF('Log_working_3-way'!$D365="","",'True_Odds_Calculator_3-way'!O366/'True_Odds_Calculator_3-way'!B366-1)</f>
        <v>11.255923931863661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3.3335389770631441E-2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1.0354240264647512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27.851211695136726</v>
      </c>
      <c r="I366" s="6">
        <f>IF('Log_working_3-way'!$D366="","",'True_Odds_Calculator_3-way'!O367/'True_Odds_Calculator_3-way'!B367-1)</f>
        <v>7.4573214213300822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3.4984302957682623E-2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1.0305828453423167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7.6778579387004129</v>
      </c>
      <c r="I367" s="6">
        <f>IF('Log_working_3-way'!$D367="","",'True_Odds_Calculator_3-way'!O368/'True_Odds_Calculator_3-way'!B368-1)</f>
        <v>11.087391779266357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3.298622494628356E-2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1.0307264340022919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7.0396228097295186</v>
      </c>
      <c r="I368" s="6">
        <f>IF('Log_working_3-way'!$D368="","",'True_Odds_Calculator_3-way'!O369/'True_Odds_Calculator_3-way'!B369-1)</f>
        <v>10.510617632541281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3.3012024247242255E-2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1.0316084924669167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10.657411290372211</v>
      </c>
      <c r="I369" s="6">
        <f>IF('Log_working_3-way'!$D369="","",'True_Odds_Calculator_3-way'!O370/'True_Odds_Calculator_3-way'!B370-1)</f>
        <v>9.6016438102345596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3.4219936157788178E-2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1.0421166320688267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16.038969566900246</v>
      </c>
      <c r="I370" s="6">
        <f>IF('Log_working_3-way'!$D370="","",'True_Odds_Calculator_3-way'!O371/'True_Odds_Calculator_3-way'!B371-1)</f>
        <v>7.0876646295566861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4.4864516309909286E-2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1.0395225577279157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23.023718983869006</v>
      </c>
      <c r="I371" s="6">
        <f>IF('Log_working_3-way'!$D371="","",'True_Odds_Calculator_3-way'!O372/'True_Odds_Calculator_3-way'!B372-1)</f>
        <v>7.562697788859527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4.0638213291894099E-2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1.044619230719634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2.5358826097427025</v>
      </c>
      <c r="I372" s="6">
        <f>IF('Log_working_3-way'!$D372="","",'True_Odds_Calculator_3-way'!O373/'True_Odds_Calculator_3-way'!B373-1)</f>
        <v>4.7095985215417535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4.1901624739506982E-2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1.036960513496513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30.162038353931123</v>
      </c>
      <c r="I373" s="6">
        <f>IF('Log_working_3-way'!$D373="","",'True_Odds_Calculator_3-way'!O374/'True_Odds_Calculator_3-way'!B374-1)</f>
        <v>6.166697355028032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3.5973882214515918E-2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1.0225782978982909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26.959301784085977</v>
      </c>
      <c r="I374" s="6">
        <f>IF('Log_working_3-way'!$D374="","",'True_Odds_Calculator_3-way'!O375/'True_Odds_Calculator_3-way'!B375-1)</f>
        <v>5.0802409443206367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2.2799401379134832E-2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1.0193623353822894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13.945834213962758</v>
      </c>
      <c r="I375" s="6">
        <f>IF('Log_working_3-way'!$D375="","",'True_Odds_Calculator_3-way'!O376/'True_Odds_Calculator_3-way'!B376-1)</f>
        <v>7.1817818090001602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2.0939269368107416E-2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1.0368363504343778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16.129500329389021</v>
      </c>
      <c r="I376" s="6">
        <f>IF('Log_working_3-way'!$D376="","",'True_Odds_Calculator_3-way'!O377/'True_Odds_Calculator_3-way'!B377-1)</f>
        <v>8.9476525677097243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3.9342324795851313E-2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1.0464210796192848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13.768512824653326</v>
      </c>
      <c r="I377" s="6">
        <f>IF('Log_working_3-way'!$D377="","",'True_Odds_Calculator_3-way'!O378/'True_Odds_Calculator_3-way'!B378-1)</f>
        <v>11.878532836766517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4.9532284265449977E-2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1.024714249580615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27.824273841248981</v>
      </c>
      <c r="I378" s="6">
        <f>IF('Log_working_3-way'!$D378="","",'True_Odds_Calculator_3-way'!O379/'True_Odds_Calculator_3-way'!B379-1)</f>
        <v>5.7938444815152037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2.4721807961454623E-2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1.030569218723054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11.347143210002391</v>
      </c>
      <c r="I379" s="6">
        <f>IF('Log_working_3-way'!$D379="","",'True_Odds_Calculator_3-way'!O380/'True_Odds_Calculator_3-way'!B380-1)</f>
        <v>8.2784942601212279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3.3040746663037801E-2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1.0308958961201735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16.088846241510833</v>
      </c>
      <c r="I380" s="6">
        <f>IF('Log_working_3-way'!$D380="","",'True_Odds_Calculator_3-way'!O381/'True_Odds_Calculator_3-way'!B381-1)</f>
        <v>7.2758849432657886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3.3078548558424625E-2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1.0409096381105543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14.205300045412798</v>
      </c>
      <c r="I381" s="6">
        <f>IF('Log_working_3-way'!$D381="","",'True_Odds_Calculator_3-way'!O382/'True_Odds_Calculator_3-way'!B382-1)</f>
        <v>8.5328753212894117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4.3896791051533324E-2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1.0301165590710806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9.8320779390115316</v>
      </c>
      <c r="I382" s="6">
        <f>IF('Log_working_3-way'!$D382="","",'True_Odds_Calculator_3-way'!O383/'True_Odds_Calculator_3-way'!B383-1)</f>
        <v>11.091530669949307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3.2632637201377657E-2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1.0429821792613616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39.642286343076066</v>
      </c>
      <c r="I383" s="6">
        <f>IF('Log_working_3-way'!$D383="","",'True_Odds_Calculator_3-way'!O384/'True_Odds_Calculator_3-way'!B384-1)</f>
        <v>5.3697204149615194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3.7481657042516492E-2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1.0415327430509469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24.7567948202468</v>
      </c>
      <c r="I384" s="6">
        <f>IF('Log_working_3-way'!$D384="","",'True_Odds_Calculator_3-way'!O385/'True_Odds_Calculator_3-way'!B385-1)</f>
        <v>6.046179524675737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4.2301982015032324E-2</v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3.75</v>
      </c>
      <c r="B186" s="4">
        <f>IF('True_Odds_Calculator_3-way'!B187="","",'True_Odds_Calculator_3-way'!B187)</f>
        <v>4.3099999999999996</v>
      </c>
      <c r="C186" s="4">
        <f>IF('True_Odds_Calculator_3-way'!C187="","",'True_Odds_Calculator_3-way'!C187)</f>
        <v>1.88</v>
      </c>
      <c r="D186" s="9">
        <f t="shared" si="39"/>
        <v>0.25710284526366872</v>
      </c>
      <c r="E186" s="9">
        <f t="shared" si="40"/>
        <v>0.2233189578789759</v>
      </c>
      <c r="F186" s="9">
        <f t="shared" si="41"/>
        <v>0.51957819685735529</v>
      </c>
      <c r="G186" s="9">
        <f t="shared" si="42"/>
        <v>1.0507251276316181</v>
      </c>
      <c r="H186" s="9">
        <f t="shared" si="43"/>
        <v>3.8894941009869495</v>
      </c>
      <c r="I186" s="9">
        <f t="shared" si="44"/>
        <v>4.4779001724606555</v>
      </c>
      <c r="J186" s="9">
        <f t="shared" si="45"/>
        <v>1.9246381123158243</v>
      </c>
      <c r="K186" s="11">
        <f t="shared" si="46"/>
        <v>0.26666666666666666</v>
      </c>
      <c r="L186" s="11">
        <f t="shared" si="47"/>
        <v>0.23201856148491881</v>
      </c>
      <c r="M186" s="11">
        <f t="shared" si="48"/>
        <v>0.53191489361702127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-0.26361916045482225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0.22839841371706901</v>
      </c>
      <c r="Q186" s="11">
        <f>2*'OddsRatio_working_3-way'!K186*'OddsRatio_working_3-way'!L186*'OddsRatio_working_3-way'!M186</f>
        <v>6.5820868506359945E-2</v>
      </c>
      <c r="R186" s="11">
        <f t="shared" si="49"/>
        <v>0</v>
      </c>
      <c r="S186" s="11">
        <f t="shared" si="50"/>
        <v>-0.86639534593393408</v>
      </c>
      <c r="T186" s="11">
        <f t="shared" si="51"/>
        <v>-0.2496816558887418</v>
      </c>
      <c r="U186" s="11">
        <f>'OddsRatio_working_3-way'!S186-'OddsRatio_working_3-way'!R186^2/3</f>
        <v>-0.86639534593393408</v>
      </c>
      <c r="V186" s="11">
        <f>'OddsRatio_working_3-way'!S186*'OddsRatio_working_3-way'!R186/3-2*'OddsRatio_working_3-way'!R186^3/27-'OddsRatio_working_3-way'!T186</f>
        <v>0.2496816558887418</v>
      </c>
      <c r="W186" s="11">
        <f>'OddsRatio_working_3-way'!V186^2+4*'OddsRatio_working_3-way'!U186^3/27</f>
        <v>-3.4007482311284511E-2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0.15520020264051573</v>
      </c>
      <c r="Y186" s="11">
        <f>IF('OddsRatio_working_3-way'!W186&gt;=0,IF('OddsRatio_working_3-way'!V186+SQRT('OddsRatio_working_3-way'!W186)&gt;0,0,PI()),ACOS('OddsRatio_working_3-way'!V186/(2*'OddsRatio_working_3-way'!X186)))</f>
        <v>0.63615552495051297</v>
      </c>
      <c r="Z186" s="11">
        <f>'OddsRatio_working_3-way'!X186^(1/3)*COS('OddsRatio_working_3-way'!Y186/3)</f>
        <v>0.52536256381580904</v>
      </c>
      <c r="AA186" s="11">
        <f>'OddsRatio_working_3-way'!X186^(1/3)*COS(('OddsRatio_working_3-way'!Y186+2*PI())/3)</f>
        <v>-0.36063264172053572</v>
      </c>
      <c r="AB186" s="11">
        <f>'OddsRatio_working_3-way'!X186^(1/3)*COS(('OddsRatio_working_3-way'!Y186+4*PI())/3)</f>
        <v>-0.16472992209527318</v>
      </c>
      <c r="AC186" s="11">
        <f>'OddsRatio_working_3-way'!X186^(1/3)*SIN('OddsRatio_working_3-way'!Y186/3)</f>
        <v>0.11310448791062509</v>
      </c>
      <c r="AD186" s="11">
        <f>'OddsRatio_working_3-way'!X186^(1/3)*SIN(('OddsRatio_working_3-way'!Y186+2*PI())/3)</f>
        <v>0.39842508250650138</v>
      </c>
      <c r="AE186" s="11">
        <f>'OddsRatio_working_3-way'!X186^(1/3)*SIN(('OddsRatio_working_3-way'!Y186+4*PI())/3)</f>
        <v>-0.51152957041712643</v>
      </c>
      <c r="AF186" s="11">
        <f>-'OddsRatio_working_3-way'!U186/(3*'OddsRatio_working_3-way'!X186^(1/3))*COS(('OddsRatio_working_3-way'!Y186)/3)</f>
        <v>0.52536256381580904</v>
      </c>
      <c r="AG186" s="11">
        <f>-'OddsRatio_working_3-way'!U186/(3*'OddsRatio_working_3-way'!X186^(1/3))*COS(('OddsRatio_working_3-way'!Y186+2*PI())/3)</f>
        <v>-0.36063264172053572</v>
      </c>
      <c r="AH186" s="11">
        <f>-'OddsRatio_working_3-way'!U186/(3*'OddsRatio_working_3-way'!X186^(1/3))*COS(('OddsRatio_working_3-way'!Y186+4*PI())/3)</f>
        <v>-0.16472992209527318</v>
      </c>
      <c r="AI186" s="11">
        <f>'OddsRatio_working_3-way'!U186/(3*'OddsRatio_working_3-way'!X186^(1/3))*SIN(('OddsRatio_working_3-way'!Y186)/3)</f>
        <v>-0.11310448791062509</v>
      </c>
      <c r="AJ186" s="11">
        <f>'OddsRatio_working_3-way'!U186/(3*'OddsRatio_working_3-way'!X186^(1/3))*SIN(('OddsRatio_working_3-way'!Y186+2*PI())/3)</f>
        <v>-0.39842508250650138</v>
      </c>
      <c r="AK186" s="11">
        <f>'OddsRatio_working_3-way'!U186/(3*'OddsRatio_working_3-way'!X186^(1/3))*SIN(('OddsRatio_working_3-way'!Y186+4*PI())/3)</f>
        <v>0.51152957041712643</v>
      </c>
      <c r="AL186" s="11">
        <f>'OddsRatio_working_3-way'!Z186+'OddsRatio_working_3-way'!AF186</f>
        <v>1.0507251276316181</v>
      </c>
      <c r="AM186" s="11">
        <f>'OddsRatio_working_3-way'!AA186+'OddsRatio_working_3-way'!AG186</f>
        <v>-0.72126528344107144</v>
      </c>
      <c r="AN186" s="11">
        <f>'OddsRatio_working_3-way'!AB186+'OddsRatio_working_3-way'!AH186</f>
        <v>-0.32945984419054636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1.0507251276316181</v>
      </c>
      <c r="AS186" s="11">
        <f>IF(('OddsRatio_working_3-way'!X186=0),IF(Q186&gt;0,-Q186^(1/3),(-Q186)^(1/3)),'OddsRatio_working_3-way'!AM186-'OddsRatio_working_3-way'!R186/3)</f>
        <v>-0.72126528344107144</v>
      </c>
      <c r="AT186" s="11">
        <f>IF(('OddsRatio_working_3-way'!X186=0),IF(Q186&gt;0,-Q186^(1/3),(-Q186)^(1/3)),'OddsRatio_working_3-way'!AN186-'OddsRatio_working_3-way'!R186/3)</f>
        <v>-0.32945984419054636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2.64</v>
      </c>
      <c r="B187" s="4">
        <f>IF('True_Odds_Calculator_3-way'!B188="","",'True_Odds_Calculator_3-way'!B188)</f>
        <v>3.48</v>
      </c>
      <c r="C187" s="4">
        <f>IF('True_Odds_Calculator_3-way'!C188="","",'True_Odds_Calculator_3-way'!C188)</f>
        <v>2.81</v>
      </c>
      <c r="D187" s="9">
        <f t="shared" si="39"/>
        <v>0.37103870539278139</v>
      </c>
      <c r="E187" s="9">
        <f t="shared" si="40"/>
        <v>0.28063264445083619</v>
      </c>
      <c r="F187" s="9">
        <f t="shared" si="41"/>
        <v>0.34832865015638237</v>
      </c>
      <c r="G187" s="9">
        <f t="shared" si="42"/>
        <v>1.0336198863959762</v>
      </c>
      <c r="H187" s="9">
        <f t="shared" si="43"/>
        <v>2.6951366136894008</v>
      </c>
      <c r="I187" s="9">
        <f t="shared" si="44"/>
        <v>3.5633773182620212</v>
      </c>
      <c r="J187" s="9">
        <f t="shared" si="45"/>
        <v>2.870851994376717</v>
      </c>
      <c r="K187" s="11">
        <f t="shared" si="46"/>
        <v>0.37878787878787878</v>
      </c>
      <c r="L187" s="11">
        <f t="shared" si="47"/>
        <v>0.28735632183908044</v>
      </c>
      <c r="M187" s="11">
        <f t="shared" si="48"/>
        <v>0.35587188612099646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-0.28515737817492626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0.22970222534586263</v>
      </c>
      <c r="Q187" s="11">
        <f>2*'OddsRatio_working_3-way'!K187*'OddsRatio_working_3-way'!L187*'OddsRatio_working_3-way'!M187</f>
        <v>7.747123957701943E-2</v>
      </c>
      <c r="R187" s="11">
        <f t="shared" si="49"/>
        <v>0</v>
      </c>
      <c r="S187" s="11">
        <f t="shared" si="50"/>
        <v>-0.80552790468200564</v>
      </c>
      <c r="T187" s="11">
        <f t="shared" si="51"/>
        <v>-0.27167888859426831</v>
      </c>
      <c r="U187" s="11">
        <f>'OddsRatio_working_3-way'!S187-'OddsRatio_working_3-way'!R187^2/3</f>
        <v>-0.80552790468200564</v>
      </c>
      <c r="V187" s="11">
        <f>'OddsRatio_working_3-way'!S187*'OddsRatio_working_3-way'!R187/3-2*'OddsRatio_working_3-way'!R187^3/27-'OddsRatio_working_3-way'!T187</f>
        <v>0.27167888859426831</v>
      </c>
      <c r="W187" s="11">
        <f>'OddsRatio_working_3-way'!V187^2+4*'OddsRatio_working_3-way'!U187^3/27</f>
        <v>-3.6257051161959625E-3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0.13913583616740585</v>
      </c>
      <c r="Y187" s="11">
        <f>IF('OddsRatio_working_3-way'!W187&gt;=0,IF('OddsRatio_working_3-way'!V187+SQRT('OddsRatio_working_3-way'!W187)&gt;0,0,PI()),ACOS('OddsRatio_working_3-way'!V187/(2*'OddsRatio_working_3-way'!X187)))</f>
        <v>0.21811026277975887</v>
      </c>
      <c r="Z187" s="11">
        <f>'OddsRatio_working_3-way'!X187^(1/3)*COS('OddsRatio_working_3-way'!Y187/3)</f>
        <v>0.51680994319798812</v>
      </c>
      <c r="AA187" s="11">
        <f>'OddsRatio_working_3-way'!X187^(1/3)*COS(('OddsRatio_working_3-way'!Y187+2*PI())/3)</f>
        <v>-0.29100233543827742</v>
      </c>
      <c r="AB187" s="11">
        <f>'OddsRatio_working_3-way'!X187^(1/3)*COS(('OddsRatio_working_3-way'!Y187+4*PI())/3)</f>
        <v>-0.22580760775971076</v>
      </c>
      <c r="AC187" s="11">
        <f>'OddsRatio_working_3-way'!X187^(1/3)*SIN('OddsRatio_working_3-way'!Y187/3)</f>
        <v>3.7640193574964807E-2</v>
      </c>
      <c r="AD187" s="11">
        <f>'OddsRatio_working_3-way'!X187^(1/3)*SIN(('OddsRatio_working_3-way'!Y187+2*PI())/3)</f>
        <v>0.42875044295036802</v>
      </c>
      <c r="AE187" s="11">
        <f>'OddsRatio_working_3-way'!X187^(1/3)*SIN(('OddsRatio_working_3-way'!Y187+4*PI())/3)</f>
        <v>-0.46639063652533286</v>
      </c>
      <c r="AF187" s="11">
        <f>-'OddsRatio_working_3-way'!U187/(3*'OddsRatio_working_3-way'!X187^(1/3))*COS(('OddsRatio_working_3-way'!Y187)/3)</f>
        <v>0.51680994319798812</v>
      </c>
      <c r="AG187" s="11">
        <f>-'OddsRatio_working_3-way'!U187/(3*'OddsRatio_working_3-way'!X187^(1/3))*COS(('OddsRatio_working_3-way'!Y187+2*PI())/3)</f>
        <v>-0.29100233543827742</v>
      </c>
      <c r="AH187" s="11">
        <f>-'OddsRatio_working_3-way'!U187/(3*'OddsRatio_working_3-way'!X187^(1/3))*COS(('OddsRatio_working_3-way'!Y187+4*PI())/3)</f>
        <v>-0.22580760775971076</v>
      </c>
      <c r="AI187" s="11">
        <f>'OddsRatio_working_3-way'!U187/(3*'OddsRatio_working_3-way'!X187^(1/3))*SIN(('OddsRatio_working_3-way'!Y187)/3)</f>
        <v>-3.7640193574964807E-2</v>
      </c>
      <c r="AJ187" s="11">
        <f>'OddsRatio_working_3-way'!U187/(3*'OddsRatio_working_3-way'!X187^(1/3))*SIN(('OddsRatio_working_3-way'!Y187+2*PI())/3)</f>
        <v>-0.42875044295036802</v>
      </c>
      <c r="AK187" s="11">
        <f>'OddsRatio_working_3-way'!U187/(3*'OddsRatio_working_3-way'!X187^(1/3))*SIN(('OddsRatio_working_3-way'!Y187+4*PI())/3)</f>
        <v>0.46639063652533286</v>
      </c>
      <c r="AL187" s="11">
        <f>'OddsRatio_working_3-way'!Z187+'OddsRatio_working_3-way'!AF187</f>
        <v>1.0336198863959762</v>
      </c>
      <c r="AM187" s="11">
        <f>'OddsRatio_working_3-way'!AA187+'OddsRatio_working_3-way'!AG187</f>
        <v>-0.58200467087655483</v>
      </c>
      <c r="AN187" s="11">
        <f>'OddsRatio_working_3-way'!AB187+'OddsRatio_working_3-way'!AH187</f>
        <v>-0.45161521551942152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1.0336198863959762</v>
      </c>
      <c r="AS187" s="11">
        <f>IF(('OddsRatio_working_3-way'!X187=0),IF(Q187&gt;0,-Q187^(1/3),(-Q187)^(1/3)),'OddsRatio_working_3-way'!AM187-'OddsRatio_working_3-way'!R187/3)</f>
        <v>-0.58200467087655483</v>
      </c>
      <c r="AT187" s="11">
        <f>IF(('OddsRatio_working_3-way'!X187=0),IF(Q187&gt;0,-Q187^(1/3),(-Q187)^(1/3)),'OddsRatio_working_3-way'!AN187-'OddsRatio_working_3-way'!R187/3)</f>
        <v>-0.45161521551942152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2.5499999999999998</v>
      </c>
      <c r="B188" s="4">
        <f>IF('True_Odds_Calculator_3-way'!B189="","",'True_Odds_Calculator_3-way'!B189)</f>
        <v>3.33</v>
      </c>
      <c r="C188" s="4">
        <f>IF('True_Odds_Calculator_3-way'!C189="","",'True_Odds_Calculator_3-way'!C189)</f>
        <v>2.98</v>
      </c>
      <c r="D188" s="9">
        <f t="shared" si="39"/>
        <v>0.3821871247739298</v>
      </c>
      <c r="E188" s="9">
        <f t="shared" si="40"/>
        <v>0.29154573563261066</v>
      </c>
      <c r="F188" s="9">
        <f t="shared" si="41"/>
        <v>0.32626713959345954</v>
      </c>
      <c r="G188" s="9">
        <f t="shared" si="42"/>
        <v>1.0429156973682121</v>
      </c>
      <c r="H188" s="9">
        <f t="shared" si="43"/>
        <v>2.6165193309207293</v>
      </c>
      <c r="I188" s="9">
        <f t="shared" si="44"/>
        <v>3.4299935748679347</v>
      </c>
      <c r="J188" s="9">
        <f t="shared" si="45"/>
        <v>3.0649730807890601</v>
      </c>
      <c r="K188" s="11">
        <f t="shared" si="46"/>
        <v>0.39215686274509809</v>
      </c>
      <c r="L188" s="11">
        <f t="shared" si="47"/>
        <v>0.3003003003003003</v>
      </c>
      <c r="M188" s="11">
        <f t="shared" si="48"/>
        <v>0.33557046979865773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-0.28258696912467163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0.2315778075746493</v>
      </c>
      <c r="Q188" s="11">
        <f>2*'OddsRatio_working_3-way'!K188*'OddsRatio_working_3-way'!L188*'OddsRatio_working_3-way'!M188</f>
        <v>7.9036794394078264E-2</v>
      </c>
      <c r="R188" s="11">
        <f t="shared" si="49"/>
        <v>0</v>
      </c>
      <c r="S188" s="11">
        <f t="shared" si="50"/>
        <v>-0.81949216657786461</v>
      </c>
      <c r="T188" s="11">
        <f t="shared" si="51"/>
        <v>-0.27969015924159207</v>
      </c>
      <c r="U188" s="11">
        <f>'OddsRatio_working_3-way'!S188-'OddsRatio_working_3-way'!R188^2/3</f>
        <v>-0.81949216657786461</v>
      </c>
      <c r="V188" s="11">
        <f>'OddsRatio_working_3-way'!S188*'OddsRatio_working_3-way'!R188/3-2*'OddsRatio_working_3-way'!R188^3/27-'OddsRatio_working_3-way'!T188</f>
        <v>0.27969015924159207</v>
      </c>
      <c r="W188" s="11">
        <f>'OddsRatio_working_3-way'!V188^2+4*'OddsRatio_working_3-way'!U188^3/27</f>
        <v>-3.3058937435715557E-3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0.14276946357691364</v>
      </c>
      <c r="Y188" s="11">
        <f>IF('OddsRatio_working_3-way'!W188&gt;=0,IF('OddsRatio_working_3-way'!V188+SQRT('OddsRatio_working_3-way'!W188)&gt;0,0,PI()),ACOS('OddsRatio_working_3-way'!V188/(2*'OddsRatio_working_3-way'!X188)))</f>
        <v>0.20274896401487608</v>
      </c>
      <c r="Z188" s="11">
        <f>'OddsRatio_working_3-way'!X188^(1/3)*COS('OddsRatio_working_3-way'!Y188/3)</f>
        <v>0.52145784868410605</v>
      </c>
      <c r="AA188" s="11">
        <f>'OddsRatio_working_3-way'!X188^(1/3)*COS(('OddsRatio_working_3-way'!Y188+2*PI())/3)</f>
        <v>-0.2912956657250359</v>
      </c>
      <c r="AB188" s="11">
        <f>'OddsRatio_working_3-way'!X188^(1/3)*COS(('OddsRatio_working_3-way'!Y188+4*PI())/3)</f>
        <v>-0.23016218295907004</v>
      </c>
      <c r="AC188" s="11">
        <f>'OddsRatio_working_3-way'!X188^(1/3)*SIN('OddsRatio_working_3-way'!Y188/3)</f>
        <v>3.5295432731429641E-2</v>
      </c>
      <c r="AD188" s="11">
        <f>'OddsRatio_working_3-way'!X188^(1/3)*SIN(('OddsRatio_working_3-way'!Y188+2*PI())/3)</f>
        <v>0.43394802759750278</v>
      </c>
      <c r="AE188" s="11">
        <f>'OddsRatio_working_3-way'!X188^(1/3)*SIN(('OddsRatio_working_3-way'!Y188+4*PI())/3)</f>
        <v>-0.46924346032893249</v>
      </c>
      <c r="AF188" s="11">
        <f>-'OddsRatio_working_3-way'!U188/(3*'OddsRatio_working_3-way'!X188^(1/3))*COS(('OddsRatio_working_3-way'!Y188)/3)</f>
        <v>0.52145784868410605</v>
      </c>
      <c r="AG188" s="11">
        <f>-'OddsRatio_working_3-way'!U188/(3*'OddsRatio_working_3-way'!X188^(1/3))*COS(('OddsRatio_working_3-way'!Y188+2*PI())/3)</f>
        <v>-0.2912956657250359</v>
      </c>
      <c r="AH188" s="11">
        <f>-'OddsRatio_working_3-way'!U188/(3*'OddsRatio_working_3-way'!X188^(1/3))*COS(('OddsRatio_working_3-way'!Y188+4*PI())/3)</f>
        <v>-0.23016218295907004</v>
      </c>
      <c r="AI188" s="11">
        <f>'OddsRatio_working_3-way'!U188/(3*'OddsRatio_working_3-way'!X188^(1/3))*SIN(('OddsRatio_working_3-way'!Y188)/3)</f>
        <v>-3.5295432731429641E-2</v>
      </c>
      <c r="AJ188" s="11">
        <f>'OddsRatio_working_3-way'!U188/(3*'OddsRatio_working_3-way'!X188^(1/3))*SIN(('OddsRatio_working_3-way'!Y188+2*PI())/3)</f>
        <v>-0.43394802759750278</v>
      </c>
      <c r="AK188" s="11">
        <f>'OddsRatio_working_3-way'!U188/(3*'OddsRatio_working_3-way'!X188^(1/3))*SIN(('OddsRatio_working_3-way'!Y188+4*PI())/3)</f>
        <v>0.46924346032893249</v>
      </c>
      <c r="AL188" s="11">
        <f>'OddsRatio_working_3-way'!Z188+'OddsRatio_working_3-way'!AF188</f>
        <v>1.0429156973682121</v>
      </c>
      <c r="AM188" s="11">
        <f>'OddsRatio_working_3-way'!AA188+'OddsRatio_working_3-way'!AG188</f>
        <v>-0.5825913314500718</v>
      </c>
      <c r="AN188" s="11">
        <f>'OddsRatio_working_3-way'!AB188+'OddsRatio_working_3-way'!AH188</f>
        <v>-0.46032436591814008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1.0429156973682121</v>
      </c>
      <c r="AS188" s="11">
        <f>IF(('OddsRatio_working_3-way'!X188=0),IF(Q188&gt;0,-Q188^(1/3),(-Q188)^(1/3)),'OddsRatio_working_3-way'!AM188-'OddsRatio_working_3-way'!R188/3)</f>
        <v>-0.5825913314500718</v>
      </c>
      <c r="AT188" s="11">
        <f>IF(('OddsRatio_working_3-way'!X188=0),IF(Q188&gt;0,-Q188^(1/3),(-Q188)^(1/3)),'OddsRatio_working_3-way'!AN188-'OddsRatio_working_3-way'!R188/3)</f>
        <v>-0.46032436591814008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2.59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2.8</v>
      </c>
      <c r="D189" s="9">
        <f t="shared" si="39"/>
        <v>0.37669491488852552</v>
      </c>
      <c r="E189" s="9">
        <f t="shared" si="40"/>
        <v>0.27526221259875761</v>
      </c>
      <c r="F189" s="9">
        <f t="shared" si="41"/>
        <v>0.34804287251271665</v>
      </c>
      <c r="G189" s="9">
        <f t="shared" si="42"/>
        <v>1.0406718044380234</v>
      </c>
      <c r="H189" s="9">
        <f t="shared" si="43"/>
        <v>2.6546681690564573</v>
      </c>
      <c r="I189" s="9">
        <f t="shared" si="44"/>
        <v>3.6328996652281997</v>
      </c>
      <c r="J189" s="9">
        <f t="shared" si="45"/>
        <v>2.8732092479884428</v>
      </c>
      <c r="K189" s="11">
        <f t="shared" si="46"/>
        <v>0.38610038610038611</v>
      </c>
      <c r="L189" s="11">
        <f t="shared" si="47"/>
        <v>0.28328611898016998</v>
      </c>
      <c r="M189" s="11">
        <f t="shared" si="48"/>
        <v>0.35714285714285715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-0.28285095525079329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0.23125397467768979</v>
      </c>
      <c r="Q189" s="11">
        <f>2*'OddsRatio_working_3-way'!K189*'OddsRatio_working_3-way'!L189*'OddsRatio_working_3-way'!M189</f>
        <v>7.8126342796516812E-2</v>
      </c>
      <c r="R189" s="11">
        <f t="shared" si="49"/>
        <v>0</v>
      </c>
      <c r="S189" s="11">
        <f t="shared" si="50"/>
        <v>-0.81758244186464069</v>
      </c>
      <c r="T189" s="11">
        <f t="shared" si="51"/>
        <v>-0.27621028441372991</v>
      </c>
      <c r="U189" s="11">
        <f>'OddsRatio_working_3-way'!S189-'OddsRatio_working_3-way'!R189^2/3</f>
        <v>-0.81758244186464069</v>
      </c>
      <c r="V189" s="11">
        <f>'OddsRatio_working_3-way'!S189*'OddsRatio_working_3-way'!R189/3-2*'OddsRatio_working_3-way'!R189^3/27-'OddsRatio_working_3-way'!T189</f>
        <v>0.27621028441372991</v>
      </c>
      <c r="W189" s="11">
        <f>'OddsRatio_working_3-way'!V189^2+4*'OddsRatio_working_3-way'!U189^3/27</f>
        <v>-4.6716810484678517E-3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0.14227069468479922</v>
      </c>
      <c r="Y189" s="11">
        <f>IF('OddsRatio_working_3-way'!W189&gt;=0,IF('OddsRatio_working_3-way'!V189+SQRT('OddsRatio_working_3-way'!W189)&gt;0,0,PI()),ACOS('OddsRatio_working_3-way'!V189/(2*'OddsRatio_working_3-way'!X189)))</f>
        <v>0.24258221416770898</v>
      </c>
      <c r="Z189" s="11">
        <f>'OddsRatio_working_3-way'!X189^(1/3)*COS('OddsRatio_working_3-way'!Y189/3)</f>
        <v>0.52033590221901171</v>
      </c>
      <c r="AA189" s="11">
        <f>'OddsRatio_working_3-way'!X189^(1/3)*COS(('OddsRatio_working_3-way'!Y189+2*PI())/3)</f>
        <v>-0.29668537315166982</v>
      </c>
      <c r="AB189" s="11">
        <f>'OddsRatio_working_3-way'!X189^(1/3)*COS(('OddsRatio_working_3-way'!Y189+4*PI())/3)</f>
        <v>-0.22365052906734204</v>
      </c>
      <c r="AC189" s="11">
        <f>'OddsRatio_working_3-way'!X189^(1/3)*SIN('OddsRatio_working_3-way'!Y189/3)</f>
        <v>4.2166686892309152E-2</v>
      </c>
      <c r="AD189" s="11">
        <f>'OddsRatio_working_3-way'!X189^(1/3)*SIN(('OddsRatio_working_3-way'!Y189+2*PI())/3)</f>
        <v>0.42954076637660527</v>
      </c>
      <c r="AE189" s="11">
        <f>'OddsRatio_working_3-way'!X189^(1/3)*SIN(('OddsRatio_working_3-way'!Y189+4*PI())/3)</f>
        <v>-0.47170745326891428</v>
      </c>
      <c r="AF189" s="11">
        <f>-'OddsRatio_working_3-way'!U189/(3*'OddsRatio_working_3-way'!X189^(1/3))*COS(('OddsRatio_working_3-way'!Y189)/3)</f>
        <v>0.5203359022190116</v>
      </c>
      <c r="AG189" s="11">
        <f>-'OddsRatio_working_3-way'!U189/(3*'OddsRatio_working_3-way'!X189^(1/3))*COS(('OddsRatio_working_3-way'!Y189+2*PI())/3)</f>
        <v>-0.29668537315166971</v>
      </c>
      <c r="AH189" s="11">
        <f>-'OddsRatio_working_3-way'!U189/(3*'OddsRatio_working_3-way'!X189^(1/3))*COS(('OddsRatio_working_3-way'!Y189+4*PI())/3)</f>
        <v>-0.22365052906734198</v>
      </c>
      <c r="AI189" s="11">
        <f>'OddsRatio_working_3-way'!U189/(3*'OddsRatio_working_3-way'!X189^(1/3))*SIN(('OddsRatio_working_3-way'!Y189)/3)</f>
        <v>-4.2166686892309145E-2</v>
      </c>
      <c r="AJ189" s="11">
        <f>'OddsRatio_working_3-way'!U189/(3*'OddsRatio_working_3-way'!X189^(1/3))*SIN(('OddsRatio_working_3-way'!Y189+2*PI())/3)</f>
        <v>-0.42954076637660521</v>
      </c>
      <c r="AK189" s="11">
        <f>'OddsRatio_working_3-way'!U189/(3*'OddsRatio_working_3-way'!X189^(1/3))*SIN(('OddsRatio_working_3-way'!Y189+4*PI())/3)</f>
        <v>0.47170745326891417</v>
      </c>
      <c r="AL189" s="11">
        <f>'OddsRatio_working_3-way'!Z189+'OddsRatio_working_3-way'!AF189</f>
        <v>1.0406718044380234</v>
      </c>
      <c r="AM189" s="11">
        <f>'OddsRatio_working_3-way'!AA189+'OddsRatio_working_3-way'!AG189</f>
        <v>-0.59337074630333952</v>
      </c>
      <c r="AN189" s="11">
        <f>'OddsRatio_working_3-way'!AB189+'OddsRatio_working_3-way'!AH189</f>
        <v>-0.44730105813468402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1.0406718044380234</v>
      </c>
      <c r="AS189" s="11">
        <f>IF(('OddsRatio_working_3-way'!X189=0),IF(Q189&gt;0,-Q189^(1/3),(-Q189)^(1/3)),'OddsRatio_working_3-way'!AM189-'OddsRatio_working_3-way'!R189/3)</f>
        <v>-0.59337074630333952</v>
      </c>
      <c r="AT189" s="11">
        <f>IF(('OddsRatio_working_3-way'!X189=0),IF(Q189&gt;0,-Q189^(1/3),(-Q189)^(1/3)),'OddsRatio_working_3-way'!AN189-'OddsRatio_working_3-way'!R189/3)</f>
        <v>-0.44730105813468402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3.65</v>
      </c>
      <c r="B190" s="4">
        <f>IF('True_Odds_Calculator_3-way'!B191="","",'True_Odds_Calculator_3-way'!B191)</f>
        <v>3.39</v>
      </c>
      <c r="C190" s="4">
        <f>IF('True_Odds_Calculator_3-way'!C191="","",'True_Odds_Calculator_3-way'!C191)</f>
        <v>2.1800000000000002</v>
      </c>
      <c r="D190" s="9">
        <f t="shared" si="39"/>
        <v>0.26559816984647683</v>
      </c>
      <c r="E190" s="9">
        <f t="shared" si="40"/>
        <v>0.28622173967932912</v>
      </c>
      <c r="F190" s="9">
        <f t="shared" si="41"/>
        <v>0.44818009047419427</v>
      </c>
      <c r="G190" s="9">
        <f t="shared" si="42"/>
        <v>1.0434287489852041</v>
      </c>
      <c r="H190" s="9">
        <f t="shared" si="43"/>
        <v>3.7650861848107913</v>
      </c>
      <c r="I190" s="9">
        <f t="shared" si="44"/>
        <v>3.4937947100746372</v>
      </c>
      <c r="J190" s="9">
        <f t="shared" si="45"/>
        <v>2.2312459238025411</v>
      </c>
      <c r="K190" s="11">
        <f t="shared" si="46"/>
        <v>0.27397260273972601</v>
      </c>
      <c r="L190" s="11">
        <f t="shared" si="47"/>
        <v>0.29498525073746312</v>
      </c>
      <c r="M190" s="11">
        <f t="shared" si="48"/>
        <v>0.4587155963302752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-0.27706184754856777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0.23059045615018478</v>
      </c>
      <c r="Q190" s="11">
        <f>2*'OddsRatio_working_3-way'!K190*'OddsRatio_working_3-way'!L190*'OddsRatio_working_3-way'!M190</f>
        <v>7.414484120584719E-2</v>
      </c>
      <c r="R190" s="11">
        <f t="shared" si="49"/>
        <v>0</v>
      </c>
      <c r="S190" s="11">
        <f t="shared" si="50"/>
        <v>-0.83227069403615106</v>
      </c>
      <c r="T190" s="11">
        <f t="shared" si="51"/>
        <v>-0.26761115563863375</v>
      </c>
      <c r="U190" s="11">
        <f>'OddsRatio_working_3-way'!S190-'OddsRatio_working_3-way'!R190^2/3</f>
        <v>-0.83227069403615106</v>
      </c>
      <c r="V190" s="11">
        <f>'OddsRatio_working_3-way'!S190*'OddsRatio_working_3-way'!R190/3-2*'OddsRatio_working_3-way'!R190^3/27-'OddsRatio_working_3-way'!T190</f>
        <v>0.26761115563863375</v>
      </c>
      <c r="W190" s="11">
        <f>'OddsRatio_working_3-way'!V190^2+4*'OddsRatio_working_3-way'!U190^3/27</f>
        <v>-1.3790594361507411E-2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0.14612180277404915</v>
      </c>
      <c r="Y190" s="11">
        <f>IF('OddsRatio_working_3-way'!W190&gt;=0,IF('OddsRatio_working_3-way'!V190+SQRT('OddsRatio_working_3-way'!W190)&gt;0,0,PI()),ACOS('OddsRatio_working_3-way'!V190/(2*'OddsRatio_working_3-way'!X190)))</f>
        <v>0.41351857215438304</v>
      </c>
      <c r="Z190" s="11">
        <f>'OddsRatio_working_3-way'!X190^(1/3)*COS('OddsRatio_working_3-way'!Y190/3)</f>
        <v>0.52171437449260205</v>
      </c>
      <c r="AA190" s="11">
        <f>'OddsRatio_working_3-way'!X190^(1/3)*COS(('OddsRatio_working_3-way'!Y190+2*PI())/3)</f>
        <v>-0.32353299673355446</v>
      </c>
      <c r="AB190" s="11">
        <f>'OddsRatio_working_3-way'!X190^(1/3)*COS(('OddsRatio_working_3-way'!Y190+4*PI())/3)</f>
        <v>-0.19818137775904773</v>
      </c>
      <c r="AC190" s="11">
        <f>'OddsRatio_working_3-way'!X190^(1/3)*SIN('OddsRatio_working_3-way'!Y190/3)</f>
        <v>7.237179095828683E-2</v>
      </c>
      <c r="AD190" s="11">
        <f>'OddsRatio_working_3-way'!X190^(1/3)*SIN(('OddsRatio_working_3-way'!Y190+2*PI())/3)</f>
        <v>0.41563200635095809</v>
      </c>
      <c r="AE190" s="11">
        <f>'OddsRatio_working_3-way'!X190^(1/3)*SIN(('OddsRatio_working_3-way'!Y190+4*PI())/3)</f>
        <v>-0.48800379730924492</v>
      </c>
      <c r="AF190" s="11">
        <f>-'OddsRatio_working_3-way'!U190/(3*'OddsRatio_working_3-way'!X190^(1/3))*COS(('OddsRatio_working_3-way'!Y190)/3)</f>
        <v>0.52171437449260205</v>
      </c>
      <c r="AG190" s="11">
        <f>-'OddsRatio_working_3-way'!U190/(3*'OddsRatio_working_3-way'!X190^(1/3))*COS(('OddsRatio_working_3-way'!Y190+2*PI())/3)</f>
        <v>-0.32353299673355446</v>
      </c>
      <c r="AH190" s="11">
        <f>-'OddsRatio_working_3-way'!U190/(3*'OddsRatio_working_3-way'!X190^(1/3))*COS(('OddsRatio_working_3-way'!Y190+4*PI())/3)</f>
        <v>-0.19818137775904773</v>
      </c>
      <c r="AI190" s="11">
        <f>'OddsRatio_working_3-way'!U190/(3*'OddsRatio_working_3-way'!X190^(1/3))*SIN(('OddsRatio_working_3-way'!Y190)/3)</f>
        <v>-7.237179095828683E-2</v>
      </c>
      <c r="AJ190" s="11">
        <f>'OddsRatio_working_3-way'!U190/(3*'OddsRatio_working_3-way'!X190^(1/3))*SIN(('OddsRatio_working_3-way'!Y190+2*PI())/3)</f>
        <v>-0.41563200635095809</v>
      </c>
      <c r="AK190" s="11">
        <f>'OddsRatio_working_3-way'!U190/(3*'OddsRatio_working_3-way'!X190^(1/3))*SIN(('OddsRatio_working_3-way'!Y190+4*PI())/3)</f>
        <v>0.48800379730924492</v>
      </c>
      <c r="AL190" s="11">
        <f>'OddsRatio_working_3-way'!Z190+'OddsRatio_working_3-way'!AF190</f>
        <v>1.0434287489852041</v>
      </c>
      <c r="AM190" s="11">
        <f>'OddsRatio_working_3-way'!AA190+'OddsRatio_working_3-way'!AG190</f>
        <v>-0.64706599346710891</v>
      </c>
      <c r="AN190" s="11">
        <f>'OddsRatio_working_3-way'!AB190+'OddsRatio_working_3-way'!AH190</f>
        <v>-0.39636275551809547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1.0434287489852041</v>
      </c>
      <c r="AS190" s="11">
        <f>IF(('OddsRatio_working_3-way'!X190=0),IF(Q190&gt;0,-Q190^(1/3),(-Q190)^(1/3)),'OddsRatio_working_3-way'!AM190-'OddsRatio_working_3-way'!R190/3)</f>
        <v>-0.64706599346710891</v>
      </c>
      <c r="AT190" s="11">
        <f>IF(('OddsRatio_working_3-way'!X190=0),IF(Q190&gt;0,-Q190^(1/3),(-Q190)^(1/3)),'OddsRatio_working_3-way'!AN190-'OddsRatio_working_3-way'!R190/3)</f>
        <v>-0.39636275551809547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5.34</v>
      </c>
      <c r="B191" s="4">
        <f>IF('True_Odds_Calculator_3-way'!B192="","",'True_Odds_Calculator_3-way'!B192)</f>
        <v>3.88</v>
      </c>
      <c r="C191" s="4">
        <f>IF('True_Odds_Calculator_3-way'!C192="","",'True_Odds_Calculator_3-way'!C192)</f>
        <v>1.72</v>
      </c>
      <c r="D191" s="9">
        <f t="shared" si="39"/>
        <v>0.18047859389964549</v>
      </c>
      <c r="E191" s="9">
        <f t="shared" si="40"/>
        <v>0.249173663023944</v>
      </c>
      <c r="F191" s="9">
        <f t="shared" si="41"/>
        <v>0.57034774307641045</v>
      </c>
      <c r="G191" s="9">
        <f t="shared" si="42"/>
        <v>1.0462726520288195</v>
      </c>
      <c r="H191" s="9">
        <f t="shared" si="43"/>
        <v>5.5408233098050763</v>
      </c>
      <c r="I191" s="9">
        <f t="shared" si="44"/>
        <v>4.0132652378429992</v>
      </c>
      <c r="J191" s="9">
        <f t="shared" si="45"/>
        <v>1.75331630946075</v>
      </c>
      <c r="K191" s="11">
        <f t="shared" si="46"/>
        <v>0.18726591760299627</v>
      </c>
      <c r="L191" s="11">
        <f t="shared" si="47"/>
        <v>0.25773195876288663</v>
      </c>
      <c r="M191" s="11">
        <f t="shared" si="48"/>
        <v>0.58139534883720934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-0.25253017760405572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0.22280199379162527</v>
      </c>
      <c r="Q191" s="11">
        <f>2*'OddsRatio_working_3-way'!K191*'OddsRatio_working_3-way'!L191*'OddsRatio_working_3-way'!M191</f>
        <v>5.612140901552274E-2</v>
      </c>
      <c r="R191" s="11">
        <f t="shared" si="49"/>
        <v>0</v>
      </c>
      <c r="S191" s="11">
        <f t="shared" si="50"/>
        <v>-0.88227868805825838</v>
      </c>
      <c r="T191" s="11">
        <f t="shared" si="51"/>
        <v>-0.22223644535472506</v>
      </c>
      <c r="U191" s="11">
        <f>'OddsRatio_working_3-way'!S191-'OddsRatio_working_3-way'!R191^2/3</f>
        <v>-0.88227868805825838</v>
      </c>
      <c r="V191" s="11">
        <f>'OddsRatio_working_3-way'!S191*'OddsRatio_working_3-way'!R191/3-2*'OddsRatio_working_3-way'!R191^3/27-'OddsRatio_working_3-way'!T191</f>
        <v>0.22223644535472506</v>
      </c>
      <c r="W191" s="11">
        <f>'OddsRatio_working_3-way'!V191^2+4*'OddsRatio_working_3-way'!U191^3/27</f>
        <v>-5.2356083528794679E-2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0.15948755529248856</v>
      </c>
      <c r="Y191" s="11">
        <f>IF('OddsRatio_working_3-way'!W191&gt;=0,IF('OddsRatio_working_3-way'!V191+SQRT('OddsRatio_working_3-way'!W191)&gt;0,0,PI()),ACOS('OddsRatio_working_3-way'!V191/(2*'OddsRatio_working_3-way'!X191)))</f>
        <v>0.79998100795622351</v>
      </c>
      <c r="Z191" s="11">
        <f>'OddsRatio_working_3-way'!X191^(1/3)*COS('OddsRatio_working_3-way'!Y191/3)</f>
        <v>0.52313632601440974</v>
      </c>
      <c r="AA191" s="11">
        <f>'OddsRatio_working_3-way'!X191^(1/3)*COS(('OddsRatio_working_3-way'!Y191+2*PI())/3)</f>
        <v>-0.38532583071984994</v>
      </c>
      <c r="AB191" s="11">
        <f>'OddsRatio_working_3-way'!X191^(1/3)*COS(('OddsRatio_working_3-way'!Y191+4*PI())/3)</f>
        <v>-0.13781049529455974</v>
      </c>
      <c r="AC191" s="11">
        <f>'OddsRatio_working_3-way'!X191^(1/3)*SIN('OddsRatio_working_3-way'!Y191/3)</f>
        <v>0.14290304553635186</v>
      </c>
      <c r="AD191" s="11">
        <f>'OddsRatio_working_3-way'!X191^(1/3)*SIN(('OddsRatio_working_3-way'!Y191+2*PI())/3)</f>
        <v>0.38159782520276114</v>
      </c>
      <c r="AE191" s="11">
        <f>'OddsRatio_working_3-way'!X191^(1/3)*SIN(('OddsRatio_working_3-way'!Y191+4*PI())/3)</f>
        <v>-0.52450087073911289</v>
      </c>
      <c r="AF191" s="11">
        <f>-'OddsRatio_working_3-way'!U191/(3*'OddsRatio_working_3-way'!X191^(1/3))*COS(('OddsRatio_working_3-way'!Y191)/3)</f>
        <v>0.52313632601440974</v>
      </c>
      <c r="AG191" s="11">
        <f>-'OddsRatio_working_3-way'!U191/(3*'OddsRatio_working_3-way'!X191^(1/3))*COS(('OddsRatio_working_3-way'!Y191+2*PI())/3)</f>
        <v>-0.38532583071984994</v>
      </c>
      <c r="AH191" s="11">
        <f>-'OddsRatio_working_3-way'!U191/(3*'OddsRatio_working_3-way'!X191^(1/3))*COS(('OddsRatio_working_3-way'!Y191+4*PI())/3)</f>
        <v>-0.13781049529455974</v>
      </c>
      <c r="AI191" s="11">
        <f>'OddsRatio_working_3-way'!U191/(3*'OddsRatio_working_3-way'!X191^(1/3))*SIN(('OddsRatio_working_3-way'!Y191)/3)</f>
        <v>-0.14290304553635186</v>
      </c>
      <c r="AJ191" s="11">
        <f>'OddsRatio_working_3-way'!U191/(3*'OddsRatio_working_3-way'!X191^(1/3))*SIN(('OddsRatio_working_3-way'!Y191+2*PI())/3)</f>
        <v>-0.38159782520276114</v>
      </c>
      <c r="AK191" s="11">
        <f>'OddsRatio_working_3-way'!U191/(3*'OddsRatio_working_3-way'!X191^(1/3))*SIN(('OddsRatio_working_3-way'!Y191+4*PI())/3)</f>
        <v>0.52450087073911289</v>
      </c>
      <c r="AL191" s="11">
        <f>'OddsRatio_working_3-way'!Z191+'OddsRatio_working_3-way'!AF191</f>
        <v>1.0462726520288195</v>
      </c>
      <c r="AM191" s="11">
        <f>'OddsRatio_working_3-way'!AA191+'OddsRatio_working_3-way'!AG191</f>
        <v>-0.77065166143969988</v>
      </c>
      <c r="AN191" s="11">
        <f>'OddsRatio_working_3-way'!AB191+'OddsRatio_working_3-way'!AH191</f>
        <v>-0.27562099058911949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1.0462726520288195</v>
      </c>
      <c r="AS191" s="11">
        <f>IF(('OddsRatio_working_3-way'!X191=0),IF(Q191&gt;0,-Q191^(1/3),(-Q191)^(1/3)),'OddsRatio_working_3-way'!AM191-'OddsRatio_working_3-way'!R191/3)</f>
        <v>-0.77065166143969988</v>
      </c>
      <c r="AT191" s="11">
        <f>IF(('OddsRatio_working_3-way'!X191=0),IF(Q191&gt;0,-Q191^(1/3),(-Q191)^(1/3)),'OddsRatio_working_3-way'!AN191-'OddsRatio_working_3-way'!R191/3)</f>
        <v>-0.27562099058911949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3.1</v>
      </c>
      <c r="C192" s="4">
        <f>IF('True_Odds_Calculator_3-way'!C193="","",'True_Odds_Calculator_3-way'!C193)</f>
        <v>2.85</v>
      </c>
      <c r="D192" s="9">
        <f t="shared" si="39"/>
        <v>0.34427292609517163</v>
      </c>
      <c r="E192" s="9">
        <f t="shared" si="40"/>
        <v>0.31390379565706605</v>
      </c>
      <c r="F192" s="9">
        <f t="shared" si="41"/>
        <v>0.34182327824776221</v>
      </c>
      <c r="G192" s="9">
        <f t="shared" si="42"/>
        <v>1.0408044846181701</v>
      </c>
      <c r="H192" s="9">
        <f t="shared" si="43"/>
        <v>2.9046722068512514</v>
      </c>
      <c r="I192" s="9">
        <f t="shared" si="44"/>
        <v>3.1856894176981569</v>
      </c>
      <c r="J192" s="9">
        <f t="shared" si="45"/>
        <v>2.9254882965436151</v>
      </c>
      <c r="K192" s="11">
        <f t="shared" si="46"/>
        <v>0.35335689045936397</v>
      </c>
      <c r="L192" s="11">
        <f t="shared" si="47"/>
        <v>0.32258064516129031</v>
      </c>
      <c r="M192" s="11">
        <f t="shared" si="48"/>
        <v>0.35087719298245612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-0.2843473096282253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0.23117179704076102</v>
      </c>
      <c r="Q192" s="11">
        <f>2*'OddsRatio_working_3-way'!K192*'OddsRatio_working_3-way'!L192*'OddsRatio_working_3-way'!M192</f>
        <v>7.9990241190574754E-2</v>
      </c>
      <c r="R192" s="11">
        <f t="shared" si="49"/>
        <v>0</v>
      </c>
      <c r="S192" s="11">
        <f t="shared" si="50"/>
        <v>-0.81299097692540334</v>
      </c>
      <c r="T192" s="11">
        <f t="shared" si="51"/>
        <v>-0.28131175672159286</v>
      </c>
      <c r="U192" s="11">
        <f>'OddsRatio_working_3-way'!S192-'OddsRatio_working_3-way'!R192^2/3</f>
        <v>-0.81299097692540334</v>
      </c>
      <c r="V192" s="11">
        <f>'OddsRatio_working_3-way'!S192*'OddsRatio_working_3-way'!R192/3-2*'OddsRatio_working_3-way'!R192^3/27-'OddsRatio_working_3-way'!T192</f>
        <v>0.28131175672159286</v>
      </c>
      <c r="W192" s="11">
        <f>'OddsRatio_working_3-way'!V192^2+4*'OddsRatio_working_3-way'!U192^3/27</f>
        <v>-4.7108890514369062E-4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0.14107391092520644</v>
      </c>
      <c r="Y192" s="11">
        <f>IF('OddsRatio_working_3-way'!W192&gt;=0,IF('OddsRatio_working_3-way'!V192+SQRT('OddsRatio_working_3-way'!W192)&gt;0,0,PI()),ACOS('OddsRatio_working_3-way'!V192/(2*'OddsRatio_working_3-way'!X192)))</f>
        <v>7.7002354102199577E-2</v>
      </c>
      <c r="Z192" s="11">
        <f>'OddsRatio_working_3-way'!X192^(1/3)*COS('OddsRatio_working_3-way'!Y192/3)</f>
        <v>0.52040224230908505</v>
      </c>
      <c r="AA192" s="11">
        <f>'OddsRatio_working_3-way'!X192^(1/3)*COS(('OddsRatio_working_3-way'!Y192+2*PI())/3)</f>
        <v>-0.2717715092685199</v>
      </c>
      <c r="AB192" s="11">
        <f>'OddsRatio_working_3-way'!X192^(1/3)*COS(('OddsRatio_working_3-way'!Y192+4*PI())/3)</f>
        <v>-0.24863073304056488</v>
      </c>
      <c r="AC192" s="11">
        <f>'OddsRatio_working_3-way'!X192^(1/3)*SIN('OddsRatio_working_3-way'!Y192/3)</f>
        <v>1.3360333384466688E-2</v>
      </c>
      <c r="AD192" s="11">
        <f>'OddsRatio_working_3-way'!X192^(1/3)*SIN(('OddsRatio_working_3-way'!Y192+2*PI())/3)</f>
        <v>0.44400139533381938</v>
      </c>
      <c r="AE192" s="11">
        <f>'OddsRatio_working_3-way'!X192^(1/3)*SIN(('OddsRatio_working_3-way'!Y192+4*PI())/3)</f>
        <v>-0.45736172871828606</v>
      </c>
      <c r="AF192" s="11">
        <f>-'OddsRatio_working_3-way'!U192/(3*'OddsRatio_working_3-way'!X192^(1/3))*COS(('OddsRatio_working_3-way'!Y192)/3)</f>
        <v>0.52040224230908505</v>
      </c>
      <c r="AG192" s="11">
        <f>-'OddsRatio_working_3-way'!U192/(3*'OddsRatio_working_3-way'!X192^(1/3))*COS(('OddsRatio_working_3-way'!Y192+2*PI())/3)</f>
        <v>-0.2717715092685199</v>
      </c>
      <c r="AH192" s="11">
        <f>-'OddsRatio_working_3-way'!U192/(3*'OddsRatio_working_3-way'!X192^(1/3))*COS(('OddsRatio_working_3-way'!Y192+4*PI())/3)</f>
        <v>-0.24863073304056488</v>
      </c>
      <c r="AI192" s="11">
        <f>'OddsRatio_working_3-way'!U192/(3*'OddsRatio_working_3-way'!X192^(1/3))*SIN(('OddsRatio_working_3-way'!Y192)/3)</f>
        <v>-1.3360333384466688E-2</v>
      </c>
      <c r="AJ192" s="11">
        <f>'OddsRatio_working_3-way'!U192/(3*'OddsRatio_working_3-way'!X192^(1/3))*SIN(('OddsRatio_working_3-way'!Y192+2*PI())/3)</f>
        <v>-0.44400139533381938</v>
      </c>
      <c r="AK192" s="11">
        <f>'OddsRatio_working_3-way'!U192/(3*'OddsRatio_working_3-way'!X192^(1/3))*SIN(('OddsRatio_working_3-way'!Y192+4*PI())/3)</f>
        <v>0.45736172871828606</v>
      </c>
      <c r="AL192" s="11">
        <f>'OddsRatio_working_3-way'!Z192+'OddsRatio_working_3-way'!AF192</f>
        <v>1.0408044846181701</v>
      </c>
      <c r="AM192" s="11">
        <f>'OddsRatio_working_3-way'!AA192+'OddsRatio_working_3-way'!AG192</f>
        <v>-0.54354301853703979</v>
      </c>
      <c r="AN192" s="11">
        <f>'OddsRatio_working_3-way'!AB192+'OddsRatio_working_3-way'!AH192</f>
        <v>-0.49726146608112975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1.0408044846181701</v>
      </c>
      <c r="AS192" s="11">
        <f>IF(('OddsRatio_working_3-way'!X192=0),IF(Q192&gt;0,-Q192^(1/3),(-Q192)^(1/3)),'OddsRatio_working_3-way'!AM192-'OddsRatio_working_3-way'!R192/3)</f>
        <v>-0.54354301853703979</v>
      </c>
      <c r="AT192" s="11">
        <f>IF(('OddsRatio_working_3-way'!X192=0),IF(Q192&gt;0,-Q192^(1/3),(-Q192)^(1/3)),'OddsRatio_working_3-way'!AN192-'OddsRatio_working_3-way'!R192/3)</f>
        <v>-0.49726146608112975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1.67</v>
      </c>
      <c r="B193" s="4">
        <f>IF('True_Odds_Calculator_3-way'!B194="","",'True_Odds_Calculator_3-way'!B194)</f>
        <v>4.3499999999999996</v>
      </c>
      <c r="C193" s="4">
        <f>IF('True_Odds_Calculator_3-way'!C194="","",'True_Odds_Calculator_3-way'!C194)</f>
        <v>4.9400000000000004</v>
      </c>
      <c r="D193" s="9">
        <f t="shared" si="39"/>
        <v>0.58572974947936252</v>
      </c>
      <c r="E193" s="9">
        <f t="shared" si="40"/>
        <v>0.22044105882368017</v>
      </c>
      <c r="F193" s="9">
        <f t="shared" si="41"/>
        <v>0.19382919169695725</v>
      </c>
      <c r="G193" s="9">
        <f t="shared" si="42"/>
        <v>1.0556298485723505</v>
      </c>
      <c r="H193" s="9">
        <f t="shared" si="43"/>
        <v>1.7072719985434748</v>
      </c>
      <c r="I193" s="9">
        <f t="shared" si="44"/>
        <v>4.5363599927173741</v>
      </c>
      <c r="J193" s="9">
        <f t="shared" si="45"/>
        <v>5.1591816033750613</v>
      </c>
      <c r="K193" s="11">
        <f t="shared" si="46"/>
        <v>0.5988023952095809</v>
      </c>
      <c r="L193" s="11">
        <f t="shared" si="47"/>
        <v>0.22988505747126439</v>
      </c>
      <c r="M193" s="11">
        <f t="shared" si="48"/>
        <v>0.20242914979757085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-0.24642408607328126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0.22180962659352527</v>
      </c>
      <c r="Q193" s="11">
        <f>2*'OddsRatio_working_3-way'!K193*'OddsRatio_working_3-way'!L193*'OddsRatio_working_3-way'!M193</f>
        <v>5.5731061958172172E-2</v>
      </c>
      <c r="R193" s="11">
        <f t="shared" si="49"/>
        <v>0</v>
      </c>
      <c r="S193" s="11">
        <f t="shared" si="50"/>
        <v>-0.90011341881395401</v>
      </c>
      <c r="T193" s="11">
        <f t="shared" si="51"/>
        <v>-0.22615915045576732</v>
      </c>
      <c r="U193" s="11">
        <f>'OddsRatio_working_3-way'!S193-'OddsRatio_working_3-way'!R193^2/3</f>
        <v>-0.90011341881395401</v>
      </c>
      <c r="V193" s="11">
        <f>'OddsRatio_working_3-way'!S193*'OddsRatio_working_3-way'!R193/3-2*'OddsRatio_working_3-way'!R193^3/27-'OddsRatio_working_3-way'!T193</f>
        <v>0.22615915045576732</v>
      </c>
      <c r="W193" s="11">
        <f>'OddsRatio_working_3-way'!V193^2+4*'OddsRatio_working_3-way'!U193^3/27</f>
        <v>-5.6892874583896136E-2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0.16434782925153782</v>
      </c>
      <c r="Y193" s="11">
        <f>IF('OddsRatio_working_3-way'!W193&gt;=0,IF('OddsRatio_working_3-way'!V193+SQRT('OddsRatio_working_3-way'!W193)&gt;0,0,PI()),ACOS('OddsRatio_working_3-way'!V193/(2*'OddsRatio_working_3-way'!X193)))</f>
        <v>0.81199747591165472</v>
      </c>
      <c r="Z193" s="11">
        <f>'OddsRatio_working_3-way'!X193^(1/3)*COS('OddsRatio_working_3-way'!Y193/3)</f>
        <v>0.52781492428617527</v>
      </c>
      <c r="AA193" s="11">
        <f>'OddsRatio_working_3-way'!X193^(1/3)*COS(('OddsRatio_working_3-way'!Y193+2*PI())/3)</f>
        <v>-0.39074164120801003</v>
      </c>
      <c r="AB193" s="11">
        <f>'OddsRatio_working_3-way'!X193^(1/3)*COS(('OddsRatio_working_3-way'!Y193+4*PI())/3)</f>
        <v>-0.13707328307816544</v>
      </c>
      <c r="AC193" s="11">
        <f>'OddsRatio_working_3-way'!X193^(1/3)*SIN('OddsRatio_working_3-way'!Y193/3)</f>
        <v>0.1464554948511563</v>
      </c>
      <c r="AD193" s="11">
        <f>'OddsRatio_working_3-way'!X193^(1/3)*SIN(('OddsRatio_working_3-way'!Y193+2*PI())/3)</f>
        <v>0.38387338550280975</v>
      </c>
      <c r="AE193" s="11">
        <f>'OddsRatio_working_3-way'!X193^(1/3)*SIN(('OddsRatio_working_3-way'!Y193+4*PI())/3)</f>
        <v>-0.53032888035396597</v>
      </c>
      <c r="AF193" s="11">
        <f>-'OddsRatio_working_3-way'!U193/(3*'OddsRatio_working_3-way'!X193^(1/3))*COS(('OddsRatio_working_3-way'!Y193)/3)</f>
        <v>0.52781492428617527</v>
      </c>
      <c r="AG193" s="11">
        <f>-'OddsRatio_working_3-way'!U193/(3*'OddsRatio_working_3-way'!X193^(1/3))*COS(('OddsRatio_working_3-way'!Y193+2*PI())/3)</f>
        <v>-0.39074164120801003</v>
      </c>
      <c r="AH193" s="11">
        <f>-'OddsRatio_working_3-way'!U193/(3*'OddsRatio_working_3-way'!X193^(1/3))*COS(('OddsRatio_working_3-way'!Y193+4*PI())/3)</f>
        <v>-0.13707328307816544</v>
      </c>
      <c r="AI193" s="11">
        <f>'OddsRatio_working_3-way'!U193/(3*'OddsRatio_working_3-way'!X193^(1/3))*SIN(('OddsRatio_working_3-way'!Y193)/3)</f>
        <v>-0.1464554948511563</v>
      </c>
      <c r="AJ193" s="11">
        <f>'OddsRatio_working_3-way'!U193/(3*'OddsRatio_working_3-way'!X193^(1/3))*SIN(('OddsRatio_working_3-way'!Y193+2*PI())/3)</f>
        <v>-0.38387338550280975</v>
      </c>
      <c r="AK193" s="11">
        <f>'OddsRatio_working_3-way'!U193/(3*'OddsRatio_working_3-way'!X193^(1/3))*SIN(('OddsRatio_working_3-way'!Y193+4*PI())/3)</f>
        <v>0.53032888035396597</v>
      </c>
      <c r="AL193" s="11">
        <f>'OddsRatio_working_3-way'!Z193+'OddsRatio_working_3-way'!AF193</f>
        <v>1.0556298485723505</v>
      </c>
      <c r="AM193" s="11">
        <f>'OddsRatio_working_3-way'!AA193+'OddsRatio_working_3-way'!AG193</f>
        <v>-0.78148328241602005</v>
      </c>
      <c r="AN193" s="11">
        <f>'OddsRatio_working_3-way'!AB193+'OddsRatio_working_3-way'!AH193</f>
        <v>-0.27414656615633087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1.0556298485723505</v>
      </c>
      <c r="AS193" s="11">
        <f>IF(('OddsRatio_working_3-way'!X193=0),IF(Q193&gt;0,-Q193^(1/3),(-Q193)^(1/3)),'OddsRatio_working_3-way'!AM193-'OddsRatio_working_3-way'!R193/3)</f>
        <v>-0.78148328241602005</v>
      </c>
      <c r="AT193" s="11">
        <f>IF(('OddsRatio_working_3-way'!X193=0),IF(Q193&gt;0,-Q193^(1/3),(-Q193)^(1/3)),'OddsRatio_working_3-way'!AN193-'OddsRatio_working_3-way'!R193/3)</f>
        <v>-0.27414656615633087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2.58</v>
      </c>
      <c r="D194" s="9">
        <f t="shared" si="39"/>
        <v>0.3456114217882903</v>
      </c>
      <c r="E194" s="9">
        <f t="shared" si="40"/>
        <v>0.27873181839602573</v>
      </c>
      <c r="F194" s="9">
        <f t="shared" si="41"/>
        <v>0.37565675981568397</v>
      </c>
      <c r="G194" s="9">
        <f t="shared" si="42"/>
        <v>1.0519016074078544</v>
      </c>
      <c r="H194" s="9">
        <f t="shared" si="43"/>
        <v>2.8934228933341379</v>
      </c>
      <c r="I194" s="9">
        <f t="shared" si="44"/>
        <v>3.5876779542233215</v>
      </c>
      <c r="J194" s="9">
        <f t="shared" si="45"/>
        <v>2.6620045397044101</v>
      </c>
      <c r="K194" s="11">
        <f t="shared" si="46"/>
        <v>0.35714285714285715</v>
      </c>
      <c r="L194" s="11">
        <f t="shared" si="47"/>
        <v>0.28901734104046245</v>
      </c>
      <c r="M194" s="11">
        <f t="shared" si="48"/>
        <v>0.38759689922480617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-0.27990513317842258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0.2336463554369187</v>
      </c>
      <c r="Q194" s="11">
        <f>2*'OddsRatio_working_3-way'!K194*'OddsRatio_working_3-way'!L194*'OddsRatio_working_3-way'!M194</f>
        <v>8.0015875149629684E-2</v>
      </c>
      <c r="R194" s="11">
        <f t="shared" si="49"/>
        <v>0</v>
      </c>
      <c r="S194" s="11">
        <f t="shared" si="50"/>
        <v>-0.83473408573748198</v>
      </c>
      <c r="T194" s="11">
        <f t="shared" si="51"/>
        <v>-0.28586783758132939</v>
      </c>
      <c r="U194" s="11">
        <f>'OddsRatio_working_3-way'!S194-'OddsRatio_working_3-way'!R194^2/3</f>
        <v>-0.83473408573748198</v>
      </c>
      <c r="V194" s="11">
        <f>'OddsRatio_working_3-way'!S194*'OddsRatio_working_3-way'!R194/3-2*'OddsRatio_working_3-way'!R194^3/27-'OddsRatio_working_3-way'!T194</f>
        <v>0.28586783758132939</v>
      </c>
      <c r="W194" s="11">
        <f>'OddsRatio_working_3-way'!V194^2+4*'OddsRatio_working_3-way'!U194^3/27</f>
        <v>-4.4465195692686282E-3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0.14677102927067551</v>
      </c>
      <c r="Y194" s="11">
        <f>IF('OddsRatio_working_3-way'!W194&gt;=0,IF('OddsRatio_working_3-way'!V194+SQRT('OddsRatio_working_3-way'!W194)&gt;0,0,PI()),ACOS('OddsRatio_working_3-way'!V194/(2*'OddsRatio_working_3-way'!X194)))</f>
        <v>0.22916469594467559</v>
      </c>
      <c r="Z194" s="11">
        <f>'OddsRatio_working_3-way'!X194^(1/3)*COS('OddsRatio_working_3-way'!Y194/3)</f>
        <v>0.52595080370392722</v>
      </c>
      <c r="AA194" s="11">
        <f>'OddsRatio_working_3-way'!X194^(1/3)*COS(('OddsRatio_working_3-way'!Y194+2*PI())/3)</f>
        <v>-0.29783706412967542</v>
      </c>
      <c r="AB194" s="11">
        <f>'OddsRatio_working_3-way'!X194^(1/3)*COS(('OddsRatio_working_3-way'!Y194+4*PI())/3)</f>
        <v>-0.22811373957425171</v>
      </c>
      <c r="AC194" s="11">
        <f>'OddsRatio_working_3-way'!X194^(1/3)*SIN('OddsRatio_working_3-way'!Y194/3)</f>
        <v>4.0254780200869589E-2</v>
      </c>
      <c r="AD194" s="11">
        <f>'OddsRatio_working_3-way'!X194^(1/3)*SIN(('OddsRatio_working_3-way'!Y194+2*PI())/3)</f>
        <v>0.43535936704800893</v>
      </c>
      <c r="AE194" s="11">
        <f>'OddsRatio_working_3-way'!X194^(1/3)*SIN(('OddsRatio_working_3-way'!Y194+4*PI())/3)</f>
        <v>-0.47561414724887846</v>
      </c>
      <c r="AF194" s="11">
        <f>-'OddsRatio_working_3-way'!U194/(3*'OddsRatio_working_3-way'!X194^(1/3))*COS(('OddsRatio_working_3-way'!Y194)/3)</f>
        <v>0.52595080370392722</v>
      </c>
      <c r="AG194" s="11">
        <f>-'OddsRatio_working_3-way'!U194/(3*'OddsRatio_working_3-way'!X194^(1/3))*COS(('OddsRatio_working_3-way'!Y194+2*PI())/3)</f>
        <v>-0.29783706412967542</v>
      </c>
      <c r="AH194" s="11">
        <f>-'OddsRatio_working_3-way'!U194/(3*'OddsRatio_working_3-way'!X194^(1/3))*COS(('OddsRatio_working_3-way'!Y194+4*PI())/3)</f>
        <v>-0.22811373957425171</v>
      </c>
      <c r="AI194" s="11">
        <f>'OddsRatio_working_3-way'!U194/(3*'OddsRatio_working_3-way'!X194^(1/3))*SIN(('OddsRatio_working_3-way'!Y194)/3)</f>
        <v>-4.0254780200869589E-2</v>
      </c>
      <c r="AJ194" s="11">
        <f>'OddsRatio_working_3-way'!U194/(3*'OddsRatio_working_3-way'!X194^(1/3))*SIN(('OddsRatio_working_3-way'!Y194+2*PI())/3)</f>
        <v>-0.43535936704800893</v>
      </c>
      <c r="AK194" s="11">
        <f>'OddsRatio_working_3-way'!U194/(3*'OddsRatio_working_3-way'!X194^(1/3))*SIN(('OddsRatio_working_3-way'!Y194+4*PI())/3)</f>
        <v>0.47561414724887846</v>
      </c>
      <c r="AL194" s="11">
        <f>'OddsRatio_working_3-way'!Z194+'OddsRatio_working_3-way'!AF194</f>
        <v>1.0519016074078544</v>
      </c>
      <c r="AM194" s="11">
        <f>'OddsRatio_working_3-way'!AA194+'OddsRatio_working_3-way'!AG194</f>
        <v>-0.59567412825935084</v>
      </c>
      <c r="AN194" s="11">
        <f>'OddsRatio_working_3-way'!AB194+'OddsRatio_working_3-way'!AH194</f>
        <v>-0.45622747914850342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1.0519016074078544</v>
      </c>
      <c r="AS194" s="11">
        <f>IF(('OddsRatio_working_3-way'!X194=0),IF(Q194&gt;0,-Q194^(1/3),(-Q194)^(1/3)),'OddsRatio_working_3-way'!AM194-'OddsRatio_working_3-way'!R194/3)</f>
        <v>-0.59567412825935084</v>
      </c>
      <c r="AT194" s="11">
        <f>IF(('OddsRatio_working_3-way'!X194=0),IF(Q194&gt;0,-Q194^(1/3),(-Q194)^(1/3)),'OddsRatio_working_3-way'!AN194-'OddsRatio_working_3-way'!R194/3)</f>
        <v>-0.45622747914850342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3.36</v>
      </c>
      <c r="C195" s="4">
        <f>IF('True_Odds_Calculator_3-way'!C196="","",'True_Odds_Calculator_3-way'!C196)</f>
        <v>3.91</v>
      </c>
      <c r="D195" s="9">
        <f t="shared" si="39"/>
        <v>0.46066764251438053</v>
      </c>
      <c r="E195" s="9">
        <f t="shared" si="40"/>
        <v>0.29026463127935209</v>
      </c>
      <c r="F195" s="9">
        <f t="shared" si="41"/>
        <v>0.24906772620626735</v>
      </c>
      <c r="G195" s="9">
        <f t="shared" si="42"/>
        <v>1.036072925604425</v>
      </c>
      <c r="H195" s="9">
        <f t="shared" si="43"/>
        <v>2.1707624059330004</v>
      </c>
      <c r="I195" s="9">
        <f t="shared" si="44"/>
        <v>3.4451321044264436</v>
      </c>
      <c r="J195" s="9">
        <f t="shared" si="45"/>
        <v>4.0149722135088766</v>
      </c>
      <c r="K195" s="11">
        <f t="shared" si="46"/>
        <v>0.46948356807511737</v>
      </c>
      <c r="L195" s="11">
        <f t="shared" si="47"/>
        <v>0.29761904761904762</v>
      </c>
      <c r="M195" s="11">
        <f t="shared" si="48"/>
        <v>0.25575447570332482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-0.27732421811345487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0.22870956915119589</v>
      </c>
      <c r="Q195" s="11">
        <f>2*'OddsRatio_working_3-way'!K195*'OddsRatio_working_3-way'!L195*'OddsRatio_working_3-way'!M195</f>
        <v>7.1471740359748723E-2</v>
      </c>
      <c r="R195" s="11">
        <f t="shared" si="49"/>
        <v>0</v>
      </c>
      <c r="S195" s="11">
        <f t="shared" si="50"/>
        <v>-0.82470103298958741</v>
      </c>
      <c r="T195" s="11">
        <f t="shared" si="51"/>
        <v>-0.25771907280924611</v>
      </c>
      <c r="U195" s="11">
        <f>'OddsRatio_working_3-way'!S195-'OddsRatio_working_3-way'!R195^2/3</f>
        <v>-0.82470103298958741</v>
      </c>
      <c r="V195" s="11">
        <f>'OddsRatio_working_3-way'!S195*'OddsRatio_working_3-way'!R195/3-2*'OddsRatio_working_3-way'!R195^3/27-'OddsRatio_working_3-way'!T195</f>
        <v>0.25771907280924611</v>
      </c>
      <c r="W195" s="11">
        <f>'OddsRatio_working_3-way'!V195^2+4*'OddsRatio_working_3-way'!U195^3/27</f>
        <v>-1.6677974758867425E-2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0.14413283391417525</v>
      </c>
      <c r="Y195" s="11">
        <f>IF('OddsRatio_working_3-way'!W195&gt;=0,IF('OddsRatio_working_3-way'!V195+SQRT('OddsRatio_working_3-way'!W195)&gt;0,0,PI()),ACOS('OddsRatio_working_3-way'!V195/(2*'OddsRatio_working_3-way'!X195)))</f>
        <v>0.46452786099509957</v>
      </c>
      <c r="Z195" s="11">
        <f>'OddsRatio_working_3-way'!X195^(1/3)*COS('OddsRatio_working_3-way'!Y195/3)</f>
        <v>0.51803646280221249</v>
      </c>
      <c r="AA195" s="11">
        <f>'OddsRatio_working_3-way'!X195^(1/3)*COS(('OddsRatio_working_3-way'!Y195+2*PI())/3)</f>
        <v>-0.32904626616523347</v>
      </c>
      <c r="AB195" s="11">
        <f>'OddsRatio_working_3-way'!X195^(1/3)*COS(('OddsRatio_working_3-way'!Y195+4*PI())/3)</f>
        <v>-0.18899019663697916</v>
      </c>
      <c r="AC195" s="11">
        <f>'OddsRatio_working_3-way'!X195^(1/3)*SIN('OddsRatio_working_3-way'!Y195/3)</f>
        <v>8.0861409443778592E-2</v>
      </c>
      <c r="AD195" s="11">
        <f>'OddsRatio_working_3-way'!X195^(1/3)*SIN(('OddsRatio_working_3-way'!Y195+2*PI())/3)</f>
        <v>0.40820203215145906</v>
      </c>
      <c r="AE195" s="11">
        <f>'OddsRatio_working_3-way'!X195^(1/3)*SIN(('OddsRatio_working_3-way'!Y195+4*PI())/3)</f>
        <v>-0.48906344159523768</v>
      </c>
      <c r="AF195" s="11">
        <f>-'OddsRatio_working_3-way'!U195/(3*'OddsRatio_working_3-way'!X195^(1/3))*COS(('OddsRatio_working_3-way'!Y195)/3)</f>
        <v>0.51803646280221249</v>
      </c>
      <c r="AG195" s="11">
        <f>-'OddsRatio_working_3-way'!U195/(3*'OddsRatio_working_3-way'!X195^(1/3))*COS(('OddsRatio_working_3-way'!Y195+2*PI())/3)</f>
        <v>-0.32904626616523347</v>
      </c>
      <c r="AH195" s="11">
        <f>-'OddsRatio_working_3-way'!U195/(3*'OddsRatio_working_3-way'!X195^(1/3))*COS(('OddsRatio_working_3-way'!Y195+4*PI())/3)</f>
        <v>-0.18899019663697916</v>
      </c>
      <c r="AI195" s="11">
        <f>'OddsRatio_working_3-way'!U195/(3*'OddsRatio_working_3-way'!X195^(1/3))*SIN(('OddsRatio_working_3-way'!Y195)/3)</f>
        <v>-8.0861409443778592E-2</v>
      </c>
      <c r="AJ195" s="11">
        <f>'OddsRatio_working_3-way'!U195/(3*'OddsRatio_working_3-way'!X195^(1/3))*SIN(('OddsRatio_working_3-way'!Y195+2*PI())/3)</f>
        <v>-0.40820203215145906</v>
      </c>
      <c r="AK195" s="11">
        <f>'OddsRatio_working_3-way'!U195/(3*'OddsRatio_working_3-way'!X195^(1/3))*SIN(('OddsRatio_working_3-way'!Y195+4*PI())/3)</f>
        <v>0.48906344159523768</v>
      </c>
      <c r="AL195" s="11">
        <f>'OddsRatio_working_3-way'!Z195+'OddsRatio_working_3-way'!AF195</f>
        <v>1.036072925604425</v>
      </c>
      <c r="AM195" s="11">
        <f>'OddsRatio_working_3-way'!AA195+'OddsRatio_working_3-way'!AG195</f>
        <v>-0.65809253233046694</v>
      </c>
      <c r="AN195" s="11">
        <f>'OddsRatio_working_3-way'!AB195+'OddsRatio_working_3-way'!AH195</f>
        <v>-0.37798039327395833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1.036072925604425</v>
      </c>
      <c r="AS195" s="11">
        <f>IF(('OddsRatio_working_3-way'!X195=0),IF(Q195&gt;0,-Q195^(1/3),(-Q195)^(1/3)),'OddsRatio_working_3-way'!AM195-'OddsRatio_working_3-way'!R195/3)</f>
        <v>-0.65809253233046694</v>
      </c>
      <c r="AT195" s="11">
        <f>IF(('OddsRatio_working_3-way'!X195=0),IF(Q195&gt;0,-Q195^(1/3),(-Q195)^(1/3)),'OddsRatio_working_3-way'!AN195-'OddsRatio_working_3-way'!R195/3)</f>
        <v>-0.37798039327395833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1.8</v>
      </c>
      <c r="B196" s="4">
        <f>IF('True_Odds_Calculator_3-way'!B197="","",'True_Odds_Calculator_3-way'!B197)</f>
        <v>4.26</v>
      </c>
      <c r="C196" s="4">
        <f>IF('True_Odds_Calculator_3-way'!C197="","",'True_Odds_Calculator_3-way'!C197)</f>
        <v>4.07</v>
      </c>
      <c r="D196" s="9">
        <f t="shared" ref="D196:D259" si="52">(K196/(AR196+K196-(AR196*K196)))</f>
        <v>0.5408681758723366</v>
      </c>
      <c r="E196" s="9">
        <f t="shared" ref="E196:E259" si="53">(L196/(AR196+L196-(AR196*L196)))</f>
        <v>0.22425630965745399</v>
      </c>
      <c r="F196" s="9">
        <f t="shared" ref="F196:F259" si="54">(M196/(AR196+M196-(AR196*M196)))</f>
        <v>0.23487551447020941</v>
      </c>
      <c r="G196" s="9">
        <f t="shared" ref="G196:G259" si="55">AR196</f>
        <v>1.0610991841661674</v>
      </c>
      <c r="H196" s="9">
        <f t="shared" ref="H196:H259" si="56">IF(A196="","",1/D196)</f>
        <v>1.8488793473329335</v>
      </c>
      <c r="I196" s="9">
        <f t="shared" ref="I196:I259" si="57">IF(B196="","",1/E196)</f>
        <v>4.4591833403817063</v>
      </c>
      <c r="J196" s="9">
        <f t="shared" ref="J196:J259" si="58">IF(C196="","",1/F196)</f>
        <v>4.2575744953901342</v>
      </c>
      <c r="K196" s="11">
        <f t="shared" ref="K196:K259" si="59">1/A196</f>
        <v>0.55555555555555558</v>
      </c>
      <c r="L196" s="11">
        <f t="shared" ref="L196:L259" si="60">1/B196</f>
        <v>0.23474178403755869</v>
      </c>
      <c r="M196" s="11">
        <f t="shared" ref="M196:M259" si="61">1/C196</f>
        <v>0.24570024570024568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-0.25654848190059454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0.2284614960671299</v>
      </c>
      <c r="Q196" s="11">
        <f>2*'OddsRatio_working_3-way'!K196*'OddsRatio_working_3-way'!L196*'OddsRatio_working_3-way'!M196</f>
        <v>6.4084571126824641E-2</v>
      </c>
      <c r="R196" s="11">
        <f t="shared" ref="R196:R259" si="62">O196/N196</f>
        <v>0</v>
      </c>
      <c r="S196" s="11">
        <f t="shared" ref="S196:S259" si="63">P196/N196</f>
        <v>-0.89051977378549618</v>
      </c>
      <c r="T196" s="11">
        <f t="shared" ref="T196:T259" si="64">Q196/N196</f>
        <v>-0.24979516796227094</v>
      </c>
      <c r="U196" s="11">
        <f>'OddsRatio_working_3-way'!S196-'OddsRatio_working_3-way'!R196^2/3</f>
        <v>-0.89051977378549618</v>
      </c>
      <c r="V196" s="11">
        <f>'OddsRatio_working_3-way'!S196*'OddsRatio_working_3-way'!R196/3-2*'OddsRatio_working_3-way'!R196^3/27-'OddsRatio_working_3-way'!T196</f>
        <v>0.24979516796227094</v>
      </c>
      <c r="W196" s="11">
        <f>'OddsRatio_working_3-way'!V196^2+4*'OddsRatio_working_3-way'!U196^3/27</f>
        <v>-4.2225316274090985E-2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0.1617273494275088</v>
      </c>
      <c r="Y196" s="11">
        <f>IF('OddsRatio_working_3-way'!W196&gt;=0,IF('OddsRatio_working_3-way'!V196+SQRT('OddsRatio_working_3-way'!W196)&gt;0,0,PI()),ACOS('OddsRatio_working_3-way'!V196/(2*'OddsRatio_working_3-way'!X196)))</f>
        <v>0.68838581737926341</v>
      </c>
      <c r="Z196" s="11">
        <f>'OddsRatio_working_3-way'!X196^(1/3)*COS('OddsRatio_working_3-way'!Y196/3)</f>
        <v>0.53054959208308372</v>
      </c>
      <c r="AA196" s="11">
        <f>'OddsRatio_working_3-way'!X196^(1/3)*COS(('OddsRatio_working_3-way'!Y196+2*PI())/3)</f>
        <v>-0.37259576883684009</v>
      </c>
      <c r="AB196" s="11">
        <f>'OddsRatio_working_3-way'!X196^(1/3)*COS(('OddsRatio_working_3-way'!Y196+4*PI())/3)</f>
        <v>-0.15795382324624355</v>
      </c>
      <c r="AC196" s="11">
        <f>'OddsRatio_working_3-way'!X196^(1/3)*SIN('OddsRatio_working_3-way'!Y196/3)</f>
        <v>0.12392358506611592</v>
      </c>
      <c r="AD196" s="11">
        <f>'OddsRatio_working_3-way'!X196^(1/3)*SIN(('OddsRatio_working_3-way'!Y196+2*PI())/3)</f>
        <v>0.39750763217836393</v>
      </c>
      <c r="AE196" s="11">
        <f>'OddsRatio_working_3-way'!X196^(1/3)*SIN(('OddsRatio_working_3-way'!Y196+4*PI())/3)</f>
        <v>-0.52143121724447983</v>
      </c>
      <c r="AF196" s="11">
        <f>-'OddsRatio_working_3-way'!U196/(3*'OddsRatio_working_3-way'!X196^(1/3))*COS(('OddsRatio_working_3-way'!Y196)/3)</f>
        <v>0.53054959208308372</v>
      </c>
      <c r="AG196" s="11">
        <f>-'OddsRatio_working_3-way'!U196/(3*'OddsRatio_working_3-way'!X196^(1/3))*COS(('OddsRatio_working_3-way'!Y196+2*PI())/3)</f>
        <v>-0.37259576883684009</v>
      </c>
      <c r="AH196" s="11">
        <f>-'OddsRatio_working_3-way'!U196/(3*'OddsRatio_working_3-way'!X196^(1/3))*COS(('OddsRatio_working_3-way'!Y196+4*PI())/3)</f>
        <v>-0.15795382324624355</v>
      </c>
      <c r="AI196" s="11">
        <f>'OddsRatio_working_3-way'!U196/(3*'OddsRatio_working_3-way'!X196^(1/3))*SIN(('OddsRatio_working_3-way'!Y196)/3)</f>
        <v>-0.12392358506611592</v>
      </c>
      <c r="AJ196" s="11">
        <f>'OddsRatio_working_3-way'!U196/(3*'OddsRatio_working_3-way'!X196^(1/3))*SIN(('OddsRatio_working_3-way'!Y196+2*PI())/3)</f>
        <v>-0.39750763217836393</v>
      </c>
      <c r="AK196" s="11">
        <f>'OddsRatio_working_3-way'!U196/(3*'OddsRatio_working_3-way'!X196^(1/3))*SIN(('OddsRatio_working_3-way'!Y196+4*PI())/3)</f>
        <v>0.52143121724447983</v>
      </c>
      <c r="AL196" s="11">
        <f>'OddsRatio_working_3-way'!Z196+'OddsRatio_working_3-way'!AF196</f>
        <v>1.0610991841661674</v>
      </c>
      <c r="AM196" s="11">
        <f>'OddsRatio_working_3-way'!AA196+'OddsRatio_working_3-way'!AG196</f>
        <v>-0.74519153767368018</v>
      </c>
      <c r="AN196" s="11">
        <f>'OddsRatio_working_3-way'!AB196+'OddsRatio_working_3-way'!AH196</f>
        <v>-0.31590764649248709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1.0610991841661674</v>
      </c>
      <c r="AS196" s="11">
        <f>IF(('OddsRatio_working_3-way'!X196=0),IF(Q196&gt;0,-Q196^(1/3),(-Q196)^(1/3)),'OddsRatio_working_3-way'!AM196-'OddsRatio_working_3-way'!R196/3)</f>
        <v>-0.74519153767368018</v>
      </c>
      <c r="AT196" s="11">
        <f>IF(('OddsRatio_working_3-way'!X196=0),IF(Q196&gt;0,-Q196^(1/3),(-Q196)^(1/3)),'OddsRatio_working_3-way'!AN196-'OddsRatio_working_3-way'!R196/3)</f>
        <v>-0.31590764649248709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2.4</v>
      </c>
      <c r="B197" s="4">
        <f>IF('True_Odds_Calculator_3-way'!B198="","",'True_Odds_Calculator_3-way'!B198)</f>
        <v>3.51</v>
      </c>
      <c r="C197" s="4">
        <f>IF('True_Odds_Calculator_3-way'!C198="","",'True_Odds_Calculator_3-way'!C198)</f>
        <v>3.07</v>
      </c>
      <c r="D197" s="9">
        <f t="shared" si="52"/>
        <v>0.40668120715358264</v>
      </c>
      <c r="E197" s="9">
        <f t="shared" si="53"/>
        <v>0.27657541723782536</v>
      </c>
      <c r="F197" s="9">
        <f t="shared" si="54"/>
        <v>0.31674337560859206</v>
      </c>
      <c r="G197" s="9">
        <f t="shared" si="55"/>
        <v>1.0420917669485372</v>
      </c>
      <c r="H197" s="9">
        <f t="shared" si="56"/>
        <v>2.4589284737279518</v>
      </c>
      <c r="I197" s="9">
        <f t="shared" si="57"/>
        <v>3.615650335040828</v>
      </c>
      <c r="J197" s="9">
        <f t="shared" si="58"/>
        <v>3.1571299575834719</v>
      </c>
      <c r="K197" s="11">
        <f t="shared" si="59"/>
        <v>0.41666666666666669</v>
      </c>
      <c r="L197" s="11">
        <f t="shared" si="60"/>
        <v>0.28490028490028491</v>
      </c>
      <c r="M197" s="11">
        <f t="shared" si="61"/>
        <v>0.32573289902280134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-0.28126479022244488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0.23123014436803802</v>
      </c>
      <c r="Q197" s="11">
        <f>2*'OddsRatio_working_3-way'!K197*'OddsRatio_working_3-way'!L197*'OddsRatio_working_3-way'!M197</f>
        <v>7.7334496444159864E-2</v>
      </c>
      <c r="R197" s="11">
        <f t="shared" si="62"/>
        <v>0</v>
      </c>
      <c r="S197" s="11">
        <f t="shared" si="63"/>
        <v>-0.82210839182950779</v>
      </c>
      <c r="T197" s="11">
        <f t="shared" si="64"/>
        <v>-0.27495263940786208</v>
      </c>
      <c r="U197" s="11">
        <f>'OddsRatio_working_3-way'!S197-'OddsRatio_working_3-way'!R197^2/3</f>
        <v>-0.82210839182950779</v>
      </c>
      <c r="V197" s="11">
        <f>'OddsRatio_working_3-way'!S197*'OddsRatio_working_3-way'!R197/3-2*'OddsRatio_working_3-way'!R197^3/27-'OddsRatio_working_3-way'!T197</f>
        <v>0.27495263940786208</v>
      </c>
      <c r="W197" s="11">
        <f>'OddsRatio_working_3-way'!V197^2+4*'OddsRatio_working_3-way'!U197^3/27</f>
        <v>-6.7168968750314917E-3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0.14345369531000354</v>
      </c>
      <c r="Y197" s="11">
        <f>IF('OddsRatio_working_3-way'!W197&gt;=0,IF('OddsRatio_working_3-way'!V197+SQRT('OddsRatio_working_3-way'!W197)&gt;0,0,PI()),ACOS('OddsRatio_working_3-way'!V197/(2*'OddsRatio_working_3-way'!X197)))</f>
        <v>0.28969036900638923</v>
      </c>
      <c r="Z197" s="11">
        <f>'OddsRatio_working_3-way'!X197^(1/3)*COS('OddsRatio_working_3-way'!Y197/3)</f>
        <v>0.52104588347426872</v>
      </c>
      <c r="AA197" s="11">
        <f>'OddsRatio_working_3-way'!X197^(1/3)*COS(('OddsRatio_working_3-way'!Y197+2*PI())/3)</f>
        <v>-0.30423207628891952</v>
      </c>
      <c r="AB197" s="11">
        <f>'OddsRatio_working_3-way'!X197^(1/3)*COS(('OddsRatio_working_3-way'!Y197+4*PI())/3)</f>
        <v>-0.21681380718534934</v>
      </c>
      <c r="AC197" s="11">
        <f>'OddsRatio_working_3-way'!X197^(1/3)*SIN('OddsRatio_working_3-way'!Y197/3)</f>
        <v>5.0470961199037406E-2</v>
      </c>
      <c r="AD197" s="11">
        <f>'OddsRatio_working_3-way'!X197^(1/3)*SIN(('OddsRatio_working_3-way'!Y197+2*PI())/3)</f>
        <v>0.42600349102650442</v>
      </c>
      <c r="AE197" s="11">
        <f>'OddsRatio_working_3-way'!X197^(1/3)*SIN(('OddsRatio_working_3-way'!Y197+4*PI())/3)</f>
        <v>-0.47647445222554186</v>
      </c>
      <c r="AF197" s="11">
        <f>-'OddsRatio_working_3-way'!U197/(3*'OddsRatio_working_3-way'!X197^(1/3))*COS(('OddsRatio_working_3-way'!Y197)/3)</f>
        <v>0.5210458834742685</v>
      </c>
      <c r="AG197" s="11">
        <f>-'OddsRatio_working_3-way'!U197/(3*'OddsRatio_working_3-way'!X197^(1/3))*COS(('OddsRatio_working_3-way'!Y197+2*PI())/3)</f>
        <v>-0.30423207628891941</v>
      </c>
      <c r="AH197" s="11">
        <f>-'OddsRatio_working_3-way'!U197/(3*'OddsRatio_working_3-way'!X197^(1/3))*COS(('OddsRatio_working_3-way'!Y197+4*PI())/3)</f>
        <v>-0.21681380718534926</v>
      </c>
      <c r="AI197" s="11">
        <f>'OddsRatio_working_3-way'!U197/(3*'OddsRatio_working_3-way'!X197^(1/3))*SIN(('OddsRatio_working_3-way'!Y197)/3)</f>
        <v>-5.0470961199037385E-2</v>
      </c>
      <c r="AJ197" s="11">
        <f>'OddsRatio_working_3-way'!U197/(3*'OddsRatio_working_3-way'!X197^(1/3))*SIN(('OddsRatio_working_3-way'!Y197+2*PI())/3)</f>
        <v>-0.42600349102650426</v>
      </c>
      <c r="AK197" s="11">
        <f>'OddsRatio_working_3-way'!U197/(3*'OddsRatio_working_3-way'!X197^(1/3))*SIN(('OddsRatio_working_3-way'!Y197+4*PI())/3)</f>
        <v>0.47647445222554169</v>
      </c>
      <c r="AL197" s="11">
        <f>'OddsRatio_working_3-way'!Z197+'OddsRatio_working_3-way'!AF197</f>
        <v>1.0420917669485372</v>
      </c>
      <c r="AM197" s="11">
        <f>'OddsRatio_working_3-way'!AA197+'OddsRatio_working_3-way'!AG197</f>
        <v>-0.60846415257783892</v>
      </c>
      <c r="AN197" s="11">
        <f>'OddsRatio_working_3-way'!AB197+'OddsRatio_working_3-way'!AH197</f>
        <v>-0.43362761437069863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1.0420917669485372</v>
      </c>
      <c r="AS197" s="11">
        <f>IF(('OddsRatio_working_3-way'!X197=0),IF(Q197&gt;0,-Q197^(1/3),(-Q197)^(1/3)),'OddsRatio_working_3-way'!AM197-'OddsRatio_working_3-way'!R197/3)</f>
        <v>-0.60846415257783892</v>
      </c>
      <c r="AT197" s="11">
        <f>IF(('OddsRatio_working_3-way'!X197=0),IF(Q197&gt;0,-Q197^(1/3),(-Q197)^(1/3)),'OddsRatio_working_3-way'!AN197-'OddsRatio_working_3-way'!R197/3)</f>
        <v>-0.43362761437069863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2.21</v>
      </c>
      <c r="B198" s="4">
        <f>IF('True_Odds_Calculator_3-way'!B199="","",'True_Odds_Calculator_3-way'!B199)</f>
        <v>3.88</v>
      </c>
      <c r="C198" s="4">
        <f>IF('True_Odds_Calculator_3-way'!C199="","",'True_Odds_Calculator_3-way'!C199)</f>
        <v>3.14</v>
      </c>
      <c r="D198" s="9">
        <f t="shared" si="52"/>
        <v>0.44160657990813834</v>
      </c>
      <c r="E198" s="9">
        <f t="shared" si="53"/>
        <v>0.24940010221969111</v>
      </c>
      <c r="F198" s="9">
        <f t="shared" si="54"/>
        <v>0.30899331787217055</v>
      </c>
      <c r="G198" s="9">
        <f t="shared" si="55"/>
        <v>1.045007448623549</v>
      </c>
      <c r="H198" s="9">
        <f t="shared" si="56"/>
        <v>2.2644590128344939</v>
      </c>
      <c r="I198" s="9">
        <f t="shared" si="57"/>
        <v>4.0096214520358204</v>
      </c>
      <c r="J198" s="9">
        <f t="shared" si="58"/>
        <v>3.2363159400543946</v>
      </c>
      <c r="K198" s="11">
        <f t="shared" si="59"/>
        <v>0.45248868778280543</v>
      </c>
      <c r="L198" s="11">
        <f t="shared" si="60"/>
        <v>0.25773195876288663</v>
      </c>
      <c r="M198" s="11">
        <f t="shared" si="61"/>
        <v>0.31847133757961782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-0.2769733501425744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0.23138457259889667</v>
      </c>
      <c r="Q198" s="11">
        <f>2*'OddsRatio_working_3-way'!K198*'OddsRatio_working_3-way'!L198*'OddsRatio_working_3-way'!M198</f>
        <v>7.4280761668987699E-2</v>
      </c>
      <c r="R198" s="11">
        <f t="shared" si="62"/>
        <v>0</v>
      </c>
      <c r="S198" s="11">
        <f t="shared" si="63"/>
        <v>-0.83540374003415663</v>
      </c>
      <c r="T198" s="11">
        <f t="shared" si="64"/>
        <v>-0.26818739647966505</v>
      </c>
      <c r="U198" s="11">
        <f>'OddsRatio_working_3-way'!S198-'OddsRatio_working_3-way'!R198^2/3</f>
        <v>-0.83540374003415663</v>
      </c>
      <c r="V198" s="11">
        <f>'OddsRatio_working_3-way'!S198*'OddsRatio_working_3-way'!R198/3-2*'OddsRatio_working_3-way'!R198^3/27-'OddsRatio_working_3-way'!T198</f>
        <v>0.26818739647966505</v>
      </c>
      <c r="W198" s="11">
        <f>'OddsRatio_working_3-way'!V198^2+4*'OddsRatio_working_3-way'!U198^3/27</f>
        <v>-1.4450005751951475E-2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0.14694768234178834</v>
      </c>
      <c r="Y198" s="11">
        <f>IF('OddsRatio_working_3-way'!W198&gt;=0,IF('OddsRatio_working_3-way'!V198+SQRT('OddsRatio_working_3-way'!W198)&gt;0,0,PI()),ACOS('OddsRatio_working_3-way'!V198/(2*'OddsRatio_working_3-way'!X198)))</f>
        <v>0.42137648492348068</v>
      </c>
      <c r="Z198" s="11">
        <f>'OddsRatio_working_3-way'!X198^(1/3)*COS('OddsRatio_working_3-way'!Y198/3)</f>
        <v>0.5225037243117745</v>
      </c>
      <c r="AA198" s="11">
        <f>'OddsRatio_working_3-way'!X198^(1/3)*COS(('OddsRatio_working_3-way'!Y198+2*PI())/3)</f>
        <v>-0.32523098819542473</v>
      </c>
      <c r="AB198" s="11">
        <f>'OddsRatio_working_3-way'!X198^(1/3)*COS(('OddsRatio_working_3-way'!Y198+4*PI())/3)</f>
        <v>-0.19727273611634971</v>
      </c>
      <c r="AC198" s="11">
        <f>'OddsRatio_working_3-way'!X198^(1/3)*SIN('OddsRatio_working_3-way'!Y198/3)</f>
        <v>7.387673128288795E-2</v>
      </c>
      <c r="AD198" s="11">
        <f>'OddsRatio_working_3-way'!X198^(1/3)*SIN(('OddsRatio_working_3-way'!Y198+2*PI())/3)</f>
        <v>0.41556313318453358</v>
      </c>
      <c r="AE198" s="11">
        <f>'OddsRatio_working_3-way'!X198^(1/3)*SIN(('OddsRatio_working_3-way'!Y198+4*PI())/3)</f>
        <v>-0.48943986446742149</v>
      </c>
      <c r="AF198" s="11">
        <f>-'OddsRatio_working_3-way'!U198/(3*'OddsRatio_working_3-way'!X198^(1/3))*COS(('OddsRatio_working_3-way'!Y198)/3)</f>
        <v>0.5225037243117745</v>
      </c>
      <c r="AG198" s="11">
        <f>-'OddsRatio_working_3-way'!U198/(3*'OddsRatio_working_3-way'!X198^(1/3))*COS(('OddsRatio_working_3-way'!Y198+2*PI())/3)</f>
        <v>-0.32523098819542473</v>
      </c>
      <c r="AH198" s="11">
        <f>-'OddsRatio_working_3-way'!U198/(3*'OddsRatio_working_3-way'!X198^(1/3))*COS(('OddsRatio_working_3-way'!Y198+4*PI())/3)</f>
        <v>-0.19727273611634971</v>
      </c>
      <c r="AI198" s="11">
        <f>'OddsRatio_working_3-way'!U198/(3*'OddsRatio_working_3-way'!X198^(1/3))*SIN(('OddsRatio_working_3-way'!Y198)/3)</f>
        <v>-7.387673128288795E-2</v>
      </c>
      <c r="AJ198" s="11">
        <f>'OddsRatio_working_3-way'!U198/(3*'OddsRatio_working_3-way'!X198^(1/3))*SIN(('OddsRatio_working_3-way'!Y198+2*PI())/3)</f>
        <v>-0.41556313318453358</v>
      </c>
      <c r="AK198" s="11">
        <f>'OddsRatio_working_3-way'!U198/(3*'OddsRatio_working_3-way'!X198^(1/3))*SIN(('OddsRatio_working_3-way'!Y198+4*PI())/3)</f>
        <v>0.48943986446742149</v>
      </c>
      <c r="AL198" s="11">
        <f>'OddsRatio_working_3-way'!Z198+'OddsRatio_working_3-way'!AF198</f>
        <v>1.045007448623549</v>
      </c>
      <c r="AM198" s="11">
        <f>'OddsRatio_working_3-way'!AA198+'OddsRatio_working_3-way'!AG198</f>
        <v>-0.65046197639084946</v>
      </c>
      <c r="AN198" s="11">
        <f>'OddsRatio_working_3-way'!AB198+'OddsRatio_working_3-way'!AH198</f>
        <v>-0.39454547223269942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1.045007448623549</v>
      </c>
      <c r="AS198" s="11">
        <f>IF(('OddsRatio_working_3-way'!X198=0),IF(Q198&gt;0,-Q198^(1/3),(-Q198)^(1/3)),'OddsRatio_working_3-way'!AM198-'OddsRatio_working_3-way'!R198/3)</f>
        <v>-0.65046197639084946</v>
      </c>
      <c r="AT198" s="11">
        <f>IF(('OddsRatio_working_3-way'!X198=0),IF(Q198&gt;0,-Q198^(1/3),(-Q198)^(1/3)),'OddsRatio_working_3-way'!AN198-'OddsRatio_working_3-way'!R198/3)</f>
        <v>-0.39454547223269942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1.24</v>
      </c>
      <c r="B199" s="4">
        <f>IF('True_Odds_Calculator_3-way'!B200="","",'True_Odds_Calculator_3-way'!B200)</f>
        <v>6.74</v>
      </c>
      <c r="C199" s="4">
        <f>IF('True_Odds_Calculator_3-way'!C200="","",'True_Odds_Calculator_3-way'!C200)</f>
        <v>11.77</v>
      </c>
      <c r="D199" s="9">
        <f t="shared" si="52"/>
        <v>0.78846988731538492</v>
      </c>
      <c r="E199" s="9">
        <f t="shared" si="53"/>
        <v>0.13483730000620026</v>
      </c>
      <c r="F199" s="9">
        <f t="shared" si="54"/>
        <v>7.6692812678414699E-2</v>
      </c>
      <c r="G199" s="9">
        <f t="shared" si="55"/>
        <v>1.117830222432683</v>
      </c>
      <c r="H199" s="9">
        <f t="shared" si="56"/>
        <v>1.2682792533838441</v>
      </c>
      <c r="I199" s="9">
        <f t="shared" si="57"/>
        <v>7.4163454767636017</v>
      </c>
      <c r="J199" s="9">
        <f t="shared" si="58"/>
        <v>13.039031495599996</v>
      </c>
      <c r="K199" s="11">
        <f t="shared" si="59"/>
        <v>0.80645161290322587</v>
      </c>
      <c r="L199" s="11">
        <f t="shared" si="60"/>
        <v>0.14836795252225518</v>
      </c>
      <c r="M199" s="11">
        <f t="shared" si="61"/>
        <v>8.4961767204757857E-2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-0.15082759039661209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0.17027730457065354</v>
      </c>
      <c r="Q199" s="11">
        <f>2*'OddsRatio_working_3-way'!K199*'OddsRatio_working_3-way'!L199*'OddsRatio_working_3-way'!M199</f>
        <v>2.0331618456197437E-2</v>
      </c>
      <c r="R199" s="11">
        <f t="shared" si="62"/>
        <v>0</v>
      </c>
      <c r="S199" s="11">
        <f t="shared" si="63"/>
        <v>-1.1289532911246345</v>
      </c>
      <c r="T199" s="11">
        <f t="shared" si="64"/>
        <v>-0.1348003929701056</v>
      </c>
      <c r="U199" s="11">
        <f>'OddsRatio_working_3-way'!S199-'OddsRatio_working_3-way'!R199^2/3</f>
        <v>-1.1289532911246345</v>
      </c>
      <c r="V199" s="11">
        <f>'OddsRatio_working_3-way'!S199*'OddsRatio_working_3-way'!R199/3-2*'OddsRatio_working_3-way'!R199^3/27-'OddsRatio_working_3-way'!T199</f>
        <v>0.1348003929701056</v>
      </c>
      <c r="W199" s="11">
        <f>'OddsRatio_working_3-way'!V199^2+4*'OddsRatio_working_3-way'!U199^3/27</f>
        <v>-0.19499790372126308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0.23085116940691353</v>
      </c>
      <c r="Y199" s="11">
        <f>IF('OddsRatio_working_3-way'!W199&gt;=0,IF('OddsRatio_working_3-way'!V199+SQRT('OddsRatio_working_3-way'!W199)&gt;0,0,PI()),ACOS('OddsRatio_working_3-way'!V199/(2*'OddsRatio_working_3-way'!X199)))</f>
        <v>1.2745168151841069</v>
      </c>
      <c r="Z199" s="11">
        <f>'OddsRatio_working_3-way'!X199^(1/3)*COS('OddsRatio_working_3-way'!Y199/3)</f>
        <v>0.55891511121634152</v>
      </c>
      <c r="AA199" s="11">
        <f>'OddsRatio_working_3-way'!X199^(1/3)*COS(('OddsRatio_working_3-way'!Y199+2*PI())/3)</f>
        <v>-0.49842957807149174</v>
      </c>
      <c r="AB199" s="11">
        <f>'OddsRatio_working_3-way'!X199^(1/3)*COS(('OddsRatio_working_3-way'!Y199+4*PI())/3)</f>
        <v>-6.0485533144849925E-2</v>
      </c>
      <c r="AC199" s="11">
        <f>'OddsRatio_working_3-way'!X199^(1/3)*SIN('OddsRatio_working_3-way'!Y199/3)</f>
        <v>0.25284711222839018</v>
      </c>
      <c r="AD199" s="11">
        <f>'OddsRatio_working_3-way'!X199^(1/3)*SIN(('OddsRatio_working_3-way'!Y199+2*PI())/3)</f>
        <v>0.35761112875816142</v>
      </c>
      <c r="AE199" s="11">
        <f>'OddsRatio_working_3-way'!X199^(1/3)*SIN(('OddsRatio_working_3-way'!Y199+4*PI())/3)</f>
        <v>-0.61045824098655177</v>
      </c>
      <c r="AF199" s="11">
        <f>-'OddsRatio_working_3-way'!U199/(3*'OddsRatio_working_3-way'!X199^(1/3))*COS(('OddsRatio_working_3-way'!Y199)/3)</f>
        <v>0.55891511121634141</v>
      </c>
      <c r="AG199" s="11">
        <f>-'OddsRatio_working_3-way'!U199/(3*'OddsRatio_working_3-way'!X199^(1/3))*COS(('OddsRatio_working_3-way'!Y199+2*PI())/3)</f>
        <v>-0.49842957807149163</v>
      </c>
      <c r="AH199" s="11">
        <f>-'OddsRatio_working_3-way'!U199/(3*'OddsRatio_working_3-way'!X199^(1/3))*COS(('OddsRatio_working_3-way'!Y199+4*PI())/3)</f>
        <v>-6.0485533144849911E-2</v>
      </c>
      <c r="AI199" s="11">
        <f>'OddsRatio_working_3-way'!U199/(3*'OddsRatio_working_3-way'!X199^(1/3))*SIN(('OddsRatio_working_3-way'!Y199)/3)</f>
        <v>-0.25284711222839013</v>
      </c>
      <c r="AJ199" s="11">
        <f>'OddsRatio_working_3-way'!U199/(3*'OddsRatio_working_3-way'!X199^(1/3))*SIN(('OddsRatio_working_3-way'!Y199+2*PI())/3)</f>
        <v>-0.35761112875816137</v>
      </c>
      <c r="AK199" s="11">
        <f>'OddsRatio_working_3-way'!U199/(3*'OddsRatio_working_3-way'!X199^(1/3))*SIN(('OddsRatio_working_3-way'!Y199+4*PI())/3)</f>
        <v>0.61045824098655166</v>
      </c>
      <c r="AL199" s="11">
        <f>'OddsRatio_working_3-way'!Z199+'OddsRatio_working_3-way'!AF199</f>
        <v>1.117830222432683</v>
      </c>
      <c r="AM199" s="11">
        <f>'OddsRatio_working_3-way'!AA199+'OddsRatio_working_3-way'!AG199</f>
        <v>-0.99685915614298337</v>
      </c>
      <c r="AN199" s="11">
        <f>'OddsRatio_working_3-way'!AB199+'OddsRatio_working_3-way'!AH199</f>
        <v>-0.12097106628969984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1.117830222432683</v>
      </c>
      <c r="AS199" s="11">
        <f>IF(('OddsRatio_working_3-way'!X199=0),IF(Q199&gt;0,-Q199^(1/3),(-Q199)^(1/3)),'OddsRatio_working_3-way'!AM199-'OddsRatio_working_3-way'!R199/3)</f>
        <v>-0.99685915614298337</v>
      </c>
      <c r="AT199" s="11">
        <f>IF(('OddsRatio_working_3-way'!X199=0),IF(Q199&gt;0,-Q199^(1/3),(-Q199)^(1/3)),'OddsRatio_working_3-way'!AN199-'OddsRatio_working_3-way'!R199/3)</f>
        <v>-0.12097106628969984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2.92</v>
      </c>
      <c r="B200" s="4">
        <f>IF('True_Odds_Calculator_3-way'!B201="","",'True_Odds_Calculator_3-way'!B201)</f>
        <v>3.51</v>
      </c>
      <c r="C200" s="4">
        <f>IF('True_Odds_Calculator_3-way'!C201="","",'True_Odds_Calculator_3-way'!C201)</f>
        <v>2.54</v>
      </c>
      <c r="D200" s="9">
        <f t="shared" si="52"/>
        <v>0.33536021423674739</v>
      </c>
      <c r="E200" s="9">
        <f t="shared" si="53"/>
        <v>0.27848327302611747</v>
      </c>
      <c r="F200" s="9">
        <f t="shared" si="54"/>
        <v>0.3861565127371348</v>
      </c>
      <c r="G200" s="9">
        <f t="shared" si="55"/>
        <v>1.0322230854750443</v>
      </c>
      <c r="H200" s="9">
        <f t="shared" si="56"/>
        <v>2.981868324112086</v>
      </c>
      <c r="I200" s="9">
        <f t="shared" si="57"/>
        <v>3.5908799445423614</v>
      </c>
      <c r="J200" s="9">
        <f t="shared" si="58"/>
        <v>2.5896235516315684</v>
      </c>
      <c r="K200" s="11">
        <f t="shared" si="59"/>
        <v>0.34246575342465752</v>
      </c>
      <c r="L200" s="11">
        <f t="shared" si="60"/>
        <v>0.28490028490028491</v>
      </c>
      <c r="M200" s="11">
        <f t="shared" si="61"/>
        <v>0.39370078740157477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-0.28508343727845387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0.2293246010212896</v>
      </c>
      <c r="Q200" s="11">
        <f>2*'OddsRatio_working_3-way'!K200*'OddsRatio_working_3-way'!L200*'OddsRatio_working_3-way'!M200</f>
        <v>7.6825661983681612E-2</v>
      </c>
      <c r="R200" s="11">
        <f t="shared" si="62"/>
        <v>0</v>
      </c>
      <c r="S200" s="11">
        <f t="shared" si="63"/>
        <v>-0.80441222124489087</v>
      </c>
      <c r="T200" s="11">
        <f t="shared" si="64"/>
        <v>-0.26948483123781941</v>
      </c>
      <c r="U200" s="11">
        <f>'OddsRatio_working_3-way'!S200-'OddsRatio_working_3-way'!R200^2/3</f>
        <v>-0.80441222124489087</v>
      </c>
      <c r="V200" s="11">
        <f>'OddsRatio_working_3-way'!S200*'OddsRatio_working_3-way'!R200/3-2*'OddsRatio_working_3-way'!R200^3/27-'OddsRatio_working_3-way'!T200</f>
        <v>0.26948483123781941</v>
      </c>
      <c r="W200" s="11">
        <f>'OddsRatio_working_3-way'!V200^2+4*'OddsRatio_working_3-way'!U200^3/27</f>
        <v>-4.4917439782242718E-3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0.13884687451064598</v>
      </c>
      <c r="Y200" s="11">
        <f>IF('OddsRatio_working_3-way'!W200&gt;=0,IF('OddsRatio_working_3-way'!V200+SQRT('OddsRatio_working_3-way'!W200)&gt;0,0,PI()),ACOS('OddsRatio_working_3-way'!V200/(2*'OddsRatio_working_3-way'!X200)))</f>
        <v>0.24375335089125372</v>
      </c>
      <c r="Z200" s="11">
        <f>'OddsRatio_working_3-way'!X200^(1/3)*COS('OddsRatio_working_3-way'!Y200/3)</f>
        <v>0.51611154273752213</v>
      </c>
      <c r="AA200" s="11">
        <f>'OddsRatio_working_3-way'!X200^(1/3)*COS(('OddsRatio_working_3-way'!Y200+2*PI())/3)</f>
        <v>-0.29445236325651764</v>
      </c>
      <c r="AB200" s="11">
        <f>'OddsRatio_working_3-way'!X200^(1/3)*COS(('OddsRatio_working_3-way'!Y200+4*PI())/3)</f>
        <v>-0.22165917948100455</v>
      </c>
      <c r="AC200" s="11">
        <f>'OddsRatio_working_3-way'!X200^(1/3)*SIN('OddsRatio_working_3-way'!Y200/3)</f>
        <v>4.2027164247962399E-2</v>
      </c>
      <c r="AD200" s="11">
        <f>'OddsRatio_working_3-way'!X200^(1/3)*SIN(('OddsRatio_working_3-way'!Y200+2*PI())/3)</f>
        <v>0.42595212507309094</v>
      </c>
      <c r="AE200" s="11">
        <f>'OddsRatio_working_3-way'!X200^(1/3)*SIN(('OddsRatio_working_3-way'!Y200+4*PI())/3)</f>
        <v>-0.46797928932105332</v>
      </c>
      <c r="AF200" s="11">
        <f>-'OddsRatio_working_3-way'!U200/(3*'OddsRatio_working_3-way'!X200^(1/3))*COS(('OddsRatio_working_3-way'!Y200)/3)</f>
        <v>0.51611154273752213</v>
      </c>
      <c r="AG200" s="11">
        <f>-'OddsRatio_working_3-way'!U200/(3*'OddsRatio_working_3-way'!X200^(1/3))*COS(('OddsRatio_working_3-way'!Y200+2*PI())/3)</f>
        <v>-0.29445236325651764</v>
      </c>
      <c r="AH200" s="11">
        <f>-'OddsRatio_working_3-way'!U200/(3*'OddsRatio_working_3-way'!X200^(1/3))*COS(('OddsRatio_working_3-way'!Y200+4*PI())/3)</f>
        <v>-0.22165917948100455</v>
      </c>
      <c r="AI200" s="11">
        <f>'OddsRatio_working_3-way'!U200/(3*'OddsRatio_working_3-way'!X200^(1/3))*SIN(('OddsRatio_working_3-way'!Y200)/3)</f>
        <v>-4.2027164247962399E-2</v>
      </c>
      <c r="AJ200" s="11">
        <f>'OddsRatio_working_3-way'!U200/(3*'OddsRatio_working_3-way'!X200^(1/3))*SIN(('OddsRatio_working_3-way'!Y200+2*PI())/3)</f>
        <v>-0.42595212507309094</v>
      </c>
      <c r="AK200" s="11">
        <f>'OddsRatio_working_3-way'!U200/(3*'OddsRatio_working_3-way'!X200^(1/3))*SIN(('OddsRatio_working_3-way'!Y200+4*PI())/3)</f>
        <v>0.46797928932105332</v>
      </c>
      <c r="AL200" s="11">
        <f>'OddsRatio_working_3-way'!Z200+'OddsRatio_working_3-way'!AF200</f>
        <v>1.0322230854750443</v>
      </c>
      <c r="AM200" s="11">
        <f>'OddsRatio_working_3-way'!AA200+'OddsRatio_working_3-way'!AG200</f>
        <v>-0.58890472651303527</v>
      </c>
      <c r="AN200" s="11">
        <f>'OddsRatio_working_3-way'!AB200+'OddsRatio_working_3-way'!AH200</f>
        <v>-0.44331835896200911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1.0322230854750443</v>
      </c>
      <c r="AS200" s="11">
        <f>IF(('OddsRatio_working_3-way'!X200=0),IF(Q200&gt;0,-Q200^(1/3),(-Q200)^(1/3)),'OddsRatio_working_3-way'!AM200-'OddsRatio_working_3-way'!R200/3)</f>
        <v>-0.58890472651303527</v>
      </c>
      <c r="AT200" s="11">
        <f>IF(('OddsRatio_working_3-way'!X200=0),IF(Q200&gt;0,-Q200^(1/3),(-Q200)^(1/3)),'OddsRatio_working_3-way'!AN200-'OddsRatio_working_3-way'!R200/3)</f>
        <v>-0.44331835896200911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3.61</v>
      </c>
      <c r="B201" s="4">
        <f>IF('True_Odds_Calculator_3-way'!B202="","",'True_Odds_Calculator_3-way'!B202)</f>
        <v>4.26</v>
      </c>
      <c r="C201" s="4">
        <f>IF('True_Odds_Calculator_3-way'!C202="","",'True_Odds_Calculator_3-way'!C202)</f>
        <v>1.95</v>
      </c>
      <c r="D201" s="9">
        <f t="shared" si="52"/>
        <v>0.26921923918660851</v>
      </c>
      <c r="E201" s="9">
        <f t="shared" si="53"/>
        <v>0.22776677707371126</v>
      </c>
      <c r="F201" s="9">
        <f t="shared" si="54"/>
        <v>0.50301398373968009</v>
      </c>
      <c r="G201" s="9">
        <f t="shared" si="55"/>
        <v>1.0400171604008535</v>
      </c>
      <c r="H201" s="9">
        <f t="shared" si="56"/>
        <v>3.7144447886462268</v>
      </c>
      <c r="I201" s="9">
        <f t="shared" si="57"/>
        <v>4.3904559429067831</v>
      </c>
      <c r="J201" s="9">
        <f t="shared" si="58"/>
        <v>1.9880163023808106</v>
      </c>
      <c r="K201" s="11">
        <f t="shared" si="59"/>
        <v>0.2770083102493075</v>
      </c>
      <c r="L201" s="11">
        <f t="shared" si="60"/>
        <v>0.23474178403755869</v>
      </c>
      <c r="M201" s="11">
        <f t="shared" si="61"/>
        <v>0.51282051282051289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-0.2695443918572159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0.2274222554352085</v>
      </c>
      <c r="Q201" s="11">
        <f>2*'OddsRatio_working_3-way'!K201*'OddsRatio_working_3-way'!L201*'OddsRatio_working_3-way'!M201</f>
        <v>6.6692743529386672E-2</v>
      </c>
      <c r="R201" s="11">
        <f t="shared" si="62"/>
        <v>0</v>
      </c>
      <c r="S201" s="11">
        <f t="shared" si="63"/>
        <v>-0.84372838873857736</v>
      </c>
      <c r="T201" s="11">
        <f t="shared" si="64"/>
        <v>-0.24742767998198756</v>
      </c>
      <c r="U201" s="11">
        <f>'OddsRatio_working_3-way'!S201-'OddsRatio_working_3-way'!R201^2/3</f>
        <v>-0.84372838873857736</v>
      </c>
      <c r="V201" s="11">
        <f>'OddsRatio_working_3-way'!S201*'OddsRatio_working_3-way'!R201/3-2*'OddsRatio_working_3-way'!R201^3/27-'OddsRatio_working_3-way'!T201</f>
        <v>0.24742767998198756</v>
      </c>
      <c r="W201" s="11">
        <f>'OddsRatio_working_3-way'!V201^2+4*'OddsRatio_working_3-way'!U201^3/27</f>
        <v>-2.7761963228187629E-2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0.14914960614216893</v>
      </c>
      <c r="Y201" s="11">
        <f>IF('OddsRatio_working_3-way'!W201&gt;=0,IF('OddsRatio_working_3-way'!V201+SQRT('OddsRatio_working_3-way'!W201)&gt;0,0,PI()),ACOS('OddsRatio_working_3-way'!V201/(2*'OddsRatio_working_3-way'!X201)))</f>
        <v>0.59265360576768578</v>
      </c>
      <c r="Z201" s="11">
        <f>'OddsRatio_working_3-way'!X201^(1/3)*COS('OddsRatio_working_3-way'!Y201/3)</f>
        <v>0.52000858020042673</v>
      </c>
      <c r="AA201" s="11">
        <f>'OddsRatio_working_3-way'!X201^(1/3)*COS(('OddsRatio_working_3-way'!Y201+2*PI())/3)</f>
        <v>-0.35014531612663796</v>
      </c>
      <c r="AB201" s="11">
        <f>'OddsRatio_working_3-way'!X201^(1/3)*COS(('OddsRatio_working_3-way'!Y201+4*PI())/3)</f>
        <v>-0.16986326407378891</v>
      </c>
      <c r="AC201" s="11">
        <f>'OddsRatio_working_3-way'!X201^(1/3)*SIN('OddsRatio_working_3-way'!Y201/3)</f>
        <v>0.10408589128277065</v>
      </c>
      <c r="AD201" s="11">
        <f>'OddsRatio_working_3-way'!X201^(1/3)*SIN(('OddsRatio_working_3-way'!Y201+2*PI())/3)</f>
        <v>0.39829769499806195</v>
      </c>
      <c r="AE201" s="11">
        <f>'OddsRatio_working_3-way'!X201^(1/3)*SIN(('OddsRatio_working_3-way'!Y201+4*PI())/3)</f>
        <v>-0.50238358628083246</v>
      </c>
      <c r="AF201" s="11">
        <f>-'OddsRatio_working_3-way'!U201/(3*'OddsRatio_working_3-way'!X201^(1/3))*COS(('OddsRatio_working_3-way'!Y201)/3)</f>
        <v>0.52000858020042673</v>
      </c>
      <c r="AG201" s="11">
        <f>-'OddsRatio_working_3-way'!U201/(3*'OddsRatio_working_3-way'!X201^(1/3))*COS(('OddsRatio_working_3-way'!Y201+2*PI())/3)</f>
        <v>-0.35014531612663796</v>
      </c>
      <c r="AH201" s="11">
        <f>-'OddsRatio_working_3-way'!U201/(3*'OddsRatio_working_3-way'!X201^(1/3))*COS(('OddsRatio_working_3-way'!Y201+4*PI())/3)</f>
        <v>-0.16986326407378891</v>
      </c>
      <c r="AI201" s="11">
        <f>'OddsRatio_working_3-way'!U201/(3*'OddsRatio_working_3-way'!X201^(1/3))*SIN(('OddsRatio_working_3-way'!Y201)/3)</f>
        <v>-0.10408589128277065</v>
      </c>
      <c r="AJ201" s="11">
        <f>'OddsRatio_working_3-way'!U201/(3*'OddsRatio_working_3-way'!X201^(1/3))*SIN(('OddsRatio_working_3-way'!Y201+2*PI())/3)</f>
        <v>-0.39829769499806195</v>
      </c>
      <c r="AK201" s="11">
        <f>'OddsRatio_working_3-way'!U201/(3*'OddsRatio_working_3-way'!X201^(1/3))*SIN(('OddsRatio_working_3-way'!Y201+4*PI())/3)</f>
        <v>0.50238358628083246</v>
      </c>
      <c r="AL201" s="11">
        <f>'OddsRatio_working_3-way'!Z201+'OddsRatio_working_3-way'!AF201</f>
        <v>1.0400171604008535</v>
      </c>
      <c r="AM201" s="11">
        <f>'OddsRatio_working_3-way'!AA201+'OddsRatio_working_3-way'!AG201</f>
        <v>-0.70029063225327592</v>
      </c>
      <c r="AN201" s="11">
        <f>'OddsRatio_working_3-way'!AB201+'OddsRatio_working_3-way'!AH201</f>
        <v>-0.33972652814757781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1.0400171604008535</v>
      </c>
      <c r="AS201" s="11">
        <f>IF(('OddsRatio_working_3-way'!X201=0),IF(Q201&gt;0,-Q201^(1/3),(-Q201)^(1/3)),'OddsRatio_working_3-way'!AM201-'OddsRatio_working_3-way'!R201/3)</f>
        <v>-0.70029063225327592</v>
      </c>
      <c r="AT201" s="11">
        <f>IF(('OddsRatio_working_3-way'!X201=0),IF(Q201&gt;0,-Q201^(1/3),(-Q201)^(1/3)),'OddsRatio_working_3-way'!AN201-'OddsRatio_working_3-way'!R201/3)</f>
        <v>-0.33972652814757781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3.69</v>
      </c>
      <c r="B202" s="4">
        <f>IF('True_Odds_Calculator_3-way'!B203="","",'True_Odds_Calculator_3-way'!B203)</f>
        <v>3.6</v>
      </c>
      <c r="C202" s="4">
        <f>IF('True_Odds_Calculator_3-way'!C203="","",'True_Odds_Calculator_3-way'!C203)</f>
        <v>2.11</v>
      </c>
      <c r="D202" s="9">
        <f t="shared" si="52"/>
        <v>0.26409185843633248</v>
      </c>
      <c r="E202" s="9">
        <f t="shared" si="53"/>
        <v>0.27075832422343071</v>
      </c>
      <c r="F202" s="9">
        <f t="shared" si="54"/>
        <v>0.46514981734023653</v>
      </c>
      <c r="G202" s="9">
        <f t="shared" si="55"/>
        <v>1.03589637884936</v>
      </c>
      <c r="H202" s="9">
        <f t="shared" si="56"/>
        <v>3.7865612591047784</v>
      </c>
      <c r="I202" s="9">
        <f t="shared" si="57"/>
        <v>3.6933305850083356</v>
      </c>
      <c r="J202" s="9">
        <f t="shared" si="58"/>
        <v>2.1498449805227899</v>
      </c>
      <c r="K202" s="11">
        <f t="shared" si="59"/>
        <v>0.2710027100271003</v>
      </c>
      <c r="L202" s="11">
        <f t="shared" si="60"/>
        <v>0.27777777777777779</v>
      </c>
      <c r="M202" s="11">
        <f t="shared" si="61"/>
        <v>0.47393364928909953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-0.27697290401024066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0.22833298369845206</v>
      </c>
      <c r="Q202" s="11">
        <f>2*'OddsRatio_working_3-way'!K202*'OddsRatio_working_3-way'!L202*'OddsRatio_working_3-way'!M202</f>
        <v>7.135405740576628E-2</v>
      </c>
      <c r="R202" s="11">
        <f t="shared" si="62"/>
        <v>0</v>
      </c>
      <c r="S202" s="11">
        <f t="shared" si="63"/>
        <v>-0.82438744148781351</v>
      </c>
      <c r="T202" s="11">
        <f t="shared" si="64"/>
        <v>-0.25762107546494178</v>
      </c>
      <c r="U202" s="11">
        <f>'OddsRatio_working_3-way'!S202-'OddsRatio_working_3-way'!R202^2/3</f>
        <v>-0.82438744148781351</v>
      </c>
      <c r="V202" s="11">
        <f>'OddsRatio_working_3-way'!S202*'OddsRatio_working_3-way'!R202/3-2*'OddsRatio_working_3-way'!R202^3/27-'OddsRatio_working_3-way'!T202</f>
        <v>0.25762107546494178</v>
      </c>
      <c r="W202" s="11">
        <f>'OddsRatio_working_3-way'!V202^2+4*'OddsRatio_working_3-way'!U202^3/27</f>
        <v>-1.6633720075873284E-2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0.14405063224400172</v>
      </c>
      <c r="Y202" s="11">
        <f>IF('OddsRatio_working_3-way'!W202&gt;=0,IF('OddsRatio_working_3-way'!V202+SQRT('OddsRatio_working_3-way'!W202)&gt;0,0,PI()),ACOS('OddsRatio_working_3-way'!V202/(2*'OddsRatio_working_3-way'!X202)))</f>
        <v>0.46414819552784015</v>
      </c>
      <c r="Z202" s="11">
        <f>'OddsRatio_working_3-way'!X202^(1/3)*COS('OddsRatio_working_3-way'!Y202/3)</f>
        <v>0.51794818942468002</v>
      </c>
      <c r="AA202" s="11">
        <f>'OddsRatio_working_3-way'!X202^(1/3)*COS(('OddsRatio_working_3-way'!Y202+2*PI())/3)</f>
        <v>-0.32893204762496692</v>
      </c>
      <c r="AB202" s="11">
        <f>'OddsRatio_working_3-way'!X202^(1/3)*COS(('OddsRatio_working_3-way'!Y202+4*PI())/3)</f>
        <v>-0.18901614179971313</v>
      </c>
      <c r="AC202" s="11">
        <f>'OddsRatio_working_3-way'!X202^(1/3)*SIN('OddsRatio_working_3-way'!Y202/3)</f>
        <v>8.0780485892120682E-2</v>
      </c>
      <c r="AD202" s="11">
        <f>'OddsRatio_working_3-way'!X202^(1/3)*SIN(('OddsRatio_working_3-way'!Y202+2*PI())/3)</f>
        <v>0.40816604693986702</v>
      </c>
      <c r="AE202" s="11">
        <f>'OddsRatio_working_3-way'!X202^(1/3)*SIN(('OddsRatio_working_3-way'!Y202+4*PI())/3)</f>
        <v>-0.48894653283198763</v>
      </c>
      <c r="AF202" s="11">
        <f>-'OddsRatio_working_3-way'!U202/(3*'OddsRatio_working_3-way'!X202^(1/3))*COS(('OddsRatio_working_3-way'!Y202)/3)</f>
        <v>0.51794818942467991</v>
      </c>
      <c r="AG202" s="11">
        <f>-'OddsRatio_working_3-way'!U202/(3*'OddsRatio_working_3-way'!X202^(1/3))*COS(('OddsRatio_working_3-way'!Y202+2*PI())/3)</f>
        <v>-0.32893204762496686</v>
      </c>
      <c r="AH202" s="11">
        <f>-'OddsRatio_working_3-way'!U202/(3*'OddsRatio_working_3-way'!X202^(1/3))*COS(('OddsRatio_working_3-way'!Y202+4*PI())/3)</f>
        <v>-0.18901614179971307</v>
      </c>
      <c r="AI202" s="11">
        <f>'OddsRatio_working_3-way'!U202/(3*'OddsRatio_working_3-way'!X202^(1/3))*SIN(('OddsRatio_working_3-way'!Y202)/3)</f>
        <v>-8.0780485892120668E-2</v>
      </c>
      <c r="AJ202" s="11">
        <f>'OddsRatio_working_3-way'!U202/(3*'OddsRatio_working_3-way'!X202^(1/3))*SIN(('OddsRatio_working_3-way'!Y202+2*PI())/3)</f>
        <v>-0.40816604693986691</v>
      </c>
      <c r="AK202" s="11">
        <f>'OddsRatio_working_3-way'!U202/(3*'OddsRatio_working_3-way'!X202^(1/3))*SIN(('OddsRatio_working_3-way'!Y202+4*PI())/3)</f>
        <v>0.48894653283198758</v>
      </c>
      <c r="AL202" s="11">
        <f>'OddsRatio_working_3-way'!Z202+'OddsRatio_working_3-way'!AF202</f>
        <v>1.03589637884936</v>
      </c>
      <c r="AM202" s="11">
        <f>'OddsRatio_working_3-way'!AA202+'OddsRatio_working_3-way'!AG202</f>
        <v>-0.65786409524993372</v>
      </c>
      <c r="AN202" s="11">
        <f>'OddsRatio_working_3-way'!AB202+'OddsRatio_working_3-way'!AH202</f>
        <v>-0.3780322835994262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1.03589637884936</v>
      </c>
      <c r="AS202" s="11">
        <f>IF(('OddsRatio_working_3-way'!X202=0),IF(Q202&gt;0,-Q202^(1/3),(-Q202)^(1/3)),'OddsRatio_working_3-way'!AM202-'OddsRatio_working_3-way'!R202/3)</f>
        <v>-0.65786409524993372</v>
      </c>
      <c r="AT202" s="11">
        <f>IF(('OddsRatio_working_3-way'!X202=0),IF(Q202&gt;0,-Q202^(1/3),(-Q202)^(1/3)),'OddsRatio_working_3-way'!AN202-'OddsRatio_working_3-way'!R202/3)</f>
        <v>-0.3780322835994262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3.78</v>
      </c>
      <c r="B203" s="4">
        <f>IF('True_Odds_Calculator_3-way'!B204="","",'True_Odds_Calculator_3-way'!B204)</f>
        <v>3.76</v>
      </c>
      <c r="C203" s="4">
        <f>IF('True_Odds_Calculator_3-way'!C204="","",'True_Odds_Calculator_3-way'!C204)</f>
        <v>2.0299999999999998</v>
      </c>
      <c r="D203" s="9">
        <f t="shared" si="52"/>
        <v>0.25754195625440357</v>
      </c>
      <c r="E203" s="9">
        <f t="shared" si="53"/>
        <v>0.25892498458195445</v>
      </c>
      <c r="F203" s="9">
        <f t="shared" si="54"/>
        <v>0.48353305916364175</v>
      </c>
      <c r="G203" s="9">
        <f t="shared" si="55"/>
        <v>1.0370008935304975</v>
      </c>
      <c r="H203" s="9">
        <f t="shared" si="56"/>
        <v>3.8828624840147827</v>
      </c>
      <c r="I203" s="9">
        <f t="shared" si="57"/>
        <v>3.8621224661441733</v>
      </c>
      <c r="J203" s="9">
        <f t="shared" si="58"/>
        <v>2.0681109203364123</v>
      </c>
      <c r="K203" s="11">
        <f t="shared" si="59"/>
        <v>0.26455026455026459</v>
      </c>
      <c r="L203" s="11">
        <f t="shared" si="60"/>
        <v>0.26595744680851063</v>
      </c>
      <c r="M203" s="11">
        <f t="shared" si="61"/>
        <v>0.49261083743842371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-0.27391475054193837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0.22771397627282758</v>
      </c>
      <c r="Q203" s="11">
        <f>2*'OddsRatio_working_3-way'!K203*'OddsRatio_working_3-way'!L203*'OddsRatio_working_3-way'!M203</f>
        <v>6.9319323066309779E-2</v>
      </c>
      <c r="R203" s="11">
        <f t="shared" si="62"/>
        <v>0</v>
      </c>
      <c r="S203" s="11">
        <f t="shared" si="63"/>
        <v>-0.83133155780145873</v>
      </c>
      <c r="T203" s="11">
        <f t="shared" si="64"/>
        <v>-0.25306896736726298</v>
      </c>
      <c r="U203" s="11">
        <f>'OddsRatio_working_3-way'!S203-'OddsRatio_working_3-way'!R203^2/3</f>
        <v>-0.83133155780145873</v>
      </c>
      <c r="V203" s="11">
        <f>'OddsRatio_working_3-way'!S203*'OddsRatio_working_3-way'!R203/3-2*'OddsRatio_working_3-way'!R203^3/27-'OddsRatio_working_3-way'!T203</f>
        <v>0.25306896736726298</v>
      </c>
      <c r="W203" s="11">
        <f>'OddsRatio_working_3-way'!V203^2+4*'OddsRatio_working_3-way'!U203^3/27</f>
        <v>-2.1073630756285405E-2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0.14587454627231769</v>
      </c>
      <c r="Y203" s="11">
        <f>IF('OddsRatio_working_3-way'!W203&gt;=0,IF('OddsRatio_working_3-way'!V203+SQRT('OddsRatio_working_3-way'!W203)&gt;0,0,PI()),ACOS('OddsRatio_working_3-way'!V203/(2*'OddsRatio_working_3-way'!X203)))</f>
        <v>0.52080301945655405</v>
      </c>
      <c r="Z203" s="11">
        <f>'OddsRatio_working_3-way'!X203^(1/3)*COS('OddsRatio_working_3-way'!Y203/3)</f>
        <v>0.51850044676524876</v>
      </c>
      <c r="AA203" s="11">
        <f>'OddsRatio_working_3-way'!X203^(1/3)*COS(('OddsRatio_working_3-way'!Y203+2*PI())/3)</f>
        <v>-0.33799572787997867</v>
      </c>
      <c r="AB203" s="11">
        <f>'OddsRatio_working_3-way'!X203^(1/3)*COS(('OddsRatio_working_3-way'!Y203+4*PI())/3)</f>
        <v>-0.18050471888527017</v>
      </c>
      <c r="AC203" s="11">
        <f>'OddsRatio_working_3-way'!X203^(1/3)*SIN('OddsRatio_working_3-way'!Y203/3)</f>
        <v>9.092747643804068E-2</v>
      </c>
      <c r="AD203" s="11">
        <f>'OddsRatio_working_3-way'!X203^(1/3)*SIN(('OddsRatio_working_3-way'!Y203+2*PI())/3)</f>
        <v>0.40357082055326593</v>
      </c>
      <c r="AE203" s="11">
        <f>'OddsRatio_working_3-way'!X203^(1/3)*SIN(('OddsRatio_working_3-way'!Y203+4*PI())/3)</f>
        <v>-0.49449829699130671</v>
      </c>
      <c r="AF203" s="11">
        <f>-'OddsRatio_working_3-way'!U203/(3*'OddsRatio_working_3-way'!X203^(1/3))*COS(('OddsRatio_working_3-way'!Y203)/3)</f>
        <v>0.51850044676524865</v>
      </c>
      <c r="AG203" s="11">
        <f>-'OddsRatio_working_3-way'!U203/(3*'OddsRatio_working_3-way'!X203^(1/3))*COS(('OddsRatio_working_3-way'!Y203+2*PI())/3)</f>
        <v>-0.33799572787997861</v>
      </c>
      <c r="AH203" s="11">
        <f>-'OddsRatio_working_3-way'!U203/(3*'OddsRatio_working_3-way'!X203^(1/3))*COS(('OddsRatio_working_3-way'!Y203+4*PI())/3)</f>
        <v>-0.18050471888527014</v>
      </c>
      <c r="AI203" s="11">
        <f>'OddsRatio_working_3-way'!U203/(3*'OddsRatio_working_3-way'!X203^(1/3))*SIN(('OddsRatio_working_3-way'!Y203)/3)</f>
        <v>-9.0927476438040652E-2</v>
      </c>
      <c r="AJ203" s="11">
        <f>'OddsRatio_working_3-way'!U203/(3*'OddsRatio_working_3-way'!X203^(1/3))*SIN(('OddsRatio_working_3-way'!Y203+2*PI())/3)</f>
        <v>-0.40357082055326587</v>
      </c>
      <c r="AK203" s="11">
        <f>'OddsRatio_working_3-way'!U203/(3*'OddsRatio_working_3-way'!X203^(1/3))*SIN(('OddsRatio_working_3-way'!Y203+4*PI())/3)</f>
        <v>0.4944982969913066</v>
      </c>
      <c r="AL203" s="11">
        <f>'OddsRatio_working_3-way'!Z203+'OddsRatio_working_3-way'!AF203</f>
        <v>1.0370008935304975</v>
      </c>
      <c r="AM203" s="11">
        <f>'OddsRatio_working_3-way'!AA203+'OddsRatio_working_3-way'!AG203</f>
        <v>-0.67599145575995734</v>
      </c>
      <c r="AN203" s="11">
        <f>'OddsRatio_working_3-way'!AB203+'OddsRatio_working_3-way'!AH203</f>
        <v>-0.36100943777054029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1.0370008935304975</v>
      </c>
      <c r="AS203" s="11">
        <f>IF(('OddsRatio_working_3-way'!X203=0),IF(Q203&gt;0,-Q203^(1/3),(-Q203)^(1/3)),'OddsRatio_working_3-way'!AM203-'OddsRatio_working_3-way'!R203/3)</f>
        <v>-0.67599145575995734</v>
      </c>
      <c r="AT203" s="11">
        <f>IF(('OddsRatio_working_3-way'!X203=0),IF(Q203&gt;0,-Q203^(1/3),(-Q203)^(1/3)),'OddsRatio_working_3-way'!AN203-'OddsRatio_working_3-way'!R203/3)</f>
        <v>-0.36100943777054029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1.42</v>
      </c>
      <c r="B204" s="4">
        <f>IF('True_Odds_Calculator_3-way'!B205="","",'True_Odds_Calculator_3-way'!B205)</f>
        <v>5.32</v>
      </c>
      <c r="C204" s="4">
        <f>IF('True_Odds_Calculator_3-way'!C205="","",'True_Odds_Calculator_3-way'!C205)</f>
        <v>7.38</v>
      </c>
      <c r="D204" s="9">
        <f t="shared" si="52"/>
        <v>0.69194466142984834</v>
      </c>
      <c r="E204" s="9">
        <f t="shared" si="53"/>
        <v>0.17923641433609125</v>
      </c>
      <c r="F204" s="9">
        <f t="shared" si="54"/>
        <v>0.12881892423406055</v>
      </c>
      <c r="G204" s="9">
        <f t="shared" si="55"/>
        <v>1.0600054205462728</v>
      </c>
      <c r="H204" s="9">
        <f t="shared" si="56"/>
        <v>1.4452022766294343</v>
      </c>
      <c r="I204" s="9">
        <f t="shared" si="57"/>
        <v>5.5792234167598993</v>
      </c>
      <c r="J204" s="9">
        <f t="shared" si="58"/>
        <v>7.7628345830852199</v>
      </c>
      <c r="K204" s="11">
        <f t="shared" si="59"/>
        <v>0.70422535211267612</v>
      </c>
      <c r="L204" s="11">
        <f t="shared" si="60"/>
        <v>0.18796992481203006</v>
      </c>
      <c r="M204" s="11">
        <f t="shared" si="61"/>
        <v>0.13550135501355015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-0.20763347737257953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0.19945661703784251</v>
      </c>
      <c r="Q204" s="11">
        <f>2*'OddsRatio_working_3-way'!K204*'OddsRatio_working_3-way'!L204*'OddsRatio_working_3-way'!M204</f>
        <v>3.5873492272993267E-2</v>
      </c>
      <c r="R204" s="11">
        <f t="shared" si="62"/>
        <v>0</v>
      </c>
      <c r="S204" s="11">
        <f t="shared" si="63"/>
        <v>-0.96061877671073059</v>
      </c>
      <c r="T204" s="11">
        <f t="shared" si="64"/>
        <v>-0.17277316127890843</v>
      </c>
      <c r="U204" s="11">
        <f>'OddsRatio_working_3-way'!S204-'OddsRatio_working_3-way'!R204^2/3</f>
        <v>-0.96061877671073059</v>
      </c>
      <c r="V204" s="11">
        <f>'OddsRatio_working_3-way'!S204*'OddsRatio_working_3-way'!R204/3-2*'OddsRatio_working_3-way'!R204^3/27-'OddsRatio_working_3-way'!T204</f>
        <v>0.17277316127890843</v>
      </c>
      <c r="W204" s="11">
        <f>'OddsRatio_working_3-way'!V204^2+4*'OddsRatio_working_3-way'!U204^3/27</f>
        <v>-0.1014750490816104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0.18119438066612201</v>
      </c>
      <c r="Y204" s="11">
        <f>IF('OddsRatio_working_3-way'!W204&gt;=0,IF('OddsRatio_working_3-way'!V204+SQRT('OddsRatio_working_3-way'!W204)&gt;0,0,PI()),ACOS('OddsRatio_working_3-way'!V204/(2*'OddsRatio_working_3-way'!X204)))</f>
        <v>1.0738289976052915</v>
      </c>
      <c r="Z204" s="11">
        <f>'OddsRatio_working_3-way'!X204^(1/3)*COS('OddsRatio_working_3-way'!Y204/3)</f>
        <v>0.53000271027313639</v>
      </c>
      <c r="AA204" s="11">
        <f>'OddsRatio_working_3-way'!X204^(1/3)*COS(('OddsRatio_working_3-way'!Y204+2*PI())/3)</f>
        <v>-0.43669159803065344</v>
      </c>
      <c r="AB204" s="11">
        <f>'OddsRatio_working_3-way'!X204^(1/3)*COS(('OddsRatio_working_3-way'!Y204+4*PI())/3)</f>
        <v>-9.331111224248291E-2</v>
      </c>
      <c r="AC204" s="11">
        <f>'OddsRatio_working_3-way'!X204^(1/3)*SIN('OddsRatio_working_3-way'!Y204/3)</f>
        <v>0.19825081590426469</v>
      </c>
      <c r="AD204" s="11">
        <f>'OddsRatio_working_3-way'!X204^(1/3)*SIN(('OddsRatio_working_3-way'!Y204+2*PI())/3)</f>
        <v>0.35987040321900754</v>
      </c>
      <c r="AE204" s="11">
        <f>'OddsRatio_working_3-way'!X204^(1/3)*SIN(('OddsRatio_working_3-way'!Y204+4*PI())/3)</f>
        <v>-0.55812121912327217</v>
      </c>
      <c r="AF204" s="11">
        <f>-'OddsRatio_working_3-way'!U204/(3*'OddsRatio_working_3-way'!X204^(1/3))*COS(('OddsRatio_working_3-way'!Y204)/3)</f>
        <v>0.53000271027313639</v>
      </c>
      <c r="AG204" s="11">
        <f>-'OddsRatio_working_3-way'!U204/(3*'OddsRatio_working_3-way'!X204^(1/3))*COS(('OddsRatio_working_3-way'!Y204+2*PI())/3)</f>
        <v>-0.43669159803065333</v>
      </c>
      <c r="AH204" s="11">
        <f>-'OddsRatio_working_3-way'!U204/(3*'OddsRatio_working_3-way'!X204^(1/3))*COS(('OddsRatio_working_3-way'!Y204+4*PI())/3)</f>
        <v>-9.3311112242482896E-2</v>
      </c>
      <c r="AI204" s="11">
        <f>'OddsRatio_working_3-way'!U204/(3*'OddsRatio_working_3-way'!X204^(1/3))*SIN(('OddsRatio_working_3-way'!Y204)/3)</f>
        <v>-0.19825081590426463</v>
      </c>
      <c r="AJ204" s="11">
        <f>'OddsRatio_working_3-way'!U204/(3*'OddsRatio_working_3-way'!X204^(1/3))*SIN(('OddsRatio_working_3-way'!Y204+2*PI())/3)</f>
        <v>-0.35987040321900748</v>
      </c>
      <c r="AK204" s="11">
        <f>'OddsRatio_working_3-way'!U204/(3*'OddsRatio_working_3-way'!X204^(1/3))*SIN(('OddsRatio_working_3-way'!Y204+4*PI())/3)</f>
        <v>0.55812121912327206</v>
      </c>
      <c r="AL204" s="11">
        <f>'OddsRatio_working_3-way'!Z204+'OddsRatio_working_3-way'!AF204</f>
        <v>1.0600054205462728</v>
      </c>
      <c r="AM204" s="11">
        <f>'OddsRatio_working_3-way'!AA204+'OddsRatio_working_3-way'!AG204</f>
        <v>-0.87338319606130677</v>
      </c>
      <c r="AN204" s="11">
        <f>'OddsRatio_working_3-way'!AB204+'OddsRatio_working_3-way'!AH204</f>
        <v>-0.18662222448496579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1.0600054205462728</v>
      </c>
      <c r="AS204" s="11">
        <f>IF(('OddsRatio_working_3-way'!X204=0),IF(Q204&gt;0,-Q204^(1/3),(-Q204)^(1/3)),'OddsRatio_working_3-way'!AM204-'OddsRatio_working_3-way'!R204/3)</f>
        <v>-0.87338319606130677</v>
      </c>
      <c r="AT204" s="11">
        <f>IF(('OddsRatio_working_3-way'!X204=0),IF(Q204&gt;0,-Q204^(1/3),(-Q204)^(1/3)),'OddsRatio_working_3-way'!AN204-'OddsRatio_working_3-way'!R204/3)</f>
        <v>-0.18662222448496579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</v>
      </c>
      <c r="B205" s="4">
        <f>IF('True_Odds_Calculator_3-way'!B206="","",'True_Odds_Calculator_3-way'!B206)</f>
        <v>3.61</v>
      </c>
      <c r="C205" s="4">
        <f>IF('True_Odds_Calculator_3-way'!C206="","",'True_Odds_Calculator_3-way'!C206)</f>
        <v>2.4</v>
      </c>
      <c r="D205" s="9">
        <f t="shared" si="52"/>
        <v>0.32432047270284187</v>
      </c>
      <c r="E205" s="9">
        <f t="shared" si="53"/>
        <v>0.2689041076065129</v>
      </c>
      <c r="F205" s="9">
        <f t="shared" si="54"/>
        <v>0.40677541969064535</v>
      </c>
      <c r="G205" s="9">
        <f t="shared" si="55"/>
        <v>1.0416849754598263</v>
      </c>
      <c r="H205" s="9">
        <f t="shared" si="56"/>
        <v>3.0833699509196526</v>
      </c>
      <c r="I205" s="9">
        <f t="shared" si="57"/>
        <v>3.7187977859501462</v>
      </c>
      <c r="J205" s="9">
        <f t="shared" si="58"/>
        <v>2.458358965643757</v>
      </c>
      <c r="K205" s="11">
        <f t="shared" si="59"/>
        <v>0.33333333333333331</v>
      </c>
      <c r="L205" s="11">
        <f t="shared" si="60"/>
        <v>0.2770083102493075</v>
      </c>
      <c r="M205" s="11">
        <f t="shared" si="61"/>
        <v>0.41666666666666669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-0.28116343490304707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0.23122499230532473</v>
      </c>
      <c r="Q205" s="11">
        <f>2*'OddsRatio_working_3-way'!K205*'OddsRatio_working_3-way'!L205*'OddsRatio_working_3-way'!M205</f>
        <v>7.694675284702987E-2</v>
      </c>
      <c r="R205" s="11">
        <f t="shared" si="62"/>
        <v>0</v>
      </c>
      <c r="S205" s="11">
        <f t="shared" si="63"/>
        <v>-0.82238642583470178</v>
      </c>
      <c r="T205" s="11">
        <f t="shared" si="64"/>
        <v>-0.27367268746579099</v>
      </c>
      <c r="U205" s="11">
        <f>'OddsRatio_working_3-way'!S205-'OddsRatio_working_3-way'!R205^2/3</f>
        <v>-0.82238642583470178</v>
      </c>
      <c r="V205" s="11">
        <f>'OddsRatio_working_3-way'!S205*'OddsRatio_working_3-way'!R205/3-2*'OddsRatio_working_3-way'!R205^3/27-'OddsRatio_working_3-way'!T205</f>
        <v>0.27367268746579099</v>
      </c>
      <c r="W205" s="11">
        <f>'OddsRatio_working_3-way'!V205^2+4*'OddsRatio_working_3-way'!U205^3/27</f>
        <v>-7.5026559210372434E-3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0.14352647472312013</v>
      </c>
      <c r="Y205" s="11">
        <f>IF('OddsRatio_working_3-way'!W205&gt;=0,IF('OddsRatio_working_3-way'!V205+SQRT('OddsRatio_working_3-way'!W205)&gt;0,0,PI()),ACOS('OddsRatio_working_3-way'!V205/(2*'OddsRatio_working_3-way'!X205)))</f>
        <v>0.30652638762893392</v>
      </c>
      <c r="Z205" s="11">
        <f>'OddsRatio_working_3-way'!X205^(1/3)*COS('OddsRatio_working_3-way'!Y205/3)</f>
        <v>0.52084248772991315</v>
      </c>
      <c r="AA205" s="11">
        <f>'OddsRatio_working_3-way'!X205^(1/3)*COS(('OddsRatio_working_3-way'!Y205+2*PI())/3)</f>
        <v>-0.30666985130520102</v>
      </c>
      <c r="AB205" s="11">
        <f>'OddsRatio_working_3-way'!X205^(1/3)*COS(('OddsRatio_working_3-way'!Y205+4*PI())/3)</f>
        <v>-0.21417263642471229</v>
      </c>
      <c r="AC205" s="11">
        <f>'OddsRatio_working_3-way'!X205^(1/3)*SIN('OddsRatio_working_3-way'!Y205/3)</f>
        <v>5.3403291910540968E-2</v>
      </c>
      <c r="AD205" s="11">
        <f>'OddsRatio_working_3-way'!X205^(1/3)*SIN(('OddsRatio_working_3-way'!Y205+2*PI())/3)</f>
        <v>0.42436117978911914</v>
      </c>
      <c r="AE205" s="11">
        <f>'OddsRatio_working_3-way'!X205^(1/3)*SIN(('OddsRatio_working_3-way'!Y205+4*PI())/3)</f>
        <v>-0.47776447169966002</v>
      </c>
      <c r="AF205" s="11">
        <f>-'OddsRatio_working_3-way'!U205/(3*'OddsRatio_working_3-way'!X205^(1/3))*COS(('OddsRatio_working_3-way'!Y205)/3)</f>
        <v>0.52084248772991315</v>
      </c>
      <c r="AG205" s="11">
        <f>-'OddsRatio_working_3-way'!U205/(3*'OddsRatio_working_3-way'!X205^(1/3))*COS(('OddsRatio_working_3-way'!Y205+2*PI())/3)</f>
        <v>-0.30666985130520102</v>
      </c>
      <c r="AH205" s="11">
        <f>-'OddsRatio_working_3-way'!U205/(3*'OddsRatio_working_3-way'!X205^(1/3))*COS(('OddsRatio_working_3-way'!Y205+4*PI())/3)</f>
        <v>-0.21417263642471229</v>
      </c>
      <c r="AI205" s="11">
        <f>'OddsRatio_working_3-way'!U205/(3*'OddsRatio_working_3-way'!X205^(1/3))*SIN(('OddsRatio_working_3-way'!Y205)/3)</f>
        <v>-5.3403291910540968E-2</v>
      </c>
      <c r="AJ205" s="11">
        <f>'OddsRatio_working_3-way'!U205/(3*'OddsRatio_working_3-way'!X205^(1/3))*SIN(('OddsRatio_working_3-way'!Y205+2*PI())/3)</f>
        <v>-0.42436117978911914</v>
      </c>
      <c r="AK205" s="11">
        <f>'OddsRatio_working_3-way'!U205/(3*'OddsRatio_working_3-way'!X205^(1/3))*SIN(('OddsRatio_working_3-way'!Y205+4*PI())/3)</f>
        <v>0.47776447169966002</v>
      </c>
      <c r="AL205" s="11">
        <f>'OddsRatio_working_3-way'!Z205+'OddsRatio_working_3-way'!AF205</f>
        <v>1.0416849754598263</v>
      </c>
      <c r="AM205" s="11">
        <f>'OddsRatio_working_3-way'!AA205+'OddsRatio_working_3-way'!AG205</f>
        <v>-0.61333970261040205</v>
      </c>
      <c r="AN205" s="11">
        <f>'OddsRatio_working_3-way'!AB205+'OddsRatio_working_3-way'!AH205</f>
        <v>-0.42834527284942459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1.0416849754598263</v>
      </c>
      <c r="AS205" s="11">
        <f>IF(('OddsRatio_working_3-way'!X205=0),IF(Q205&gt;0,-Q205^(1/3),(-Q205)^(1/3)),'OddsRatio_working_3-way'!AM205-'OddsRatio_working_3-way'!R205/3)</f>
        <v>-0.61333970261040205</v>
      </c>
      <c r="AT205" s="11">
        <f>IF(('OddsRatio_working_3-way'!X205=0),IF(Q205&gt;0,-Q205^(1/3),(-Q205)^(1/3)),'OddsRatio_working_3-way'!AN205-'OddsRatio_working_3-way'!R205/3)</f>
        <v>-0.42834527284942459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</v>
      </c>
      <c r="B206" s="4">
        <f>IF('True_Odds_Calculator_3-way'!B207="","",'True_Odds_Calculator_3-way'!B207)</f>
        <v>3.52</v>
      </c>
      <c r="C206" s="4">
        <f>IF('True_Odds_Calculator_3-way'!C207="","",'True_Odds_Calculator_3-way'!C207)</f>
        <v>3.85</v>
      </c>
      <c r="D206" s="9">
        <f t="shared" si="52"/>
        <v>0.47404288442394554</v>
      </c>
      <c r="E206" s="9">
        <f t="shared" si="53"/>
        <v>0.2748980662615137</v>
      </c>
      <c r="F206" s="9">
        <f t="shared" si="54"/>
        <v>0.25105904931454093</v>
      </c>
      <c r="G206" s="9">
        <f t="shared" si="55"/>
        <v>1.0467111191713807</v>
      </c>
      <c r="H206" s="9">
        <f t="shared" si="56"/>
        <v>2.1095137863216635</v>
      </c>
      <c r="I206" s="9">
        <f t="shared" si="57"/>
        <v>3.6377120203118798</v>
      </c>
      <c r="J206" s="9">
        <f t="shared" si="58"/>
        <v>3.9831266896384347</v>
      </c>
      <c r="K206" s="11">
        <f t="shared" si="59"/>
        <v>0.4854368932038835</v>
      </c>
      <c r="L206" s="11">
        <f t="shared" si="60"/>
        <v>0.28409090909090912</v>
      </c>
      <c r="M206" s="11">
        <f t="shared" si="61"/>
        <v>0.25974025974025972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-0.27269718366364448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0.23032461801217319</v>
      </c>
      <c r="Q206" s="11">
        <f>2*'OddsRatio_working_3-way'!K206*'OddsRatio_working_3-way'!L206*'OddsRatio_working_3-way'!M206</f>
        <v>7.1640627686523545E-2</v>
      </c>
      <c r="R206" s="11">
        <f t="shared" si="62"/>
        <v>0</v>
      </c>
      <c r="S206" s="11">
        <f t="shared" si="63"/>
        <v>-0.84461678304776588</v>
      </c>
      <c r="T206" s="11">
        <f t="shared" si="64"/>
        <v>-0.26271128555140466</v>
      </c>
      <c r="U206" s="11">
        <f>'OddsRatio_working_3-way'!S206-'OddsRatio_working_3-way'!R206^2/3</f>
        <v>-0.84461678304776588</v>
      </c>
      <c r="V206" s="11">
        <f>'OddsRatio_working_3-way'!S206*'OddsRatio_working_3-way'!R206/3-2*'OddsRatio_working_3-way'!R206^3/27-'OddsRatio_working_3-way'!T206</f>
        <v>0.26271128555140466</v>
      </c>
      <c r="W206" s="11">
        <f>'OddsRatio_working_3-way'!V206^2+4*'OddsRatio_working_3-way'!U206^3/27</f>
        <v>-2.0246575668932773E-2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0.14938523623923186</v>
      </c>
      <c r="Y206" s="11">
        <f>IF('OddsRatio_working_3-way'!W206&gt;=0,IF('OddsRatio_working_3-way'!V206+SQRT('OddsRatio_working_3-way'!W206)&gt;0,0,PI()),ACOS('OddsRatio_working_3-way'!V206/(2*'OddsRatio_working_3-way'!X206)))</f>
        <v>0.49638895554822615</v>
      </c>
      <c r="Z206" s="11">
        <f>'OddsRatio_working_3-way'!X206^(1/3)*COS('OddsRatio_working_3-way'!Y206/3)</f>
        <v>0.52335555958569036</v>
      </c>
      <c r="AA206" s="11">
        <f>'OddsRatio_working_3-way'!X206^(1/3)*COS(('OddsRatio_working_3-way'!Y206+2*PI())/3)</f>
        <v>-0.33736406950242942</v>
      </c>
      <c r="AB206" s="11">
        <f>'OddsRatio_working_3-way'!X206^(1/3)*COS(('OddsRatio_working_3-way'!Y206+4*PI())/3)</f>
        <v>-0.18599149008326107</v>
      </c>
      <c r="AC206" s="11">
        <f>'OddsRatio_working_3-way'!X206^(1/3)*SIN('OddsRatio_working_3-way'!Y206/3)</f>
        <v>8.7394999475584934E-2</v>
      </c>
      <c r="AD206" s="11">
        <f>'OddsRatio_working_3-way'!X206^(1/3)*SIN(('OddsRatio_working_3-way'!Y206+2*PI())/3)</f>
        <v>0.40954171007523593</v>
      </c>
      <c r="AE206" s="11">
        <f>'OddsRatio_working_3-way'!X206^(1/3)*SIN(('OddsRatio_working_3-way'!Y206+4*PI())/3)</f>
        <v>-0.49693670955082081</v>
      </c>
      <c r="AF206" s="11">
        <f>-'OddsRatio_working_3-way'!U206/(3*'OddsRatio_working_3-way'!X206^(1/3))*COS(('OddsRatio_working_3-way'!Y206)/3)</f>
        <v>0.52335555958569036</v>
      </c>
      <c r="AG206" s="11">
        <f>-'OddsRatio_working_3-way'!U206/(3*'OddsRatio_working_3-way'!X206^(1/3))*COS(('OddsRatio_working_3-way'!Y206+2*PI())/3)</f>
        <v>-0.33736406950242942</v>
      </c>
      <c r="AH206" s="11">
        <f>-'OddsRatio_working_3-way'!U206/(3*'OddsRatio_working_3-way'!X206^(1/3))*COS(('OddsRatio_working_3-way'!Y206+4*PI())/3)</f>
        <v>-0.18599149008326107</v>
      </c>
      <c r="AI206" s="11">
        <f>'OddsRatio_working_3-way'!U206/(3*'OddsRatio_working_3-way'!X206^(1/3))*SIN(('OddsRatio_working_3-way'!Y206)/3)</f>
        <v>-8.7394999475584934E-2</v>
      </c>
      <c r="AJ206" s="11">
        <f>'OddsRatio_working_3-way'!U206/(3*'OddsRatio_working_3-way'!X206^(1/3))*SIN(('OddsRatio_working_3-way'!Y206+2*PI())/3)</f>
        <v>-0.40954171007523593</v>
      </c>
      <c r="AK206" s="11">
        <f>'OddsRatio_working_3-way'!U206/(3*'OddsRatio_working_3-way'!X206^(1/3))*SIN(('OddsRatio_working_3-way'!Y206+4*PI())/3)</f>
        <v>0.49693670955082081</v>
      </c>
      <c r="AL206" s="11">
        <f>'OddsRatio_working_3-way'!Z206+'OddsRatio_working_3-way'!AF206</f>
        <v>1.0467111191713807</v>
      </c>
      <c r="AM206" s="11">
        <f>'OddsRatio_working_3-way'!AA206+'OddsRatio_working_3-way'!AG206</f>
        <v>-0.67472813900485884</v>
      </c>
      <c r="AN206" s="11">
        <f>'OddsRatio_working_3-way'!AB206+'OddsRatio_working_3-way'!AH206</f>
        <v>-0.37198298016652215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1.0467111191713807</v>
      </c>
      <c r="AS206" s="11">
        <f>IF(('OddsRatio_working_3-way'!X206=0),IF(Q206&gt;0,-Q206^(1/3),(-Q206)^(1/3)),'OddsRatio_working_3-way'!AM206-'OddsRatio_working_3-way'!R206/3)</f>
        <v>-0.67472813900485884</v>
      </c>
      <c r="AT206" s="11">
        <f>IF(('OddsRatio_working_3-way'!X206=0),IF(Q206&gt;0,-Q206^(1/3),(-Q206)^(1/3)),'OddsRatio_working_3-way'!AN206-'OddsRatio_working_3-way'!R206/3)</f>
        <v>-0.37198298016652215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</v>
      </c>
      <c r="B207" s="4">
        <f>IF('True_Odds_Calculator_3-way'!B208="","",'True_Odds_Calculator_3-way'!B208)</f>
        <v>3.83</v>
      </c>
      <c r="C207" s="4">
        <f>IF('True_Odds_Calculator_3-way'!C208="","",'True_Odds_Calculator_3-way'!C208)</f>
        <v>4.1399999999999997</v>
      </c>
      <c r="D207" s="9">
        <f t="shared" si="52"/>
        <v>0.51468404798878198</v>
      </c>
      <c r="E207" s="9">
        <f t="shared" si="53"/>
        <v>0.25220546906526742</v>
      </c>
      <c r="F207" s="9">
        <f t="shared" si="54"/>
        <v>0.23311048294595085</v>
      </c>
      <c r="G207" s="9">
        <f t="shared" si="55"/>
        <v>1.0477106271047369</v>
      </c>
      <c r="H207" s="9">
        <f t="shared" si="56"/>
        <v>1.9429395643942631</v>
      </c>
      <c r="I207" s="9">
        <f t="shared" si="57"/>
        <v>3.9650210747064065</v>
      </c>
      <c r="J207" s="9">
        <f t="shared" si="58"/>
        <v>4.2898113691088726</v>
      </c>
      <c r="K207" s="11">
        <f t="shared" si="59"/>
        <v>0.52631578947368418</v>
      </c>
      <c r="L207" s="11">
        <f t="shared" si="60"/>
        <v>0.2610966057441253</v>
      </c>
      <c r="M207" s="11">
        <f t="shared" si="61"/>
        <v>0.24154589371980678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-0.2654641485084035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0.22803631851794309</v>
      </c>
      <c r="Q207" s="11">
        <f>2*'OddsRatio_working_3-way'!K207*'OddsRatio_working_3-way'!L207*'OddsRatio_working_3-way'!M207</f>
        <v>6.638611892807661E-2</v>
      </c>
      <c r="R207" s="11">
        <f t="shared" si="62"/>
        <v>0</v>
      </c>
      <c r="S207" s="11">
        <f t="shared" si="63"/>
        <v>-0.85900985047976985</v>
      </c>
      <c r="T207" s="11">
        <f t="shared" si="64"/>
        <v>-0.25007564788348474</v>
      </c>
      <c r="U207" s="11">
        <f>'OddsRatio_working_3-way'!S207-'OddsRatio_working_3-way'!R207^2/3</f>
        <v>-0.85900985047976985</v>
      </c>
      <c r="V207" s="11">
        <f>'OddsRatio_working_3-way'!S207*'OddsRatio_working_3-way'!R207/3-2*'OddsRatio_working_3-way'!R207^3/27-'OddsRatio_working_3-way'!T207</f>
        <v>0.25007564788348474</v>
      </c>
      <c r="W207" s="11">
        <f>'OddsRatio_working_3-way'!V207^2+4*'OddsRatio_working_3-way'!U207^3/27</f>
        <v>-3.1367590290565198E-2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0.15321995623523543</v>
      </c>
      <c r="Y207" s="11">
        <f>IF('OddsRatio_working_3-way'!W207&gt;=0,IF('OddsRatio_working_3-way'!V207+SQRT('OddsRatio_working_3-way'!W207)&gt;0,0,PI()),ACOS('OddsRatio_working_3-way'!V207/(2*'OddsRatio_working_3-way'!X207)))</f>
        <v>0.61622253897228407</v>
      </c>
      <c r="Z207" s="11">
        <f>'OddsRatio_working_3-way'!X207^(1/3)*COS('OddsRatio_working_3-way'!Y207/3)</f>
        <v>0.52385531355236858</v>
      </c>
      <c r="AA207" s="11">
        <f>'OddsRatio_working_3-way'!X207^(1/3)*COS(('OddsRatio_working_3-way'!Y207+2*PI())/3)</f>
        <v>-0.35644839771252418</v>
      </c>
      <c r="AB207" s="11">
        <f>'OddsRatio_working_3-way'!X207^(1/3)*COS(('OddsRatio_working_3-way'!Y207+4*PI())/3)</f>
        <v>-0.16740691583984435</v>
      </c>
      <c r="AC207" s="11">
        <f>'OddsRatio_working_3-way'!X207^(1/3)*SIN('OddsRatio_working_3-way'!Y207/3)</f>
        <v>0.10914315044719738</v>
      </c>
      <c r="AD207" s="11">
        <f>'OddsRatio_working_3-way'!X207^(1/3)*SIN(('OddsRatio_working_3-way'!Y207+2*PI())/3)</f>
        <v>0.39910043422021507</v>
      </c>
      <c r="AE207" s="11">
        <f>'OddsRatio_working_3-way'!X207^(1/3)*SIN(('OddsRatio_working_3-way'!Y207+4*PI())/3)</f>
        <v>-0.50824358466741248</v>
      </c>
      <c r="AF207" s="11">
        <f>-'OddsRatio_working_3-way'!U207/(3*'OddsRatio_working_3-way'!X207^(1/3))*COS(('OddsRatio_working_3-way'!Y207)/3)</f>
        <v>0.52385531355236847</v>
      </c>
      <c r="AG207" s="11">
        <f>-'OddsRatio_working_3-way'!U207/(3*'OddsRatio_working_3-way'!X207^(1/3))*COS(('OddsRatio_working_3-way'!Y207+2*PI())/3)</f>
        <v>-0.35644839771252407</v>
      </c>
      <c r="AH207" s="11">
        <f>-'OddsRatio_working_3-way'!U207/(3*'OddsRatio_working_3-way'!X207^(1/3))*COS(('OddsRatio_working_3-way'!Y207+4*PI())/3)</f>
        <v>-0.16740691583984432</v>
      </c>
      <c r="AI207" s="11">
        <f>'OddsRatio_working_3-way'!U207/(3*'OddsRatio_working_3-way'!X207^(1/3))*SIN(('OddsRatio_working_3-way'!Y207)/3)</f>
        <v>-0.10914315044719737</v>
      </c>
      <c r="AJ207" s="11">
        <f>'OddsRatio_working_3-way'!U207/(3*'OddsRatio_working_3-way'!X207^(1/3))*SIN(('OddsRatio_working_3-way'!Y207+2*PI())/3)</f>
        <v>-0.39910043422021496</v>
      </c>
      <c r="AK207" s="11">
        <f>'OddsRatio_working_3-way'!U207/(3*'OddsRatio_working_3-way'!X207^(1/3))*SIN(('OddsRatio_working_3-way'!Y207+4*PI())/3)</f>
        <v>0.50824358466741237</v>
      </c>
      <c r="AL207" s="11">
        <f>'OddsRatio_working_3-way'!Z207+'OddsRatio_working_3-way'!AF207</f>
        <v>1.0477106271047369</v>
      </c>
      <c r="AM207" s="11">
        <f>'OddsRatio_working_3-way'!AA207+'OddsRatio_working_3-way'!AG207</f>
        <v>-0.71289679542504825</v>
      </c>
      <c r="AN207" s="11">
        <f>'OddsRatio_working_3-way'!AB207+'OddsRatio_working_3-way'!AH207</f>
        <v>-0.3348138316796887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1.0477106271047369</v>
      </c>
      <c r="AS207" s="11">
        <f>IF(('OddsRatio_working_3-way'!X207=0),IF(Q207&gt;0,-Q207^(1/3),(-Q207)^(1/3)),'OddsRatio_working_3-way'!AM207-'OddsRatio_working_3-way'!R207/3)</f>
        <v>-0.71289679542504825</v>
      </c>
      <c r="AT207" s="11">
        <f>IF(('OddsRatio_working_3-way'!X207=0),IF(Q207&gt;0,-Q207^(1/3),(-Q207)^(1/3)),'OddsRatio_working_3-way'!AN207-'OddsRatio_working_3-way'!R207/3)</f>
        <v>-0.3348138316796887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2.94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2.52</v>
      </c>
      <c r="D208" s="9">
        <f t="shared" si="52"/>
        <v>0.33087234728396159</v>
      </c>
      <c r="E208" s="9">
        <f t="shared" si="53"/>
        <v>0.28220459074066484</v>
      </c>
      <c r="F208" s="9">
        <f t="shared" si="54"/>
        <v>0.38692306197537357</v>
      </c>
      <c r="G208" s="9">
        <f t="shared" si="55"/>
        <v>1.0424296984172698</v>
      </c>
      <c r="H208" s="9">
        <f t="shared" si="56"/>
        <v>3.0223136149295033</v>
      </c>
      <c r="I208" s="9">
        <f t="shared" si="57"/>
        <v>3.5435284641381384</v>
      </c>
      <c r="J208" s="9">
        <f t="shared" si="58"/>
        <v>2.5844931415942503</v>
      </c>
      <c r="K208" s="11">
        <f t="shared" si="59"/>
        <v>0.3401360544217687</v>
      </c>
      <c r="L208" s="11">
        <f t="shared" si="60"/>
        <v>0.29069767441860467</v>
      </c>
      <c r="M208" s="11">
        <f t="shared" si="61"/>
        <v>0.3968253968253968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-0.28231166959216314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0.23149717620529203</v>
      </c>
      <c r="Q208" s="11">
        <f>2*'OddsRatio_working_3-way'!K208*'OddsRatio_working_3-way'!L208*'OddsRatio_working_3-way'!M208</f>
        <v>7.8473619052641358E-2</v>
      </c>
      <c r="R208" s="11">
        <f t="shared" si="62"/>
        <v>0</v>
      </c>
      <c r="S208" s="11">
        <f t="shared" si="63"/>
        <v>-0.82000569278528435</v>
      </c>
      <c r="T208" s="11">
        <f t="shared" si="64"/>
        <v>-0.27796803145263871</v>
      </c>
      <c r="U208" s="11">
        <f>'OddsRatio_working_3-way'!S208-'OddsRatio_working_3-way'!R208^2/3</f>
        <v>-0.82000569278528435</v>
      </c>
      <c r="V208" s="11">
        <f>'OddsRatio_working_3-way'!S208*'OddsRatio_working_3-way'!R208/3-2*'OddsRatio_working_3-way'!R208^3/27-'OddsRatio_working_3-way'!T208</f>
        <v>0.27796803145263871</v>
      </c>
      <c r="W208" s="11">
        <f>'OddsRatio_working_3-way'!V208^2+4*'OddsRatio_working_3-way'!U208^3/27</f>
        <v>-4.4196229075595117E-3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0.14290368208798424</v>
      </c>
      <c r="Y208" s="11">
        <f>IF('OddsRatio_working_3-way'!W208&gt;=0,IF('OddsRatio_working_3-way'!V208+SQRT('OddsRatio_working_3-way'!W208)&gt;0,0,PI()),ACOS('OddsRatio_working_3-way'!V208/(2*'OddsRatio_working_3-way'!X208)))</f>
        <v>0.23475537670726054</v>
      </c>
      <c r="Z208" s="11">
        <f>'OddsRatio_working_3-way'!X208^(1/3)*COS('OddsRatio_working_3-way'!Y208/3)</f>
        <v>0.52121484920863503</v>
      </c>
      <c r="AA208" s="11">
        <f>'OddsRatio_working_3-way'!X208^(1/3)*COS(('OddsRatio_working_3-way'!Y208+2*PI())/3)</f>
        <v>-0.29600140600844932</v>
      </c>
      <c r="AB208" s="11">
        <f>'OddsRatio_working_3-way'!X208^(1/3)*COS(('OddsRatio_working_3-way'!Y208+4*PI())/3)</f>
        <v>-0.22521344320018563</v>
      </c>
      <c r="AC208" s="11">
        <f>'OddsRatio_working_3-way'!X208^(1/3)*SIN('OddsRatio_working_3-way'!Y208/3)</f>
        <v>4.0869449382736206E-2</v>
      </c>
      <c r="AD208" s="11">
        <f>'OddsRatio_working_3-way'!X208^(1/3)*SIN(('OddsRatio_working_3-way'!Y208+2*PI())/3)</f>
        <v>0.43095057555298538</v>
      </c>
      <c r="AE208" s="11">
        <f>'OddsRatio_working_3-way'!X208^(1/3)*SIN(('OddsRatio_working_3-way'!Y208+4*PI())/3)</f>
        <v>-0.47182002493572162</v>
      </c>
      <c r="AF208" s="11">
        <f>-'OddsRatio_working_3-way'!U208/(3*'OddsRatio_working_3-way'!X208^(1/3))*COS(('OddsRatio_working_3-way'!Y208)/3)</f>
        <v>0.52121484920863481</v>
      </c>
      <c r="AG208" s="11">
        <f>-'OddsRatio_working_3-way'!U208/(3*'OddsRatio_working_3-way'!X208^(1/3))*COS(('OddsRatio_working_3-way'!Y208+2*PI())/3)</f>
        <v>-0.29600140600844921</v>
      </c>
      <c r="AH208" s="11">
        <f>-'OddsRatio_working_3-way'!U208/(3*'OddsRatio_working_3-way'!X208^(1/3))*COS(('OddsRatio_working_3-way'!Y208+4*PI())/3)</f>
        <v>-0.22521344320018555</v>
      </c>
      <c r="AI208" s="11">
        <f>'OddsRatio_working_3-way'!U208/(3*'OddsRatio_working_3-way'!X208^(1/3))*SIN(('OddsRatio_working_3-way'!Y208)/3)</f>
        <v>-4.0869449382736192E-2</v>
      </c>
      <c r="AJ208" s="11">
        <f>'OddsRatio_working_3-way'!U208/(3*'OddsRatio_working_3-way'!X208^(1/3))*SIN(('OddsRatio_working_3-way'!Y208+2*PI())/3)</f>
        <v>-0.43095057555298516</v>
      </c>
      <c r="AK208" s="11">
        <f>'OddsRatio_working_3-way'!U208/(3*'OddsRatio_working_3-way'!X208^(1/3))*SIN(('OddsRatio_working_3-way'!Y208+4*PI())/3)</f>
        <v>0.47182002493572139</v>
      </c>
      <c r="AL208" s="11">
        <f>'OddsRatio_working_3-way'!Z208+'OddsRatio_working_3-way'!AF208</f>
        <v>1.0424296984172698</v>
      </c>
      <c r="AM208" s="11">
        <f>'OddsRatio_working_3-way'!AA208+'OddsRatio_working_3-way'!AG208</f>
        <v>-0.59200281201689853</v>
      </c>
      <c r="AN208" s="11">
        <f>'OddsRatio_working_3-way'!AB208+'OddsRatio_working_3-way'!AH208</f>
        <v>-0.45042688640037121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1.0424296984172698</v>
      </c>
      <c r="AS208" s="11">
        <f>IF(('OddsRatio_working_3-way'!X208=0),IF(Q208&gt;0,-Q208^(1/3),(-Q208)^(1/3)),'OddsRatio_working_3-way'!AM208-'OddsRatio_working_3-way'!R208/3)</f>
        <v>-0.59200281201689853</v>
      </c>
      <c r="AT208" s="11">
        <f>IF(('OddsRatio_working_3-way'!X208=0),IF(Q208&gt;0,-Q208^(1/3),(-Q208)^(1/3)),'OddsRatio_working_3-way'!AN208-'OddsRatio_working_3-way'!R208/3)</f>
        <v>-0.45042688640037121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4.1399999999999997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1.99</v>
      </c>
      <c r="D209" s="9">
        <f t="shared" si="52"/>
        <v>0.23482155634577673</v>
      </c>
      <c r="E209" s="9">
        <f t="shared" si="53"/>
        <v>0.27193054304559094</v>
      </c>
      <c r="F209" s="9">
        <f t="shared" si="54"/>
        <v>0.49324790060863222</v>
      </c>
      <c r="G209" s="9">
        <f t="shared" si="55"/>
        <v>1.0377556738394964</v>
      </c>
      <c r="H209" s="9">
        <f t="shared" si="56"/>
        <v>4.2585528158560173</v>
      </c>
      <c r="I209" s="9">
        <f t="shared" si="57"/>
        <v>3.6774096385059014</v>
      </c>
      <c r="J209" s="9">
        <f t="shared" si="58"/>
        <v>2.0273781171011014</v>
      </c>
      <c r="K209" s="11">
        <f t="shared" si="59"/>
        <v>0.24154589371980678</v>
      </c>
      <c r="L209" s="11">
        <f t="shared" si="60"/>
        <v>0.27932960893854747</v>
      </c>
      <c r="M209" s="11">
        <f t="shared" si="61"/>
        <v>0.50251256281407031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-0.27192435336751763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0.22750244895706229</v>
      </c>
      <c r="Q209" s="11">
        <f>2*'OddsRatio_working_3-way'!K209*'OddsRatio_working_3-way'!L209*'OddsRatio_working_3-way'!M209</f>
        <v>6.7809969882879975E-2</v>
      </c>
      <c r="R209" s="11">
        <f t="shared" si="62"/>
        <v>0</v>
      </c>
      <c r="S209" s="11">
        <f t="shared" si="63"/>
        <v>-0.8366387421342244</v>
      </c>
      <c r="T209" s="11">
        <f t="shared" si="64"/>
        <v>-0.2493707130057301</v>
      </c>
      <c r="U209" s="11">
        <f>'OddsRatio_working_3-way'!S209-'OddsRatio_working_3-way'!R209^2/3</f>
        <v>-0.8366387421342244</v>
      </c>
      <c r="V209" s="11">
        <f>'OddsRatio_working_3-way'!S209*'OddsRatio_working_3-way'!R209/3-2*'OddsRatio_working_3-way'!R209^3/27-'OddsRatio_working_3-way'!T209</f>
        <v>0.2493707130057301</v>
      </c>
      <c r="W209" s="11">
        <f>'OddsRatio_working_3-way'!V209^2+4*'OddsRatio_working_3-way'!U209^3/27</f>
        <v>-2.4572369342605101E-2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0.14727365841146822</v>
      </c>
      <c r="Y209" s="11">
        <f>IF('OddsRatio_working_3-way'!W209&gt;=0,IF('OddsRatio_working_3-way'!V209+SQRT('OddsRatio_working_3-way'!W209)&gt;0,0,PI()),ACOS('OddsRatio_working_3-way'!V209/(2*'OddsRatio_working_3-way'!X209)))</f>
        <v>0.56118772375362336</v>
      </c>
      <c r="Z209" s="11">
        <f>'OddsRatio_working_3-way'!X209^(1/3)*COS('OddsRatio_working_3-way'!Y209/3)</f>
        <v>0.5188778369197482</v>
      </c>
      <c r="AA209" s="11">
        <f>'OddsRatio_working_3-way'!X209^(1/3)*COS(('OddsRatio_working_3-way'!Y209+2*PI())/3)</f>
        <v>-0.34449200951874481</v>
      </c>
      <c r="AB209" s="11">
        <f>'OddsRatio_working_3-way'!X209^(1/3)*COS(('OddsRatio_working_3-way'!Y209+4*PI())/3)</f>
        <v>-0.1743858274010037</v>
      </c>
      <c r="AC209" s="11">
        <f>'OddsRatio_working_3-way'!X209^(1/3)*SIN('OddsRatio_working_3-way'!Y209/3)</f>
        <v>9.8210850036497543E-2</v>
      </c>
      <c r="AD209" s="11">
        <f>'OddsRatio_working_3-way'!X209^(1/3)*SIN(('OddsRatio_working_3-way'!Y209+2*PI())/3)</f>
        <v>0.40025596321497225</v>
      </c>
      <c r="AE209" s="11">
        <f>'OddsRatio_working_3-way'!X209^(1/3)*SIN(('OddsRatio_working_3-way'!Y209+4*PI())/3)</f>
        <v>-0.49846681325146963</v>
      </c>
      <c r="AF209" s="11">
        <f>-'OddsRatio_working_3-way'!U209/(3*'OddsRatio_working_3-way'!X209^(1/3))*COS(('OddsRatio_working_3-way'!Y209)/3)</f>
        <v>0.51887783691974809</v>
      </c>
      <c r="AG209" s="11">
        <f>-'OddsRatio_working_3-way'!U209/(3*'OddsRatio_working_3-way'!X209^(1/3))*COS(('OddsRatio_working_3-way'!Y209+2*PI())/3)</f>
        <v>-0.34449200951874476</v>
      </c>
      <c r="AH209" s="11">
        <f>-'OddsRatio_working_3-way'!U209/(3*'OddsRatio_working_3-way'!X209^(1/3))*COS(('OddsRatio_working_3-way'!Y209+4*PI())/3)</f>
        <v>-0.17438582740100367</v>
      </c>
      <c r="AI209" s="11">
        <f>'OddsRatio_working_3-way'!U209/(3*'OddsRatio_working_3-way'!X209^(1/3))*SIN(('OddsRatio_working_3-way'!Y209)/3)</f>
        <v>-9.8210850036497516E-2</v>
      </c>
      <c r="AJ209" s="11">
        <f>'OddsRatio_working_3-way'!U209/(3*'OddsRatio_working_3-way'!X209^(1/3))*SIN(('OddsRatio_working_3-way'!Y209+2*PI())/3)</f>
        <v>-0.40025596321497214</v>
      </c>
      <c r="AK209" s="11">
        <f>'OddsRatio_working_3-way'!U209/(3*'OddsRatio_working_3-way'!X209^(1/3))*SIN(('OddsRatio_working_3-way'!Y209+4*PI())/3)</f>
        <v>0.49846681325146952</v>
      </c>
      <c r="AL209" s="11">
        <f>'OddsRatio_working_3-way'!Z209+'OddsRatio_working_3-way'!AF209</f>
        <v>1.0377556738394964</v>
      </c>
      <c r="AM209" s="11">
        <f>'OddsRatio_working_3-way'!AA209+'OddsRatio_working_3-way'!AG209</f>
        <v>-0.68898401903748963</v>
      </c>
      <c r="AN209" s="11">
        <f>'OddsRatio_working_3-way'!AB209+'OddsRatio_working_3-way'!AH209</f>
        <v>-0.34877165480200734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1.0377556738394964</v>
      </c>
      <c r="AS209" s="11">
        <f>IF(('OddsRatio_working_3-way'!X209=0),IF(Q209&gt;0,-Q209^(1/3),(-Q209)^(1/3)),'OddsRatio_working_3-way'!AM209-'OddsRatio_working_3-way'!R209/3)</f>
        <v>-0.68898401903748963</v>
      </c>
      <c r="AT209" s="11">
        <f>IF(('OddsRatio_working_3-way'!X209=0),IF(Q209&gt;0,-Q209^(1/3),(-Q209)^(1/3)),'OddsRatio_working_3-way'!AN209-'OddsRatio_working_3-way'!R209/3)</f>
        <v>-0.34877165480200734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1.1299999999999999</v>
      </c>
      <c r="B210" s="4">
        <f>IF('True_Odds_Calculator_3-way'!B211="","",'True_Odds_Calculator_3-way'!B211)</f>
        <v>10.23</v>
      </c>
      <c r="C210" s="4">
        <f>IF('True_Odds_Calculator_3-way'!C211="","",'True_Odds_Calculator_3-way'!C211)</f>
        <v>23.63</v>
      </c>
      <c r="D210" s="9">
        <f t="shared" si="52"/>
        <v>0.87335988567905609</v>
      </c>
      <c r="E210" s="9">
        <f t="shared" si="53"/>
        <v>8.8532882288304707E-2</v>
      </c>
      <c r="F210" s="9">
        <f t="shared" si="54"/>
        <v>3.810723203263932E-2</v>
      </c>
      <c r="G210" s="9">
        <f t="shared" si="55"/>
        <v>1.1154104299034726</v>
      </c>
      <c r="H210" s="9">
        <f t="shared" si="56"/>
        <v>1.1450033558874513</v>
      </c>
      <c r="I210" s="9">
        <f t="shared" si="57"/>
        <v>11.295238268009051</v>
      </c>
      <c r="J210" s="9">
        <f t="shared" si="58"/>
        <v>26.241738028715588</v>
      </c>
      <c r="K210" s="11">
        <f t="shared" si="59"/>
        <v>0.88495575221238942</v>
      </c>
      <c r="L210" s="11">
        <f t="shared" si="60"/>
        <v>9.7751710654936458E-2</v>
      </c>
      <c r="M210" s="11">
        <f t="shared" si="61"/>
        <v>4.2319085907744393E-2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-9.9405819152354025E-2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0.11711066343037078</v>
      </c>
      <c r="Q210" s="11">
        <f>2*'OddsRatio_working_3-way'!K210*'OddsRatio_working_3-way'!L210*'OddsRatio_working_3-way'!M210</f>
        <v>7.3217044970535026E-3</v>
      </c>
      <c r="R210" s="11">
        <f t="shared" si="62"/>
        <v>0</v>
      </c>
      <c r="S210" s="11">
        <f t="shared" si="63"/>
        <v>-1.1781067187915979</v>
      </c>
      <c r="T210" s="11">
        <f t="shared" si="64"/>
        <v>-7.3654687014166789E-2</v>
      </c>
      <c r="U210" s="11">
        <f>'OddsRatio_working_3-way'!S210-'OddsRatio_working_3-way'!R210^2/3</f>
        <v>-1.1781067187915979</v>
      </c>
      <c r="V210" s="11">
        <f>'OddsRatio_working_3-way'!S210*'OddsRatio_working_3-way'!R210/3-2*'OddsRatio_working_3-way'!R210^3/27-'OddsRatio_working_3-way'!T210</f>
        <v>7.3654687014166789E-2</v>
      </c>
      <c r="W210" s="11">
        <f>'OddsRatio_working_3-way'!V210^2+4*'OddsRatio_working_3-way'!U210^3/27</f>
        <v>-0.23681736754431015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0.24609062378698271</v>
      </c>
      <c r="Y210" s="11">
        <f>IF('OddsRatio_working_3-way'!W210&gt;=0,IF('OddsRatio_working_3-way'!V210+SQRT('OddsRatio_working_3-way'!W210)&gt;0,0,PI()),ACOS('OddsRatio_working_3-way'!V210/(2*'OddsRatio_working_3-way'!X210)))</f>
        <v>1.4205825361032081</v>
      </c>
      <c r="Z210" s="11">
        <f>'OddsRatio_working_3-way'!X210^(1/3)*COS('OddsRatio_working_3-way'!Y210/3)</f>
        <v>0.55770521495173619</v>
      </c>
      <c r="AA210" s="11">
        <f>'OddsRatio_working_3-way'!X210^(1/3)*COS(('OddsRatio_working_3-way'!Y210+2*PI())/3)</f>
        <v>-0.52634068720826177</v>
      </c>
      <c r="AB210" s="11">
        <f>'OddsRatio_working_3-way'!X210^(1/3)*COS(('OddsRatio_working_3-way'!Y210+4*PI())/3)</f>
        <v>-3.1364527743474355E-2</v>
      </c>
      <c r="AC210" s="11">
        <f>'OddsRatio_working_3-way'!X210^(1/3)*SIN('OddsRatio_working_3-way'!Y210/3)</f>
        <v>0.28577461890944222</v>
      </c>
      <c r="AD210" s="11">
        <f>'OddsRatio_working_3-way'!X210^(1/3)*SIN(('OddsRatio_working_3-way'!Y210+2*PI())/3)</f>
        <v>0.34009957451654355</v>
      </c>
      <c r="AE210" s="11">
        <f>'OddsRatio_working_3-way'!X210^(1/3)*SIN(('OddsRatio_working_3-way'!Y210+4*PI())/3)</f>
        <v>-0.6258741934259856</v>
      </c>
      <c r="AF210" s="11">
        <f>-'OddsRatio_working_3-way'!U210/(3*'OddsRatio_working_3-way'!X210^(1/3))*COS(('OddsRatio_working_3-way'!Y210)/3)</f>
        <v>0.55770521495173631</v>
      </c>
      <c r="AG210" s="11">
        <f>-'OddsRatio_working_3-way'!U210/(3*'OddsRatio_working_3-way'!X210^(1/3))*COS(('OddsRatio_working_3-way'!Y210+2*PI())/3)</f>
        <v>-0.52634068720826188</v>
      </c>
      <c r="AH210" s="11">
        <f>-'OddsRatio_working_3-way'!U210/(3*'OddsRatio_working_3-way'!X210^(1/3))*COS(('OddsRatio_working_3-way'!Y210+4*PI())/3)</f>
        <v>-3.1364527743474362E-2</v>
      </c>
      <c r="AI210" s="11">
        <f>'OddsRatio_working_3-way'!U210/(3*'OddsRatio_working_3-way'!X210^(1/3))*SIN(('OddsRatio_working_3-way'!Y210)/3)</f>
        <v>-0.28577461890944228</v>
      </c>
      <c r="AJ210" s="11">
        <f>'OddsRatio_working_3-way'!U210/(3*'OddsRatio_working_3-way'!X210^(1/3))*SIN(('OddsRatio_working_3-way'!Y210+2*PI())/3)</f>
        <v>-0.3400995745165436</v>
      </c>
      <c r="AK210" s="11">
        <f>'OddsRatio_working_3-way'!U210/(3*'OddsRatio_working_3-way'!X210^(1/3))*SIN(('OddsRatio_working_3-way'!Y210+4*PI())/3)</f>
        <v>0.62587419342598571</v>
      </c>
      <c r="AL210" s="11">
        <f>'OddsRatio_working_3-way'!Z210+'OddsRatio_working_3-way'!AF210</f>
        <v>1.1154104299034726</v>
      </c>
      <c r="AM210" s="11">
        <f>'OddsRatio_working_3-way'!AA210+'OddsRatio_working_3-way'!AG210</f>
        <v>-1.0526813744165238</v>
      </c>
      <c r="AN210" s="11">
        <f>'OddsRatio_working_3-way'!AB210+'OddsRatio_working_3-way'!AH210</f>
        <v>-6.2729055486948709E-2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1.1154104299034726</v>
      </c>
      <c r="AS210" s="11">
        <f>IF(('OddsRatio_working_3-way'!X210=0),IF(Q210&gt;0,-Q210^(1/3),(-Q210)^(1/3)),'OddsRatio_working_3-way'!AM210-'OddsRatio_working_3-way'!R210/3)</f>
        <v>-1.0526813744165238</v>
      </c>
      <c r="AT210" s="11">
        <f>IF(('OddsRatio_working_3-way'!X210=0),IF(Q210&gt;0,-Q210^(1/3),(-Q210)^(1/3)),'OddsRatio_working_3-way'!AN210-'OddsRatio_working_3-way'!R210/3)</f>
        <v>-6.2729055486948709E-2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3.75</v>
      </c>
      <c r="B211" s="4">
        <f>IF('True_Odds_Calculator_3-way'!B212="","",'True_Odds_Calculator_3-way'!B212)</f>
        <v>3.69</v>
      </c>
      <c r="C211" s="4">
        <f>IF('True_Odds_Calculator_3-way'!C212="","",'True_Odds_Calculator_3-way'!C212)</f>
        <v>2.06</v>
      </c>
      <c r="D211" s="9">
        <f t="shared" si="52"/>
        <v>0.25966014641233981</v>
      </c>
      <c r="E211" s="9">
        <f t="shared" si="53"/>
        <v>0.26392326447000014</v>
      </c>
      <c r="F211" s="9">
        <f t="shared" si="54"/>
        <v>0.47641658911765999</v>
      </c>
      <c r="G211" s="9">
        <f t="shared" si="55"/>
        <v>1.0367955804283593</v>
      </c>
      <c r="H211" s="9">
        <f t="shared" si="56"/>
        <v>3.851187846177988</v>
      </c>
      <c r="I211" s="9">
        <f t="shared" si="57"/>
        <v>3.7889801113522861</v>
      </c>
      <c r="J211" s="9">
        <f t="shared" si="58"/>
        <v>2.0990033152540608</v>
      </c>
      <c r="K211" s="11">
        <f t="shared" si="59"/>
        <v>0.26666666666666666</v>
      </c>
      <c r="L211" s="11">
        <f t="shared" si="60"/>
        <v>0.2710027100271003</v>
      </c>
      <c r="M211" s="11">
        <f t="shared" si="61"/>
        <v>0.4854368932038835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-0.27508441427456343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0.22802817024934002</v>
      </c>
      <c r="Q211" s="11">
        <f>2*'OddsRatio_working_3-way'!K211*'OddsRatio_working_3-way'!L211*'OddsRatio_working_3-way'!M211</f>
        <v>7.016251392287387E-2</v>
      </c>
      <c r="R211" s="11">
        <f t="shared" si="62"/>
        <v>0</v>
      </c>
      <c r="S211" s="11">
        <f t="shared" si="63"/>
        <v>-0.82893889445057301</v>
      </c>
      <c r="T211" s="11">
        <f t="shared" si="64"/>
        <v>-0.25505812136940714</v>
      </c>
      <c r="U211" s="11">
        <f>'OddsRatio_working_3-way'!S211-'OddsRatio_working_3-way'!R211^2/3</f>
        <v>-0.82893889445057301</v>
      </c>
      <c r="V211" s="11">
        <f>'OddsRatio_working_3-way'!S211*'OddsRatio_working_3-way'!R211/3-2*'OddsRatio_working_3-way'!R211^3/27-'OddsRatio_working_3-way'!T211</f>
        <v>0.25505812136940714</v>
      </c>
      <c r="W211" s="11">
        <f>'OddsRatio_working_3-way'!V211^2+4*'OddsRatio_working_3-way'!U211^3/27</f>
        <v>-1.9330068141178464E-2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0.14524523522104751</v>
      </c>
      <c r="Y211" s="11">
        <f>IF('OddsRatio_working_3-way'!W211&gt;=0,IF('OddsRatio_working_3-way'!V211+SQRT('OddsRatio_working_3-way'!W211)&gt;0,0,PI()),ACOS('OddsRatio_working_3-way'!V211/(2*'OddsRatio_working_3-way'!X211)))</f>
        <v>0.49907474261120233</v>
      </c>
      <c r="Z211" s="11">
        <f>'OddsRatio_working_3-way'!X211^(1/3)*COS('OddsRatio_working_3-way'!Y211/3)</f>
        <v>0.51839779021417964</v>
      </c>
      <c r="AA211" s="11">
        <f>'OddsRatio_working_3-way'!X211^(1/3)*COS(('OddsRatio_working_3-way'!Y211+2*PI())/3)</f>
        <v>-0.33458139930026992</v>
      </c>
      <c r="AB211" s="11">
        <f>'OddsRatio_working_3-way'!X211^(1/3)*COS(('OddsRatio_working_3-way'!Y211+4*PI())/3)</f>
        <v>-0.18381639091390961</v>
      </c>
      <c r="AC211" s="11">
        <f>'OddsRatio_working_3-way'!X211^(1/3)*SIN('OddsRatio_working_3-way'!Y211/3)</f>
        <v>8.7044218176241334E-2</v>
      </c>
      <c r="AD211" s="11">
        <f>'OddsRatio_working_3-way'!X211^(1/3)*SIN(('OddsRatio_working_3-way'!Y211+2*PI())/3)</f>
        <v>0.40542354650307505</v>
      </c>
      <c r="AE211" s="11">
        <f>'OddsRatio_working_3-way'!X211^(1/3)*SIN(('OddsRatio_working_3-way'!Y211+4*PI())/3)</f>
        <v>-0.4924677646793163</v>
      </c>
      <c r="AF211" s="11">
        <f>-'OddsRatio_working_3-way'!U211/(3*'OddsRatio_working_3-way'!X211^(1/3))*COS(('OddsRatio_working_3-way'!Y211)/3)</f>
        <v>0.51839779021417953</v>
      </c>
      <c r="AG211" s="11">
        <f>-'OddsRatio_working_3-way'!U211/(3*'OddsRatio_working_3-way'!X211^(1/3))*COS(('OddsRatio_working_3-way'!Y211+2*PI())/3)</f>
        <v>-0.33458139930026987</v>
      </c>
      <c r="AH211" s="11">
        <f>-'OddsRatio_working_3-way'!U211/(3*'OddsRatio_working_3-way'!X211^(1/3))*COS(('OddsRatio_working_3-way'!Y211+4*PI())/3)</f>
        <v>-0.18381639091390956</v>
      </c>
      <c r="AI211" s="11">
        <f>'OddsRatio_working_3-way'!U211/(3*'OddsRatio_working_3-way'!X211^(1/3))*SIN(('OddsRatio_working_3-way'!Y211)/3)</f>
        <v>-8.704421817624132E-2</v>
      </c>
      <c r="AJ211" s="11">
        <f>'OddsRatio_working_3-way'!U211/(3*'OddsRatio_working_3-way'!X211^(1/3))*SIN(('OddsRatio_working_3-way'!Y211+2*PI())/3)</f>
        <v>-0.40542354650307494</v>
      </c>
      <c r="AK211" s="11">
        <f>'OddsRatio_working_3-way'!U211/(3*'OddsRatio_working_3-way'!X211^(1/3))*SIN(('OddsRatio_working_3-way'!Y211+4*PI())/3)</f>
        <v>0.49246776467931619</v>
      </c>
      <c r="AL211" s="11">
        <f>'OddsRatio_working_3-way'!Z211+'OddsRatio_working_3-way'!AF211</f>
        <v>1.0367955804283593</v>
      </c>
      <c r="AM211" s="11">
        <f>'OddsRatio_working_3-way'!AA211+'OddsRatio_working_3-way'!AG211</f>
        <v>-0.66916279860053973</v>
      </c>
      <c r="AN211" s="11">
        <f>'OddsRatio_working_3-way'!AB211+'OddsRatio_working_3-way'!AH211</f>
        <v>-0.36763278182781917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1.0367955804283593</v>
      </c>
      <c r="AS211" s="11">
        <f>IF(('OddsRatio_working_3-way'!X211=0),IF(Q211&gt;0,-Q211^(1/3),(-Q211)^(1/3)),'OddsRatio_working_3-way'!AM211-'OddsRatio_working_3-way'!R211/3)</f>
        <v>-0.66916279860053973</v>
      </c>
      <c r="AT211" s="11">
        <f>IF(('OddsRatio_working_3-way'!X211=0),IF(Q211&gt;0,-Q211^(1/3),(-Q211)^(1/3)),'OddsRatio_working_3-way'!AN211-'OddsRatio_working_3-way'!R211/3)</f>
        <v>-0.36763278182781917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1.56</v>
      </c>
      <c r="B212" s="4">
        <f>IF('True_Odds_Calculator_3-way'!B213="","",'True_Odds_Calculator_3-way'!B213)</f>
        <v>4.54</v>
      </c>
      <c r="C212" s="4">
        <f>IF('True_Odds_Calculator_3-way'!C213="","",'True_Odds_Calculator_3-way'!C213)</f>
        <v>6.19</v>
      </c>
      <c r="D212" s="9">
        <f t="shared" si="52"/>
        <v>0.6311372516198015</v>
      </c>
      <c r="E212" s="9">
        <f t="shared" si="53"/>
        <v>0.213015019187065</v>
      </c>
      <c r="F212" s="9">
        <f t="shared" si="54"/>
        <v>0.15584772919313375</v>
      </c>
      <c r="G212" s="9">
        <f t="shared" si="55"/>
        <v>1.0436453838841806</v>
      </c>
      <c r="H212" s="9">
        <f t="shared" si="56"/>
        <v>1.5844414149751411</v>
      </c>
      <c r="I212" s="9">
        <f t="shared" si="57"/>
        <v>4.6945046589499988</v>
      </c>
      <c r="J212" s="9">
        <f t="shared" si="58"/>
        <v>6.4165195423588974</v>
      </c>
      <c r="K212" s="11">
        <f t="shared" si="59"/>
        <v>0.64102564102564097</v>
      </c>
      <c r="L212" s="11">
        <f t="shared" si="60"/>
        <v>0.22026431718061673</v>
      </c>
      <c r="M212" s="11">
        <f t="shared" si="61"/>
        <v>0.16155088852988692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-0.23468619656872725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0.21190666362287491</v>
      </c>
      <c r="Q212" s="11">
        <f>2*'OddsRatio_working_3-way'!K212*'OddsRatio_working_3-way'!L212*'OddsRatio_working_3-way'!M212</f>
        <v>4.5620379681996753E-2</v>
      </c>
      <c r="R212" s="11">
        <f t="shared" si="62"/>
        <v>0</v>
      </c>
      <c r="S212" s="11">
        <f t="shared" si="63"/>
        <v>-0.9029362046899021</v>
      </c>
      <c r="T212" s="11">
        <f t="shared" si="64"/>
        <v>-0.19438884923356345</v>
      </c>
      <c r="U212" s="11">
        <f>'OddsRatio_working_3-way'!S212-'OddsRatio_working_3-way'!R212^2/3</f>
        <v>-0.9029362046899021</v>
      </c>
      <c r="V212" s="11">
        <f>'OddsRatio_working_3-way'!S212*'OddsRatio_working_3-way'!R212/3-2*'OddsRatio_working_3-way'!R212^3/27-'OddsRatio_working_3-way'!T212</f>
        <v>0.19438884923356345</v>
      </c>
      <c r="W212" s="11">
        <f>'OddsRatio_working_3-way'!V212^2+4*'OddsRatio_working_3-way'!U212^3/27</f>
        <v>-7.1273461251414844E-2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0.16512153551078967</v>
      </c>
      <c r="Y212" s="11">
        <f>IF('OddsRatio_working_3-way'!W212&gt;=0,IF('OddsRatio_working_3-way'!V212+SQRT('OddsRatio_working_3-way'!W212)&gt;0,0,PI()),ACOS('OddsRatio_working_3-way'!V212/(2*'OddsRatio_working_3-way'!X212)))</f>
        <v>0.94144121108201584</v>
      </c>
      <c r="Z212" s="11">
        <f>'OddsRatio_working_3-way'!X212^(1/3)*COS('OddsRatio_working_3-way'!Y212/3)</f>
        <v>0.5218226919420903</v>
      </c>
      <c r="AA212" s="11">
        <f>'OddsRatio_working_3-way'!X212^(1/3)*COS(('OddsRatio_working_3-way'!Y212+2*PI())/3)</f>
        <v>-0.40757374675327795</v>
      </c>
      <c r="AB212" s="11">
        <f>'OddsRatio_working_3-way'!X212^(1/3)*COS(('OddsRatio_working_3-way'!Y212+4*PI())/3)</f>
        <v>-0.11424894518881268</v>
      </c>
      <c r="AC212" s="11">
        <f>'OddsRatio_working_3-way'!X212^(1/3)*SIN('OddsRatio_working_3-way'!Y212/3)</f>
        <v>0.16935115314323781</v>
      </c>
      <c r="AD212" s="11">
        <f>'OddsRatio_working_3-way'!X212^(1/3)*SIN(('OddsRatio_working_3-way'!Y212+2*PI())/3)</f>
        <v>0.36723613092141255</v>
      </c>
      <c r="AE212" s="11">
        <f>'OddsRatio_working_3-way'!X212^(1/3)*SIN(('OddsRatio_working_3-way'!Y212+4*PI())/3)</f>
        <v>-0.53658728406465028</v>
      </c>
      <c r="AF212" s="11">
        <f>-'OddsRatio_working_3-way'!U212/(3*'OddsRatio_working_3-way'!X212^(1/3))*COS(('OddsRatio_working_3-way'!Y212)/3)</f>
        <v>0.5218226919420903</v>
      </c>
      <c r="AG212" s="11">
        <f>-'OddsRatio_working_3-way'!U212/(3*'OddsRatio_working_3-way'!X212^(1/3))*COS(('OddsRatio_working_3-way'!Y212+2*PI())/3)</f>
        <v>-0.40757374675327795</v>
      </c>
      <c r="AH212" s="11">
        <f>-'OddsRatio_working_3-way'!U212/(3*'OddsRatio_working_3-way'!X212^(1/3))*COS(('OddsRatio_working_3-way'!Y212+4*PI())/3)</f>
        <v>-0.11424894518881268</v>
      </c>
      <c r="AI212" s="11">
        <f>'OddsRatio_working_3-way'!U212/(3*'OddsRatio_working_3-way'!X212^(1/3))*SIN(('OddsRatio_working_3-way'!Y212)/3)</f>
        <v>-0.16935115314323781</v>
      </c>
      <c r="AJ212" s="11">
        <f>'OddsRatio_working_3-way'!U212/(3*'OddsRatio_working_3-way'!X212^(1/3))*SIN(('OddsRatio_working_3-way'!Y212+2*PI())/3)</f>
        <v>-0.36723613092141255</v>
      </c>
      <c r="AK212" s="11">
        <f>'OddsRatio_working_3-way'!U212/(3*'OddsRatio_working_3-way'!X212^(1/3))*SIN(('OddsRatio_working_3-way'!Y212+4*PI())/3)</f>
        <v>0.53658728406465028</v>
      </c>
      <c r="AL212" s="11">
        <f>'OddsRatio_working_3-way'!Z212+'OddsRatio_working_3-way'!AF212</f>
        <v>1.0436453838841806</v>
      </c>
      <c r="AM212" s="11">
        <f>'OddsRatio_working_3-way'!AA212+'OddsRatio_working_3-way'!AG212</f>
        <v>-0.81514749350655591</v>
      </c>
      <c r="AN212" s="11">
        <f>'OddsRatio_working_3-way'!AB212+'OddsRatio_working_3-way'!AH212</f>
        <v>-0.22849789037762536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1.0436453838841806</v>
      </c>
      <c r="AS212" s="11">
        <f>IF(('OddsRatio_working_3-way'!X212=0),IF(Q212&gt;0,-Q212^(1/3),(-Q212)^(1/3)),'OddsRatio_working_3-way'!AM212-'OddsRatio_working_3-way'!R212/3)</f>
        <v>-0.81514749350655591</v>
      </c>
      <c r="AT212" s="11">
        <f>IF(('OddsRatio_working_3-way'!X212=0),IF(Q212&gt;0,-Q212^(1/3),(-Q212)^(1/3)),'OddsRatio_working_3-way'!AN212-'OddsRatio_working_3-way'!R212/3)</f>
        <v>-0.22849789037762536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2.37</v>
      </c>
      <c r="B213" s="4">
        <f>IF('True_Odds_Calculator_3-way'!B214="","",'True_Odds_Calculator_3-way'!B214)</f>
        <v>3.19</v>
      </c>
      <c r="C213" s="4">
        <f>IF('True_Odds_Calculator_3-way'!C214="","",'True_Odds_Calculator_3-way'!C214)</f>
        <v>3.42</v>
      </c>
      <c r="D213" s="9">
        <f t="shared" si="52"/>
        <v>0.4117213648215351</v>
      </c>
      <c r="E213" s="9">
        <f t="shared" si="53"/>
        <v>0.30450322685433112</v>
      </c>
      <c r="F213" s="9">
        <f t="shared" si="54"/>
        <v>0.28377540832413395</v>
      </c>
      <c r="G213" s="9">
        <f t="shared" si="55"/>
        <v>1.0429394739329205</v>
      </c>
      <c r="H213" s="9">
        <f t="shared" si="56"/>
        <v>2.4288270792881015</v>
      </c>
      <c r="I213" s="9">
        <f t="shared" si="57"/>
        <v>3.2840374479130956</v>
      </c>
      <c r="J213" s="9">
        <f t="shared" si="58"/>
        <v>3.5239135269176671</v>
      </c>
      <c r="K213" s="11">
        <f t="shared" si="59"/>
        <v>0.42194092827004215</v>
      </c>
      <c r="L213" s="11">
        <f t="shared" si="60"/>
        <v>0.31347962382445144</v>
      </c>
      <c r="M213" s="11">
        <f t="shared" si="61"/>
        <v>0.29239766081871343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-0.2808115151840026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0.23127891905028986</v>
      </c>
      <c r="Q213" s="11">
        <f>2*'OddsRatio_working_3-way'!K213*'OddsRatio_working_3-way'!L213*'OddsRatio_working_3-way'!M213</f>
        <v>7.7350809046919683E-2</v>
      </c>
      <c r="R213" s="11">
        <f t="shared" si="62"/>
        <v>0</v>
      </c>
      <c r="S213" s="11">
        <f t="shared" si="63"/>
        <v>-0.82360909914518154</v>
      </c>
      <c r="T213" s="11">
        <f t="shared" si="64"/>
        <v>-0.27545454820909082</v>
      </c>
      <c r="U213" s="11">
        <f>'OddsRatio_working_3-way'!S213-'OddsRatio_working_3-way'!R213^2/3</f>
        <v>-0.82360909914518154</v>
      </c>
      <c r="V213" s="11">
        <f>'OddsRatio_working_3-way'!S213*'OddsRatio_working_3-way'!R213/3-2*'OddsRatio_working_3-way'!R213^3/27-'OddsRatio_working_3-way'!T213</f>
        <v>0.27545454820909082</v>
      </c>
      <c r="W213" s="11">
        <f>'OddsRatio_working_3-way'!V213^2+4*'OddsRatio_working_3-way'!U213^3/27</f>
        <v>-6.8922533189351015E-3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0.14384667310022278</v>
      </c>
      <c r="Y213" s="11">
        <f>IF('OddsRatio_working_3-way'!W213&gt;=0,IF('OddsRatio_working_3-way'!V213+SQRT('OddsRatio_working_3-way'!W213)&gt;0,0,PI()),ACOS('OddsRatio_working_3-way'!V213/(2*'OddsRatio_working_3-way'!X213)))</f>
        <v>0.29273269931892698</v>
      </c>
      <c r="Z213" s="11">
        <f>'OddsRatio_working_3-way'!X213^(1/3)*COS('OddsRatio_working_3-way'!Y213/3)</f>
        <v>0.52146973696646026</v>
      </c>
      <c r="AA213" s="11">
        <f>'OddsRatio_working_3-way'!X213^(1/3)*COS(('OddsRatio_working_3-way'!Y213+2*PI())/3)</f>
        <v>-0.30494187988858767</v>
      </c>
      <c r="AB213" s="11">
        <f>'OddsRatio_working_3-way'!X213^(1/3)*COS(('OddsRatio_working_3-way'!Y213+4*PI())/3)</f>
        <v>-0.21652785707787253</v>
      </c>
      <c r="AC213" s="11">
        <f>'OddsRatio_working_3-way'!X213^(1/3)*SIN('OddsRatio_working_3-way'!Y213/3)</f>
        <v>5.1045859869904064E-2</v>
      </c>
      <c r="AD213" s="11">
        <f>'OddsRatio_working_3-way'!X213^(1/3)*SIN(('OddsRatio_working_3-way'!Y213+2*PI())/3)</f>
        <v>0.42608310958279177</v>
      </c>
      <c r="AE213" s="11">
        <f>'OddsRatio_working_3-way'!X213^(1/3)*SIN(('OddsRatio_working_3-way'!Y213+4*PI())/3)</f>
        <v>-0.47712896945269589</v>
      </c>
      <c r="AF213" s="11">
        <f>-'OddsRatio_working_3-way'!U213/(3*'OddsRatio_working_3-way'!X213^(1/3))*COS(('OddsRatio_working_3-way'!Y213)/3)</f>
        <v>0.52146973696646015</v>
      </c>
      <c r="AG213" s="11">
        <f>-'OddsRatio_working_3-way'!U213/(3*'OddsRatio_working_3-way'!X213^(1/3))*COS(('OddsRatio_working_3-way'!Y213+2*PI())/3)</f>
        <v>-0.30494187988858762</v>
      </c>
      <c r="AH213" s="11">
        <f>-'OddsRatio_working_3-way'!U213/(3*'OddsRatio_working_3-way'!X213^(1/3))*COS(('OddsRatio_working_3-way'!Y213+4*PI())/3)</f>
        <v>-0.2165278570778725</v>
      </c>
      <c r="AI213" s="11">
        <f>'OddsRatio_working_3-way'!U213/(3*'OddsRatio_working_3-way'!X213^(1/3))*SIN(('OddsRatio_working_3-way'!Y213)/3)</f>
        <v>-5.1045859869904057E-2</v>
      </c>
      <c r="AJ213" s="11">
        <f>'OddsRatio_working_3-way'!U213/(3*'OddsRatio_working_3-way'!X213^(1/3))*SIN(('OddsRatio_working_3-way'!Y213+2*PI())/3)</f>
        <v>-0.42608310958279166</v>
      </c>
      <c r="AK213" s="11">
        <f>'OddsRatio_working_3-way'!U213/(3*'OddsRatio_working_3-way'!X213^(1/3))*SIN(('OddsRatio_working_3-way'!Y213+4*PI())/3)</f>
        <v>0.47712896945269584</v>
      </c>
      <c r="AL213" s="11">
        <f>'OddsRatio_working_3-way'!Z213+'OddsRatio_working_3-way'!AF213</f>
        <v>1.0429394739329205</v>
      </c>
      <c r="AM213" s="11">
        <f>'OddsRatio_working_3-way'!AA213+'OddsRatio_working_3-way'!AG213</f>
        <v>-0.60988375977717535</v>
      </c>
      <c r="AN213" s="11">
        <f>'OddsRatio_working_3-way'!AB213+'OddsRatio_working_3-way'!AH213</f>
        <v>-0.43305571415574506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1.0429394739329205</v>
      </c>
      <c r="AS213" s="11">
        <f>IF(('OddsRatio_working_3-way'!X213=0),IF(Q213&gt;0,-Q213^(1/3),(-Q213)^(1/3)),'OddsRatio_working_3-way'!AM213-'OddsRatio_working_3-way'!R213/3)</f>
        <v>-0.60988375977717535</v>
      </c>
      <c r="AT213" s="11">
        <f>IF(('OddsRatio_working_3-way'!X213=0),IF(Q213&gt;0,-Q213^(1/3),(-Q213)^(1/3)),'OddsRatio_working_3-way'!AN213-'OddsRatio_working_3-way'!R213/3)</f>
        <v>-0.43305571415574506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1.98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4.07</v>
      </c>
      <c r="D214" s="9">
        <f t="shared" si="52"/>
        <v>0.49376199087881922</v>
      </c>
      <c r="E214" s="9">
        <f t="shared" si="53"/>
        <v>0.26881020637990766</v>
      </c>
      <c r="F214" s="9">
        <f t="shared" si="54"/>
        <v>0.23742780274127301</v>
      </c>
      <c r="G214" s="9">
        <f t="shared" si="55"/>
        <v>1.0461910932897376</v>
      </c>
      <c r="H214" s="9">
        <f t="shared" si="56"/>
        <v>2.0252672714239428</v>
      </c>
      <c r="I214" s="9">
        <f t="shared" si="57"/>
        <v>3.7200968425533172</v>
      </c>
      <c r="J214" s="9">
        <f t="shared" si="58"/>
        <v>4.2118066563994949</v>
      </c>
      <c r="K214" s="11">
        <f t="shared" si="59"/>
        <v>0.50505050505050508</v>
      </c>
      <c r="L214" s="11">
        <f t="shared" si="60"/>
        <v>0.27777777777777779</v>
      </c>
      <c r="M214" s="11">
        <f t="shared" si="61"/>
        <v>0.24570024570024568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-0.26963464842252716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0.22922371407219894</v>
      </c>
      <c r="Q214" s="11">
        <f>2*'OddsRatio_working_3-way'!K214*'OddsRatio_working_3-way'!L214*'OddsRatio_working_3-way'!M214</f>
        <v>6.8939462878856828E-2</v>
      </c>
      <c r="R214" s="11">
        <f t="shared" si="62"/>
        <v>0</v>
      </c>
      <c r="S214" s="11">
        <f t="shared" si="63"/>
        <v>-0.85012707162544321</v>
      </c>
      <c r="T214" s="11">
        <f t="shared" si="64"/>
        <v>-0.2556773147745694</v>
      </c>
      <c r="U214" s="11">
        <f>'OddsRatio_working_3-way'!S214-'OddsRatio_working_3-way'!R214^2/3</f>
        <v>-0.85012707162544321</v>
      </c>
      <c r="V214" s="11">
        <f>'OddsRatio_working_3-way'!S214*'OddsRatio_working_3-way'!R214/3-2*'OddsRatio_working_3-way'!R214^3/27-'OddsRatio_working_3-way'!T214</f>
        <v>0.2556773147745694</v>
      </c>
      <c r="W214" s="11">
        <f>'OddsRatio_working_3-way'!V214^2+4*'OddsRatio_working_3-way'!U214^3/27</f>
        <v>-2.5651402402340553E-2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0.15084950421916771</v>
      </c>
      <c r="Y214" s="11">
        <f>IF('OddsRatio_working_3-way'!W214&gt;=0,IF('OddsRatio_working_3-way'!V214+SQRT('OddsRatio_working_3-way'!W214)&gt;0,0,PI()),ACOS('OddsRatio_working_3-way'!V214/(2*'OddsRatio_working_3-way'!X214)))</f>
        <v>0.55961745148903486</v>
      </c>
      <c r="Z214" s="11">
        <f>'OddsRatio_working_3-way'!X214^(1/3)*COS('OddsRatio_working_3-way'!Y214/3)</f>
        <v>0.52309554664486879</v>
      </c>
      <c r="AA214" s="11">
        <f>'OddsRatio_working_3-way'!X214^(1/3)*COS(('OddsRatio_working_3-way'!Y214+2*PI())/3)</f>
        <v>-0.3470466313065631</v>
      </c>
      <c r="AB214" s="11">
        <f>'OddsRatio_working_3-way'!X214^(1/3)*COS(('OddsRatio_working_3-way'!Y214+4*PI())/3)</f>
        <v>-0.17604891533830541</v>
      </c>
      <c r="AC214" s="11">
        <f>'OddsRatio_working_3-way'!X214^(1/3)*SIN('OddsRatio_working_3-way'!Y214/3)</f>
        <v>9.872557734508465E-2</v>
      </c>
      <c r="AD214" s="11">
        <f>'OddsRatio_working_3-way'!X214^(1/3)*SIN(('OddsRatio_working_3-way'!Y214+2*PI())/3)</f>
        <v>0.40365124332842189</v>
      </c>
      <c r="AE214" s="11">
        <f>'OddsRatio_working_3-way'!X214^(1/3)*SIN(('OddsRatio_working_3-way'!Y214+4*PI())/3)</f>
        <v>-0.50237682067350653</v>
      </c>
      <c r="AF214" s="11">
        <f>-'OddsRatio_working_3-way'!U214/(3*'OddsRatio_working_3-way'!X214^(1/3))*COS(('OddsRatio_working_3-way'!Y214)/3)</f>
        <v>0.5230955466448689</v>
      </c>
      <c r="AG214" s="11">
        <f>-'OddsRatio_working_3-way'!U214/(3*'OddsRatio_working_3-way'!X214^(1/3))*COS(('OddsRatio_working_3-way'!Y214+2*PI())/3)</f>
        <v>-0.34704663130656316</v>
      </c>
      <c r="AH214" s="11">
        <f>-'OddsRatio_working_3-way'!U214/(3*'OddsRatio_working_3-way'!X214^(1/3))*COS(('OddsRatio_working_3-way'!Y214+4*PI())/3)</f>
        <v>-0.17604891533830544</v>
      </c>
      <c r="AI214" s="11">
        <f>'OddsRatio_working_3-way'!U214/(3*'OddsRatio_working_3-way'!X214^(1/3))*SIN(('OddsRatio_working_3-way'!Y214)/3)</f>
        <v>-9.8725577345084678E-2</v>
      </c>
      <c r="AJ214" s="11">
        <f>'OddsRatio_working_3-way'!U214/(3*'OddsRatio_working_3-way'!X214^(1/3))*SIN(('OddsRatio_working_3-way'!Y214+2*PI())/3)</f>
        <v>-0.40365124332842195</v>
      </c>
      <c r="AK214" s="11">
        <f>'OddsRatio_working_3-way'!U214/(3*'OddsRatio_working_3-way'!X214^(1/3))*SIN(('OddsRatio_working_3-way'!Y214+4*PI())/3)</f>
        <v>0.50237682067350664</v>
      </c>
      <c r="AL214" s="11">
        <f>'OddsRatio_working_3-way'!Z214+'OddsRatio_working_3-way'!AF214</f>
        <v>1.0461910932897376</v>
      </c>
      <c r="AM214" s="11">
        <f>'OddsRatio_working_3-way'!AA214+'OddsRatio_working_3-way'!AG214</f>
        <v>-0.69409326261312621</v>
      </c>
      <c r="AN214" s="11">
        <f>'OddsRatio_working_3-way'!AB214+'OddsRatio_working_3-way'!AH214</f>
        <v>-0.35209783067661082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1.0461910932897376</v>
      </c>
      <c r="AS214" s="11">
        <f>IF(('OddsRatio_working_3-way'!X214=0),IF(Q214&gt;0,-Q214^(1/3),(-Q214)^(1/3)),'OddsRatio_working_3-way'!AM214-'OddsRatio_working_3-way'!R214/3)</f>
        <v>-0.69409326261312621</v>
      </c>
      <c r="AT214" s="11">
        <f>IF(('OddsRatio_working_3-way'!X214=0),IF(Q214&gt;0,-Q214^(1/3),(-Q214)^(1/3)),'OddsRatio_working_3-way'!AN214-'OddsRatio_working_3-way'!R214/3)</f>
        <v>-0.35209783067661082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2.2799999999999998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3.5</v>
      </c>
      <c r="D215" s="9">
        <f t="shared" si="52"/>
        <v>0.42838146008674266</v>
      </c>
      <c r="E215" s="9">
        <f t="shared" si="53"/>
        <v>0.29431738325476953</v>
      </c>
      <c r="F215" s="9">
        <f t="shared" si="54"/>
        <v>0.27730115665848776</v>
      </c>
      <c r="G215" s="9">
        <f t="shared" si="55"/>
        <v>1.0424750506635028</v>
      </c>
      <c r="H215" s="9">
        <f t="shared" si="56"/>
        <v>2.3343680648492833</v>
      </c>
      <c r="I215" s="9">
        <f t="shared" si="57"/>
        <v>3.3976926165260561</v>
      </c>
      <c r="J215" s="9">
        <f t="shared" si="58"/>
        <v>3.6061876266587567</v>
      </c>
      <c r="K215" s="11">
        <f t="shared" si="59"/>
        <v>0.43859649122807021</v>
      </c>
      <c r="L215" s="11">
        <f t="shared" si="60"/>
        <v>0.30303030303030304</v>
      </c>
      <c r="M215" s="11">
        <f t="shared" si="61"/>
        <v>0.2857142857142857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-0.27948659527606878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0.23088023088023088</v>
      </c>
      <c r="Q215" s="11">
        <f>2*'OddsRatio_working_3-way'!K215*'OddsRatio_working_3-way'!L215*'OddsRatio_working_3-way'!M215</f>
        <v>7.5947444368497E-2</v>
      </c>
      <c r="R215" s="11">
        <f t="shared" si="62"/>
        <v>0</v>
      </c>
      <c r="S215" s="11">
        <f t="shared" si="63"/>
        <v>-0.82608695652173969</v>
      </c>
      <c r="T215" s="11">
        <f t="shared" si="64"/>
        <v>-0.27173913043478276</v>
      </c>
      <c r="U215" s="11">
        <f>'OddsRatio_working_3-way'!S215-'OddsRatio_working_3-way'!R215^2/3</f>
        <v>-0.82608695652173969</v>
      </c>
      <c r="V215" s="11">
        <f>'OddsRatio_working_3-way'!S215*'OddsRatio_working_3-way'!R215/3-2*'OddsRatio_working_3-way'!R215^3/27-'OddsRatio_working_3-way'!T215</f>
        <v>0.27173913043478276</v>
      </c>
      <c r="W215" s="11">
        <f>'OddsRatio_working_3-way'!V215^2+4*'OddsRatio_working_3-way'!U215^3/27</f>
        <v>-9.674582735937326E-3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0.14449631288149639</v>
      </c>
      <c r="Y215" s="11">
        <f>IF('OddsRatio_working_3-way'!W215&gt;=0,IF('OddsRatio_working_3-way'!V215+SQRT('OddsRatio_working_3-way'!W215)&gt;0,0,PI()),ACOS('OddsRatio_working_3-way'!V215/(2*'OddsRatio_working_3-way'!X215)))</f>
        <v>0.34729209961411467</v>
      </c>
      <c r="Z215" s="11">
        <f>'OddsRatio_working_3-way'!X215^(1/3)*COS('OddsRatio_working_3-way'!Y215/3)</f>
        <v>0.52123752533175149</v>
      </c>
      <c r="AA215" s="11">
        <f>'OddsRatio_working_3-way'!X215^(1/3)*COS(('OddsRatio_working_3-way'!Y215+2*PI())/3)</f>
        <v>-0.31310991210993688</v>
      </c>
      <c r="AB215" s="11">
        <f>'OddsRatio_working_3-way'!X215^(1/3)*COS(('OddsRatio_working_3-way'!Y215+4*PI())/3)</f>
        <v>-0.20812761322181472</v>
      </c>
      <c r="AC215" s="11">
        <f>'OddsRatio_working_3-way'!X215^(1/3)*SIN('OddsRatio_working_3-way'!Y215/3)</f>
        <v>6.0611558523203109E-2</v>
      </c>
      <c r="AD215" s="11">
        <f>'OddsRatio_working_3-way'!X215^(1/3)*SIN(('OddsRatio_working_3-way'!Y215+2*PI())/3)</f>
        <v>0.42109915908143009</v>
      </c>
      <c r="AE215" s="11">
        <f>'OddsRatio_working_3-way'!X215^(1/3)*SIN(('OddsRatio_working_3-way'!Y215+4*PI())/3)</f>
        <v>-0.48171071760463319</v>
      </c>
      <c r="AF215" s="11">
        <f>-'OddsRatio_working_3-way'!U215/(3*'OddsRatio_working_3-way'!X215^(1/3))*COS(('OddsRatio_working_3-way'!Y215)/3)</f>
        <v>0.52123752533175138</v>
      </c>
      <c r="AG215" s="11">
        <f>-'OddsRatio_working_3-way'!U215/(3*'OddsRatio_working_3-way'!X215^(1/3))*COS(('OddsRatio_working_3-way'!Y215+2*PI())/3)</f>
        <v>-0.31310991210993683</v>
      </c>
      <c r="AH215" s="11">
        <f>-'OddsRatio_working_3-way'!U215/(3*'OddsRatio_working_3-way'!X215^(1/3))*COS(('OddsRatio_working_3-way'!Y215+4*PI())/3)</f>
        <v>-0.20812761322181467</v>
      </c>
      <c r="AI215" s="11">
        <f>'OddsRatio_working_3-way'!U215/(3*'OddsRatio_working_3-way'!X215^(1/3))*SIN(('OddsRatio_working_3-way'!Y215)/3)</f>
        <v>-6.0611558523203095E-2</v>
      </c>
      <c r="AJ215" s="11">
        <f>'OddsRatio_working_3-way'!U215/(3*'OddsRatio_working_3-way'!X215^(1/3))*SIN(('OddsRatio_working_3-way'!Y215+2*PI())/3)</f>
        <v>-0.42109915908143003</v>
      </c>
      <c r="AK215" s="11">
        <f>'OddsRatio_working_3-way'!U215/(3*'OddsRatio_working_3-way'!X215^(1/3))*SIN(('OddsRatio_working_3-way'!Y215+4*PI())/3)</f>
        <v>0.48171071760463308</v>
      </c>
      <c r="AL215" s="11">
        <f>'OddsRatio_working_3-way'!Z215+'OddsRatio_working_3-way'!AF215</f>
        <v>1.0424750506635028</v>
      </c>
      <c r="AM215" s="11">
        <f>'OddsRatio_working_3-way'!AA215+'OddsRatio_working_3-way'!AG215</f>
        <v>-0.62621982421987377</v>
      </c>
      <c r="AN215" s="11">
        <f>'OddsRatio_working_3-way'!AB215+'OddsRatio_working_3-way'!AH215</f>
        <v>-0.41625522644362939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1.0424750506635028</v>
      </c>
      <c r="AS215" s="11">
        <f>IF(('OddsRatio_working_3-way'!X215=0),IF(Q215&gt;0,-Q215^(1/3),(-Q215)^(1/3)),'OddsRatio_working_3-way'!AM215-'OddsRatio_working_3-way'!R215/3)</f>
        <v>-0.62621982421987377</v>
      </c>
      <c r="AT215" s="11">
        <f>IF(('OddsRatio_working_3-way'!X215=0),IF(Q215&gt;0,-Q215^(1/3),(-Q215)^(1/3)),'OddsRatio_working_3-way'!AN215-'OddsRatio_working_3-way'!R215/3)</f>
        <v>-0.41625522644362939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2.41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3.17</v>
      </c>
      <c r="D216" s="9">
        <f t="shared" si="52"/>
        <v>0.40440446073601577</v>
      </c>
      <c r="E216" s="9">
        <f t="shared" si="53"/>
        <v>0.28946744719502321</v>
      </c>
      <c r="F216" s="9">
        <f t="shared" si="54"/>
        <v>0.30612809206896091</v>
      </c>
      <c r="G216" s="9">
        <f t="shared" si="55"/>
        <v>1.0445191012640751</v>
      </c>
      <c r="H216" s="9">
        <f t="shared" si="56"/>
        <v>2.4727719327823459</v>
      </c>
      <c r="I216" s="9">
        <f t="shared" si="57"/>
        <v>3.4546198879705772</v>
      </c>
      <c r="J216" s="9">
        <f t="shared" si="58"/>
        <v>3.2666064497430436</v>
      </c>
      <c r="K216" s="11">
        <f t="shared" si="59"/>
        <v>0.41493775933609955</v>
      </c>
      <c r="L216" s="11">
        <f t="shared" si="60"/>
        <v>0.29850746268656714</v>
      </c>
      <c r="M216" s="11">
        <f t="shared" si="61"/>
        <v>0.31545741324921134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-0.28094777496732992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0.23170402682452751</v>
      </c>
      <c r="Q216" s="11">
        <f>2*'OddsRatio_working_3-way'!K216*'OddsRatio_working_3-way'!L216*'OddsRatio_working_3-way'!M216</f>
        <v>7.8146383414680443E-2</v>
      </c>
      <c r="R216" s="11">
        <f t="shared" si="62"/>
        <v>0</v>
      </c>
      <c r="S216" s="11">
        <f t="shared" si="63"/>
        <v>-0.82472276867638927</v>
      </c>
      <c r="T216" s="11">
        <f t="shared" si="64"/>
        <v>-0.27815270444397616</v>
      </c>
      <c r="U216" s="11">
        <f>'OddsRatio_working_3-way'!S216-'OddsRatio_working_3-way'!R216^2/3</f>
        <v>-0.82472276867638927</v>
      </c>
      <c r="V216" s="11">
        <f>'OddsRatio_working_3-way'!S216*'OddsRatio_working_3-way'!R216/3-2*'OddsRatio_working_3-way'!R216^3/27-'OddsRatio_working_3-way'!T216</f>
        <v>0.27815270444397616</v>
      </c>
      <c r="W216" s="11">
        <f>'OddsRatio_working_3-way'!V216^2+4*'OddsRatio_working_3-way'!U216^3/27</f>
        <v>-5.7347387129289967E-3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0.14413853206414565</v>
      </c>
      <c r="Y216" s="11">
        <f>IF('OddsRatio_working_3-way'!W216&gt;=0,IF('OddsRatio_working_3-way'!V216+SQRT('OddsRatio_working_3-way'!W216)&gt;0,0,PI()),ACOS('OddsRatio_working_3-way'!V216/(2*'OddsRatio_working_3-way'!X216)))</f>
        <v>0.26581105758420587</v>
      </c>
      <c r="Z216" s="11">
        <f>'OddsRatio_working_3-way'!X216^(1/3)*COS('OddsRatio_working_3-way'!Y216/3)</f>
        <v>0.52225955063203755</v>
      </c>
      <c r="AA216" s="11">
        <f>'OddsRatio_working_3-way'!X216^(1/3)*COS(('OddsRatio_working_3-way'!Y216+2*PI())/3)</f>
        <v>-0.30130954011515659</v>
      </c>
      <c r="AB216" s="11">
        <f>'OddsRatio_working_3-way'!X216^(1/3)*COS(('OddsRatio_working_3-way'!Y216+4*PI())/3)</f>
        <v>-0.22095001051688104</v>
      </c>
      <c r="AC216" s="11">
        <f>'OddsRatio_working_3-way'!X216^(1/3)*SIN('OddsRatio_working_3-way'!Y216/3)</f>
        <v>4.6395596045516047E-2</v>
      </c>
      <c r="AD216" s="11">
        <f>'OddsRatio_working_3-way'!X216^(1/3)*SIN(('OddsRatio_working_3-way'!Y216+2*PI())/3)</f>
        <v>0.42909224019363168</v>
      </c>
      <c r="AE216" s="11">
        <f>'OddsRatio_working_3-way'!X216^(1/3)*SIN(('OddsRatio_working_3-way'!Y216+4*PI())/3)</f>
        <v>-0.4754878362391477</v>
      </c>
      <c r="AF216" s="11">
        <f>-'OddsRatio_working_3-way'!U216/(3*'OddsRatio_working_3-way'!X216^(1/3))*COS(('OddsRatio_working_3-way'!Y216)/3)</f>
        <v>0.52225955063203755</v>
      </c>
      <c r="AG216" s="11">
        <f>-'OddsRatio_working_3-way'!U216/(3*'OddsRatio_working_3-way'!X216^(1/3))*COS(('OddsRatio_working_3-way'!Y216+2*PI())/3)</f>
        <v>-0.30130954011515659</v>
      </c>
      <c r="AH216" s="11">
        <f>-'OddsRatio_working_3-way'!U216/(3*'OddsRatio_working_3-way'!X216^(1/3))*COS(('OddsRatio_working_3-way'!Y216+4*PI())/3)</f>
        <v>-0.22095001051688104</v>
      </c>
      <c r="AI216" s="11">
        <f>'OddsRatio_working_3-way'!U216/(3*'OddsRatio_working_3-way'!X216^(1/3))*SIN(('OddsRatio_working_3-way'!Y216)/3)</f>
        <v>-4.6395596045516047E-2</v>
      </c>
      <c r="AJ216" s="11">
        <f>'OddsRatio_working_3-way'!U216/(3*'OddsRatio_working_3-way'!X216^(1/3))*SIN(('OddsRatio_working_3-way'!Y216+2*PI())/3)</f>
        <v>-0.42909224019363168</v>
      </c>
      <c r="AK216" s="11">
        <f>'OddsRatio_working_3-way'!U216/(3*'OddsRatio_working_3-way'!X216^(1/3))*SIN(('OddsRatio_working_3-way'!Y216+4*PI())/3)</f>
        <v>0.4754878362391477</v>
      </c>
      <c r="AL216" s="11">
        <f>'OddsRatio_working_3-way'!Z216+'OddsRatio_working_3-way'!AF216</f>
        <v>1.0445191012640751</v>
      </c>
      <c r="AM216" s="11">
        <f>'OddsRatio_working_3-way'!AA216+'OddsRatio_working_3-way'!AG216</f>
        <v>-0.60261908023031319</v>
      </c>
      <c r="AN216" s="11">
        <f>'OddsRatio_working_3-way'!AB216+'OddsRatio_working_3-way'!AH216</f>
        <v>-0.44190002103376208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1.0445191012640751</v>
      </c>
      <c r="AS216" s="11">
        <f>IF(('OddsRatio_working_3-way'!X216=0),IF(Q216&gt;0,-Q216^(1/3),(-Q216)^(1/3)),'OddsRatio_working_3-way'!AM216-'OddsRatio_working_3-way'!R216/3)</f>
        <v>-0.60261908023031319</v>
      </c>
      <c r="AT216" s="11">
        <f>IF(('OddsRatio_working_3-way'!X216=0),IF(Q216&gt;0,-Q216^(1/3),(-Q216)^(1/3)),'OddsRatio_working_3-way'!AN216-'OddsRatio_working_3-way'!R216/3)</f>
        <v>-0.44190002103376208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2.46</v>
      </c>
      <c r="B217" s="4">
        <f>IF('True_Odds_Calculator_3-way'!B218="","",'True_Odds_Calculator_3-way'!B218)</f>
        <v>3.36</v>
      </c>
      <c r="C217" s="4">
        <f>IF('True_Odds_Calculator_3-way'!C218="","",'True_Odds_Calculator_3-way'!C218)</f>
        <v>3.09</v>
      </c>
      <c r="D217" s="9">
        <f t="shared" si="52"/>
        <v>0.39647502567039816</v>
      </c>
      <c r="E217" s="9">
        <f t="shared" si="53"/>
        <v>0.28896839595937029</v>
      </c>
      <c r="F217" s="9">
        <f t="shared" si="54"/>
        <v>0.31455657837023132</v>
      </c>
      <c r="G217" s="9">
        <f t="shared" si="55"/>
        <v>1.0426212077035546</v>
      </c>
      <c r="H217" s="9">
        <f t="shared" si="56"/>
        <v>2.5222269632471899</v>
      </c>
      <c r="I217" s="9">
        <f t="shared" si="57"/>
        <v>3.4605860501803893</v>
      </c>
      <c r="J217" s="9">
        <f t="shared" si="58"/>
        <v>3.1790783241004283</v>
      </c>
      <c r="K217" s="11">
        <f t="shared" si="59"/>
        <v>0.4065040650406504</v>
      </c>
      <c r="L217" s="11">
        <f t="shared" si="60"/>
        <v>0.29761904761904762</v>
      </c>
      <c r="M217" s="11">
        <f t="shared" si="61"/>
        <v>0.3236245954692557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-0.2819540134837315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0.2313953444666208</v>
      </c>
      <c r="Q217" s="11">
        <f>2*'OddsRatio_working_3-way'!K217*'OddsRatio_working_3-way'!L217*'OddsRatio_working_3-way'!M217</f>
        <v>7.8306377146064574E-2</v>
      </c>
      <c r="R217" s="11">
        <f t="shared" si="62"/>
        <v>0</v>
      </c>
      <c r="S217" s="11">
        <f t="shared" si="63"/>
        <v>-0.82068469821576806</v>
      </c>
      <c r="T217" s="11">
        <f t="shared" si="64"/>
        <v>-0.27772747824560684</v>
      </c>
      <c r="U217" s="11">
        <f>'OddsRatio_working_3-way'!S217-'OddsRatio_working_3-way'!R217^2/3</f>
        <v>-0.82068469821576806</v>
      </c>
      <c r="V217" s="11">
        <f>'OddsRatio_working_3-way'!S217*'OddsRatio_working_3-way'!R217/3-2*'OddsRatio_working_3-way'!R217^3/27-'OddsRatio_working_3-way'!T217</f>
        <v>0.27772747824560684</v>
      </c>
      <c r="W217" s="11">
        <f>'OddsRatio_working_3-way'!V217^2+4*'OddsRatio_working_3-way'!U217^3/27</f>
        <v>-4.7563851367423138E-3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0.14308121584384018</v>
      </c>
      <c r="Y217" s="11">
        <f>IF('OddsRatio_working_3-way'!W217&gt;=0,IF('OddsRatio_working_3-way'!V217+SQRT('OddsRatio_working_3-way'!W217)&gt;0,0,PI()),ACOS('OddsRatio_working_3-way'!V217/(2*'OddsRatio_working_3-way'!X217)))</f>
        <v>0.243401147733185</v>
      </c>
      <c r="Z217" s="11">
        <f>'OddsRatio_working_3-way'!X217^(1/3)*COS('OddsRatio_working_3-way'!Y217/3)</f>
        <v>0.5213106038517773</v>
      </c>
      <c r="AA217" s="11">
        <f>'OddsRatio_working_3-way'!X217^(1/3)*COS(('OddsRatio_working_3-way'!Y217+2*PI())/3)</f>
        <v>-0.29736518189999844</v>
      </c>
      <c r="AB217" s="11">
        <f>'OddsRatio_working_3-way'!X217^(1/3)*COS(('OddsRatio_working_3-way'!Y217+4*PI())/3)</f>
        <v>-0.22394542195177919</v>
      </c>
      <c r="AC217" s="11">
        <f>'OddsRatio_working_3-way'!X217^(1/3)*SIN('OddsRatio_working_3-way'!Y217/3)</f>
        <v>4.2388918169942252E-2</v>
      </c>
      <c r="AD217" s="11">
        <f>'OddsRatio_working_3-way'!X217^(1/3)*SIN(('OddsRatio_working_3-way'!Y217+2*PI())/3)</f>
        <v>0.43027376711287385</v>
      </c>
      <c r="AE217" s="11">
        <f>'OddsRatio_working_3-way'!X217^(1/3)*SIN(('OddsRatio_working_3-way'!Y217+4*PI())/3)</f>
        <v>-0.47266268528281596</v>
      </c>
      <c r="AF217" s="11">
        <f>-'OddsRatio_working_3-way'!U217/(3*'OddsRatio_working_3-way'!X217^(1/3))*COS(('OddsRatio_working_3-way'!Y217)/3)</f>
        <v>0.5213106038517773</v>
      </c>
      <c r="AG217" s="11">
        <f>-'OddsRatio_working_3-way'!U217/(3*'OddsRatio_working_3-way'!X217^(1/3))*COS(('OddsRatio_working_3-way'!Y217+2*PI())/3)</f>
        <v>-0.29736518189999844</v>
      </c>
      <c r="AH217" s="11">
        <f>-'OddsRatio_working_3-way'!U217/(3*'OddsRatio_working_3-way'!X217^(1/3))*COS(('OddsRatio_working_3-way'!Y217+4*PI())/3)</f>
        <v>-0.22394542195177919</v>
      </c>
      <c r="AI217" s="11">
        <f>'OddsRatio_working_3-way'!U217/(3*'OddsRatio_working_3-way'!X217^(1/3))*SIN(('OddsRatio_working_3-way'!Y217)/3)</f>
        <v>-4.2388918169942252E-2</v>
      </c>
      <c r="AJ217" s="11">
        <f>'OddsRatio_working_3-way'!U217/(3*'OddsRatio_working_3-way'!X217^(1/3))*SIN(('OddsRatio_working_3-way'!Y217+2*PI())/3)</f>
        <v>-0.43027376711287385</v>
      </c>
      <c r="AK217" s="11">
        <f>'OddsRatio_working_3-way'!U217/(3*'OddsRatio_working_3-way'!X217^(1/3))*SIN(('OddsRatio_working_3-way'!Y217+4*PI())/3)</f>
        <v>0.47266268528281596</v>
      </c>
      <c r="AL217" s="11">
        <f>'OddsRatio_working_3-way'!Z217+'OddsRatio_working_3-way'!AF217</f>
        <v>1.0426212077035546</v>
      </c>
      <c r="AM217" s="11">
        <f>'OddsRatio_working_3-way'!AA217+'OddsRatio_working_3-way'!AG217</f>
        <v>-0.59473036379999689</v>
      </c>
      <c r="AN217" s="11">
        <f>'OddsRatio_working_3-way'!AB217+'OddsRatio_working_3-way'!AH217</f>
        <v>-0.44789084390355838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1.0426212077035546</v>
      </c>
      <c r="AS217" s="11">
        <f>IF(('OddsRatio_working_3-way'!X217=0),IF(Q217&gt;0,-Q217^(1/3),(-Q217)^(1/3)),'OddsRatio_working_3-way'!AM217-'OddsRatio_working_3-way'!R217/3)</f>
        <v>-0.59473036379999689</v>
      </c>
      <c r="AT217" s="11">
        <f>IF(('OddsRatio_working_3-way'!X217=0),IF(Q217&gt;0,-Q217^(1/3),(-Q217)^(1/3)),'OddsRatio_working_3-way'!AN217-'OddsRatio_working_3-way'!R217/3)</f>
        <v>-0.44789084390355838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2.0499999999999998</v>
      </c>
      <c r="B218" s="4">
        <f>IF('True_Odds_Calculator_3-way'!B219="","",'True_Odds_Calculator_3-way'!B219)</f>
        <v>3.28</v>
      </c>
      <c r="C218" s="4">
        <f>IF('True_Odds_Calculator_3-way'!C219="","",'True_Odds_Calculator_3-way'!C219)</f>
        <v>4.24</v>
      </c>
      <c r="D218" s="9">
        <f t="shared" si="52"/>
        <v>0.47663613129680937</v>
      </c>
      <c r="E218" s="9">
        <f t="shared" si="53"/>
        <v>0.29548139577386273</v>
      </c>
      <c r="F218" s="9">
        <f t="shared" si="54"/>
        <v>0.22788247292932776</v>
      </c>
      <c r="G218" s="9">
        <f t="shared" si="55"/>
        <v>1.0457490462613221</v>
      </c>
      <c r="H218" s="9">
        <f t="shared" si="56"/>
        <v>2.0980364985743876</v>
      </c>
      <c r="I218" s="9">
        <f t="shared" si="57"/>
        <v>3.384307825475815</v>
      </c>
      <c r="J218" s="9">
        <f t="shared" si="58"/>
        <v>4.3882269098866846</v>
      </c>
      <c r="K218" s="11">
        <f t="shared" si="59"/>
        <v>0.48780487804878053</v>
      </c>
      <c r="L218" s="11">
        <f t="shared" si="60"/>
        <v>0.3048780487804878</v>
      </c>
      <c r="M218" s="11">
        <f t="shared" si="61"/>
        <v>0.23584905660377356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-0.27206682904380808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0.23044739766311606</v>
      </c>
      <c r="Q218" s="11">
        <f>2*'OddsRatio_working_3-way'!K218*'OddsRatio_working_3-way'!L218*'OddsRatio_working_3-way'!M218</f>
        <v>7.0151414813733964E-2</v>
      </c>
      <c r="R218" s="11">
        <f t="shared" si="62"/>
        <v>0</v>
      </c>
      <c r="S218" s="11">
        <f t="shared" si="63"/>
        <v>-0.84702496983198761</v>
      </c>
      <c r="T218" s="11">
        <f t="shared" si="64"/>
        <v>-0.25784626174489728</v>
      </c>
      <c r="U218" s="11">
        <f>'OddsRatio_working_3-way'!S218-'OddsRatio_working_3-way'!R218^2/3</f>
        <v>-0.84702496983198761</v>
      </c>
      <c r="V218" s="11">
        <f>'OddsRatio_working_3-way'!S218*'OddsRatio_working_3-way'!R218/3-2*'OddsRatio_working_3-way'!R218^3/27-'OddsRatio_working_3-way'!T218</f>
        <v>0.25784626174489728</v>
      </c>
      <c r="W218" s="11">
        <f>'OddsRatio_working_3-way'!V218^2+4*'OddsRatio_working_3-way'!U218^3/27</f>
        <v>-2.3544811279129968E-2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0.15002458629750329</v>
      </c>
      <c r="Y218" s="11">
        <f>IF('OddsRatio_working_3-way'!W218&gt;=0,IF('OddsRatio_working_3-way'!V218+SQRT('OddsRatio_working_3-way'!W218)&gt;0,0,PI()),ACOS('OddsRatio_working_3-way'!V218/(2*'OddsRatio_working_3-way'!X218)))</f>
        <v>0.5368055485322365</v>
      </c>
      <c r="Z218" s="11">
        <f>'OddsRatio_working_3-way'!X218^(1/3)*COS('OddsRatio_working_3-way'!Y218/3)</f>
        <v>0.52287452313066107</v>
      </c>
      <c r="AA218" s="11">
        <f>'OddsRatio_working_3-way'!X218^(1/3)*COS(('OddsRatio_working_3-way'!Y218+2*PI())/3)</f>
        <v>-0.34333913732931914</v>
      </c>
      <c r="AB218" s="11">
        <f>'OddsRatio_working_3-way'!X218^(1/3)*COS(('OddsRatio_working_3-way'!Y218+4*PI())/3)</f>
        <v>-0.17953538580134215</v>
      </c>
      <c r="AC218" s="11">
        <f>'OddsRatio_working_3-way'!X218^(1/3)*SIN('OddsRatio_working_3-way'!Y218/3)</f>
        <v>9.4572140038948288E-2</v>
      </c>
      <c r="AD218" s="11">
        <f>'OddsRatio_working_3-way'!X218^(1/3)*SIN(('OddsRatio_working_3-way'!Y218+2*PI())/3)</f>
        <v>0.40553655000335237</v>
      </c>
      <c r="AE218" s="11">
        <f>'OddsRatio_working_3-way'!X218^(1/3)*SIN(('OddsRatio_working_3-way'!Y218+4*PI())/3)</f>
        <v>-0.50010869004230052</v>
      </c>
      <c r="AF218" s="11">
        <f>-'OddsRatio_working_3-way'!U218/(3*'OddsRatio_working_3-way'!X218^(1/3))*COS(('OddsRatio_working_3-way'!Y218)/3)</f>
        <v>0.52287452313066096</v>
      </c>
      <c r="AG218" s="11">
        <f>-'OddsRatio_working_3-way'!U218/(3*'OddsRatio_working_3-way'!X218^(1/3))*COS(('OddsRatio_working_3-way'!Y218+2*PI())/3)</f>
        <v>-0.34333913732931909</v>
      </c>
      <c r="AH218" s="11">
        <f>-'OddsRatio_working_3-way'!U218/(3*'OddsRatio_working_3-way'!X218^(1/3))*COS(('OddsRatio_working_3-way'!Y218+4*PI())/3)</f>
        <v>-0.17953538580134212</v>
      </c>
      <c r="AI218" s="11">
        <f>'OddsRatio_working_3-way'!U218/(3*'OddsRatio_working_3-way'!X218^(1/3))*SIN(('OddsRatio_working_3-way'!Y218)/3)</f>
        <v>-9.457214003894826E-2</v>
      </c>
      <c r="AJ218" s="11">
        <f>'OddsRatio_working_3-way'!U218/(3*'OddsRatio_working_3-way'!X218^(1/3))*SIN(('OddsRatio_working_3-way'!Y218+2*PI())/3)</f>
        <v>-0.40553655000335226</v>
      </c>
      <c r="AK218" s="11">
        <f>'OddsRatio_working_3-way'!U218/(3*'OddsRatio_working_3-way'!X218^(1/3))*SIN(('OddsRatio_working_3-way'!Y218+4*PI())/3)</f>
        <v>0.50010869004230041</v>
      </c>
      <c r="AL218" s="11">
        <f>'OddsRatio_working_3-way'!Z218+'OddsRatio_working_3-way'!AF218</f>
        <v>1.0457490462613221</v>
      </c>
      <c r="AM218" s="11">
        <f>'OddsRatio_working_3-way'!AA218+'OddsRatio_working_3-way'!AG218</f>
        <v>-0.68667827465863818</v>
      </c>
      <c r="AN218" s="11">
        <f>'OddsRatio_working_3-way'!AB218+'OddsRatio_working_3-way'!AH218</f>
        <v>-0.3590707716026843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1.0457490462613221</v>
      </c>
      <c r="AS218" s="11">
        <f>IF(('OddsRatio_working_3-way'!X218=0),IF(Q218&gt;0,-Q218^(1/3),(-Q218)^(1/3)),'OddsRatio_working_3-way'!AM218-'OddsRatio_working_3-way'!R218/3)</f>
        <v>-0.68667827465863818</v>
      </c>
      <c r="AT218" s="11">
        <f>IF(('OddsRatio_working_3-way'!X218=0),IF(Q218&gt;0,-Q218^(1/3),(-Q218)^(1/3)),'OddsRatio_working_3-way'!AN218-'OddsRatio_working_3-way'!R218/3)</f>
        <v>-0.3590707716026843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1.86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4.83</v>
      </c>
      <c r="D219" s="9">
        <f t="shared" si="52"/>
        <v>0.52561106526991197</v>
      </c>
      <c r="E219" s="9">
        <f t="shared" si="53"/>
        <v>0.27516529500124953</v>
      </c>
      <c r="F219" s="9">
        <f t="shared" si="54"/>
        <v>0.1992236397288385</v>
      </c>
      <c r="G219" s="9">
        <f t="shared" si="55"/>
        <v>1.0494737969425314</v>
      </c>
      <c r="H219" s="9">
        <f t="shared" si="56"/>
        <v>1.9025474653705772</v>
      </c>
      <c r="I219" s="9">
        <f t="shared" si="57"/>
        <v>3.6341792303257536</v>
      </c>
      <c r="J219" s="9">
        <f t="shared" si="58"/>
        <v>5.0194846422898962</v>
      </c>
      <c r="K219" s="11">
        <f t="shared" si="59"/>
        <v>0.5376344086021505</v>
      </c>
      <c r="L219" s="11">
        <f t="shared" si="60"/>
        <v>0.28490028490028491</v>
      </c>
      <c r="M219" s="11">
        <f t="shared" si="61"/>
        <v>0.20703933747412007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-0.26218253318144247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0.22833122412365048</v>
      </c>
      <c r="Q219" s="11">
        <f>2*'OddsRatio_working_3-way'!K219*'OddsRatio_working_3-way'!L219*'OddsRatio_working_3-way'!M219</f>
        <v>6.3425340034347355E-2</v>
      </c>
      <c r="R219" s="11">
        <f t="shared" si="62"/>
        <v>0</v>
      </c>
      <c r="S219" s="11">
        <f t="shared" si="63"/>
        <v>-0.87088648260803359</v>
      </c>
      <c r="T219" s="11">
        <f t="shared" si="64"/>
        <v>-0.24191291183556488</v>
      </c>
      <c r="U219" s="11">
        <f>'OddsRatio_working_3-way'!S219-'OddsRatio_working_3-way'!R219^2/3</f>
        <v>-0.87088648260803359</v>
      </c>
      <c r="V219" s="11">
        <f>'OddsRatio_working_3-way'!S219*'OddsRatio_working_3-way'!R219/3-2*'OddsRatio_working_3-way'!R219^3/27-'OddsRatio_working_3-way'!T219</f>
        <v>0.24191291183556488</v>
      </c>
      <c r="W219" s="11">
        <f>'OddsRatio_working_3-way'!V219^2+4*'OddsRatio_working_3-way'!U219^3/27</f>
        <v>-3.9332659802334059E-2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0.1564085329474513</v>
      </c>
      <c r="Y219" s="11">
        <f>IF('OddsRatio_working_3-way'!W219&gt;=0,IF('OddsRatio_working_3-way'!V219+SQRT('OddsRatio_working_3-way'!W219)&gt;0,0,PI()),ACOS('OddsRatio_working_3-way'!V219/(2*'OddsRatio_working_3-way'!X219)))</f>
        <v>0.686708994402916</v>
      </c>
      <c r="Z219" s="11">
        <f>'OddsRatio_working_3-way'!X219^(1/3)*COS('OddsRatio_working_3-way'!Y219/3)</f>
        <v>0.5247368984712657</v>
      </c>
      <c r="AA219" s="11">
        <f>'OddsRatio_working_3-way'!X219^(1/3)*COS(('OddsRatio_working_3-way'!Y219+2*PI())/3)</f>
        <v>-0.36824578953598186</v>
      </c>
      <c r="AB219" s="11">
        <f>'OddsRatio_working_3-way'!X219^(1/3)*COS(('OddsRatio_working_3-way'!Y219+4*PI())/3)</f>
        <v>-0.15649110893528392</v>
      </c>
      <c r="AC219" s="11">
        <f>'OddsRatio_working_3-way'!X219^(1/3)*SIN('OddsRatio_working_3-way'!Y219/3)</f>
        <v>0.12225662184697624</v>
      </c>
      <c r="AD219" s="11">
        <f>'OddsRatio_working_3-way'!X219^(1/3)*SIN(('OddsRatio_working_3-way'!Y219+2*PI())/3)</f>
        <v>0.39330717345568372</v>
      </c>
      <c r="AE219" s="11">
        <f>'OddsRatio_working_3-way'!X219^(1/3)*SIN(('OddsRatio_working_3-way'!Y219+4*PI())/3)</f>
        <v>-0.51556379530265994</v>
      </c>
      <c r="AF219" s="11">
        <f>-'OddsRatio_working_3-way'!U219/(3*'OddsRatio_working_3-way'!X219^(1/3))*COS(('OddsRatio_working_3-way'!Y219)/3)</f>
        <v>0.5247368984712657</v>
      </c>
      <c r="AG219" s="11">
        <f>-'OddsRatio_working_3-way'!U219/(3*'OddsRatio_working_3-way'!X219^(1/3))*COS(('OddsRatio_working_3-way'!Y219+2*PI())/3)</f>
        <v>-0.36824578953598186</v>
      </c>
      <c r="AH219" s="11">
        <f>-'OddsRatio_working_3-way'!U219/(3*'OddsRatio_working_3-way'!X219^(1/3))*COS(('OddsRatio_working_3-way'!Y219+4*PI())/3)</f>
        <v>-0.15649110893528392</v>
      </c>
      <c r="AI219" s="11">
        <f>'OddsRatio_working_3-way'!U219/(3*'OddsRatio_working_3-way'!X219^(1/3))*SIN(('OddsRatio_working_3-way'!Y219)/3)</f>
        <v>-0.12225662184697624</v>
      </c>
      <c r="AJ219" s="11">
        <f>'OddsRatio_working_3-way'!U219/(3*'OddsRatio_working_3-way'!X219^(1/3))*SIN(('OddsRatio_working_3-way'!Y219+2*PI())/3)</f>
        <v>-0.39330717345568372</v>
      </c>
      <c r="AK219" s="11">
        <f>'OddsRatio_working_3-way'!U219/(3*'OddsRatio_working_3-way'!X219^(1/3))*SIN(('OddsRatio_working_3-way'!Y219+4*PI())/3)</f>
        <v>0.51556379530265994</v>
      </c>
      <c r="AL219" s="11">
        <f>'OddsRatio_working_3-way'!Z219+'OddsRatio_working_3-way'!AF219</f>
        <v>1.0494737969425314</v>
      </c>
      <c r="AM219" s="11">
        <f>'OddsRatio_working_3-way'!AA219+'OddsRatio_working_3-way'!AG219</f>
        <v>-0.73649157907196372</v>
      </c>
      <c r="AN219" s="11">
        <f>'OddsRatio_working_3-way'!AB219+'OddsRatio_working_3-way'!AH219</f>
        <v>-0.31298221787056785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1.0494737969425314</v>
      </c>
      <c r="AS219" s="11">
        <f>IF(('OddsRatio_working_3-way'!X219=0),IF(Q219&gt;0,-Q219^(1/3),(-Q219)^(1/3)),'OddsRatio_working_3-way'!AM219-'OddsRatio_working_3-way'!R219/3)</f>
        <v>-0.73649157907196372</v>
      </c>
      <c r="AT219" s="11">
        <f>IF(('OddsRatio_working_3-way'!X219=0),IF(Q219&gt;0,-Q219^(1/3),(-Q219)^(1/3)),'OddsRatio_working_3-way'!AN219-'OddsRatio_working_3-way'!R219/3)</f>
        <v>-0.31298221787056785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1.73</v>
      </c>
      <c r="B220" s="4">
        <f>IF('True_Odds_Calculator_3-way'!B221="","",'True_Odds_Calculator_3-way'!B221)</f>
        <v>3.94</v>
      </c>
      <c r="C220" s="4">
        <f>IF('True_Odds_Calculator_3-way'!C221="","",'True_Odds_Calculator_3-way'!C221)</f>
        <v>5.04</v>
      </c>
      <c r="D220" s="9">
        <f t="shared" si="52"/>
        <v>0.56544554396933511</v>
      </c>
      <c r="E220" s="9">
        <f t="shared" si="53"/>
        <v>0.24419291819254213</v>
      </c>
      <c r="F220" s="9">
        <f t="shared" si="54"/>
        <v>0.19036153783812282</v>
      </c>
      <c r="G220" s="9">
        <f t="shared" si="55"/>
        <v>1.0527628754054139</v>
      </c>
      <c r="H220" s="9">
        <f t="shared" si="56"/>
        <v>1.7685168990459519</v>
      </c>
      <c r="I220" s="9">
        <f t="shared" si="57"/>
        <v>4.0951228536919171</v>
      </c>
      <c r="J220" s="9">
        <f t="shared" si="58"/>
        <v>5.253162016637873</v>
      </c>
      <c r="K220" s="11">
        <f t="shared" si="59"/>
        <v>0.5780346820809249</v>
      </c>
      <c r="L220" s="11">
        <f t="shared" si="60"/>
        <v>0.25380710659898476</v>
      </c>
      <c r="M220" s="11">
        <f t="shared" si="61"/>
        <v>0.1984126984126984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-0.25239380691098667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0.22443031377628364</v>
      </c>
      <c r="Q220" s="11">
        <f>2*'OddsRatio_working_3-way'!K220*'OddsRatio_working_3-way'!L220*'OddsRatio_working_3-way'!M220</f>
        <v>5.8217980227310936E-2</v>
      </c>
      <c r="R220" s="11">
        <f t="shared" si="62"/>
        <v>0</v>
      </c>
      <c r="S220" s="11">
        <f t="shared" si="63"/>
        <v>-0.88920689664717056</v>
      </c>
      <c r="T220" s="11">
        <f t="shared" si="64"/>
        <v>-0.23066326761275502</v>
      </c>
      <c r="U220" s="11">
        <f>'OddsRatio_working_3-way'!S220-'OddsRatio_working_3-way'!R220^2/3</f>
        <v>-0.88920689664717056</v>
      </c>
      <c r="V220" s="11">
        <f>'OddsRatio_working_3-way'!S220*'OddsRatio_working_3-way'!R220/3-2*'OddsRatio_working_3-way'!R220^3/27-'OddsRatio_working_3-way'!T220</f>
        <v>0.23066326761275502</v>
      </c>
      <c r="W220" s="11">
        <f>'OddsRatio_working_3-way'!V220^2+4*'OddsRatio_working_3-way'!U220^3/27</f>
        <v>-5.0955349932475837E-2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0.16136983373470803</v>
      </c>
      <c r="Y220" s="11">
        <f>IF('OddsRatio_working_3-way'!W220&gt;=0,IF('OddsRatio_working_3-way'!V220+SQRT('OddsRatio_working_3-way'!W220)&gt;0,0,PI()),ACOS('OddsRatio_working_3-way'!V220/(2*'OddsRatio_working_3-way'!X220)))</f>
        <v>0.7745957975064558</v>
      </c>
      <c r="Z220" s="11">
        <f>'OddsRatio_working_3-way'!X220^(1/3)*COS('OddsRatio_working_3-way'!Y220/3)</f>
        <v>0.52638143770270696</v>
      </c>
      <c r="AA220" s="11">
        <f>'OddsRatio_working_3-way'!X220^(1/3)*COS(('OddsRatio_working_3-way'!Y220+2*PI())/3)</f>
        <v>-0.3835803392233611</v>
      </c>
      <c r="AB220" s="11">
        <f>'OddsRatio_working_3-way'!X220^(1/3)*COS(('OddsRatio_working_3-way'!Y220+4*PI())/3)</f>
        <v>-0.14280109847934591</v>
      </c>
      <c r="AC220" s="11">
        <f>'OddsRatio_working_3-way'!X220^(1/3)*SIN('OddsRatio_working_3-way'!Y220/3)</f>
        <v>0.13901395945883102</v>
      </c>
      <c r="AD220" s="11">
        <f>'OddsRatio_working_3-way'!X220^(1/3)*SIN(('OddsRatio_working_3-way'!Y220+2*PI())/3)</f>
        <v>0.38635271740170457</v>
      </c>
      <c r="AE220" s="11">
        <f>'OddsRatio_working_3-way'!X220^(1/3)*SIN(('OddsRatio_working_3-way'!Y220+4*PI())/3)</f>
        <v>-0.52536667686053551</v>
      </c>
      <c r="AF220" s="11">
        <f>-'OddsRatio_working_3-way'!U220/(3*'OddsRatio_working_3-way'!X220^(1/3))*COS(('OddsRatio_working_3-way'!Y220)/3)</f>
        <v>0.52638143770270684</v>
      </c>
      <c r="AG220" s="11">
        <f>-'OddsRatio_working_3-way'!U220/(3*'OddsRatio_working_3-way'!X220^(1/3))*COS(('OddsRatio_working_3-way'!Y220+2*PI())/3)</f>
        <v>-0.38358033922336104</v>
      </c>
      <c r="AH220" s="11">
        <f>-'OddsRatio_working_3-way'!U220/(3*'OddsRatio_working_3-way'!X220^(1/3))*COS(('OddsRatio_working_3-way'!Y220+4*PI())/3)</f>
        <v>-0.14280109847934588</v>
      </c>
      <c r="AI220" s="11">
        <f>'OddsRatio_working_3-way'!U220/(3*'OddsRatio_working_3-way'!X220^(1/3))*SIN(('OddsRatio_working_3-way'!Y220)/3)</f>
        <v>-0.13901395945883099</v>
      </c>
      <c r="AJ220" s="11">
        <f>'OddsRatio_working_3-way'!U220/(3*'OddsRatio_working_3-way'!X220^(1/3))*SIN(('OddsRatio_working_3-way'!Y220+2*PI())/3)</f>
        <v>-0.38635271740170452</v>
      </c>
      <c r="AK220" s="11">
        <f>'OddsRatio_working_3-way'!U220/(3*'OddsRatio_working_3-way'!X220^(1/3))*SIN(('OddsRatio_working_3-way'!Y220+4*PI())/3)</f>
        <v>0.5253666768605354</v>
      </c>
      <c r="AL220" s="11">
        <f>'OddsRatio_working_3-way'!Z220+'OddsRatio_working_3-way'!AF220</f>
        <v>1.0527628754054139</v>
      </c>
      <c r="AM220" s="11">
        <f>'OddsRatio_working_3-way'!AA220+'OddsRatio_working_3-way'!AG220</f>
        <v>-0.7671606784467222</v>
      </c>
      <c r="AN220" s="11">
        <f>'OddsRatio_working_3-way'!AB220+'OddsRatio_working_3-way'!AH220</f>
        <v>-0.28560219695869182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1.0527628754054139</v>
      </c>
      <c r="AS220" s="11">
        <f>IF(('OddsRatio_working_3-way'!X220=0),IF(Q220&gt;0,-Q220^(1/3),(-Q220)^(1/3)),'OddsRatio_working_3-way'!AM220-'OddsRatio_working_3-way'!R220/3)</f>
        <v>-0.7671606784467222</v>
      </c>
      <c r="AT220" s="11">
        <f>IF(('OddsRatio_working_3-way'!X220=0),IF(Q220&gt;0,-Q220^(1/3),(-Q220)^(1/3)),'OddsRatio_working_3-way'!AN220-'OddsRatio_working_3-way'!R220/3)</f>
        <v>-0.28560219695869182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2.73</v>
      </c>
      <c r="B221" s="4">
        <f>IF('True_Odds_Calculator_3-way'!B222="","",'True_Odds_Calculator_3-way'!B222)</f>
        <v>3.08</v>
      </c>
      <c r="C221" s="4">
        <f>IF('True_Odds_Calculator_3-way'!C222="","",'True_Odds_Calculator_3-way'!C222)</f>
        <v>2.98</v>
      </c>
      <c r="D221" s="9">
        <f t="shared" si="52"/>
        <v>0.35715411483002324</v>
      </c>
      <c r="E221" s="9">
        <f t="shared" si="53"/>
        <v>0.31605005828817395</v>
      </c>
      <c r="F221" s="9">
        <f t="shared" si="54"/>
        <v>0.32679582688180264</v>
      </c>
      <c r="G221" s="9">
        <f t="shared" si="55"/>
        <v>1.0404114118581664</v>
      </c>
      <c r="H221" s="9">
        <f t="shared" si="56"/>
        <v>2.7999117425146283</v>
      </c>
      <c r="I221" s="9">
        <f t="shared" si="57"/>
        <v>3.1640557366649862</v>
      </c>
      <c r="J221" s="9">
        <f t="shared" si="58"/>
        <v>3.0600145954791693</v>
      </c>
      <c r="K221" s="11">
        <f t="shared" si="59"/>
        <v>0.36630036630036628</v>
      </c>
      <c r="L221" s="11">
        <f t="shared" si="60"/>
        <v>0.32467532467532467</v>
      </c>
      <c r="M221" s="11">
        <f t="shared" si="61"/>
        <v>0.33557046979865773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-0.28434461032735225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0.23107285811025025</v>
      </c>
      <c r="Q221" s="11">
        <f>2*'OddsRatio_working_3-way'!K221*'OddsRatio_working_3-way'!L221*'OddsRatio_working_3-way'!M221</f>
        <v>7.9817912991450857E-2</v>
      </c>
      <c r="R221" s="11">
        <f t="shared" si="62"/>
        <v>0</v>
      </c>
      <c r="S221" s="11">
        <f t="shared" si="63"/>
        <v>-0.81265074039640561</v>
      </c>
      <c r="T221" s="11">
        <f t="shared" si="64"/>
        <v>-0.28070837319392244</v>
      </c>
      <c r="U221" s="11">
        <f>'OddsRatio_working_3-way'!S221-'OddsRatio_working_3-way'!R221^2/3</f>
        <v>-0.81265074039640561</v>
      </c>
      <c r="V221" s="11">
        <f>'OddsRatio_working_3-way'!S221*'OddsRatio_working_3-way'!R221/3-2*'OddsRatio_working_3-way'!R221^3/27-'OddsRatio_working_3-way'!T221</f>
        <v>0.28070837319392244</v>
      </c>
      <c r="W221" s="11">
        <f>'OddsRatio_working_3-way'!V221^2+4*'OddsRatio_working_3-way'!U221^3/27</f>
        <v>-7.1029739058012242E-4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0.14098536109447549</v>
      </c>
      <c r="Y221" s="11">
        <f>IF('OddsRatio_working_3-way'!W221&gt;=0,IF('OddsRatio_working_3-way'!V221+SQRT('OddsRatio_working_3-way'!W221)&gt;0,0,PI()),ACOS('OddsRatio_working_3-way'!V221/(2*'OddsRatio_working_3-way'!X221)))</f>
        <v>9.4659643744817279E-2</v>
      </c>
      <c r="Z221" s="11">
        <f>'OddsRatio_working_3-way'!X221^(1/3)*COS('OddsRatio_working_3-way'!Y221/3)</f>
        <v>0.52020570592908333</v>
      </c>
      <c r="AA221" s="11">
        <f>'OddsRatio_working_3-way'!X221^(1/3)*COS(('OddsRatio_working_3-way'!Y221+2*PI())/3)</f>
        <v>-0.27432265388507315</v>
      </c>
      <c r="AB221" s="11">
        <f>'OddsRatio_working_3-way'!X221^(1/3)*COS(('OddsRatio_working_3-way'!Y221+4*PI())/3)</f>
        <v>-0.24588305204400998</v>
      </c>
      <c r="AC221" s="11">
        <f>'OddsRatio_working_3-way'!X221^(1/3)*SIN('OddsRatio_working_3-way'!Y221/3)</f>
        <v>1.6419611778583563E-2</v>
      </c>
      <c r="AD221" s="11">
        <f>'OddsRatio_working_3-way'!X221^(1/3)*SIN(('OddsRatio_working_3-way'!Y221+2*PI())/3)</f>
        <v>0.44230155063891152</v>
      </c>
      <c r="AE221" s="11">
        <f>'OddsRatio_working_3-way'!X221^(1/3)*SIN(('OddsRatio_working_3-way'!Y221+4*PI())/3)</f>
        <v>-0.45872116241749511</v>
      </c>
      <c r="AF221" s="11">
        <f>-'OddsRatio_working_3-way'!U221/(3*'OddsRatio_working_3-way'!X221^(1/3))*COS(('OddsRatio_working_3-way'!Y221)/3)</f>
        <v>0.52020570592908311</v>
      </c>
      <c r="AG221" s="11">
        <f>-'OddsRatio_working_3-way'!U221/(3*'OddsRatio_working_3-way'!X221^(1/3))*COS(('OddsRatio_working_3-way'!Y221+2*PI())/3)</f>
        <v>-0.27432265388507304</v>
      </c>
      <c r="AH221" s="11">
        <f>-'OddsRatio_working_3-way'!U221/(3*'OddsRatio_working_3-way'!X221^(1/3))*COS(('OddsRatio_working_3-way'!Y221+4*PI())/3)</f>
        <v>-0.24588305204400987</v>
      </c>
      <c r="AI221" s="11">
        <f>'OddsRatio_working_3-way'!U221/(3*'OddsRatio_working_3-way'!X221^(1/3))*SIN(('OddsRatio_working_3-way'!Y221)/3)</f>
        <v>-1.6419611778583556E-2</v>
      </c>
      <c r="AJ221" s="11">
        <f>'OddsRatio_working_3-way'!U221/(3*'OddsRatio_working_3-way'!X221^(1/3))*SIN(('OddsRatio_working_3-way'!Y221+2*PI())/3)</f>
        <v>-0.44230155063891136</v>
      </c>
      <c r="AK221" s="11">
        <f>'OddsRatio_working_3-way'!U221/(3*'OddsRatio_working_3-way'!X221^(1/3))*SIN(('OddsRatio_working_3-way'!Y221+4*PI())/3)</f>
        <v>0.45872116241749494</v>
      </c>
      <c r="AL221" s="11">
        <f>'OddsRatio_working_3-way'!Z221+'OddsRatio_working_3-way'!AF221</f>
        <v>1.0404114118581664</v>
      </c>
      <c r="AM221" s="11">
        <f>'OddsRatio_working_3-way'!AA221+'OddsRatio_working_3-way'!AG221</f>
        <v>-0.5486453077701462</v>
      </c>
      <c r="AN221" s="11">
        <f>'OddsRatio_working_3-way'!AB221+'OddsRatio_working_3-way'!AH221</f>
        <v>-0.49176610408801985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1.0404114118581664</v>
      </c>
      <c r="AS221" s="11">
        <f>IF(('OddsRatio_working_3-way'!X221=0),IF(Q221&gt;0,-Q221^(1/3),(-Q221)^(1/3)),'OddsRatio_working_3-way'!AM221-'OddsRatio_working_3-way'!R221/3)</f>
        <v>-0.5486453077701462</v>
      </c>
      <c r="AT221" s="11">
        <f>IF(('OddsRatio_working_3-way'!X221=0),IF(Q221&gt;0,-Q221^(1/3),(-Q221)^(1/3)),'OddsRatio_working_3-way'!AN221-'OddsRatio_working_3-way'!R221/3)</f>
        <v>-0.49176610408801985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5.52</v>
      </c>
      <c r="D222" s="9">
        <f t="shared" si="52"/>
        <v>0.56797522288629942</v>
      </c>
      <c r="E222" s="9">
        <f t="shared" si="53"/>
        <v>0.25886850285476887</v>
      </c>
      <c r="F222" s="9">
        <f t="shared" si="54"/>
        <v>0.17315627425893187</v>
      </c>
      <c r="G222" s="9">
        <f t="shared" si="55"/>
        <v>1.0564446977259006</v>
      </c>
      <c r="H222" s="9">
        <f t="shared" si="56"/>
        <v>1.7606401823626483</v>
      </c>
      <c r="I222" s="9">
        <f t="shared" si="57"/>
        <v>3.8629651308371913</v>
      </c>
      <c r="J222" s="9">
        <f t="shared" si="58"/>
        <v>5.7751300337210694</v>
      </c>
      <c r="K222" s="11">
        <f t="shared" si="59"/>
        <v>0.58139534883720934</v>
      </c>
      <c r="L222" s="11">
        <f t="shared" si="60"/>
        <v>0.26954177897574122</v>
      </c>
      <c r="M222" s="11">
        <f t="shared" si="61"/>
        <v>0.1811594202898551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-0.25037951155432148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0.2256969521883577</v>
      </c>
      <c r="Q222" s="11">
        <f>2*'OddsRatio_working_3-way'!K222*'OddsRatio_working_3-way'!L222*'OddsRatio_working_3-way'!M222</f>
        <v>5.6779107468769227E-2</v>
      </c>
      <c r="R222" s="11">
        <f t="shared" si="62"/>
        <v>0</v>
      </c>
      <c r="S222" s="11">
        <f t="shared" si="63"/>
        <v>-0.90141941242421209</v>
      </c>
      <c r="T222" s="11">
        <f t="shared" si="64"/>
        <v>-0.22677217922621687</v>
      </c>
      <c r="U222" s="11">
        <f>'OddsRatio_working_3-way'!S222-'OddsRatio_working_3-way'!R222^2/3</f>
        <v>-0.90141941242421209</v>
      </c>
      <c r="V222" s="11">
        <f>'OddsRatio_working_3-way'!S222*'OddsRatio_working_3-way'!R222/3-2*'OddsRatio_working_3-way'!R222^3/27-'OddsRatio_working_3-way'!T222</f>
        <v>0.22677217922621687</v>
      </c>
      <c r="W222" s="11">
        <f>'OddsRatio_working_3-way'!V222^2+4*'OddsRatio_working_3-way'!U222^3/27</f>
        <v>-5.7086173518025397E-2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0.16470564257868703</v>
      </c>
      <c r="Y222" s="11">
        <f>IF('OddsRatio_working_3-way'!W222&gt;=0,IF('OddsRatio_working_3-way'!V222+SQRT('OddsRatio_working_3-way'!W222)&gt;0,0,PI()),ACOS('OddsRatio_working_3-way'!V222/(2*'OddsRatio_working_3-way'!X222)))</f>
        <v>0.81149266618961613</v>
      </c>
      <c r="Z222" s="11">
        <f>'OddsRatio_working_3-way'!X222^(1/3)*COS('OddsRatio_working_3-way'!Y222/3)</f>
        <v>0.52822234886295016</v>
      </c>
      <c r="AA222" s="11">
        <f>'OddsRatio_working_3-way'!X222^(1/3)*COS(('OddsRatio_working_3-way'!Y222+2*PI())/3)</f>
        <v>-0.39096035940060991</v>
      </c>
      <c r="AB222" s="11">
        <f>'OddsRatio_working_3-way'!X222^(1/3)*COS(('OddsRatio_working_3-way'!Y222+4*PI())/3)</f>
        <v>-0.13726198946234017</v>
      </c>
      <c r="AC222" s="11">
        <f>'OddsRatio_working_3-way'!X222^(1/3)*SIN('OddsRatio_working_3-way'!Y222/3)</f>
        <v>0.14647282217682933</v>
      </c>
      <c r="AD222" s="11">
        <f>'OddsRatio_working_3-way'!X222^(1/3)*SIN(('OddsRatio_working_3-way'!Y222+2*PI())/3)</f>
        <v>0.38421756187358647</v>
      </c>
      <c r="AE222" s="11">
        <f>'OddsRatio_working_3-way'!X222^(1/3)*SIN(('OddsRatio_working_3-way'!Y222+4*PI())/3)</f>
        <v>-0.53069038405041569</v>
      </c>
      <c r="AF222" s="11">
        <f>-'OddsRatio_working_3-way'!U222/(3*'OddsRatio_working_3-way'!X222^(1/3))*COS(('OddsRatio_working_3-way'!Y222)/3)</f>
        <v>0.52822234886295028</v>
      </c>
      <c r="AG222" s="11">
        <f>-'OddsRatio_working_3-way'!U222/(3*'OddsRatio_working_3-way'!X222^(1/3))*COS(('OddsRatio_working_3-way'!Y222+2*PI())/3)</f>
        <v>-0.39096035940061002</v>
      </c>
      <c r="AH222" s="11">
        <f>-'OddsRatio_working_3-way'!U222/(3*'OddsRatio_working_3-way'!X222^(1/3))*COS(('OddsRatio_working_3-way'!Y222+4*PI())/3)</f>
        <v>-0.13726198946234019</v>
      </c>
      <c r="AI222" s="11">
        <f>'OddsRatio_working_3-way'!U222/(3*'OddsRatio_working_3-way'!X222^(1/3))*SIN(('OddsRatio_working_3-way'!Y222)/3)</f>
        <v>-0.14647282217682936</v>
      </c>
      <c r="AJ222" s="11">
        <f>'OddsRatio_working_3-way'!U222/(3*'OddsRatio_working_3-way'!X222^(1/3))*SIN(('OddsRatio_working_3-way'!Y222+2*PI())/3)</f>
        <v>-0.38421756187358652</v>
      </c>
      <c r="AK222" s="11">
        <f>'OddsRatio_working_3-way'!U222/(3*'OddsRatio_working_3-way'!X222^(1/3))*SIN(('OddsRatio_working_3-way'!Y222+4*PI())/3)</f>
        <v>0.5306903840504158</v>
      </c>
      <c r="AL222" s="11">
        <f>'OddsRatio_working_3-way'!Z222+'OddsRatio_working_3-way'!AF222</f>
        <v>1.0564446977259006</v>
      </c>
      <c r="AM222" s="11">
        <f>'OddsRatio_working_3-way'!AA222+'OddsRatio_working_3-way'!AG222</f>
        <v>-0.78192071880121994</v>
      </c>
      <c r="AN222" s="11">
        <f>'OddsRatio_working_3-way'!AB222+'OddsRatio_working_3-way'!AH222</f>
        <v>-0.27452397892468039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1.0564446977259006</v>
      </c>
      <c r="AS222" s="11">
        <f>IF(('OddsRatio_working_3-way'!X222=0),IF(Q222&gt;0,-Q222^(1/3),(-Q222)^(1/3)),'OddsRatio_working_3-way'!AM222-'OddsRatio_working_3-way'!R222/3)</f>
        <v>-0.78192071880121994</v>
      </c>
      <c r="AT222" s="11">
        <f>IF(('OddsRatio_working_3-way'!X222=0),IF(Q222&gt;0,-Q222^(1/3),(-Q222)^(1/3)),'OddsRatio_working_3-way'!AN222-'OddsRatio_working_3-way'!R222/3)</f>
        <v>-0.27452397892468039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2.15</v>
      </c>
      <c r="B223" s="4">
        <f>IF('True_Odds_Calculator_3-way'!B224="","",'True_Odds_Calculator_3-way'!B224)</f>
        <v>3.35</v>
      </c>
      <c r="C223" s="4">
        <f>IF('True_Odds_Calculator_3-way'!C224="","",'True_Odds_Calculator_3-way'!C224)</f>
        <v>3.76</v>
      </c>
      <c r="D223" s="9">
        <f t="shared" si="52"/>
        <v>0.45379565471335226</v>
      </c>
      <c r="E223" s="9">
        <f t="shared" si="53"/>
        <v>0.28905058917003956</v>
      </c>
      <c r="F223" s="9">
        <f t="shared" si="54"/>
        <v>0.25715375611660823</v>
      </c>
      <c r="G223" s="9">
        <f t="shared" si="55"/>
        <v>1.0466391542450439</v>
      </c>
      <c r="H223" s="9">
        <f t="shared" si="56"/>
        <v>2.2036350273818002</v>
      </c>
      <c r="I223" s="9">
        <f t="shared" si="57"/>
        <v>3.4596020124758535</v>
      </c>
      <c r="J223" s="9">
        <f t="shared" si="58"/>
        <v>3.8887240657163211</v>
      </c>
      <c r="K223" s="11">
        <f t="shared" si="59"/>
        <v>0.46511627906976744</v>
      </c>
      <c r="L223" s="11">
        <f t="shared" si="60"/>
        <v>0.29850746268656714</v>
      </c>
      <c r="M223" s="11">
        <f t="shared" si="61"/>
        <v>0.26595744680851063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-0.275425199583478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0.23115496244655004</v>
      </c>
      <c r="Q223" s="11">
        <f>2*'OddsRatio_working_3-way'!K223*'OddsRatio_working_3-way'!L223*'OddsRatio_working_3-way'!M223</f>
        <v>7.3851425701773166E-2</v>
      </c>
      <c r="R223" s="11">
        <f t="shared" si="62"/>
        <v>0</v>
      </c>
      <c r="S223" s="11">
        <f t="shared" si="63"/>
        <v>-0.83926584348898625</v>
      </c>
      <c r="T223" s="11">
        <f t="shared" si="64"/>
        <v>-0.26813605223290293</v>
      </c>
      <c r="U223" s="11">
        <f>'OddsRatio_working_3-way'!S223-'OddsRatio_working_3-way'!R223^2/3</f>
        <v>-0.83926584348898625</v>
      </c>
      <c r="V223" s="11">
        <f>'OddsRatio_working_3-way'!S223*'OddsRatio_working_3-way'!R223/3-2*'OddsRatio_working_3-way'!R223^3/27-'OddsRatio_working_3-way'!T223</f>
        <v>0.26813605223290293</v>
      </c>
      <c r="W223" s="11">
        <f>'OddsRatio_working_3-way'!V223^2+4*'OddsRatio_working_3-way'!U223^3/27</f>
        <v>-1.5681027173836695E-2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0.14796787631178832</v>
      </c>
      <c r="Y223" s="11">
        <f>IF('OddsRatio_working_3-way'!W223&gt;=0,IF('OddsRatio_working_3-way'!V223+SQRT('OddsRatio_working_3-way'!W223)&gt;0,0,PI()),ACOS('OddsRatio_working_3-way'!V223/(2*'OddsRatio_working_3-way'!X223)))</f>
        <v>0.43691423251443018</v>
      </c>
      <c r="Z223" s="11">
        <f>'OddsRatio_working_3-way'!X223^(1/3)*COS('OddsRatio_working_3-way'!Y223/3)</f>
        <v>0.52331957712252197</v>
      </c>
      <c r="AA223" s="11">
        <f>'OddsRatio_working_3-way'!X223^(1/3)*COS(('OddsRatio_working_3-way'!Y223+2*PI())/3)</f>
        <v>-0.32813479155091996</v>
      </c>
      <c r="AB223" s="11">
        <f>'OddsRatio_working_3-way'!X223^(1/3)*COS(('OddsRatio_working_3-way'!Y223+4*PI())/3)</f>
        <v>-0.19518478557160204</v>
      </c>
      <c r="AC223" s="11">
        <f>'OddsRatio_working_3-way'!X223^(1/3)*SIN('OddsRatio_working_3-way'!Y223/3)</f>
        <v>7.6758721740921521E-2</v>
      </c>
      <c r="AD223" s="11">
        <f>'OddsRatio_working_3-way'!X223^(1/3)*SIN(('OddsRatio_working_3-way'!Y223+2*PI())/3)</f>
        <v>0.41482868721537292</v>
      </c>
      <c r="AE223" s="11">
        <f>'OddsRatio_working_3-way'!X223^(1/3)*SIN(('OddsRatio_working_3-way'!Y223+4*PI())/3)</f>
        <v>-0.49158740895629449</v>
      </c>
      <c r="AF223" s="11">
        <f>-'OddsRatio_working_3-way'!U223/(3*'OddsRatio_working_3-way'!X223^(1/3))*COS(('OddsRatio_working_3-way'!Y223)/3)</f>
        <v>0.52331957712252197</v>
      </c>
      <c r="AG223" s="11">
        <f>-'OddsRatio_working_3-way'!U223/(3*'OddsRatio_working_3-way'!X223^(1/3))*COS(('OddsRatio_working_3-way'!Y223+2*PI())/3)</f>
        <v>-0.32813479155091996</v>
      </c>
      <c r="AH223" s="11">
        <f>-'OddsRatio_working_3-way'!U223/(3*'OddsRatio_working_3-way'!X223^(1/3))*COS(('OddsRatio_working_3-way'!Y223+4*PI())/3)</f>
        <v>-0.19518478557160204</v>
      </c>
      <c r="AI223" s="11">
        <f>'OddsRatio_working_3-way'!U223/(3*'OddsRatio_working_3-way'!X223^(1/3))*SIN(('OddsRatio_working_3-way'!Y223)/3)</f>
        <v>-7.6758721740921521E-2</v>
      </c>
      <c r="AJ223" s="11">
        <f>'OddsRatio_working_3-way'!U223/(3*'OddsRatio_working_3-way'!X223^(1/3))*SIN(('OddsRatio_working_3-way'!Y223+2*PI())/3)</f>
        <v>-0.41482868721537292</v>
      </c>
      <c r="AK223" s="11">
        <f>'OddsRatio_working_3-way'!U223/(3*'OddsRatio_working_3-way'!X223^(1/3))*SIN(('OddsRatio_working_3-way'!Y223+4*PI())/3)</f>
        <v>0.49158740895629449</v>
      </c>
      <c r="AL223" s="11">
        <f>'OddsRatio_working_3-way'!Z223+'OddsRatio_working_3-way'!AF223</f>
        <v>1.0466391542450439</v>
      </c>
      <c r="AM223" s="11">
        <f>'OddsRatio_working_3-way'!AA223+'OddsRatio_working_3-way'!AG223</f>
        <v>-0.65626958310183992</v>
      </c>
      <c r="AN223" s="11">
        <f>'OddsRatio_working_3-way'!AB223+'OddsRatio_working_3-way'!AH223</f>
        <v>-0.39036957114320409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1.0466391542450439</v>
      </c>
      <c r="AS223" s="11">
        <f>IF(('OddsRatio_working_3-way'!X223=0),IF(Q223&gt;0,-Q223^(1/3),(-Q223)^(1/3)),'OddsRatio_working_3-way'!AM223-'OddsRatio_working_3-way'!R223/3)</f>
        <v>-0.65626958310183992</v>
      </c>
      <c r="AT223" s="11">
        <f>IF(('OddsRatio_working_3-way'!X223=0),IF(Q223&gt;0,-Q223^(1/3),(-Q223)^(1/3)),'OddsRatio_working_3-way'!AN223-'OddsRatio_working_3-way'!R223/3)</f>
        <v>-0.39036957114320409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2.39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2.93</v>
      </c>
      <c r="D224" s="9">
        <f t="shared" si="52"/>
        <v>0.40608102365989324</v>
      </c>
      <c r="E224" s="9">
        <f t="shared" si="53"/>
        <v>0.26396792583520368</v>
      </c>
      <c r="F224" s="9">
        <f t="shared" si="54"/>
        <v>0.3299510505049032</v>
      </c>
      <c r="G224" s="9">
        <f t="shared" si="55"/>
        <v>1.0522034131086695</v>
      </c>
      <c r="H224" s="9">
        <f t="shared" si="56"/>
        <v>2.4625627442210503</v>
      </c>
      <c r="I224" s="9">
        <f t="shared" si="57"/>
        <v>3.7883390447379743</v>
      </c>
      <c r="J224" s="9">
        <f t="shared" si="58"/>
        <v>3.0307525872997321</v>
      </c>
      <c r="K224" s="11">
        <f t="shared" si="59"/>
        <v>0.41841004184100417</v>
      </c>
      <c r="L224" s="11">
        <f t="shared" si="60"/>
        <v>0.27397260273972601</v>
      </c>
      <c r="M224" s="11">
        <f t="shared" si="61"/>
        <v>0.34129692832764502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-0.27813753247035244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0.23356940013939823</v>
      </c>
      <c r="Q224" s="11">
        <f>2*'OddsRatio_working_3-way'!K224*'OddsRatio_working_3-way'!L224*'OddsRatio_working_3-way'!M224</f>
        <v>7.8247705239329404E-2</v>
      </c>
      <c r="R224" s="11">
        <f t="shared" si="62"/>
        <v>0</v>
      </c>
      <c r="S224" s="11">
        <f t="shared" si="63"/>
        <v>-0.83976225022523754</v>
      </c>
      <c r="T224" s="11">
        <f t="shared" si="64"/>
        <v>-0.28132738701012988</v>
      </c>
      <c r="U224" s="11">
        <f>'OddsRatio_working_3-way'!S224-'OddsRatio_working_3-way'!R224^2/3</f>
        <v>-0.83976225022523754</v>
      </c>
      <c r="V224" s="11">
        <f>'OddsRatio_working_3-way'!S224*'OddsRatio_working_3-way'!R224/3-2*'OddsRatio_working_3-way'!R224^3/27-'OddsRatio_working_3-way'!T224</f>
        <v>0.28132738701012988</v>
      </c>
      <c r="W224" s="11">
        <f>'OddsRatio_working_3-way'!V224^2+4*'OddsRatio_working_3-way'!U224^3/27</f>
        <v>-8.5883640893461843E-3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0.14809917519292062</v>
      </c>
      <c r="Y224" s="11">
        <f>IF('OddsRatio_working_3-way'!W224&gt;=0,IF('OddsRatio_working_3-way'!V224+SQRT('OddsRatio_working_3-way'!W224)&gt;0,0,PI()),ACOS('OddsRatio_working_3-way'!V224/(2*'OddsRatio_working_3-way'!X224)))</f>
        <v>0.31821980944859796</v>
      </c>
      <c r="Z224" s="11">
        <f>'OddsRatio_working_3-way'!X224^(1/3)*COS('OddsRatio_working_3-way'!Y224/3)</f>
        <v>0.52610170655433486</v>
      </c>
      <c r="AA224" s="11">
        <f>'OddsRatio_working_3-way'!X224^(1/3)*COS(('OddsRatio_working_3-way'!Y224+2*PI())/3)</f>
        <v>-0.31156176263549457</v>
      </c>
      <c r="AB224" s="11">
        <f>'OddsRatio_working_3-way'!X224^(1/3)*COS(('OddsRatio_working_3-way'!Y224+4*PI())/3)</f>
        <v>-0.21453994391884021</v>
      </c>
      <c r="AC224" s="11">
        <f>'OddsRatio_working_3-way'!X224^(1/3)*SIN('OddsRatio_working_3-way'!Y224/3)</f>
        <v>5.6015573153327419E-2</v>
      </c>
      <c r="AD224" s="11">
        <f>'OddsRatio_working_3-way'!X224^(1/3)*SIN(('OddsRatio_working_3-way'!Y224+2*PI())/3)</f>
        <v>0.42760965627373637</v>
      </c>
      <c r="AE224" s="11">
        <f>'OddsRatio_working_3-way'!X224^(1/3)*SIN(('OddsRatio_working_3-way'!Y224+4*PI())/3)</f>
        <v>-0.48362522942706382</v>
      </c>
      <c r="AF224" s="11">
        <f>-'OddsRatio_working_3-way'!U224/(3*'OddsRatio_working_3-way'!X224^(1/3))*COS(('OddsRatio_working_3-way'!Y224)/3)</f>
        <v>0.52610170655433475</v>
      </c>
      <c r="AG224" s="11">
        <f>-'OddsRatio_working_3-way'!U224/(3*'OddsRatio_working_3-way'!X224^(1/3))*COS(('OddsRatio_working_3-way'!Y224+2*PI())/3)</f>
        <v>-0.31156176263549445</v>
      </c>
      <c r="AH224" s="11">
        <f>-'OddsRatio_working_3-way'!U224/(3*'OddsRatio_working_3-way'!X224^(1/3))*COS(('OddsRatio_working_3-way'!Y224+4*PI())/3)</f>
        <v>-0.21453994391884015</v>
      </c>
      <c r="AI224" s="11">
        <f>'OddsRatio_working_3-way'!U224/(3*'OddsRatio_working_3-way'!X224^(1/3))*SIN(('OddsRatio_working_3-way'!Y224)/3)</f>
        <v>-5.6015573153327412E-2</v>
      </c>
      <c r="AJ224" s="11">
        <f>'OddsRatio_working_3-way'!U224/(3*'OddsRatio_working_3-way'!X224^(1/3))*SIN(('OddsRatio_working_3-way'!Y224+2*PI())/3)</f>
        <v>-0.42760965627373626</v>
      </c>
      <c r="AK224" s="11">
        <f>'OddsRatio_working_3-way'!U224/(3*'OddsRatio_working_3-way'!X224^(1/3))*SIN(('OddsRatio_working_3-way'!Y224+4*PI())/3)</f>
        <v>0.48362522942706376</v>
      </c>
      <c r="AL224" s="11">
        <f>'OddsRatio_working_3-way'!Z224+'OddsRatio_working_3-way'!AF224</f>
        <v>1.0522034131086695</v>
      </c>
      <c r="AM224" s="11">
        <f>'OddsRatio_working_3-way'!AA224+'OddsRatio_working_3-way'!AG224</f>
        <v>-0.62312352527098902</v>
      </c>
      <c r="AN224" s="11">
        <f>'OddsRatio_working_3-way'!AB224+'OddsRatio_working_3-way'!AH224</f>
        <v>-0.42907988783768036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1.0522034131086695</v>
      </c>
      <c r="AS224" s="11">
        <f>IF(('OddsRatio_working_3-way'!X224=0),IF(Q224&gt;0,-Q224^(1/3),(-Q224)^(1/3)),'OddsRatio_working_3-way'!AM224-'OddsRatio_working_3-way'!R224/3)</f>
        <v>-0.62312352527098902</v>
      </c>
      <c r="AT224" s="11">
        <f>IF(('OddsRatio_working_3-way'!X224=0),IF(Q224&gt;0,-Q224^(1/3),(-Q224)^(1/3)),'OddsRatio_working_3-way'!AN224-'OddsRatio_working_3-way'!R224/3)</f>
        <v>-0.42907988783768036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2.7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2.8</v>
      </c>
      <c r="D225" s="9">
        <f t="shared" si="52"/>
        <v>0.35916177761218998</v>
      </c>
      <c r="E225" s="9">
        <f t="shared" si="53"/>
        <v>0.2947237043339862</v>
      </c>
      <c r="F225" s="9">
        <f t="shared" si="54"/>
        <v>0.34611451805382376</v>
      </c>
      <c r="G225" s="9">
        <f t="shared" si="55"/>
        <v>1.0495650810458883</v>
      </c>
      <c r="H225" s="9">
        <f t="shared" si="56"/>
        <v>2.7842606377780106</v>
      </c>
      <c r="I225" s="9">
        <f t="shared" si="57"/>
        <v>3.3930083847846255</v>
      </c>
      <c r="J225" s="9">
        <f t="shared" si="58"/>
        <v>2.8892171458825993</v>
      </c>
      <c r="K225" s="11">
        <f t="shared" si="59"/>
        <v>0.37037037037037035</v>
      </c>
      <c r="L225" s="11">
        <f t="shared" si="60"/>
        <v>0.3048780487804878</v>
      </c>
      <c r="M225" s="11">
        <f t="shared" si="61"/>
        <v>0.35714285714285715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-0.28135888501742157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0.2330945928506904</v>
      </c>
      <c r="Q225" s="11">
        <f>2*'OddsRatio_working_3-way'!K225*'OddsRatio_working_3-way'!L225*'OddsRatio_working_3-way'!M225</f>
        <v>8.0655568460446511E-2</v>
      </c>
      <c r="R225" s="11">
        <f t="shared" si="62"/>
        <v>0</v>
      </c>
      <c r="S225" s="11">
        <f t="shared" si="63"/>
        <v>-0.82846003898635479</v>
      </c>
      <c r="T225" s="11">
        <f t="shared" si="64"/>
        <v>-0.28666437335167988</v>
      </c>
      <c r="U225" s="11">
        <f>'OddsRatio_working_3-way'!S225-'OddsRatio_working_3-way'!R225^2/3</f>
        <v>-0.82846003898635479</v>
      </c>
      <c r="V225" s="11">
        <f>'OddsRatio_working_3-way'!S225*'OddsRatio_working_3-way'!R225/3-2*'OddsRatio_working_3-way'!R225^3/27-'OddsRatio_working_3-way'!T225</f>
        <v>0.28666437335167988</v>
      </c>
      <c r="W225" s="11">
        <f>'OddsRatio_working_3-way'!V225^2+4*'OddsRatio_working_3-way'!U225^3/27</f>
        <v>-2.0620946666105311E-3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0.14511939706300622</v>
      </c>
      <c r="Y225" s="11">
        <f>IF('OddsRatio_working_3-way'!W225&gt;=0,IF('OddsRatio_working_3-way'!V225+SQRT('OddsRatio_working_3-way'!W225)&gt;0,0,PI()),ACOS('OddsRatio_working_3-way'!V225/(2*'OddsRatio_working_3-way'!X225)))</f>
        <v>0.15710384919451181</v>
      </c>
      <c r="Z225" s="11">
        <f>'OddsRatio_working_3-way'!X225^(1/3)*COS('OddsRatio_working_3-way'!Y225/3)</f>
        <v>0.52478254052294415</v>
      </c>
      <c r="AA225" s="11">
        <f>'OddsRatio_working_3-way'!X225^(1/3)*COS(('OddsRatio_working_3-way'!Y225+2*PI())/3)</f>
        <v>-0.28621297503468363</v>
      </c>
      <c r="AB225" s="11">
        <f>'OddsRatio_working_3-way'!X225^(1/3)*COS(('OddsRatio_working_3-way'!Y225+4*PI())/3)</f>
        <v>-0.23856956548826047</v>
      </c>
      <c r="AC225" s="11">
        <f>'OddsRatio_working_3-way'!X225^(1/3)*SIN('OddsRatio_working_3-way'!Y225/3)</f>
        <v>2.7506935326739038E-2</v>
      </c>
      <c r="AD225" s="11">
        <f>'OddsRatio_working_3-way'!X225^(1/3)*SIN(('OddsRatio_working_3-way'!Y225+2*PI())/3)</f>
        <v>0.44072154389203683</v>
      </c>
      <c r="AE225" s="11">
        <f>'OddsRatio_working_3-way'!X225^(1/3)*SIN(('OddsRatio_working_3-way'!Y225+4*PI())/3)</f>
        <v>-0.46822847921877581</v>
      </c>
      <c r="AF225" s="11">
        <f>-'OddsRatio_working_3-way'!U225/(3*'OddsRatio_working_3-way'!X225^(1/3))*COS(('OddsRatio_working_3-way'!Y225)/3)</f>
        <v>0.52478254052294415</v>
      </c>
      <c r="AG225" s="11">
        <f>-'OddsRatio_working_3-way'!U225/(3*'OddsRatio_working_3-way'!X225^(1/3))*COS(('OddsRatio_working_3-way'!Y225+2*PI())/3)</f>
        <v>-0.28621297503468363</v>
      </c>
      <c r="AH225" s="11">
        <f>-'OddsRatio_working_3-way'!U225/(3*'OddsRatio_working_3-way'!X225^(1/3))*COS(('OddsRatio_working_3-way'!Y225+4*PI())/3)</f>
        <v>-0.23856956548826047</v>
      </c>
      <c r="AI225" s="11">
        <f>'OddsRatio_working_3-way'!U225/(3*'OddsRatio_working_3-way'!X225^(1/3))*SIN(('OddsRatio_working_3-way'!Y225)/3)</f>
        <v>-2.7506935326739038E-2</v>
      </c>
      <c r="AJ225" s="11">
        <f>'OddsRatio_working_3-way'!U225/(3*'OddsRatio_working_3-way'!X225^(1/3))*SIN(('OddsRatio_working_3-way'!Y225+2*PI())/3)</f>
        <v>-0.44072154389203683</v>
      </c>
      <c r="AK225" s="11">
        <f>'OddsRatio_working_3-way'!U225/(3*'OddsRatio_working_3-way'!X225^(1/3))*SIN(('OddsRatio_working_3-way'!Y225+4*PI())/3)</f>
        <v>0.46822847921877581</v>
      </c>
      <c r="AL225" s="11">
        <f>'OddsRatio_working_3-way'!Z225+'OddsRatio_working_3-way'!AF225</f>
        <v>1.0495650810458883</v>
      </c>
      <c r="AM225" s="11">
        <f>'OddsRatio_working_3-way'!AA225+'OddsRatio_working_3-way'!AG225</f>
        <v>-0.57242595006936725</v>
      </c>
      <c r="AN225" s="11">
        <f>'OddsRatio_working_3-way'!AB225+'OddsRatio_working_3-way'!AH225</f>
        <v>-0.47713913097652094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1.0495650810458883</v>
      </c>
      <c r="AS225" s="11">
        <f>IF(('OddsRatio_working_3-way'!X225=0),IF(Q225&gt;0,-Q225^(1/3),(-Q225)^(1/3)),'OddsRatio_working_3-way'!AM225-'OddsRatio_working_3-way'!R225/3)</f>
        <v>-0.57242595006936725</v>
      </c>
      <c r="AT225" s="11">
        <f>IF(('OddsRatio_working_3-way'!X225=0),IF(Q225&gt;0,-Q225^(1/3),(-Q225)^(1/3)),'OddsRatio_working_3-way'!AN225-'OddsRatio_working_3-way'!R225/3)</f>
        <v>-0.47713913097652094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2.23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3.51</v>
      </c>
      <c r="D226" s="9">
        <f t="shared" si="52"/>
        <v>0.43611995547158122</v>
      </c>
      <c r="E226" s="9">
        <f t="shared" si="53"/>
        <v>0.28903796836344203</v>
      </c>
      <c r="F226" s="9">
        <f t="shared" si="54"/>
        <v>0.27484207616497686</v>
      </c>
      <c r="G226" s="9">
        <f t="shared" si="55"/>
        <v>1.0511765280185248</v>
      </c>
      <c r="H226" s="9">
        <f t="shared" si="56"/>
        <v>2.2929471294627857</v>
      </c>
      <c r="I226" s="9">
        <f t="shared" si="57"/>
        <v>3.4597530755633472</v>
      </c>
      <c r="J226" s="9">
        <f t="shared" si="58"/>
        <v>3.6384530853264967</v>
      </c>
      <c r="K226" s="11">
        <f t="shared" si="59"/>
        <v>0.44843049327354262</v>
      </c>
      <c r="L226" s="11">
        <f t="shared" si="60"/>
        <v>0.29940119760479045</v>
      </c>
      <c r="M226" s="11">
        <f t="shared" si="61"/>
        <v>0.28490028490028491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-0.27633522193281601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0.23256541609969289</v>
      </c>
      <c r="Q226" s="11">
        <f>2*'OddsRatio_working_3-way'!K226*'OddsRatio_working_3-way'!L226*'OddsRatio_working_3-way'!M226</f>
        <v>7.6501781611741079E-2</v>
      </c>
      <c r="R226" s="11">
        <f t="shared" si="62"/>
        <v>0</v>
      </c>
      <c r="S226" s="11">
        <f t="shared" si="63"/>
        <v>-0.84160612777851151</v>
      </c>
      <c r="T226" s="11">
        <f t="shared" si="64"/>
        <v>-0.27684412097977351</v>
      </c>
      <c r="U226" s="11">
        <f>'OddsRatio_working_3-way'!S226-'OddsRatio_working_3-way'!R226^2/3</f>
        <v>-0.84160612777851151</v>
      </c>
      <c r="V226" s="11">
        <f>'OddsRatio_working_3-way'!S226*'OddsRatio_working_3-way'!R226/3-2*'OddsRatio_working_3-way'!R226^3/27-'OddsRatio_working_3-way'!T226</f>
        <v>0.27684412097977351</v>
      </c>
      <c r="W226" s="11">
        <f>'OddsRatio_working_3-way'!V226^2+4*'OddsRatio_working_3-way'!U226^3/27</f>
        <v>-1.1669978032095948E-2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0.14858721795056887</v>
      </c>
      <c r="Y226" s="11">
        <f>IF('OddsRatio_working_3-way'!W226&gt;=0,IF('OddsRatio_working_3-way'!V226+SQRT('OddsRatio_working_3-way'!W226)&gt;0,0,PI()),ACOS('OddsRatio_working_3-way'!V226/(2*'OddsRatio_working_3-way'!X226)))</f>
        <v>0.37203936521129966</v>
      </c>
      <c r="Z226" s="11">
        <f>'OddsRatio_working_3-way'!X226^(1/3)*COS('OddsRatio_working_3-way'!Y226/3)</f>
        <v>0.52558826400926251</v>
      </c>
      <c r="AA226" s="11">
        <f>'OddsRatio_working_3-way'!X226^(1/3)*COS(('OddsRatio_working_3-way'!Y226+2*PI())/3)</f>
        <v>-0.3195326946972592</v>
      </c>
      <c r="AB226" s="11">
        <f>'OddsRatio_working_3-way'!X226^(1/3)*COS(('OddsRatio_working_3-way'!Y226+4*PI())/3)</f>
        <v>-0.20605556931200331</v>
      </c>
      <c r="AC226" s="11">
        <f>'OddsRatio_working_3-way'!X226^(1/3)*SIN('OddsRatio_working_3-way'!Y226/3)</f>
        <v>6.5516048888042508E-2</v>
      </c>
      <c r="AD226" s="11">
        <f>'OddsRatio_working_3-way'!X226^(1/3)*SIN(('OddsRatio_working_3-way'!Y226+2*PI())/3)</f>
        <v>0.42241476411896239</v>
      </c>
      <c r="AE226" s="11">
        <f>'OddsRatio_working_3-way'!X226^(1/3)*SIN(('OddsRatio_working_3-way'!Y226+4*PI())/3)</f>
        <v>-0.48793081300700486</v>
      </c>
      <c r="AF226" s="11">
        <f>-'OddsRatio_working_3-way'!U226/(3*'OddsRatio_working_3-way'!X226^(1/3))*COS(('OddsRatio_working_3-way'!Y226)/3)</f>
        <v>0.5255882640092624</v>
      </c>
      <c r="AG226" s="11">
        <f>-'OddsRatio_working_3-way'!U226/(3*'OddsRatio_working_3-way'!X226^(1/3))*COS(('OddsRatio_working_3-way'!Y226+2*PI())/3)</f>
        <v>-0.31953269469725915</v>
      </c>
      <c r="AH226" s="11">
        <f>-'OddsRatio_working_3-way'!U226/(3*'OddsRatio_working_3-way'!X226^(1/3))*COS(('OddsRatio_working_3-way'!Y226+4*PI())/3)</f>
        <v>-0.20605556931200325</v>
      </c>
      <c r="AI226" s="11">
        <f>'OddsRatio_working_3-way'!U226/(3*'OddsRatio_working_3-way'!X226^(1/3))*SIN(('OddsRatio_working_3-way'!Y226)/3)</f>
        <v>-6.5516048888042494E-2</v>
      </c>
      <c r="AJ226" s="11">
        <f>'OddsRatio_working_3-way'!U226/(3*'OddsRatio_working_3-way'!X226^(1/3))*SIN(('OddsRatio_working_3-way'!Y226+2*PI())/3)</f>
        <v>-0.42241476411896228</v>
      </c>
      <c r="AK226" s="11">
        <f>'OddsRatio_working_3-way'!U226/(3*'OddsRatio_working_3-way'!X226^(1/3))*SIN(('OddsRatio_working_3-way'!Y226+4*PI())/3)</f>
        <v>0.48793081300700475</v>
      </c>
      <c r="AL226" s="11">
        <f>'OddsRatio_working_3-way'!Z226+'OddsRatio_working_3-way'!AF226</f>
        <v>1.0511765280185248</v>
      </c>
      <c r="AM226" s="11">
        <f>'OddsRatio_working_3-way'!AA226+'OddsRatio_working_3-way'!AG226</f>
        <v>-0.6390653893945184</v>
      </c>
      <c r="AN226" s="11">
        <f>'OddsRatio_working_3-way'!AB226+'OddsRatio_working_3-way'!AH226</f>
        <v>-0.41211113862400656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1.0511765280185248</v>
      </c>
      <c r="AS226" s="11">
        <f>IF(('OddsRatio_working_3-way'!X226=0),IF(Q226&gt;0,-Q226^(1/3),(-Q226)^(1/3)),'OddsRatio_working_3-way'!AM226-'OddsRatio_working_3-way'!R226/3)</f>
        <v>-0.6390653893945184</v>
      </c>
      <c r="AT226" s="11">
        <f>IF(('OddsRatio_working_3-way'!X226=0),IF(Q226&gt;0,-Q226^(1/3),(-Q226)^(1/3)),'OddsRatio_working_3-way'!AN226-'OddsRatio_working_3-way'!R226/3)</f>
        <v>-0.41211113862400656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3.52</v>
      </c>
      <c r="C227" s="4">
        <f>IF('True_Odds_Calculator_3-way'!C228="","",'True_Odds_Calculator_3-way'!C228)</f>
        <v>2.37</v>
      </c>
      <c r="D227" s="9">
        <f t="shared" si="52"/>
        <v>0.31669148607972236</v>
      </c>
      <c r="E227" s="9">
        <f t="shared" si="53"/>
        <v>0.27379802081310123</v>
      </c>
      <c r="F227" s="9">
        <f t="shared" si="54"/>
        <v>0.40951049310717641</v>
      </c>
      <c r="G227" s="9">
        <f t="shared" si="55"/>
        <v>1.0525108534767045</v>
      </c>
      <c r="H227" s="9">
        <f t="shared" si="56"/>
        <v>3.1576472496272441</v>
      </c>
      <c r="I227" s="9">
        <f t="shared" si="57"/>
        <v>3.6523273507612952</v>
      </c>
      <c r="J227" s="9">
        <f t="shared" si="58"/>
        <v>2.4419398692630856</v>
      </c>
      <c r="K227" s="11">
        <f t="shared" si="59"/>
        <v>0.32786885245901642</v>
      </c>
      <c r="L227" s="11">
        <f t="shared" si="60"/>
        <v>0.28409090909090912</v>
      </c>
      <c r="M227" s="11">
        <f t="shared" si="61"/>
        <v>0.42194092827004215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-0.27815323812937431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0.23345092342809709</v>
      </c>
      <c r="Q227" s="11">
        <f>2*'OddsRatio_working_3-way'!K227*'OddsRatio_working_3-way'!L227*'OddsRatio_working_3-way'!M227</f>
        <v>7.8603004521244829E-2</v>
      </c>
      <c r="R227" s="11">
        <f t="shared" si="62"/>
        <v>0</v>
      </c>
      <c r="S227" s="11">
        <f t="shared" si="63"/>
        <v>-0.83928889341031032</v>
      </c>
      <c r="T227" s="11">
        <f t="shared" si="64"/>
        <v>-0.28258885300010456</v>
      </c>
      <c r="U227" s="11">
        <f>'OddsRatio_working_3-way'!S227-'OddsRatio_working_3-way'!R227^2/3</f>
        <v>-0.83928889341031032</v>
      </c>
      <c r="V227" s="11">
        <f>'OddsRatio_working_3-way'!S227*'OddsRatio_working_3-way'!R227/3-2*'OddsRatio_working_3-way'!R227^3/27-'OddsRatio_working_3-way'!T227</f>
        <v>0.28258885300010456</v>
      </c>
      <c r="W227" s="11">
        <f>'OddsRatio_working_3-way'!V227^2+4*'OddsRatio_working_3-way'!U227^3/27</f>
        <v>-7.7287258647170259E-3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0.14797397212401217</v>
      </c>
      <c r="Y227" s="11">
        <f>IF('OddsRatio_working_3-way'!W227&gt;=0,IF('OddsRatio_working_3-way'!V227+SQRT('OddsRatio_working_3-way'!W227)&gt;0,0,PI()),ACOS('OddsRatio_working_3-way'!V227/(2*'OddsRatio_working_3-way'!X227)))</f>
        <v>0.30160820628531848</v>
      </c>
      <c r="Z227" s="11">
        <f>'OddsRatio_working_3-way'!X227^(1/3)*COS('OddsRatio_working_3-way'!Y227/3)</f>
        <v>0.52625542673835224</v>
      </c>
      <c r="AA227" s="11">
        <f>'OddsRatio_working_3-way'!X227^(1/3)*COS(('OddsRatio_working_3-way'!Y227+2*PI())/3)</f>
        <v>-0.30910208366289166</v>
      </c>
      <c r="AB227" s="11">
        <f>'OddsRatio_working_3-way'!X227^(1/3)*COS(('OddsRatio_working_3-way'!Y227+4*PI())/3)</f>
        <v>-0.21715334307546066</v>
      </c>
      <c r="AC227" s="11">
        <f>'OddsRatio_working_3-way'!X227^(1/3)*SIN('OddsRatio_working_3-way'!Y227/3)</f>
        <v>5.3086630129800381E-2</v>
      </c>
      <c r="AD227" s="11">
        <f>'OddsRatio_working_3-way'!X227^(1/3)*SIN(('OddsRatio_working_3-way'!Y227+2*PI())/3)</f>
        <v>0.42920725336993332</v>
      </c>
      <c r="AE227" s="11">
        <f>'OddsRatio_working_3-way'!X227^(1/3)*SIN(('OddsRatio_working_3-way'!Y227+4*PI())/3)</f>
        <v>-0.48229388349973368</v>
      </c>
      <c r="AF227" s="11">
        <f>-'OddsRatio_working_3-way'!U227/(3*'OddsRatio_working_3-way'!X227^(1/3))*COS(('OddsRatio_working_3-way'!Y227)/3)</f>
        <v>0.52625542673835224</v>
      </c>
      <c r="AG227" s="11">
        <f>-'OddsRatio_working_3-way'!U227/(3*'OddsRatio_working_3-way'!X227^(1/3))*COS(('OddsRatio_working_3-way'!Y227+2*PI())/3)</f>
        <v>-0.30910208366289166</v>
      </c>
      <c r="AH227" s="11">
        <f>-'OddsRatio_working_3-way'!U227/(3*'OddsRatio_working_3-way'!X227^(1/3))*COS(('OddsRatio_working_3-way'!Y227+4*PI())/3)</f>
        <v>-0.21715334307546066</v>
      </c>
      <c r="AI227" s="11">
        <f>'OddsRatio_working_3-way'!U227/(3*'OddsRatio_working_3-way'!X227^(1/3))*SIN(('OddsRatio_working_3-way'!Y227)/3)</f>
        <v>-5.3086630129800381E-2</v>
      </c>
      <c r="AJ227" s="11">
        <f>'OddsRatio_working_3-way'!U227/(3*'OddsRatio_working_3-way'!X227^(1/3))*SIN(('OddsRatio_working_3-way'!Y227+2*PI())/3)</f>
        <v>-0.42920725336993332</v>
      </c>
      <c r="AK227" s="11">
        <f>'OddsRatio_working_3-way'!U227/(3*'OddsRatio_working_3-way'!X227^(1/3))*SIN(('OddsRatio_working_3-way'!Y227+4*PI())/3)</f>
        <v>0.48229388349973368</v>
      </c>
      <c r="AL227" s="11">
        <f>'OddsRatio_working_3-way'!Z227+'OddsRatio_working_3-way'!AF227</f>
        <v>1.0525108534767045</v>
      </c>
      <c r="AM227" s="11">
        <f>'OddsRatio_working_3-way'!AA227+'OddsRatio_working_3-way'!AG227</f>
        <v>-0.61820416732578332</v>
      </c>
      <c r="AN227" s="11">
        <f>'OddsRatio_working_3-way'!AB227+'OddsRatio_working_3-way'!AH227</f>
        <v>-0.43430668615092133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1.0525108534767045</v>
      </c>
      <c r="AS227" s="11">
        <f>IF(('OddsRatio_working_3-way'!X227=0),IF(Q227&gt;0,-Q227^(1/3),(-Q227)^(1/3)),'OddsRatio_working_3-way'!AM227-'OddsRatio_working_3-way'!R227/3)</f>
        <v>-0.61820416732578332</v>
      </c>
      <c r="AT227" s="11">
        <f>IF(('OddsRatio_working_3-way'!X227=0),IF(Q227&gt;0,-Q227^(1/3),(-Q227)^(1/3)),'OddsRatio_working_3-way'!AN227-'OddsRatio_working_3-way'!R227/3)</f>
        <v>-0.43430668615092133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2.56</v>
      </c>
      <c r="B228" s="4">
        <f>IF('True_Odds_Calculator_3-way'!B229="","",'True_Odds_Calculator_3-way'!B229)</f>
        <v>3.35</v>
      </c>
      <c r="C228" s="4">
        <f>IF('True_Odds_Calculator_3-way'!C229="","",'True_Odds_Calculator_3-way'!C229)</f>
        <v>2.9</v>
      </c>
      <c r="D228" s="9">
        <f t="shared" si="52"/>
        <v>0.37859322846709986</v>
      </c>
      <c r="E228" s="9">
        <f t="shared" si="53"/>
        <v>0.28797219175246008</v>
      </c>
      <c r="F228" s="9">
        <f t="shared" si="54"/>
        <v>0.33343457978044005</v>
      </c>
      <c r="G228" s="9">
        <f t="shared" si="55"/>
        <v>1.052152136139348</v>
      </c>
      <c r="H228" s="9">
        <f t="shared" si="56"/>
        <v>2.6413573323773831</v>
      </c>
      <c r="I228" s="9">
        <f t="shared" si="57"/>
        <v>3.4725575199274679</v>
      </c>
      <c r="J228" s="9">
        <f t="shared" si="58"/>
        <v>2.9990890586647607</v>
      </c>
      <c r="K228" s="11">
        <f t="shared" si="59"/>
        <v>0.390625</v>
      </c>
      <c r="L228" s="11">
        <f t="shared" si="60"/>
        <v>0.29850746268656714</v>
      </c>
      <c r="M228" s="11">
        <f t="shared" si="61"/>
        <v>0.34482758620689657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-0.28006787184765825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0.23361103962943899</v>
      </c>
      <c r="Q228" s="11">
        <f>2*'OddsRatio_working_3-way'!K228*'OddsRatio_working_3-way'!L228*'OddsRatio_working_3-way'!M228</f>
        <v>8.0416881111682964E-2</v>
      </c>
      <c r="R228" s="11">
        <f t="shared" si="62"/>
        <v>0</v>
      </c>
      <c r="S228" s="11">
        <f t="shared" si="63"/>
        <v>-0.83412295058431674</v>
      </c>
      <c r="T228" s="11">
        <f t="shared" si="64"/>
        <v>-0.28713354581215728</v>
      </c>
      <c r="U228" s="11">
        <f>'OddsRatio_working_3-way'!S228-'OddsRatio_working_3-way'!R228^2/3</f>
        <v>-0.83412295058431674</v>
      </c>
      <c r="V228" s="11">
        <f>'OddsRatio_working_3-way'!S228*'OddsRatio_working_3-way'!R228/3-2*'OddsRatio_working_3-way'!R228^3/27-'OddsRatio_working_3-way'!T228</f>
        <v>0.28713354581215728</v>
      </c>
      <c r="W228" s="11">
        <f>'OddsRatio_working_3-way'!V228^2+4*'OddsRatio_working_3-way'!U228^3/27</f>
        <v>-3.53214892475745E-3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0.14660987522624427</v>
      </c>
      <c r="Y228" s="11">
        <f>IF('OddsRatio_working_3-way'!W228&gt;=0,IF('OddsRatio_working_3-way'!V228+SQRT('OddsRatio_working_3-way'!W228)&gt;0,0,PI()),ACOS('OddsRatio_working_3-way'!V228/(2*'OddsRatio_working_3-way'!X228)))</f>
        <v>0.20410128538158467</v>
      </c>
      <c r="Z228" s="11">
        <f>'OddsRatio_working_3-way'!X228^(1/3)*COS('OddsRatio_working_3-way'!Y228/3)</f>
        <v>0.52607606806967411</v>
      </c>
      <c r="AA228" s="11">
        <f>'OddsRatio_working_3-way'!X228^(1/3)*COS(('OddsRatio_working_3-way'!Y228+2*PI())/3)</f>
        <v>-0.29408180312531612</v>
      </c>
      <c r="AB228" s="11">
        <f>'OddsRatio_working_3-way'!X228^(1/3)*COS(('OddsRatio_working_3-way'!Y228+4*PI())/3)</f>
        <v>-0.23199426494435801</v>
      </c>
      <c r="AC228" s="11">
        <f>'OddsRatio_working_3-way'!X228^(1/3)*SIN('OddsRatio_working_3-way'!Y228/3)</f>
        <v>3.5846256882097541E-2</v>
      </c>
      <c r="AD228" s="11">
        <f>'OddsRatio_working_3-way'!X228^(1/3)*SIN(('OddsRatio_working_3-way'!Y228+2*PI())/3)</f>
        <v>0.43767211083032059</v>
      </c>
      <c r="AE228" s="11">
        <f>'OddsRatio_working_3-way'!X228^(1/3)*SIN(('OddsRatio_working_3-way'!Y228+4*PI())/3)</f>
        <v>-0.47351836771241795</v>
      </c>
      <c r="AF228" s="11">
        <f>-'OddsRatio_working_3-way'!U228/(3*'OddsRatio_working_3-way'!X228^(1/3))*COS(('OddsRatio_working_3-way'!Y228)/3)</f>
        <v>0.52607606806967389</v>
      </c>
      <c r="AG228" s="11">
        <f>-'OddsRatio_working_3-way'!U228/(3*'OddsRatio_working_3-way'!X228^(1/3))*COS(('OddsRatio_working_3-way'!Y228+2*PI())/3)</f>
        <v>-0.29408180312531601</v>
      </c>
      <c r="AH228" s="11">
        <f>-'OddsRatio_working_3-way'!U228/(3*'OddsRatio_working_3-way'!X228^(1/3))*COS(('OddsRatio_working_3-way'!Y228+4*PI())/3)</f>
        <v>-0.23199426494435793</v>
      </c>
      <c r="AI228" s="11">
        <f>'OddsRatio_working_3-way'!U228/(3*'OddsRatio_working_3-way'!X228^(1/3))*SIN(('OddsRatio_working_3-way'!Y228)/3)</f>
        <v>-3.5846256882097527E-2</v>
      </c>
      <c r="AJ228" s="11">
        <f>'OddsRatio_working_3-way'!U228/(3*'OddsRatio_working_3-way'!X228^(1/3))*SIN(('OddsRatio_working_3-way'!Y228+2*PI())/3)</f>
        <v>-0.43767211083032043</v>
      </c>
      <c r="AK228" s="11">
        <f>'OddsRatio_working_3-way'!U228/(3*'OddsRatio_working_3-way'!X228^(1/3))*SIN(('OddsRatio_working_3-way'!Y228+4*PI())/3)</f>
        <v>0.47351836771241779</v>
      </c>
      <c r="AL228" s="11">
        <f>'OddsRatio_working_3-way'!Z228+'OddsRatio_working_3-way'!AF228</f>
        <v>1.052152136139348</v>
      </c>
      <c r="AM228" s="11">
        <f>'OddsRatio_working_3-way'!AA228+'OddsRatio_working_3-way'!AG228</f>
        <v>-0.58816360625063213</v>
      </c>
      <c r="AN228" s="11">
        <f>'OddsRatio_working_3-way'!AB228+'OddsRatio_working_3-way'!AH228</f>
        <v>-0.46398852988871597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1.052152136139348</v>
      </c>
      <c r="AS228" s="11">
        <f>IF(('OddsRatio_working_3-way'!X228=0),IF(Q228&gt;0,-Q228^(1/3),(-Q228)^(1/3)),'OddsRatio_working_3-way'!AM228-'OddsRatio_working_3-way'!R228/3)</f>
        <v>-0.58816360625063213</v>
      </c>
      <c r="AT228" s="11">
        <f>IF(('OddsRatio_working_3-way'!X228=0),IF(Q228&gt;0,-Q228^(1/3),(-Q228)^(1/3)),'OddsRatio_working_3-way'!AN228-'OddsRatio_working_3-way'!R228/3)</f>
        <v>-0.46398852988871597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3.72</v>
      </c>
      <c r="B229" s="4">
        <f>IF('True_Odds_Calculator_3-way'!B230="","",'True_Odds_Calculator_3-way'!B230)</f>
        <v>3.53</v>
      </c>
      <c r="C229" s="4">
        <f>IF('True_Odds_Calculator_3-way'!C230="","",'True_Odds_Calculator_3-way'!C230)</f>
        <v>2.0699999999999998</v>
      </c>
      <c r="D229" s="9">
        <f t="shared" si="52"/>
        <v>0.25821337078169065</v>
      </c>
      <c r="E229" s="9">
        <f t="shared" si="53"/>
        <v>0.27232411085784569</v>
      </c>
      <c r="F229" s="9">
        <f t="shared" si="54"/>
        <v>0.46946251836046371</v>
      </c>
      <c r="G229" s="9">
        <f t="shared" si="55"/>
        <v>1.0561640231144414</v>
      </c>
      <c r="H229" s="9">
        <f t="shared" si="56"/>
        <v>3.872766142871281</v>
      </c>
      <c r="I229" s="9">
        <f t="shared" si="57"/>
        <v>3.6720949784795374</v>
      </c>
      <c r="J229" s="9">
        <f t="shared" si="58"/>
        <v>2.1300955047324521</v>
      </c>
      <c r="K229" s="11">
        <f t="shared" si="59"/>
        <v>0.26881720430107525</v>
      </c>
      <c r="L229" s="11">
        <f t="shared" si="60"/>
        <v>0.28328611898016998</v>
      </c>
      <c r="M229" s="11">
        <f t="shared" si="61"/>
        <v>0.48309178743961356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-0.27088515912421607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0.2325032819015472</v>
      </c>
      <c r="Q229" s="11">
        <f>2*'OddsRatio_working_3-way'!K229*'OddsRatio_working_3-way'!L229*'OddsRatio_working_3-way'!M229</f>
        <v>7.35769879435276E-2</v>
      </c>
      <c r="R229" s="11">
        <f t="shared" si="62"/>
        <v>0</v>
      </c>
      <c r="S229" s="11">
        <f t="shared" si="63"/>
        <v>-0.85830941293809082</v>
      </c>
      <c r="T229" s="11">
        <f t="shared" si="64"/>
        <v>-0.27161690282850975</v>
      </c>
      <c r="U229" s="11">
        <f>'OddsRatio_working_3-way'!S229-'OddsRatio_working_3-way'!R229^2/3</f>
        <v>-0.85830941293809082</v>
      </c>
      <c r="V229" s="11">
        <f>'OddsRatio_working_3-way'!S229*'OddsRatio_working_3-way'!R229/3-2*'OddsRatio_working_3-way'!R229^3/27-'OddsRatio_working_3-way'!T229</f>
        <v>0.27161690282850975</v>
      </c>
      <c r="W229" s="11">
        <f>'OddsRatio_working_3-way'!V229^2+4*'OddsRatio_working_3-way'!U229^3/27</f>
        <v>-1.9900153572440321E-2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0.15303259087086027</v>
      </c>
      <c r="Y229" s="11">
        <f>IF('OddsRatio_working_3-way'!W229&gt;=0,IF('OddsRatio_working_3-way'!V229+SQRT('OddsRatio_working_3-way'!W229)&gt;0,0,PI()),ACOS('OddsRatio_working_3-way'!V229/(2*'OddsRatio_working_3-way'!X229)))</f>
        <v>0.47901813470757526</v>
      </c>
      <c r="Z229" s="11">
        <f>'OddsRatio_working_3-way'!X229^(1/3)*COS('OddsRatio_working_3-way'!Y229/3)</f>
        <v>0.52808201155722079</v>
      </c>
      <c r="AA229" s="11">
        <f>'OddsRatio_working_3-way'!X229^(1/3)*COS(('OddsRatio_working_3-way'!Y229+2*PI())/3)</f>
        <v>-0.33769149821947747</v>
      </c>
      <c r="AB229" s="11">
        <f>'OddsRatio_working_3-way'!X229^(1/3)*COS(('OddsRatio_working_3-way'!Y229+4*PI())/3)</f>
        <v>-0.19039051333774346</v>
      </c>
      <c r="AC229" s="11">
        <f>'OddsRatio_working_3-way'!X229^(1/3)*SIN('OddsRatio_working_3-way'!Y229/3)</f>
        <v>8.5044263273366422E-2</v>
      </c>
      <c r="AD229" s="11">
        <f>'OddsRatio_working_3-way'!X229^(1/3)*SIN(('OddsRatio_working_3-way'!Y229+2*PI())/3)</f>
        <v>0.41481030565345767</v>
      </c>
      <c r="AE229" s="11">
        <f>'OddsRatio_working_3-way'!X229^(1/3)*SIN(('OddsRatio_working_3-way'!Y229+4*PI())/3)</f>
        <v>-0.49985456892682384</v>
      </c>
      <c r="AF229" s="11">
        <f>-'OddsRatio_working_3-way'!U229/(3*'OddsRatio_working_3-way'!X229^(1/3))*COS(('OddsRatio_working_3-way'!Y229)/3)</f>
        <v>0.52808201155722068</v>
      </c>
      <c r="AG229" s="11">
        <f>-'OddsRatio_working_3-way'!U229/(3*'OddsRatio_working_3-way'!X229^(1/3))*COS(('OddsRatio_working_3-way'!Y229+2*PI())/3)</f>
        <v>-0.33769149821947742</v>
      </c>
      <c r="AH229" s="11">
        <f>-'OddsRatio_working_3-way'!U229/(3*'OddsRatio_working_3-way'!X229^(1/3))*COS(('OddsRatio_working_3-way'!Y229+4*PI())/3)</f>
        <v>-0.1903905133377434</v>
      </c>
      <c r="AI229" s="11">
        <f>'OddsRatio_working_3-way'!U229/(3*'OddsRatio_working_3-way'!X229^(1/3))*SIN(('OddsRatio_working_3-way'!Y229)/3)</f>
        <v>-8.5044263273366408E-2</v>
      </c>
      <c r="AJ229" s="11">
        <f>'OddsRatio_working_3-way'!U229/(3*'OddsRatio_working_3-way'!X229^(1/3))*SIN(('OddsRatio_working_3-way'!Y229+2*PI())/3)</f>
        <v>-0.41481030565345756</v>
      </c>
      <c r="AK229" s="11">
        <f>'OddsRatio_working_3-way'!U229/(3*'OddsRatio_working_3-way'!X229^(1/3))*SIN(('OddsRatio_working_3-way'!Y229+4*PI())/3)</f>
        <v>0.49985456892682373</v>
      </c>
      <c r="AL229" s="11">
        <f>'OddsRatio_working_3-way'!Z229+'OddsRatio_working_3-way'!AF229</f>
        <v>1.0561640231144414</v>
      </c>
      <c r="AM229" s="11">
        <f>'OddsRatio_working_3-way'!AA229+'OddsRatio_working_3-way'!AG229</f>
        <v>-0.67538299643895483</v>
      </c>
      <c r="AN229" s="11">
        <f>'OddsRatio_working_3-way'!AB229+'OddsRatio_working_3-way'!AH229</f>
        <v>-0.38078102667548686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1.0561640231144414</v>
      </c>
      <c r="AS229" s="11">
        <f>IF(('OddsRatio_working_3-way'!X229=0),IF(Q229&gt;0,-Q229^(1/3),(-Q229)^(1/3)),'OddsRatio_working_3-way'!AM229-'OddsRatio_working_3-way'!R229/3)</f>
        <v>-0.67538299643895483</v>
      </c>
      <c r="AT229" s="11">
        <f>IF(('OddsRatio_working_3-way'!X229=0),IF(Q229&gt;0,-Q229^(1/3),(-Q229)^(1/3)),'OddsRatio_working_3-way'!AN229-'OddsRatio_working_3-way'!R229/3)</f>
        <v>-0.38078102667548686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3.38</v>
      </c>
      <c r="B230" s="4">
        <f>IF('True_Odds_Calculator_3-way'!B231="","",'True_Odds_Calculator_3-way'!B231)</f>
        <v>3.62</v>
      </c>
      <c r="C230" s="4">
        <f>IF('True_Odds_Calculator_3-way'!C231="","",'True_Odds_Calculator_3-way'!C231)</f>
        <v>2.17</v>
      </c>
      <c r="D230" s="9">
        <f t="shared" si="52"/>
        <v>0.28544142909960629</v>
      </c>
      <c r="E230" s="9">
        <f t="shared" si="53"/>
        <v>0.26625599984800508</v>
      </c>
      <c r="F230" s="9">
        <f t="shared" si="54"/>
        <v>0.4483025710523888</v>
      </c>
      <c r="G230" s="9">
        <f t="shared" si="55"/>
        <v>1.0518259196034894</v>
      </c>
      <c r="H230" s="9">
        <f t="shared" si="56"/>
        <v>3.5033456886563048</v>
      </c>
      <c r="I230" s="9">
        <f t="shared" si="57"/>
        <v>3.7557839093611416</v>
      </c>
      <c r="J230" s="9">
        <f t="shared" si="58"/>
        <v>2.2306363259360822</v>
      </c>
      <c r="K230" s="11">
        <f t="shared" si="59"/>
        <v>0.29585798816568049</v>
      </c>
      <c r="L230" s="11">
        <f t="shared" si="60"/>
        <v>0.27624309392265195</v>
      </c>
      <c r="M230" s="11">
        <f t="shared" si="61"/>
        <v>0.46082949308755761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-0.2747761951112514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0.23238075552896714</v>
      </c>
      <c r="Q230" s="11">
        <f>2*'OddsRatio_working_3-way'!K230*'OddsRatio_working_3-way'!L230*'OddsRatio_working_3-way'!M230</f>
        <v>7.5326014758174117E-2</v>
      </c>
      <c r="R230" s="11">
        <f t="shared" si="62"/>
        <v>0</v>
      </c>
      <c r="S230" s="11">
        <f t="shared" si="63"/>
        <v>-0.84570919775230458</v>
      </c>
      <c r="T230" s="11">
        <f t="shared" si="64"/>
        <v>-0.27413588257773247</v>
      </c>
      <c r="U230" s="11">
        <f>'OddsRatio_working_3-way'!S230-'OddsRatio_working_3-way'!R230^2/3</f>
        <v>-0.84570919775230458</v>
      </c>
      <c r="V230" s="11">
        <f>'OddsRatio_working_3-way'!S230*'OddsRatio_working_3-way'!R230/3-2*'OddsRatio_working_3-way'!R230^3/27-'OddsRatio_working_3-way'!T230</f>
        <v>0.27413588257773247</v>
      </c>
      <c r="W230" s="11">
        <f>'OddsRatio_working_3-way'!V230^2+4*'OddsRatio_working_3-way'!U230^3/27</f>
        <v>-1.446011864469765E-2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0.14967514887362729</v>
      </c>
      <c r="Y230" s="11">
        <f>IF('OddsRatio_working_3-way'!W230&gt;=0,IF('OddsRatio_working_3-way'!V230+SQRT('OddsRatio_working_3-way'!W230)&gt;0,0,PI()),ACOS('OddsRatio_working_3-way'!V230/(2*'OddsRatio_working_3-way'!X230)))</f>
        <v>0.41337689671051248</v>
      </c>
      <c r="Z230" s="11">
        <f>'OddsRatio_working_3-way'!X230^(1/3)*COS('OddsRatio_working_3-way'!Y230/3)</f>
        <v>0.52591295980174468</v>
      </c>
      <c r="AA230" s="11">
        <f>'OddsRatio_working_3-way'!X230^(1/3)*COS(('OddsRatio_working_3-way'!Y230+2*PI())/3)</f>
        <v>-0.3261147610087568</v>
      </c>
      <c r="AB230" s="11">
        <f>'OddsRatio_working_3-way'!X230^(1/3)*COS(('OddsRatio_working_3-way'!Y230+4*PI())/3)</f>
        <v>-0.19979819879298774</v>
      </c>
      <c r="AC230" s="11">
        <f>'OddsRatio_working_3-way'!X230^(1/3)*SIN('OddsRatio_working_3-way'!Y230/3)</f>
        <v>7.2928901198382343E-2</v>
      </c>
      <c r="AD230" s="11">
        <f>'OddsRatio_working_3-way'!X230^(1/3)*SIN(('OddsRatio_working_3-way'!Y230+2*PI())/3)</f>
        <v>0.41898953276858397</v>
      </c>
      <c r="AE230" s="11">
        <f>'OddsRatio_working_3-way'!X230^(1/3)*SIN(('OddsRatio_working_3-way'!Y230+4*PI())/3)</f>
        <v>-0.49191843396696633</v>
      </c>
      <c r="AF230" s="11">
        <f>-'OddsRatio_working_3-way'!U230/(3*'OddsRatio_working_3-way'!X230^(1/3))*COS(('OddsRatio_working_3-way'!Y230)/3)</f>
        <v>0.52591295980174468</v>
      </c>
      <c r="AG230" s="11">
        <f>-'OddsRatio_working_3-way'!U230/(3*'OddsRatio_working_3-way'!X230^(1/3))*COS(('OddsRatio_working_3-way'!Y230+2*PI())/3)</f>
        <v>-0.3261147610087568</v>
      </c>
      <c r="AH230" s="11">
        <f>-'OddsRatio_working_3-way'!U230/(3*'OddsRatio_working_3-way'!X230^(1/3))*COS(('OddsRatio_working_3-way'!Y230+4*PI())/3)</f>
        <v>-0.19979819879298774</v>
      </c>
      <c r="AI230" s="11">
        <f>'OddsRatio_working_3-way'!U230/(3*'OddsRatio_working_3-way'!X230^(1/3))*SIN(('OddsRatio_working_3-way'!Y230)/3)</f>
        <v>-7.2928901198382343E-2</v>
      </c>
      <c r="AJ230" s="11">
        <f>'OddsRatio_working_3-way'!U230/(3*'OddsRatio_working_3-way'!X230^(1/3))*SIN(('OddsRatio_working_3-way'!Y230+2*PI())/3)</f>
        <v>-0.41898953276858397</v>
      </c>
      <c r="AK230" s="11">
        <f>'OddsRatio_working_3-way'!U230/(3*'OddsRatio_working_3-way'!X230^(1/3))*SIN(('OddsRatio_working_3-way'!Y230+4*PI())/3)</f>
        <v>0.49191843396696633</v>
      </c>
      <c r="AL230" s="11">
        <f>'OddsRatio_working_3-way'!Z230+'OddsRatio_working_3-way'!AF230</f>
        <v>1.0518259196034894</v>
      </c>
      <c r="AM230" s="11">
        <f>'OddsRatio_working_3-way'!AA230+'OddsRatio_working_3-way'!AG230</f>
        <v>-0.65222952201751361</v>
      </c>
      <c r="AN230" s="11">
        <f>'OddsRatio_working_3-way'!AB230+'OddsRatio_working_3-way'!AH230</f>
        <v>-0.39959639758597548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1.0518259196034894</v>
      </c>
      <c r="AS230" s="11">
        <f>IF(('OddsRatio_working_3-way'!X230=0),IF(Q230&gt;0,-Q230^(1/3),(-Q230)^(1/3)),'OddsRatio_working_3-way'!AM230-'OddsRatio_working_3-way'!R230/3)</f>
        <v>-0.65222952201751361</v>
      </c>
      <c r="AT230" s="11">
        <f>IF(('OddsRatio_working_3-way'!X230=0),IF(Q230&gt;0,-Q230^(1/3),(-Q230)^(1/3)),'OddsRatio_working_3-way'!AN230-'OddsRatio_working_3-way'!R230/3)</f>
        <v>-0.39959639758597548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2.2999999999999998</v>
      </c>
      <c r="B231" s="4">
        <f>IF('True_Odds_Calculator_3-way'!B232="","",'True_Odds_Calculator_3-way'!B232)</f>
        <v>3.47</v>
      </c>
      <c r="C231" s="4">
        <f>IF('True_Odds_Calculator_3-way'!C232="","",'True_Odds_Calculator_3-way'!C232)</f>
        <v>3.23</v>
      </c>
      <c r="D231" s="9">
        <f t="shared" si="52"/>
        <v>0.42269130021361112</v>
      </c>
      <c r="E231" s="9">
        <f t="shared" si="53"/>
        <v>0.27816363987561471</v>
      </c>
      <c r="F231" s="9">
        <f t="shared" si="54"/>
        <v>0.29914505991077434</v>
      </c>
      <c r="G231" s="9">
        <f t="shared" si="55"/>
        <v>1.0506097830636147</v>
      </c>
      <c r="H231" s="9">
        <f t="shared" si="56"/>
        <v>2.365792717982699</v>
      </c>
      <c r="I231" s="9">
        <f t="shared" si="57"/>
        <v>3.595006164167128</v>
      </c>
      <c r="J231" s="9">
        <f t="shared" si="58"/>
        <v>3.3428598162318606</v>
      </c>
      <c r="K231" s="11">
        <f t="shared" si="59"/>
        <v>0.43478260869565222</v>
      </c>
      <c r="L231" s="11">
        <f t="shared" si="60"/>
        <v>0.28818443804034583</v>
      </c>
      <c r="M231" s="11">
        <f t="shared" si="61"/>
        <v>0.30959752321981426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-0.27776999786257073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0.23275092586378715</v>
      </c>
      <c r="Q231" s="11">
        <f>2*'OddsRatio_working_3-way'!K231*'OddsRatio_working_3-way'!L231*'OddsRatio_working_3-way'!M231</f>
        <v>7.7583641954595731E-2</v>
      </c>
      <c r="R231" s="11">
        <f t="shared" si="62"/>
        <v>0</v>
      </c>
      <c r="S231" s="11">
        <f t="shared" si="63"/>
        <v>-0.83792680150770937</v>
      </c>
      <c r="T231" s="11">
        <f t="shared" si="64"/>
        <v>-0.27930893383590316</v>
      </c>
      <c r="U231" s="11">
        <f>'OddsRatio_working_3-way'!S231-'OddsRatio_working_3-way'!R231^2/3</f>
        <v>-0.83792680150770937</v>
      </c>
      <c r="V231" s="11">
        <f>'OddsRatio_working_3-way'!S231*'OddsRatio_working_3-way'!R231/3-2*'OddsRatio_working_3-way'!R231^3/27-'OddsRatio_working_3-way'!T231</f>
        <v>0.27930893383590316</v>
      </c>
      <c r="W231" s="11">
        <f>'OddsRatio_working_3-way'!V231^2+4*'OddsRatio_working_3-way'!U231^3/27</f>
        <v>-9.1459677555411206E-3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0.14761389524371515</v>
      </c>
      <c r="Y231" s="11">
        <f>IF('OddsRatio_working_3-way'!W231&gt;=0,IF('OddsRatio_working_3-way'!V231+SQRT('OddsRatio_working_3-way'!W231)&gt;0,0,PI()),ACOS('OddsRatio_working_3-way'!V231/(2*'OddsRatio_working_3-way'!X231)))</f>
        <v>0.32988559343654722</v>
      </c>
      <c r="Z231" s="11">
        <f>'OddsRatio_working_3-way'!X231^(1/3)*COS('OddsRatio_working_3-way'!Y231/3)</f>
        <v>0.52530489153180737</v>
      </c>
      <c r="AA231" s="11">
        <f>'OddsRatio_working_3-way'!X231^(1/3)*COS(('OddsRatio_working_3-way'!Y231+2*PI())/3)</f>
        <v>-0.31287971501771966</v>
      </c>
      <c r="AB231" s="11">
        <f>'OddsRatio_working_3-way'!X231^(1/3)*COS(('OddsRatio_working_3-way'!Y231+4*PI())/3)</f>
        <v>-0.2124251765140876</v>
      </c>
      <c r="AC231" s="11">
        <f>'OddsRatio_working_3-way'!X231^(1/3)*SIN('OddsRatio_working_3-way'!Y231/3)</f>
        <v>5.7997454846391641E-2</v>
      </c>
      <c r="AD231" s="11">
        <f>'OddsRatio_working_3-way'!X231^(1/3)*SIN(('OddsRatio_working_3-way'!Y231+2*PI())/3)</f>
        <v>0.42592865337557845</v>
      </c>
      <c r="AE231" s="11">
        <f>'OddsRatio_working_3-way'!X231^(1/3)*SIN(('OddsRatio_working_3-way'!Y231+4*PI())/3)</f>
        <v>-0.48392610822197007</v>
      </c>
      <c r="AF231" s="11">
        <f>-'OddsRatio_working_3-way'!U231/(3*'OddsRatio_working_3-way'!X231^(1/3))*COS(('OddsRatio_working_3-way'!Y231)/3)</f>
        <v>0.52530489153180737</v>
      </c>
      <c r="AG231" s="11">
        <f>-'OddsRatio_working_3-way'!U231/(3*'OddsRatio_working_3-way'!X231^(1/3))*COS(('OddsRatio_working_3-way'!Y231+2*PI())/3)</f>
        <v>-0.31287971501771966</v>
      </c>
      <c r="AH231" s="11">
        <f>-'OddsRatio_working_3-way'!U231/(3*'OddsRatio_working_3-way'!X231^(1/3))*COS(('OddsRatio_working_3-way'!Y231+4*PI())/3)</f>
        <v>-0.2124251765140876</v>
      </c>
      <c r="AI231" s="11">
        <f>'OddsRatio_working_3-way'!U231/(3*'OddsRatio_working_3-way'!X231^(1/3))*SIN(('OddsRatio_working_3-way'!Y231)/3)</f>
        <v>-5.7997454846391641E-2</v>
      </c>
      <c r="AJ231" s="11">
        <f>'OddsRatio_working_3-way'!U231/(3*'OddsRatio_working_3-way'!X231^(1/3))*SIN(('OddsRatio_working_3-way'!Y231+2*PI())/3)</f>
        <v>-0.42592865337557845</v>
      </c>
      <c r="AK231" s="11">
        <f>'OddsRatio_working_3-way'!U231/(3*'OddsRatio_working_3-way'!X231^(1/3))*SIN(('OddsRatio_working_3-way'!Y231+4*PI())/3)</f>
        <v>0.48392610822197007</v>
      </c>
      <c r="AL231" s="11">
        <f>'OddsRatio_working_3-way'!Z231+'OddsRatio_working_3-way'!AF231</f>
        <v>1.0506097830636147</v>
      </c>
      <c r="AM231" s="11">
        <f>'OddsRatio_working_3-way'!AA231+'OddsRatio_working_3-way'!AG231</f>
        <v>-0.62575943003543932</v>
      </c>
      <c r="AN231" s="11">
        <f>'OddsRatio_working_3-way'!AB231+'OddsRatio_working_3-way'!AH231</f>
        <v>-0.4248503530281752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1.0506097830636147</v>
      </c>
      <c r="AS231" s="11">
        <f>IF(('OddsRatio_working_3-way'!X231=0),IF(Q231&gt;0,-Q231^(1/3),(-Q231)^(1/3)),'OddsRatio_working_3-way'!AM231-'OddsRatio_working_3-way'!R231/3)</f>
        <v>-0.62575943003543932</v>
      </c>
      <c r="AT231" s="11">
        <f>IF(('OddsRatio_working_3-way'!X231=0),IF(Q231&gt;0,-Q231^(1/3),(-Q231)^(1/3)),'OddsRatio_working_3-way'!AN231-'OddsRatio_working_3-way'!R231/3)</f>
        <v>-0.4248503530281752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2.14</v>
      </c>
      <c r="B232" s="4">
        <f>IF('True_Odds_Calculator_3-way'!B233="","",'True_Odds_Calculator_3-way'!B233)</f>
        <v>3.73</v>
      </c>
      <c r="C232" s="4">
        <f>IF('True_Odds_Calculator_3-way'!C233="","",'True_Odds_Calculator_3-way'!C233)</f>
        <v>3.34</v>
      </c>
      <c r="D232" s="9">
        <f t="shared" si="52"/>
        <v>0.45398723833367993</v>
      </c>
      <c r="E232" s="9">
        <f t="shared" si="53"/>
        <v>0.25772118590689286</v>
      </c>
      <c r="F232" s="9">
        <f t="shared" si="54"/>
        <v>0.28829157575942727</v>
      </c>
      <c r="G232" s="9">
        <f t="shared" si="55"/>
        <v>1.0550044636126077</v>
      </c>
      <c r="H232" s="9">
        <f t="shared" si="56"/>
        <v>2.2027050885183725</v>
      </c>
      <c r="I232" s="9">
        <f t="shared" si="57"/>
        <v>3.8801621856624191</v>
      </c>
      <c r="J232" s="9">
        <f t="shared" si="58"/>
        <v>3.4687104448535018</v>
      </c>
      <c r="K232" s="11">
        <f t="shared" si="59"/>
        <v>0.46728971962616822</v>
      </c>
      <c r="L232" s="11">
        <f t="shared" si="60"/>
        <v>0.26809651474530832</v>
      </c>
      <c r="M232" s="11">
        <f t="shared" si="61"/>
        <v>0.29940119760479045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-0.2731582261549913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0.23292844543180435</v>
      </c>
      <c r="Q232" s="11">
        <f>2*'OddsRatio_working_3-way'!K232*'OddsRatio_working_3-way'!L232*'OddsRatio_working_3-way'!M232</f>
        <v>7.5017212699453897E-2</v>
      </c>
      <c r="R232" s="11">
        <f t="shared" si="62"/>
        <v>0</v>
      </c>
      <c r="S232" s="11">
        <f t="shared" si="63"/>
        <v>-0.85272352478830205</v>
      </c>
      <c r="T232" s="11">
        <f t="shared" si="64"/>
        <v>-0.2746291545211923</v>
      </c>
      <c r="U232" s="11">
        <f>'OddsRatio_working_3-way'!S232-'OddsRatio_working_3-way'!R232^2/3</f>
        <v>-0.85272352478830205</v>
      </c>
      <c r="V232" s="11">
        <f>'OddsRatio_working_3-way'!S232*'OddsRatio_working_3-way'!R232/3-2*'OddsRatio_working_3-way'!R232^3/27-'OddsRatio_working_3-way'!T232</f>
        <v>0.2746291545211923</v>
      </c>
      <c r="W232" s="11">
        <f>'OddsRatio_working_3-way'!V232^2+4*'OddsRatio_working_3-way'!U232^3/27</f>
        <v>-1.6437668231889496E-2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0.15154111714722379</v>
      </c>
      <c r="Y232" s="11">
        <f>IF('OddsRatio_working_3-way'!W232&gt;=0,IF('OddsRatio_working_3-way'!V232+SQRT('OddsRatio_working_3-way'!W232)&gt;0,0,PI()),ACOS('OddsRatio_working_3-way'!V232/(2*'OddsRatio_working_3-way'!X232)))</f>
        <v>0.43677425658976388</v>
      </c>
      <c r="Z232" s="11">
        <f>'OddsRatio_working_3-way'!X232^(1/3)*COS('OddsRatio_working_3-way'!Y232/3)</f>
        <v>0.52750223180630396</v>
      </c>
      <c r="AA232" s="11">
        <f>'OddsRatio_working_3-way'!X232^(1/3)*COS(('OddsRatio_working_3-way'!Y232+2*PI())/3)</f>
        <v>-0.3307356497643491</v>
      </c>
      <c r="AB232" s="11">
        <f>'OddsRatio_working_3-way'!X232^(1/3)*COS(('OddsRatio_working_3-way'!Y232+4*PI())/3)</f>
        <v>-0.19676658204195493</v>
      </c>
      <c r="AC232" s="11">
        <f>'OddsRatio_working_3-way'!X232^(1/3)*SIN('OddsRatio_working_3-way'!Y232/3)</f>
        <v>7.7347077312607579E-2</v>
      </c>
      <c r="AD232" s="11">
        <f>'OddsRatio_working_3-way'!X232^(1/3)*SIN(('OddsRatio_working_3-way'!Y232+2*PI())/3)</f>
        <v>0.41815679464094313</v>
      </c>
      <c r="AE232" s="11">
        <f>'OddsRatio_working_3-way'!X232^(1/3)*SIN(('OddsRatio_working_3-way'!Y232+4*PI())/3)</f>
        <v>-0.49550387195355061</v>
      </c>
      <c r="AF232" s="11">
        <f>-'OddsRatio_working_3-way'!U232/(3*'OddsRatio_working_3-way'!X232^(1/3))*COS(('OddsRatio_working_3-way'!Y232)/3)</f>
        <v>0.52750223180630385</v>
      </c>
      <c r="AG232" s="11">
        <f>-'OddsRatio_working_3-way'!U232/(3*'OddsRatio_working_3-way'!X232^(1/3))*COS(('OddsRatio_working_3-way'!Y232+2*PI())/3)</f>
        <v>-0.33073564976434905</v>
      </c>
      <c r="AH232" s="11">
        <f>-'OddsRatio_working_3-way'!U232/(3*'OddsRatio_working_3-way'!X232^(1/3))*COS(('OddsRatio_working_3-way'!Y232+4*PI())/3)</f>
        <v>-0.19676658204195491</v>
      </c>
      <c r="AI232" s="11">
        <f>'OddsRatio_working_3-way'!U232/(3*'OddsRatio_working_3-way'!X232^(1/3))*SIN(('OddsRatio_working_3-way'!Y232)/3)</f>
        <v>-7.7347077312607565E-2</v>
      </c>
      <c r="AJ232" s="11">
        <f>'OddsRatio_working_3-way'!U232/(3*'OddsRatio_working_3-way'!X232^(1/3))*SIN(('OddsRatio_working_3-way'!Y232+2*PI())/3)</f>
        <v>-0.41815679464094302</v>
      </c>
      <c r="AK232" s="11">
        <f>'OddsRatio_working_3-way'!U232/(3*'OddsRatio_working_3-way'!X232^(1/3))*SIN(('OddsRatio_working_3-way'!Y232+4*PI())/3)</f>
        <v>0.4955038719535505</v>
      </c>
      <c r="AL232" s="11">
        <f>'OddsRatio_working_3-way'!Z232+'OddsRatio_working_3-way'!AF232</f>
        <v>1.0550044636126077</v>
      </c>
      <c r="AM232" s="11">
        <f>'OddsRatio_working_3-way'!AA232+'OddsRatio_working_3-way'!AG232</f>
        <v>-0.66147129952869821</v>
      </c>
      <c r="AN232" s="11">
        <f>'OddsRatio_working_3-way'!AB232+'OddsRatio_working_3-way'!AH232</f>
        <v>-0.39353316408390981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1.0550044636126077</v>
      </c>
      <c r="AS232" s="11">
        <f>IF(('OddsRatio_working_3-way'!X232=0),IF(Q232&gt;0,-Q232^(1/3),(-Q232)^(1/3)),'OddsRatio_working_3-way'!AM232-'OddsRatio_working_3-way'!R232/3)</f>
        <v>-0.66147129952869821</v>
      </c>
      <c r="AT232" s="11">
        <f>IF(('OddsRatio_working_3-way'!X232=0),IF(Q232&gt;0,-Q232^(1/3),(-Q232)^(1/3)),'OddsRatio_working_3-way'!AN232-'OddsRatio_working_3-way'!R232/3)</f>
        <v>-0.39353316408390981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3.44</v>
      </c>
      <c r="B233" s="4">
        <f>IF('True_Odds_Calculator_3-way'!B234="","",'True_Odds_Calculator_3-way'!B234)</f>
        <v>3.4</v>
      </c>
      <c r="C233" s="4">
        <f>IF('True_Odds_Calculator_3-way'!C234="","",'True_Odds_Calculator_3-way'!C234)</f>
        <v>2.23</v>
      </c>
      <c r="D233" s="9">
        <f t="shared" si="52"/>
        <v>0.28036062920982047</v>
      </c>
      <c r="E233" s="9">
        <f t="shared" si="53"/>
        <v>0.28370763219210066</v>
      </c>
      <c r="F233" s="9">
        <f t="shared" si="54"/>
        <v>0.43593173859807888</v>
      </c>
      <c r="G233" s="9">
        <f t="shared" si="55"/>
        <v>1.0519814040505087</v>
      </c>
      <c r="H233" s="9">
        <f t="shared" si="56"/>
        <v>3.5668346258832409</v>
      </c>
      <c r="I233" s="9">
        <f t="shared" si="57"/>
        <v>3.5247553697212211</v>
      </c>
      <c r="J233" s="9">
        <f t="shared" si="58"/>
        <v>2.2939371269821254</v>
      </c>
      <c r="K233" s="11">
        <f t="shared" si="59"/>
        <v>0.29069767441860467</v>
      </c>
      <c r="L233" s="11">
        <f t="shared" si="60"/>
        <v>0.29411764705882354</v>
      </c>
      <c r="M233" s="11">
        <f t="shared" si="61"/>
        <v>0.44843049327354262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-0.27616202388766542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0.23272683773686759</v>
      </c>
      <c r="Q233" s="11">
        <f>2*'OddsRatio_working_3-way'!K233*'OddsRatio_working_3-way'!L233*'OddsRatio_working_3-way'!M233</f>
        <v>7.6681000901768576E-2</v>
      </c>
      <c r="R233" s="11">
        <f t="shared" si="62"/>
        <v>0</v>
      </c>
      <c r="S233" s="11">
        <f t="shared" si="63"/>
        <v>-0.8427184681682881</v>
      </c>
      <c r="T233" s="11">
        <f t="shared" si="64"/>
        <v>-0.27766671109334046</v>
      </c>
      <c r="U233" s="11">
        <f>'OddsRatio_working_3-way'!S233-'OddsRatio_working_3-way'!R233^2/3</f>
        <v>-0.8427184681682881</v>
      </c>
      <c r="V233" s="11">
        <f>'OddsRatio_working_3-way'!S233*'OddsRatio_working_3-way'!R233/3-2*'OddsRatio_working_3-way'!R233^3/27-'OddsRatio_working_3-way'!T233</f>
        <v>0.27766671109334046</v>
      </c>
      <c r="W233" s="11">
        <f>'OddsRatio_working_3-way'!V233^2+4*'OddsRatio_working_3-way'!U233^3/27</f>
        <v>-1.156447110359092E-2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0.1488818940914102</v>
      </c>
      <c r="Y233" s="11">
        <f>IF('OddsRatio_working_3-way'!W233&gt;=0,IF('OddsRatio_working_3-way'!V233+SQRT('OddsRatio_working_3-way'!W233)&gt;0,0,PI()),ACOS('OddsRatio_working_3-way'!V233/(2*'OddsRatio_working_3-way'!X233)))</f>
        <v>0.36950385397212182</v>
      </c>
      <c r="Z233" s="11">
        <f>'OddsRatio_working_3-way'!X233^(1/3)*COS('OddsRatio_working_3-way'!Y233/3)</f>
        <v>0.52599070202525433</v>
      </c>
      <c r="AA233" s="11">
        <f>'OddsRatio_working_3-way'!X233^(1/3)*COS(('OddsRatio_working_3-way'!Y233+2*PI())/3)</f>
        <v>-0.31938642370420772</v>
      </c>
      <c r="AB233" s="11">
        <f>'OddsRatio_working_3-way'!X233^(1/3)*COS(('OddsRatio_working_3-way'!Y233+4*PI())/3)</f>
        <v>-0.20660427832104669</v>
      </c>
      <c r="AC233" s="11">
        <f>'OddsRatio_working_3-way'!X233^(1/3)*SIN('OddsRatio_working_3-way'!Y233/3)</f>
        <v>6.5114801996751792E-2</v>
      </c>
      <c r="AD233" s="11">
        <f>'OddsRatio_working_3-way'!X233^(1/3)*SIN(('OddsRatio_working_3-way'!Y233+2*PI())/3)</f>
        <v>0.42296390910990539</v>
      </c>
      <c r="AE233" s="11">
        <f>'OddsRatio_working_3-way'!X233^(1/3)*SIN(('OddsRatio_working_3-way'!Y233+4*PI())/3)</f>
        <v>-0.48807871110665696</v>
      </c>
      <c r="AF233" s="11">
        <f>-'OddsRatio_working_3-way'!U233/(3*'OddsRatio_working_3-way'!X233^(1/3))*COS(('OddsRatio_working_3-way'!Y233)/3)</f>
        <v>0.52599070202525433</v>
      </c>
      <c r="AG233" s="11">
        <f>-'OddsRatio_working_3-way'!U233/(3*'OddsRatio_working_3-way'!X233^(1/3))*COS(('OddsRatio_working_3-way'!Y233+2*PI())/3)</f>
        <v>-0.31938642370420772</v>
      </c>
      <c r="AH233" s="11">
        <f>-'OddsRatio_working_3-way'!U233/(3*'OddsRatio_working_3-way'!X233^(1/3))*COS(('OddsRatio_working_3-way'!Y233+4*PI())/3)</f>
        <v>-0.20660427832104669</v>
      </c>
      <c r="AI233" s="11">
        <f>'OddsRatio_working_3-way'!U233/(3*'OddsRatio_working_3-way'!X233^(1/3))*SIN(('OddsRatio_working_3-way'!Y233)/3)</f>
        <v>-6.5114801996751792E-2</v>
      </c>
      <c r="AJ233" s="11">
        <f>'OddsRatio_working_3-way'!U233/(3*'OddsRatio_working_3-way'!X233^(1/3))*SIN(('OddsRatio_working_3-way'!Y233+2*PI())/3)</f>
        <v>-0.42296390910990539</v>
      </c>
      <c r="AK233" s="11">
        <f>'OddsRatio_working_3-way'!U233/(3*'OddsRatio_working_3-way'!X233^(1/3))*SIN(('OddsRatio_working_3-way'!Y233+4*PI())/3)</f>
        <v>0.48807871110665696</v>
      </c>
      <c r="AL233" s="11">
        <f>'OddsRatio_working_3-way'!Z233+'OddsRatio_working_3-way'!AF233</f>
        <v>1.0519814040505087</v>
      </c>
      <c r="AM233" s="11">
        <f>'OddsRatio_working_3-way'!AA233+'OddsRatio_working_3-way'!AG233</f>
        <v>-0.63877284740841545</v>
      </c>
      <c r="AN233" s="11">
        <f>'OddsRatio_working_3-way'!AB233+'OddsRatio_working_3-way'!AH233</f>
        <v>-0.41320855664209338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1.0519814040505087</v>
      </c>
      <c r="AS233" s="11">
        <f>IF(('OddsRatio_working_3-way'!X233=0),IF(Q233&gt;0,-Q233^(1/3),(-Q233)^(1/3)),'OddsRatio_working_3-way'!AM233-'OddsRatio_working_3-way'!R233/3)</f>
        <v>-0.63877284740841545</v>
      </c>
      <c r="AT233" s="11">
        <f>IF(('OddsRatio_working_3-way'!X233=0),IF(Q233&gt;0,-Q233^(1/3),(-Q233)^(1/3)),'OddsRatio_working_3-way'!AN233-'OddsRatio_working_3-way'!R233/3)</f>
        <v>-0.41320855664209338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3.2</v>
      </c>
      <c r="B234" s="4">
        <f>IF('True_Odds_Calculator_3-way'!B235="","",'True_Odds_Calculator_3-way'!B235)</f>
        <v>3.37</v>
      </c>
      <c r="C234" s="4">
        <f>IF('True_Odds_Calculator_3-way'!C235="","",'True_Odds_Calculator_3-way'!C235)</f>
        <v>2.36</v>
      </c>
      <c r="D234" s="9">
        <f t="shared" si="52"/>
        <v>0.30191197989359808</v>
      </c>
      <c r="E234" s="9">
        <f t="shared" si="53"/>
        <v>0.28645945043835386</v>
      </c>
      <c r="F234" s="9">
        <f t="shared" si="54"/>
        <v>0.41162856966804823</v>
      </c>
      <c r="G234" s="9">
        <f t="shared" si="55"/>
        <v>1.0510107499670283</v>
      </c>
      <c r="H234" s="9">
        <f t="shared" si="56"/>
        <v>3.312223649927462</v>
      </c>
      <c r="I234" s="9">
        <f t="shared" si="57"/>
        <v>3.4908954774218568</v>
      </c>
      <c r="J234" s="9">
        <f t="shared" si="58"/>
        <v>2.429374619955158</v>
      </c>
      <c r="K234" s="11">
        <f t="shared" si="59"/>
        <v>0.3125</v>
      </c>
      <c r="L234" s="11">
        <f t="shared" si="60"/>
        <v>0.29673590504451036</v>
      </c>
      <c r="M234" s="11">
        <f t="shared" si="61"/>
        <v>0.42372881355932207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-0.27862369863702674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0.23300369662525774</v>
      </c>
      <c r="Q234" s="11">
        <f>2*'OddsRatio_working_3-way'!K234*'OddsRatio_working_3-way'!L234*'OddsRatio_working_3-way'!M234</f>
        <v>7.8584720615601275E-2</v>
      </c>
      <c r="R234" s="11">
        <f t="shared" si="62"/>
        <v>0</v>
      </c>
      <c r="S234" s="11">
        <f t="shared" si="63"/>
        <v>-0.83626661251381984</v>
      </c>
      <c r="T234" s="11">
        <f t="shared" si="64"/>
        <v>-0.28204607504681956</v>
      </c>
      <c r="U234" s="11">
        <f>'OddsRatio_working_3-way'!S234-'OddsRatio_working_3-way'!R234^2/3</f>
        <v>-0.83626661251381984</v>
      </c>
      <c r="V234" s="11">
        <f>'OddsRatio_working_3-way'!S234*'OddsRatio_working_3-way'!R234/3-2*'OddsRatio_working_3-way'!R234^3/27-'OddsRatio_working_3-way'!T234</f>
        <v>0.28204607504681956</v>
      </c>
      <c r="W234" s="11">
        <f>'OddsRatio_working_3-way'!V234^2+4*'OddsRatio_working_3-way'!U234^3/27</f>
        <v>-7.0924171138788544E-3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0.14717541027902303</v>
      </c>
      <c r="Y234" s="11">
        <f>IF('OddsRatio_working_3-way'!W234&gt;=0,IF('OddsRatio_working_3-way'!V234+SQRT('OddsRatio_working_3-way'!W234)&gt;0,0,PI()),ACOS('OddsRatio_working_3-way'!V234/(2*'OddsRatio_working_3-way'!X234)))</f>
        <v>0.29016386092229696</v>
      </c>
      <c r="Z234" s="11">
        <f>'OddsRatio_working_3-way'!X234^(1/3)*COS('OddsRatio_working_3-way'!Y234/3)</f>
        <v>0.52550537498351413</v>
      </c>
      <c r="AA234" s="11">
        <f>'OddsRatio_working_3-way'!X234^(1/3)*COS(('OddsRatio_working_3-way'!Y234+2*PI())/3)</f>
        <v>-0.30690842070990371</v>
      </c>
      <c r="AB234" s="11">
        <f>'OddsRatio_working_3-way'!X234^(1/3)*COS(('OddsRatio_working_3-way'!Y234+4*PI())/3)</f>
        <v>-0.21859695427361059</v>
      </c>
      <c r="AC234" s="11">
        <f>'OddsRatio_working_3-way'!X234^(1/3)*SIN('OddsRatio_working_3-way'!Y234/3)</f>
        <v>5.0986648919524508E-2</v>
      </c>
      <c r="AD234" s="11">
        <f>'OddsRatio_working_3-way'!X234^(1/3)*SIN(('OddsRatio_working_3-way'!Y234+2*PI())/3)</f>
        <v>0.42960768010122846</v>
      </c>
      <c r="AE234" s="11">
        <f>'OddsRatio_working_3-way'!X234^(1/3)*SIN(('OddsRatio_working_3-way'!Y234+4*PI())/3)</f>
        <v>-0.48059432902075289</v>
      </c>
      <c r="AF234" s="11">
        <f>-'OddsRatio_working_3-way'!U234/(3*'OddsRatio_working_3-way'!X234^(1/3))*COS(('OddsRatio_working_3-way'!Y234)/3)</f>
        <v>0.52550537498351402</v>
      </c>
      <c r="AG234" s="11">
        <f>-'OddsRatio_working_3-way'!U234/(3*'OddsRatio_working_3-way'!X234^(1/3))*COS(('OddsRatio_working_3-way'!Y234+2*PI())/3)</f>
        <v>-0.30690842070990365</v>
      </c>
      <c r="AH234" s="11">
        <f>-'OddsRatio_working_3-way'!U234/(3*'OddsRatio_working_3-way'!X234^(1/3))*COS(('OddsRatio_working_3-way'!Y234+4*PI())/3)</f>
        <v>-0.21859695427361053</v>
      </c>
      <c r="AI234" s="11">
        <f>'OddsRatio_working_3-way'!U234/(3*'OddsRatio_working_3-way'!X234^(1/3))*SIN(('OddsRatio_working_3-way'!Y234)/3)</f>
        <v>-5.0986648919524494E-2</v>
      </c>
      <c r="AJ234" s="11">
        <f>'OddsRatio_working_3-way'!U234/(3*'OddsRatio_working_3-way'!X234^(1/3))*SIN(('OddsRatio_working_3-way'!Y234+2*PI())/3)</f>
        <v>-0.42960768010122835</v>
      </c>
      <c r="AK234" s="11">
        <f>'OddsRatio_working_3-way'!U234/(3*'OddsRatio_working_3-way'!X234^(1/3))*SIN(('OddsRatio_working_3-way'!Y234+4*PI())/3)</f>
        <v>0.48059432902075283</v>
      </c>
      <c r="AL234" s="11">
        <f>'OddsRatio_working_3-way'!Z234+'OddsRatio_working_3-way'!AF234</f>
        <v>1.0510107499670283</v>
      </c>
      <c r="AM234" s="11">
        <f>'OddsRatio_working_3-way'!AA234+'OddsRatio_working_3-way'!AG234</f>
        <v>-0.6138168414198073</v>
      </c>
      <c r="AN234" s="11">
        <f>'OddsRatio_working_3-way'!AB234+'OddsRatio_working_3-way'!AH234</f>
        <v>-0.43719390854722112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1.0510107499670283</v>
      </c>
      <c r="AS234" s="11">
        <f>IF(('OddsRatio_working_3-way'!X234=0),IF(Q234&gt;0,-Q234^(1/3),(-Q234)^(1/3)),'OddsRatio_working_3-way'!AM234-'OddsRatio_working_3-way'!R234/3)</f>
        <v>-0.6138168414198073</v>
      </c>
      <c r="AT234" s="11">
        <f>IF(('OddsRatio_working_3-way'!X234=0),IF(Q234&gt;0,-Q234^(1/3),(-Q234)^(1/3)),'OddsRatio_working_3-way'!AN234-'OddsRatio_working_3-way'!R234/3)</f>
        <v>-0.43719390854722112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1.36</v>
      </c>
      <c r="B235" s="4">
        <f>IF('True_Odds_Calculator_3-way'!B236="","",'True_Odds_Calculator_3-way'!B236)</f>
        <v>5.09</v>
      </c>
      <c r="C235" s="4">
        <f>IF('True_Odds_Calculator_3-way'!C236="","",'True_Odds_Calculator_3-way'!C236)</f>
        <v>9.18</v>
      </c>
      <c r="D235" s="9">
        <f t="shared" si="52"/>
        <v>0.71715720228667146</v>
      </c>
      <c r="E235" s="9">
        <f t="shared" si="53"/>
        <v>0.18245648728479527</v>
      </c>
      <c r="F235" s="9">
        <f t="shared" si="54"/>
        <v>0.10038631042853324</v>
      </c>
      <c r="G235" s="9">
        <f t="shared" si="55"/>
        <v>1.0955400511734934</v>
      </c>
      <c r="H235" s="9">
        <f t="shared" si="56"/>
        <v>1.3943944184224575</v>
      </c>
      <c r="I235" s="9">
        <f t="shared" si="57"/>
        <v>5.480758809299588</v>
      </c>
      <c r="J235" s="9">
        <f t="shared" si="58"/>
        <v>9.9615176185991743</v>
      </c>
      <c r="K235" s="11">
        <f t="shared" si="59"/>
        <v>0.73529411764705876</v>
      </c>
      <c r="L235" s="11">
        <f t="shared" si="60"/>
        <v>0.19646365422396858</v>
      </c>
      <c r="M235" s="11">
        <f t="shared" si="61"/>
        <v>0.10893246187363835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-0.18953077590680323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0.19874855447013354</v>
      </c>
      <c r="Q235" s="11">
        <f>2*'OddsRatio_working_3-way'!K235*'OddsRatio_working_3-way'!L235*'OddsRatio_working_3-way'!M235</f>
        <v>3.1472455181335478E-2</v>
      </c>
      <c r="R235" s="11">
        <f t="shared" si="62"/>
        <v>0</v>
      </c>
      <c r="S235" s="11">
        <f t="shared" si="63"/>
        <v>-1.0486347323764607</v>
      </c>
      <c r="T235" s="11">
        <f t="shared" si="64"/>
        <v>-0.16605458944995419</v>
      </c>
      <c r="U235" s="11">
        <f>'OddsRatio_working_3-way'!S235-'OddsRatio_working_3-way'!R235^2/3</f>
        <v>-1.0486347323764607</v>
      </c>
      <c r="V235" s="11">
        <f>'OddsRatio_working_3-way'!S235*'OddsRatio_working_3-way'!R235/3-2*'OddsRatio_working_3-way'!R235^3/27-'OddsRatio_working_3-way'!T235</f>
        <v>0.16605458944995419</v>
      </c>
      <c r="W235" s="11">
        <f>'OddsRatio_working_3-way'!V235^2+4*'OddsRatio_working_3-way'!U235^3/27</f>
        <v>-0.14325776165605153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0.20665907210514881</v>
      </c>
      <c r="Y235" s="11">
        <f>IF('OddsRatio_working_3-way'!W235&gt;=0,IF('OddsRatio_working_3-way'!V235+SQRT('OddsRatio_working_3-way'!W235)&gt;0,0,PI()),ACOS('OddsRatio_working_3-way'!V235/(2*'OddsRatio_working_3-way'!X235)))</f>
        <v>1.1573586425164344</v>
      </c>
      <c r="Z235" s="11">
        <f>'OddsRatio_working_3-way'!X235^(1/3)*COS('OddsRatio_working_3-way'!Y235/3)</f>
        <v>0.5477700255867467</v>
      </c>
      <c r="AA235" s="11">
        <f>'OddsRatio_working_3-way'!X235^(1/3)*COS(('OddsRatio_working_3-way'!Y235+2*PI())/3)</f>
        <v>-0.46654970181457489</v>
      </c>
      <c r="AB235" s="11">
        <f>'OddsRatio_working_3-way'!X235^(1/3)*COS(('OddsRatio_working_3-way'!Y235+4*PI())/3)</f>
        <v>-8.122032377217174E-2</v>
      </c>
      <c r="AC235" s="11">
        <f>'OddsRatio_working_3-way'!X235^(1/3)*SIN('OddsRatio_working_3-way'!Y235/3)</f>
        <v>0.22247002013945255</v>
      </c>
      <c r="AD235" s="11">
        <f>'OddsRatio_working_3-way'!X235^(1/3)*SIN(('OddsRatio_working_3-way'!Y235+2*PI())/3)</f>
        <v>0.36314774752004841</v>
      </c>
      <c r="AE235" s="11">
        <f>'OddsRatio_working_3-way'!X235^(1/3)*SIN(('OddsRatio_working_3-way'!Y235+4*PI())/3)</f>
        <v>-0.58561776765950091</v>
      </c>
      <c r="AF235" s="11">
        <f>-'OddsRatio_working_3-way'!U235/(3*'OddsRatio_working_3-way'!X235^(1/3))*COS(('OddsRatio_working_3-way'!Y235)/3)</f>
        <v>0.5477700255867467</v>
      </c>
      <c r="AG235" s="11">
        <f>-'OddsRatio_working_3-way'!U235/(3*'OddsRatio_working_3-way'!X235^(1/3))*COS(('OddsRatio_working_3-way'!Y235+2*PI())/3)</f>
        <v>-0.46654970181457489</v>
      </c>
      <c r="AH235" s="11">
        <f>-'OddsRatio_working_3-way'!U235/(3*'OddsRatio_working_3-way'!X235^(1/3))*COS(('OddsRatio_working_3-way'!Y235+4*PI())/3)</f>
        <v>-8.122032377217174E-2</v>
      </c>
      <c r="AI235" s="11">
        <f>'OddsRatio_working_3-way'!U235/(3*'OddsRatio_working_3-way'!X235^(1/3))*SIN(('OddsRatio_working_3-way'!Y235)/3)</f>
        <v>-0.22247002013945255</v>
      </c>
      <c r="AJ235" s="11">
        <f>'OddsRatio_working_3-way'!U235/(3*'OddsRatio_working_3-way'!X235^(1/3))*SIN(('OddsRatio_working_3-way'!Y235+2*PI())/3)</f>
        <v>-0.36314774752004841</v>
      </c>
      <c r="AK235" s="11">
        <f>'OddsRatio_working_3-way'!U235/(3*'OddsRatio_working_3-way'!X235^(1/3))*SIN(('OddsRatio_working_3-way'!Y235+4*PI())/3)</f>
        <v>0.58561776765950091</v>
      </c>
      <c r="AL235" s="11">
        <f>'OddsRatio_working_3-way'!Z235+'OddsRatio_working_3-way'!AF235</f>
        <v>1.0955400511734934</v>
      </c>
      <c r="AM235" s="11">
        <f>'OddsRatio_working_3-way'!AA235+'OddsRatio_working_3-way'!AG235</f>
        <v>-0.93309940362914978</v>
      </c>
      <c r="AN235" s="11">
        <f>'OddsRatio_working_3-way'!AB235+'OddsRatio_working_3-way'!AH235</f>
        <v>-0.16244064754434348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1.0955400511734934</v>
      </c>
      <c r="AS235" s="11">
        <f>IF(('OddsRatio_working_3-way'!X235=0),IF(Q235&gt;0,-Q235^(1/3),(-Q235)^(1/3)),'OddsRatio_working_3-way'!AM235-'OddsRatio_working_3-way'!R235/3)</f>
        <v>-0.93309940362914978</v>
      </c>
      <c r="AT235" s="11">
        <f>IF(('OddsRatio_working_3-way'!X235=0),IF(Q235&gt;0,-Q235^(1/3),(-Q235)^(1/3)),'OddsRatio_working_3-way'!AN235-'OddsRatio_working_3-way'!R235/3)</f>
        <v>-0.16244064754434348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2.95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2.57</v>
      </c>
      <c r="D236" s="9">
        <f t="shared" si="52"/>
        <v>0.32832441309003646</v>
      </c>
      <c r="E236" s="9">
        <f t="shared" si="53"/>
        <v>0.29390447620438725</v>
      </c>
      <c r="F236" s="9">
        <f t="shared" si="54"/>
        <v>0.37777111070557645</v>
      </c>
      <c r="G236" s="9">
        <f t="shared" si="55"/>
        <v>1.0491118089160432</v>
      </c>
      <c r="H236" s="9">
        <f t="shared" si="56"/>
        <v>3.0457680273862846</v>
      </c>
      <c r="I236" s="9">
        <f t="shared" si="57"/>
        <v>3.4024660424177386</v>
      </c>
      <c r="J236" s="9">
        <f t="shared" si="58"/>
        <v>2.6471055399981873</v>
      </c>
      <c r="K236" s="11">
        <f t="shared" si="59"/>
        <v>0.33898305084745761</v>
      </c>
      <c r="L236" s="11">
        <f t="shared" si="60"/>
        <v>0.303951367781155</v>
      </c>
      <c r="M236" s="11">
        <f t="shared" si="61"/>
        <v>0.38910505836575876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-0.28107272802717076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0.23292982217351588</v>
      </c>
      <c r="Q236" s="11">
        <f>2*'OddsRatio_working_3-way'!K236*'OddsRatio_working_3-way'!L236*'OddsRatio_working_3-way'!M236</f>
        <v>8.0182382848026104E-2</v>
      </c>
      <c r="R236" s="11">
        <f t="shared" si="62"/>
        <v>0</v>
      </c>
      <c r="S236" s="11">
        <f t="shared" si="63"/>
        <v>-0.82871726406340995</v>
      </c>
      <c r="T236" s="11">
        <f t="shared" si="64"/>
        <v>-0.2852727242903304</v>
      </c>
      <c r="U236" s="11">
        <f>'OddsRatio_working_3-way'!S236-'OddsRatio_working_3-way'!R236^2/3</f>
        <v>-0.82871726406340995</v>
      </c>
      <c r="V236" s="11">
        <f>'OddsRatio_working_3-way'!S236*'OddsRatio_working_3-way'!R236/3-2*'OddsRatio_working_3-way'!R236^3/27-'OddsRatio_working_3-way'!T236</f>
        <v>0.2852727242903304</v>
      </c>
      <c r="W236" s="11">
        <f>'OddsRatio_working_3-way'!V236^2+4*'OddsRatio_working_3-way'!U236^3/27</f>
        <v>-2.9365193839455267E-3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0.14518698857677673</v>
      </c>
      <c r="Y236" s="11">
        <f>IF('OddsRatio_working_3-way'!W236&gt;=0,IF('OddsRatio_working_3-way'!V236+SQRT('OddsRatio_working_3-way'!W236)&gt;0,0,PI()),ACOS('OddsRatio_working_3-way'!V236/(2*'OddsRatio_working_3-way'!X236)))</f>
        <v>0.18772081771597704</v>
      </c>
      <c r="Z236" s="11">
        <f>'OddsRatio_working_3-way'!X236^(1/3)*COS('OddsRatio_working_3-way'!Y236/3)</f>
        <v>0.52455590445802158</v>
      </c>
      <c r="AA236" s="11">
        <f>'OddsRatio_working_3-way'!X236^(1/3)*COS(('OddsRatio_working_3-way'!Y236+2*PI())/3)</f>
        <v>-0.29074096927785315</v>
      </c>
      <c r="AB236" s="11">
        <f>'OddsRatio_working_3-way'!X236^(1/3)*COS(('OddsRatio_working_3-way'!Y236+4*PI())/3)</f>
        <v>-0.23381493518016838</v>
      </c>
      <c r="AC236" s="11">
        <f>'OddsRatio_working_3-way'!X236^(1/3)*SIN('OddsRatio_working_3-way'!Y236/3)</f>
        <v>3.2866261110196061E-2</v>
      </c>
      <c r="AD236" s="11">
        <f>'OddsRatio_working_3-way'!X236^(1/3)*SIN(('OddsRatio_working_3-way'!Y236+2*PI())/3)</f>
        <v>0.43784560841067155</v>
      </c>
      <c r="AE236" s="11">
        <f>'OddsRatio_working_3-way'!X236^(1/3)*SIN(('OddsRatio_working_3-way'!Y236+4*PI())/3)</f>
        <v>-0.47071186952086769</v>
      </c>
      <c r="AF236" s="11">
        <f>-'OddsRatio_working_3-way'!U236/(3*'OddsRatio_working_3-way'!X236^(1/3))*COS(('OddsRatio_working_3-way'!Y236)/3)</f>
        <v>0.52455590445802158</v>
      </c>
      <c r="AG236" s="11">
        <f>-'OddsRatio_working_3-way'!U236/(3*'OddsRatio_working_3-way'!X236^(1/3))*COS(('OddsRatio_working_3-way'!Y236+2*PI())/3)</f>
        <v>-0.29074096927785315</v>
      </c>
      <c r="AH236" s="11">
        <f>-'OddsRatio_working_3-way'!U236/(3*'OddsRatio_working_3-way'!X236^(1/3))*COS(('OddsRatio_working_3-way'!Y236+4*PI())/3)</f>
        <v>-0.23381493518016838</v>
      </c>
      <c r="AI236" s="11">
        <f>'OddsRatio_working_3-way'!U236/(3*'OddsRatio_working_3-way'!X236^(1/3))*SIN(('OddsRatio_working_3-way'!Y236)/3)</f>
        <v>-3.2866261110196061E-2</v>
      </c>
      <c r="AJ236" s="11">
        <f>'OddsRatio_working_3-way'!U236/(3*'OddsRatio_working_3-way'!X236^(1/3))*SIN(('OddsRatio_working_3-way'!Y236+2*PI())/3)</f>
        <v>-0.43784560841067155</v>
      </c>
      <c r="AK236" s="11">
        <f>'OddsRatio_working_3-way'!U236/(3*'OddsRatio_working_3-way'!X236^(1/3))*SIN(('OddsRatio_working_3-way'!Y236+4*PI())/3)</f>
        <v>0.47071186952086769</v>
      </c>
      <c r="AL236" s="11">
        <f>'OddsRatio_working_3-way'!Z236+'OddsRatio_working_3-way'!AF236</f>
        <v>1.0491118089160432</v>
      </c>
      <c r="AM236" s="11">
        <f>'OddsRatio_working_3-way'!AA236+'OddsRatio_working_3-way'!AG236</f>
        <v>-0.58148193855570629</v>
      </c>
      <c r="AN236" s="11">
        <f>'OddsRatio_working_3-way'!AB236+'OddsRatio_working_3-way'!AH236</f>
        <v>-0.46762987036033676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1.0491118089160432</v>
      </c>
      <c r="AS236" s="11">
        <f>IF(('OddsRatio_working_3-way'!X236=0),IF(Q236&gt;0,-Q236^(1/3),(-Q236)^(1/3)),'OddsRatio_working_3-way'!AM236-'OddsRatio_working_3-way'!R236/3)</f>
        <v>-0.58148193855570629</v>
      </c>
      <c r="AT236" s="11">
        <f>IF(('OddsRatio_working_3-way'!X236=0),IF(Q236&gt;0,-Q236^(1/3),(-Q236)^(1/3)),'OddsRatio_working_3-way'!AN236-'OddsRatio_working_3-way'!R236/3)</f>
        <v>-0.46762987036033676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3.07</v>
      </c>
      <c r="B237" s="4">
        <f>IF('True_Odds_Calculator_3-way'!B238="","",'True_Odds_Calculator_3-way'!B238)</f>
        <v>3.29</v>
      </c>
      <c r="C237" s="4">
        <f>IF('True_Odds_Calculator_3-way'!C238="","",'True_Odds_Calculator_3-way'!C238)</f>
        <v>2.48</v>
      </c>
      <c r="D237" s="9">
        <f t="shared" si="52"/>
        <v>0.31498517919479396</v>
      </c>
      <c r="E237" s="9">
        <f t="shared" si="53"/>
        <v>0.29360938604816933</v>
      </c>
      <c r="F237" s="9">
        <f t="shared" si="54"/>
        <v>0.3914054347570366</v>
      </c>
      <c r="G237" s="9">
        <f t="shared" si="55"/>
        <v>1.0506050952980301</v>
      </c>
      <c r="H237" s="9">
        <f t="shared" si="56"/>
        <v>3.1747525472669218</v>
      </c>
      <c r="I237" s="9">
        <f t="shared" si="57"/>
        <v>3.4058856682324889</v>
      </c>
      <c r="J237" s="9">
        <f t="shared" si="58"/>
        <v>2.5548955410410845</v>
      </c>
      <c r="K237" s="11">
        <f t="shared" si="59"/>
        <v>0.32573289902280134</v>
      </c>
      <c r="L237" s="11">
        <f t="shared" si="60"/>
        <v>0.303951367781155</v>
      </c>
      <c r="M237" s="11">
        <f t="shared" si="61"/>
        <v>0.40322580645161293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-0.28007967185899607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0.23314542238125796</v>
      </c>
      <c r="Q237" s="11">
        <f>2*'OddsRatio_working_3-way'!K237*'OddsRatio_working_3-way'!L237*'OddsRatio_working_3-way'!M237</f>
        <v>7.9844322733307521E-2</v>
      </c>
      <c r="R237" s="11">
        <f t="shared" si="62"/>
        <v>0</v>
      </c>
      <c r="S237" s="11">
        <f t="shared" si="63"/>
        <v>-0.83242536251839516</v>
      </c>
      <c r="T237" s="11">
        <f t="shared" si="64"/>
        <v>-0.2850771789446559</v>
      </c>
      <c r="U237" s="11">
        <f>'OddsRatio_working_3-way'!S237-'OddsRatio_working_3-way'!R237^2/3</f>
        <v>-0.83242536251839516</v>
      </c>
      <c r="V237" s="11">
        <f>'OddsRatio_working_3-way'!S237*'OddsRatio_working_3-way'!R237/3-2*'OddsRatio_working_3-way'!R237^3/27-'OddsRatio_working_3-way'!T237</f>
        <v>0.2850771789446559</v>
      </c>
      <c r="W237" s="11">
        <f>'OddsRatio_working_3-way'!V237^2+4*'OddsRatio_working_3-way'!U237^3/27</f>
        <v>-4.1849513958025636E-3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0.14616253739488611</v>
      </c>
      <c r="Y237" s="11">
        <f>IF('OddsRatio_working_3-way'!W237&gt;=0,IF('OddsRatio_working_3-way'!V237+SQRT('OddsRatio_working_3-way'!W237)&gt;0,0,PI()),ACOS('OddsRatio_working_3-way'!V237/(2*'OddsRatio_working_3-way'!X237)))</f>
        <v>0.22314613302097608</v>
      </c>
      <c r="Z237" s="11">
        <f>'OddsRatio_working_3-way'!X237^(1/3)*COS('OddsRatio_working_3-way'!Y237/3)</f>
        <v>0.52530254764901518</v>
      </c>
      <c r="AA237" s="11">
        <f>'OddsRatio_working_3-way'!X237^(1/3)*COS(('OddsRatio_working_3-way'!Y237+2*PI())/3)</f>
        <v>-0.29655209541764066</v>
      </c>
      <c r="AB237" s="11">
        <f>'OddsRatio_working_3-way'!X237^(1/3)*COS(('OddsRatio_working_3-way'!Y237+4*PI())/3)</f>
        <v>-0.2287504522313748</v>
      </c>
      <c r="AC237" s="11">
        <f>'OddsRatio_working_3-way'!X237^(1/3)*SIN('OddsRatio_working_3-way'!Y237/3)</f>
        <v>3.9145296945089773E-2</v>
      </c>
      <c r="AD237" s="11">
        <f>'OddsRatio_working_3-way'!X237^(1/3)*SIN(('OddsRatio_working_3-way'!Y237+2*PI())/3)</f>
        <v>0.43535270246418778</v>
      </c>
      <c r="AE237" s="11">
        <f>'OddsRatio_working_3-way'!X237^(1/3)*SIN(('OddsRatio_working_3-way'!Y237+4*PI())/3)</f>
        <v>-0.47449799940927745</v>
      </c>
      <c r="AF237" s="11">
        <f>-'OddsRatio_working_3-way'!U237/(3*'OddsRatio_working_3-way'!X237^(1/3))*COS(('OddsRatio_working_3-way'!Y237)/3)</f>
        <v>0.52530254764901496</v>
      </c>
      <c r="AG237" s="11">
        <f>-'OddsRatio_working_3-way'!U237/(3*'OddsRatio_working_3-way'!X237^(1/3))*COS(('OddsRatio_working_3-way'!Y237+2*PI())/3)</f>
        <v>-0.29655209541764055</v>
      </c>
      <c r="AH237" s="11">
        <f>-'OddsRatio_working_3-way'!U237/(3*'OddsRatio_working_3-way'!X237^(1/3))*COS(('OddsRatio_working_3-way'!Y237+4*PI())/3)</f>
        <v>-0.22875045223137469</v>
      </c>
      <c r="AI237" s="11">
        <f>'OddsRatio_working_3-way'!U237/(3*'OddsRatio_working_3-way'!X237^(1/3))*SIN(('OddsRatio_working_3-way'!Y237)/3)</f>
        <v>-3.9145296945089753E-2</v>
      </c>
      <c r="AJ237" s="11">
        <f>'OddsRatio_working_3-way'!U237/(3*'OddsRatio_working_3-way'!X237^(1/3))*SIN(('OddsRatio_working_3-way'!Y237+2*PI())/3)</f>
        <v>-0.43535270246418761</v>
      </c>
      <c r="AK237" s="11">
        <f>'OddsRatio_working_3-way'!U237/(3*'OddsRatio_working_3-way'!X237^(1/3))*SIN(('OddsRatio_working_3-way'!Y237+4*PI())/3)</f>
        <v>0.47449799940927723</v>
      </c>
      <c r="AL237" s="11">
        <f>'OddsRatio_working_3-way'!Z237+'OddsRatio_working_3-way'!AF237</f>
        <v>1.0506050952980301</v>
      </c>
      <c r="AM237" s="11">
        <f>'OddsRatio_working_3-way'!AA237+'OddsRatio_working_3-way'!AG237</f>
        <v>-0.59310419083528121</v>
      </c>
      <c r="AN237" s="11">
        <f>'OddsRatio_working_3-way'!AB237+'OddsRatio_working_3-way'!AH237</f>
        <v>-0.45750090446274949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1.0506050952980301</v>
      </c>
      <c r="AS237" s="11">
        <f>IF(('OddsRatio_working_3-way'!X237=0),IF(Q237&gt;0,-Q237^(1/3),(-Q237)^(1/3)),'OddsRatio_working_3-way'!AM237-'OddsRatio_working_3-way'!R237/3)</f>
        <v>-0.59310419083528121</v>
      </c>
      <c r="AT237" s="11">
        <f>IF(('OddsRatio_working_3-way'!X237=0),IF(Q237&gt;0,-Q237^(1/3),(-Q237)^(1/3)),'OddsRatio_working_3-way'!AN237-'OddsRatio_working_3-way'!R237/3)</f>
        <v>-0.45750090446274949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3.64</v>
      </c>
      <c r="C238" s="4">
        <f>IF('True_Odds_Calculator_3-way'!C239="","",'True_Odds_Calculator_3-way'!C239)</f>
        <v>3.08</v>
      </c>
      <c r="D238" s="9">
        <f t="shared" si="52"/>
        <v>0.42208134375613193</v>
      </c>
      <c r="E238" s="9">
        <f t="shared" si="53"/>
        <v>0.26451158765088723</v>
      </c>
      <c r="F238" s="9">
        <f t="shared" si="54"/>
        <v>0.31340706859298073</v>
      </c>
      <c r="G238" s="9">
        <f t="shared" si="55"/>
        <v>1.0532396635662122</v>
      </c>
      <c r="H238" s="9">
        <f t="shared" si="56"/>
        <v>2.3692115626360759</v>
      </c>
      <c r="I238" s="9">
        <f t="shared" si="57"/>
        <v>3.7805527118148006</v>
      </c>
      <c r="J238" s="9">
        <f t="shared" si="58"/>
        <v>3.190738500217722</v>
      </c>
      <c r="K238" s="11">
        <f t="shared" si="59"/>
        <v>0.43478260869565222</v>
      </c>
      <c r="L238" s="11">
        <f t="shared" si="60"/>
        <v>0.27472527472527469</v>
      </c>
      <c r="M238" s="11">
        <f t="shared" si="61"/>
        <v>0.32467532467532467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-0.27684117125110907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0.23346218998392915</v>
      </c>
      <c r="Q238" s="11">
        <f>2*'OddsRatio_working_3-way'!K238*'OddsRatio_working_3-way'!L238*'OddsRatio_working_3-way'!M238</f>
        <v>7.7562189363431594E-2</v>
      </c>
      <c r="R238" s="11">
        <f t="shared" si="62"/>
        <v>0</v>
      </c>
      <c r="S238" s="11">
        <f t="shared" si="63"/>
        <v>-0.84330733369194943</v>
      </c>
      <c r="T238" s="11">
        <f t="shared" si="64"/>
        <v>-0.28016854939931868</v>
      </c>
      <c r="U238" s="11">
        <f>'OddsRatio_working_3-way'!S238-'OddsRatio_working_3-way'!R238^2/3</f>
        <v>-0.84330733369194943</v>
      </c>
      <c r="V238" s="11">
        <f>'OddsRatio_working_3-way'!S238*'OddsRatio_working_3-way'!R238/3-2*'OddsRatio_working_3-way'!R238^3/27-'OddsRatio_working_3-way'!T238</f>
        <v>0.28016854939931868</v>
      </c>
      <c r="W238" s="11">
        <f>'OddsRatio_working_3-way'!V238^2+4*'OddsRatio_working_3-way'!U238^3/27</f>
        <v>-1.035485282314684E-2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0.14903797242285716</v>
      </c>
      <c r="Y238" s="11">
        <f>IF('OddsRatio_working_3-way'!W238&gt;=0,IF('OddsRatio_working_3-way'!V238+SQRT('OddsRatio_working_3-way'!W238)&gt;0,0,PI()),ACOS('OddsRatio_working_3-way'!V238/(2*'OddsRatio_working_3-way'!X238)))</f>
        <v>0.34839053077323179</v>
      </c>
      <c r="Z238" s="11">
        <f>'OddsRatio_working_3-way'!X238^(1/3)*COS('OddsRatio_working_3-way'!Y238/3)</f>
        <v>0.52661983178310623</v>
      </c>
      <c r="AA238" s="11">
        <f>'OddsRatio_working_3-way'!X238^(1/3)*COS(('OddsRatio_working_3-way'!Y238+2*PI())/3)</f>
        <v>-0.31651234067216916</v>
      </c>
      <c r="AB238" s="11">
        <f>'OddsRatio_working_3-way'!X238^(1/3)*COS(('OddsRatio_working_3-way'!Y238+4*PI())/3)</f>
        <v>-0.21010749111093696</v>
      </c>
      <c r="AC238" s="11">
        <f>'OddsRatio_working_3-way'!X238^(1/3)*SIN('OddsRatio_working_3-way'!Y238/3)</f>
        <v>6.1432868537259003E-2</v>
      </c>
      <c r="AD238" s="11">
        <f>'OddsRatio_working_3-way'!X238^(1/3)*SIN(('OddsRatio_working_3-way'!Y238+2*PI())/3)</f>
        <v>0.42534971819222828</v>
      </c>
      <c r="AE238" s="11">
        <f>'OddsRatio_working_3-way'!X238^(1/3)*SIN(('OddsRatio_working_3-way'!Y238+4*PI())/3)</f>
        <v>-0.48678258672948721</v>
      </c>
      <c r="AF238" s="11">
        <f>-'OddsRatio_working_3-way'!U238/(3*'OddsRatio_working_3-way'!X238^(1/3))*COS(('OddsRatio_working_3-way'!Y238)/3)</f>
        <v>0.52661983178310612</v>
      </c>
      <c r="AG238" s="11">
        <f>-'OddsRatio_working_3-way'!U238/(3*'OddsRatio_working_3-way'!X238^(1/3))*COS(('OddsRatio_working_3-way'!Y238+2*PI())/3)</f>
        <v>-0.3165123406721691</v>
      </c>
      <c r="AH238" s="11">
        <f>-'OddsRatio_working_3-way'!U238/(3*'OddsRatio_working_3-way'!X238^(1/3))*COS(('OddsRatio_working_3-way'!Y238+4*PI())/3)</f>
        <v>-0.21010749111093691</v>
      </c>
      <c r="AI238" s="11">
        <f>'OddsRatio_working_3-way'!U238/(3*'OddsRatio_working_3-way'!X238^(1/3))*SIN(('OddsRatio_working_3-way'!Y238)/3)</f>
        <v>-6.1432868537258989E-2</v>
      </c>
      <c r="AJ238" s="11">
        <f>'OddsRatio_working_3-way'!U238/(3*'OddsRatio_working_3-way'!X238^(1/3))*SIN(('OddsRatio_working_3-way'!Y238+2*PI())/3)</f>
        <v>-0.42534971819222817</v>
      </c>
      <c r="AK238" s="11">
        <f>'OddsRatio_working_3-way'!U238/(3*'OddsRatio_working_3-way'!X238^(1/3))*SIN(('OddsRatio_working_3-way'!Y238+4*PI())/3)</f>
        <v>0.48678258672948715</v>
      </c>
      <c r="AL238" s="11">
        <f>'OddsRatio_working_3-way'!Z238+'OddsRatio_working_3-way'!AF238</f>
        <v>1.0532396635662122</v>
      </c>
      <c r="AM238" s="11">
        <f>'OddsRatio_working_3-way'!AA238+'OddsRatio_working_3-way'!AG238</f>
        <v>-0.63302468134433831</v>
      </c>
      <c r="AN238" s="11">
        <f>'OddsRatio_working_3-way'!AB238+'OddsRatio_working_3-way'!AH238</f>
        <v>-0.42021498222187387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1.0532396635662122</v>
      </c>
      <c r="AS238" s="11">
        <f>IF(('OddsRatio_working_3-way'!X238=0),IF(Q238&gt;0,-Q238^(1/3),(-Q238)^(1/3)),'OddsRatio_working_3-way'!AM238-'OddsRatio_working_3-way'!R238/3)</f>
        <v>-0.63302468134433831</v>
      </c>
      <c r="AT238" s="11">
        <f>IF(('OddsRatio_working_3-way'!X238=0),IF(Q238&gt;0,-Q238^(1/3),(-Q238)^(1/3)),'OddsRatio_working_3-way'!AN238-'OddsRatio_working_3-way'!R238/3)</f>
        <v>-0.42021498222187387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3.17</v>
      </c>
      <c r="B239" s="4">
        <f>IF('True_Odds_Calculator_3-way'!B240="","",'True_Odds_Calculator_3-way'!B240)</f>
        <v>3.36</v>
      </c>
      <c r="C239" s="4">
        <f>IF('True_Odds_Calculator_3-way'!C240="","",'True_Odds_Calculator_3-way'!C240)</f>
        <v>2.38</v>
      </c>
      <c r="D239" s="9">
        <f t="shared" si="52"/>
        <v>0.30473776543307862</v>
      </c>
      <c r="E239" s="9">
        <f t="shared" si="53"/>
        <v>0.28725120602185655</v>
      </c>
      <c r="F239" s="9">
        <f t="shared" si="54"/>
        <v>0.40801102854506471</v>
      </c>
      <c r="G239" s="9">
        <f t="shared" si="55"/>
        <v>1.0513870595036479</v>
      </c>
      <c r="H239" s="9">
        <f t="shared" si="56"/>
        <v>3.2815099191229162</v>
      </c>
      <c r="I239" s="9">
        <f t="shared" si="57"/>
        <v>3.4812734604286093</v>
      </c>
      <c r="J239" s="9">
        <f t="shared" si="58"/>
        <v>2.450914142115034</v>
      </c>
      <c r="K239" s="11">
        <f t="shared" si="59"/>
        <v>0.31545741324921134</v>
      </c>
      <c r="L239" s="11">
        <f t="shared" si="60"/>
        <v>0.29761904761904762</v>
      </c>
      <c r="M239" s="11">
        <f t="shared" si="61"/>
        <v>0.42016806722689076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-0.27878880258728089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0.23313741900545704</v>
      </c>
      <c r="Q239" s="11">
        <f>2*'OddsRatio_working_3-way'!K239*'OddsRatio_working_3-way'!L239*'OddsRatio_working_3-way'!M239</f>
        <v>7.8895911676973615E-2</v>
      </c>
      <c r="R239" s="11">
        <f t="shared" si="62"/>
        <v>0</v>
      </c>
      <c r="S239" s="11">
        <f t="shared" si="63"/>
        <v>-0.83625101453803297</v>
      </c>
      <c r="T239" s="11">
        <f t="shared" si="64"/>
        <v>-0.28299526718715157</v>
      </c>
      <c r="U239" s="11">
        <f>'OddsRatio_working_3-way'!S239-'OddsRatio_working_3-way'!R239^2/3</f>
        <v>-0.83625101453803297</v>
      </c>
      <c r="V239" s="11">
        <f>'OddsRatio_working_3-way'!S239*'OddsRatio_working_3-way'!R239/3-2*'OddsRatio_working_3-way'!R239^3/27-'OddsRatio_working_3-way'!T239</f>
        <v>0.28299526718715157</v>
      </c>
      <c r="W239" s="11">
        <f>'OddsRatio_working_3-way'!V239^2+4*'OddsRatio_working_3-way'!U239^3/27</f>
        <v>-6.5512362623167536E-3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0.14717129264282833</v>
      </c>
      <c r="Y239" s="11">
        <f>IF('OddsRatio_working_3-way'!W239&gt;=0,IF('OddsRatio_working_3-way'!V239+SQRT('OddsRatio_working_3-way'!W239)&gt;0,0,PI()),ACOS('OddsRatio_working_3-way'!V239/(2*'OddsRatio_working_3-way'!X239)))</f>
        <v>0.27857378909066455</v>
      </c>
      <c r="Z239" s="11">
        <f>'OddsRatio_working_3-way'!X239^(1/3)*COS('OddsRatio_working_3-way'!Y239/3)</f>
        <v>0.52569352975182404</v>
      </c>
      <c r="AA239" s="11">
        <f>'OddsRatio_working_3-way'!X239^(1/3)*COS(('OddsRatio_working_3-way'!Y239+2*PI())/3)</f>
        <v>-0.30524355977021261</v>
      </c>
      <c r="AB239" s="11">
        <f>'OddsRatio_working_3-way'!X239^(1/3)*COS(('OddsRatio_working_3-way'!Y239+4*PI())/3)</f>
        <v>-0.22044996998161132</v>
      </c>
      <c r="AC239" s="11">
        <f>'OddsRatio_working_3-way'!X239^(1/3)*SIN('OddsRatio_working_3-way'!Y239/3)</f>
        <v>4.8955601890003614E-2</v>
      </c>
      <c r="AD239" s="11">
        <f>'OddsRatio_working_3-way'!X239^(1/3)*SIN(('OddsRatio_working_3-way'!Y239+2*PI())/3)</f>
        <v>0.43078615042518842</v>
      </c>
      <c r="AE239" s="11">
        <f>'OddsRatio_working_3-way'!X239^(1/3)*SIN(('OddsRatio_working_3-way'!Y239+4*PI())/3)</f>
        <v>-0.47974175231519206</v>
      </c>
      <c r="AF239" s="11">
        <f>-'OddsRatio_working_3-way'!U239/(3*'OddsRatio_working_3-way'!X239^(1/3))*COS(('OddsRatio_working_3-way'!Y239)/3)</f>
        <v>0.52569352975182393</v>
      </c>
      <c r="AG239" s="11">
        <f>-'OddsRatio_working_3-way'!U239/(3*'OddsRatio_working_3-way'!X239^(1/3))*COS(('OddsRatio_working_3-way'!Y239+2*PI())/3)</f>
        <v>-0.30524355977021256</v>
      </c>
      <c r="AH239" s="11">
        <f>-'OddsRatio_working_3-way'!U239/(3*'OddsRatio_working_3-way'!X239^(1/3))*COS(('OddsRatio_working_3-way'!Y239+4*PI())/3)</f>
        <v>-0.22044996998161129</v>
      </c>
      <c r="AI239" s="11">
        <f>'OddsRatio_working_3-way'!U239/(3*'OddsRatio_working_3-way'!X239^(1/3))*SIN(('OddsRatio_working_3-way'!Y239)/3)</f>
        <v>-4.8955601890003607E-2</v>
      </c>
      <c r="AJ239" s="11">
        <f>'OddsRatio_working_3-way'!U239/(3*'OddsRatio_working_3-way'!X239^(1/3))*SIN(('OddsRatio_working_3-way'!Y239+2*PI())/3)</f>
        <v>-0.43078615042518831</v>
      </c>
      <c r="AK239" s="11">
        <f>'OddsRatio_working_3-way'!U239/(3*'OddsRatio_working_3-way'!X239^(1/3))*SIN(('OddsRatio_working_3-way'!Y239+4*PI())/3)</f>
        <v>0.47974175231519195</v>
      </c>
      <c r="AL239" s="11">
        <f>'OddsRatio_working_3-way'!Z239+'OddsRatio_working_3-way'!AF239</f>
        <v>1.0513870595036479</v>
      </c>
      <c r="AM239" s="11">
        <f>'OddsRatio_working_3-way'!AA239+'OddsRatio_working_3-way'!AG239</f>
        <v>-0.61048711954042512</v>
      </c>
      <c r="AN239" s="11">
        <f>'OddsRatio_working_3-way'!AB239+'OddsRatio_working_3-way'!AH239</f>
        <v>-0.44089993996322263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1.0513870595036479</v>
      </c>
      <c r="AS239" s="11">
        <f>IF(('OddsRatio_working_3-way'!X239=0),IF(Q239&gt;0,-Q239^(1/3),(-Q239)^(1/3)),'OddsRatio_working_3-way'!AM239-'OddsRatio_working_3-way'!R239/3)</f>
        <v>-0.61048711954042512</v>
      </c>
      <c r="AT239" s="11">
        <f>IF(('OddsRatio_working_3-way'!X239=0),IF(Q239&gt;0,-Q239^(1/3),(-Q239)^(1/3)),'OddsRatio_working_3-way'!AN239-'OddsRatio_working_3-way'!R239/3)</f>
        <v>-0.44089993996322263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2.0099999999999998</v>
      </c>
      <c r="B240" s="4">
        <f>IF('True_Odds_Calculator_3-way'!B241="","",'True_Odds_Calculator_3-way'!B241)</f>
        <v>3.6</v>
      </c>
      <c r="C240" s="4">
        <f>IF('True_Odds_Calculator_3-way'!C241="","",'True_Odds_Calculator_3-way'!C241)</f>
        <v>3.85</v>
      </c>
      <c r="D240" s="9">
        <f t="shared" si="52"/>
        <v>0.4837864690573101</v>
      </c>
      <c r="E240" s="9">
        <f t="shared" si="53"/>
        <v>0.26689414533988726</v>
      </c>
      <c r="F240" s="9">
        <f t="shared" si="54"/>
        <v>0.24931938560280284</v>
      </c>
      <c r="G240" s="9">
        <f t="shared" si="55"/>
        <v>1.0564630029437749</v>
      </c>
      <c r="H240" s="9">
        <f t="shared" si="56"/>
        <v>2.0670276329732125</v>
      </c>
      <c r="I240" s="9">
        <f t="shared" si="57"/>
        <v>3.7468038076538139</v>
      </c>
      <c r="J240" s="9">
        <f t="shared" si="58"/>
        <v>4.0109195583897588</v>
      </c>
      <c r="K240" s="11">
        <f t="shared" si="59"/>
        <v>0.49751243781094534</v>
      </c>
      <c r="L240" s="11">
        <f t="shared" si="60"/>
        <v>0.27777777777777779</v>
      </c>
      <c r="M240" s="11">
        <f t="shared" si="61"/>
        <v>0.25974025974025972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-0.2686459477504255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0.23188530651217221</v>
      </c>
      <c r="Q240" s="11">
        <f>2*'OddsRatio_working_3-way'!K240*'OddsRatio_working_3-way'!L240*'OddsRatio_working_3-way'!M240</f>
        <v>7.1791116567235982E-2</v>
      </c>
      <c r="R240" s="11">
        <f t="shared" si="62"/>
        <v>0</v>
      </c>
      <c r="S240" s="11">
        <f t="shared" si="63"/>
        <v>-0.86316323940086281</v>
      </c>
      <c r="T240" s="11">
        <f t="shared" si="64"/>
        <v>-0.26723320105289872</v>
      </c>
      <c r="U240" s="11">
        <f>'OddsRatio_working_3-way'!S240-'OddsRatio_working_3-way'!R240^2/3</f>
        <v>-0.86316323940086281</v>
      </c>
      <c r="V240" s="11">
        <f>'OddsRatio_working_3-way'!S240*'OddsRatio_working_3-way'!R240/3-2*'OddsRatio_working_3-way'!R240^3/27-'OddsRatio_working_3-way'!T240</f>
        <v>0.26723320105289872</v>
      </c>
      <c r="W240" s="11">
        <f>'OddsRatio_working_3-way'!V240^2+4*'OddsRatio_working_3-way'!U240^3/27</f>
        <v>-2.3860555948312948E-2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0.15433254654583711</v>
      </c>
      <c r="Y240" s="11">
        <f>IF('OddsRatio_working_3-way'!W240&gt;=0,IF('OddsRatio_working_3-way'!V240+SQRT('OddsRatio_working_3-way'!W240)&gt;0,0,PI()),ACOS('OddsRatio_working_3-way'!V240/(2*'OddsRatio_working_3-way'!X240)))</f>
        <v>0.52410791113053068</v>
      </c>
      <c r="Z240" s="11">
        <f>'OddsRatio_working_3-way'!X240^(1/3)*COS('OddsRatio_working_3-way'!Y240/3)</f>
        <v>0.52823150147188747</v>
      </c>
      <c r="AA240" s="11">
        <f>'OddsRatio_working_3-way'!X240^(1/3)*COS(('OddsRatio_working_3-way'!Y240+2*PI())/3)</f>
        <v>-0.34485867915560292</v>
      </c>
      <c r="AB240" s="11">
        <f>'OddsRatio_working_3-way'!X240^(1/3)*COS(('OddsRatio_working_3-way'!Y240+4*PI())/3)</f>
        <v>-0.18337282231628477</v>
      </c>
      <c r="AC240" s="11">
        <f>'OddsRatio_working_3-way'!X240^(1/3)*SIN('OddsRatio_working_3-way'!Y240/3)</f>
        <v>9.3233902916497843E-2</v>
      </c>
      <c r="AD240" s="11">
        <f>'OddsRatio_working_3-way'!X240^(1/3)*SIN(('OddsRatio_working_3-way'!Y240+2*PI())/3)</f>
        <v>0.41084494789560277</v>
      </c>
      <c r="AE240" s="11">
        <f>'OddsRatio_working_3-way'!X240^(1/3)*SIN(('OddsRatio_working_3-way'!Y240+4*PI())/3)</f>
        <v>-0.50407885081210058</v>
      </c>
      <c r="AF240" s="11">
        <f>-'OddsRatio_working_3-way'!U240/(3*'OddsRatio_working_3-way'!X240^(1/3))*COS(('OddsRatio_working_3-way'!Y240)/3)</f>
        <v>0.52823150147188735</v>
      </c>
      <c r="AG240" s="11">
        <f>-'OddsRatio_working_3-way'!U240/(3*'OddsRatio_working_3-way'!X240^(1/3))*COS(('OddsRatio_working_3-way'!Y240+2*PI())/3)</f>
        <v>-0.34485867915560287</v>
      </c>
      <c r="AH240" s="11">
        <f>-'OddsRatio_working_3-way'!U240/(3*'OddsRatio_working_3-way'!X240^(1/3))*COS(('OddsRatio_working_3-way'!Y240+4*PI())/3)</f>
        <v>-0.18337282231628471</v>
      </c>
      <c r="AI240" s="11">
        <f>'OddsRatio_working_3-way'!U240/(3*'OddsRatio_working_3-way'!X240^(1/3))*SIN(('OddsRatio_working_3-way'!Y240)/3)</f>
        <v>-9.3233902916497816E-2</v>
      </c>
      <c r="AJ240" s="11">
        <f>'OddsRatio_working_3-way'!U240/(3*'OddsRatio_working_3-way'!X240^(1/3))*SIN(('OddsRatio_working_3-way'!Y240+2*PI())/3)</f>
        <v>-0.41084494789560272</v>
      </c>
      <c r="AK240" s="11">
        <f>'OddsRatio_working_3-way'!U240/(3*'OddsRatio_working_3-way'!X240^(1/3))*SIN(('OddsRatio_working_3-way'!Y240+4*PI())/3)</f>
        <v>0.50407885081210047</v>
      </c>
      <c r="AL240" s="11">
        <f>'OddsRatio_working_3-way'!Z240+'OddsRatio_working_3-way'!AF240</f>
        <v>1.0564630029437749</v>
      </c>
      <c r="AM240" s="11">
        <f>'OddsRatio_working_3-way'!AA240+'OddsRatio_working_3-way'!AG240</f>
        <v>-0.68971735831120573</v>
      </c>
      <c r="AN240" s="11">
        <f>'OddsRatio_working_3-way'!AB240+'OddsRatio_working_3-way'!AH240</f>
        <v>-0.36674564463256948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1.0564630029437749</v>
      </c>
      <c r="AS240" s="11">
        <f>IF(('OddsRatio_working_3-way'!X240=0),IF(Q240&gt;0,-Q240^(1/3),(-Q240)^(1/3)),'OddsRatio_working_3-way'!AM240-'OddsRatio_working_3-way'!R240/3)</f>
        <v>-0.68971735831120573</v>
      </c>
      <c r="AT240" s="11">
        <f>IF(('OddsRatio_working_3-way'!X240=0),IF(Q240&gt;0,-Q240^(1/3),(-Q240)^(1/3)),'OddsRatio_working_3-way'!AN240-'OddsRatio_working_3-way'!R240/3)</f>
        <v>-0.36674564463256948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2.4500000000000002</v>
      </c>
      <c r="B241" s="4">
        <f>IF('True_Odds_Calculator_3-way'!B242="","",'True_Odds_Calculator_3-way'!B242)</f>
        <v>3.43</v>
      </c>
      <c r="C241" s="4">
        <f>IF('True_Odds_Calculator_3-way'!C242="","",'True_Odds_Calculator_3-way'!C242)</f>
        <v>2.99</v>
      </c>
      <c r="D241" s="9">
        <f t="shared" si="52"/>
        <v>0.39582330477143962</v>
      </c>
      <c r="E241" s="9">
        <f t="shared" si="53"/>
        <v>0.28105661523613912</v>
      </c>
      <c r="F241" s="9">
        <f t="shared" si="54"/>
        <v>0.32312007999242121</v>
      </c>
      <c r="G241" s="9">
        <f t="shared" si="55"/>
        <v>1.0526757214481051</v>
      </c>
      <c r="H241" s="9">
        <f t="shared" si="56"/>
        <v>2.5263797960997532</v>
      </c>
      <c r="I241" s="9">
        <f t="shared" si="57"/>
        <v>3.5580020031188968</v>
      </c>
      <c r="J241" s="9">
        <f t="shared" si="58"/>
        <v>3.0948246856817287</v>
      </c>
      <c r="K241" s="11">
        <f t="shared" si="59"/>
        <v>0.4081632653061224</v>
      </c>
      <c r="L241" s="11">
        <f t="shared" si="60"/>
        <v>0.29154518950437314</v>
      </c>
      <c r="M241" s="11">
        <f t="shared" si="61"/>
        <v>0.33444816053511706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-0.27905895238347311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0.23361821887798379</v>
      </c>
      <c r="Q241" s="11">
        <f>2*'OddsRatio_working_3-way'!K241*'OddsRatio_working_3-way'!L241*'OddsRatio_working_3-way'!M241</f>
        <v>7.9597348851101798E-2</v>
      </c>
      <c r="R241" s="11">
        <f t="shared" si="62"/>
        <v>0</v>
      </c>
      <c r="S241" s="11">
        <f t="shared" si="63"/>
        <v>-0.83716439441424462</v>
      </c>
      <c r="T241" s="11">
        <f t="shared" si="64"/>
        <v>-0.28523488736430819</v>
      </c>
      <c r="U241" s="11">
        <f>'OddsRatio_working_3-way'!S241-'OddsRatio_working_3-way'!R241^2/3</f>
        <v>-0.83716439441424462</v>
      </c>
      <c r="V241" s="11">
        <f>'OddsRatio_working_3-way'!S241*'OddsRatio_working_3-way'!R241/3-2*'OddsRatio_working_3-way'!R241^3/27-'OddsRatio_working_3-way'!T241</f>
        <v>0.28523488736430819</v>
      </c>
      <c r="W241" s="11">
        <f>'OddsRatio_working_3-way'!V241^2+4*'OddsRatio_working_3-way'!U241^3/27</f>
        <v>-5.5628115868201905E-3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0.14741247619905665</v>
      </c>
      <c r="Y241" s="11">
        <f>IF('OddsRatio_working_3-way'!W241&gt;=0,IF('OddsRatio_working_3-way'!V241+SQRT('OddsRatio_working_3-way'!W241)&gt;0,0,PI()),ACOS('OddsRatio_working_3-way'!V241/(2*'OddsRatio_working_3-way'!X241)))</f>
        <v>0.25575725781305914</v>
      </c>
      <c r="Z241" s="11">
        <f>'OddsRatio_working_3-way'!X241^(1/3)*COS('OddsRatio_working_3-way'!Y241/3)</f>
        <v>0.52633786072405242</v>
      </c>
      <c r="AA241" s="11">
        <f>'OddsRatio_working_3-way'!X241^(1/3)*COS(('OddsRatio_working_3-way'!Y241+2*PI())/3)</f>
        <v>-0.30212327389239674</v>
      </c>
      <c r="AB241" s="11">
        <f>'OddsRatio_working_3-way'!X241^(1/3)*COS(('OddsRatio_working_3-way'!Y241+4*PI())/3)</f>
        <v>-0.2242145868316556</v>
      </c>
      <c r="AC241" s="11">
        <f>'OddsRatio_working_3-way'!X241^(1/3)*SIN('OddsRatio_working_3-way'!Y241/3)</f>
        <v>4.4980601446729225E-2</v>
      </c>
      <c r="AD241" s="11">
        <f>'OddsRatio_working_3-way'!X241^(1/3)*SIN(('OddsRatio_working_3-way'!Y241+2*PI())/3)</f>
        <v>0.43333165763722054</v>
      </c>
      <c r="AE241" s="11">
        <f>'OddsRatio_working_3-way'!X241^(1/3)*SIN(('OddsRatio_working_3-way'!Y241+4*PI())/3)</f>
        <v>-0.47831225908394975</v>
      </c>
      <c r="AF241" s="11">
        <f>-'OddsRatio_working_3-way'!U241/(3*'OddsRatio_working_3-way'!X241^(1/3))*COS(('OddsRatio_working_3-way'!Y241)/3)</f>
        <v>0.52633786072405253</v>
      </c>
      <c r="AG241" s="11">
        <f>-'OddsRatio_working_3-way'!U241/(3*'OddsRatio_working_3-way'!X241^(1/3))*COS(('OddsRatio_working_3-way'!Y241+2*PI())/3)</f>
        <v>-0.30212327389239679</v>
      </c>
      <c r="AH241" s="11">
        <f>-'OddsRatio_working_3-way'!U241/(3*'OddsRatio_working_3-way'!X241^(1/3))*COS(('OddsRatio_working_3-way'!Y241+4*PI())/3)</f>
        <v>-0.22421458683165565</v>
      </c>
      <c r="AI241" s="11">
        <f>'OddsRatio_working_3-way'!U241/(3*'OddsRatio_working_3-way'!X241^(1/3))*SIN(('OddsRatio_working_3-way'!Y241)/3)</f>
        <v>-4.4980601446729239E-2</v>
      </c>
      <c r="AJ241" s="11">
        <f>'OddsRatio_working_3-way'!U241/(3*'OddsRatio_working_3-way'!X241^(1/3))*SIN(('OddsRatio_working_3-way'!Y241+2*PI())/3)</f>
        <v>-0.43333165763722065</v>
      </c>
      <c r="AK241" s="11">
        <f>'OddsRatio_working_3-way'!U241/(3*'OddsRatio_working_3-way'!X241^(1/3))*SIN(('OddsRatio_working_3-way'!Y241+4*PI())/3)</f>
        <v>0.47831225908394986</v>
      </c>
      <c r="AL241" s="11">
        <f>'OddsRatio_working_3-way'!Z241+'OddsRatio_working_3-way'!AF241</f>
        <v>1.0526757214481051</v>
      </c>
      <c r="AM241" s="11">
        <f>'OddsRatio_working_3-way'!AA241+'OddsRatio_working_3-way'!AG241</f>
        <v>-0.60424654778479359</v>
      </c>
      <c r="AN241" s="11">
        <f>'OddsRatio_working_3-way'!AB241+'OddsRatio_working_3-way'!AH241</f>
        <v>-0.44842917366331125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1.0526757214481051</v>
      </c>
      <c r="AS241" s="11">
        <f>IF(('OddsRatio_working_3-way'!X241=0),IF(Q241&gt;0,-Q241^(1/3),(-Q241)^(1/3)),'OddsRatio_working_3-way'!AM241-'OddsRatio_working_3-way'!R241/3)</f>
        <v>-0.60424654778479359</v>
      </c>
      <c r="AT241" s="11">
        <f>IF(('OddsRatio_working_3-way'!X241=0),IF(Q241&gt;0,-Q241^(1/3),(-Q241)^(1/3)),'OddsRatio_working_3-way'!AN241-'OddsRatio_working_3-way'!R241/3)</f>
        <v>-0.44842917366331125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3.35</v>
      </c>
      <c r="B242" s="4">
        <f>IF('True_Odds_Calculator_3-way'!B243="","",'True_Odds_Calculator_3-way'!B243)</f>
        <v>3.7</v>
      </c>
      <c r="C242" s="4">
        <f>IF('True_Odds_Calculator_3-way'!C243="","",'True_Odds_Calculator_3-way'!C243)</f>
        <v>2.15</v>
      </c>
      <c r="D242" s="9">
        <f t="shared" si="52"/>
        <v>0.28770923268522008</v>
      </c>
      <c r="E242" s="9">
        <f t="shared" si="53"/>
        <v>0.26011473734532464</v>
      </c>
      <c r="F242" s="9">
        <f t="shared" si="54"/>
        <v>0.45217602996945561</v>
      </c>
      <c r="G242" s="9">
        <f t="shared" si="55"/>
        <v>1.0535027025292705</v>
      </c>
      <c r="H242" s="9">
        <f t="shared" si="56"/>
        <v>3.4757313509437857</v>
      </c>
      <c r="I242" s="9">
        <f t="shared" si="57"/>
        <v>3.8444572968290305</v>
      </c>
      <c r="J242" s="9">
        <f t="shared" si="58"/>
        <v>2.2115281079086606</v>
      </c>
      <c r="K242" s="11">
        <f t="shared" si="59"/>
        <v>0.29850746268656714</v>
      </c>
      <c r="L242" s="11">
        <f t="shared" si="60"/>
        <v>0.27027027027027023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-0.27380695516759401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0.23265195080536974</v>
      </c>
      <c r="Q242" s="11">
        <f>2*'OddsRatio_working_3-way'!K242*'OddsRatio_working_3-way'!L242*'OddsRatio_working_3-way'!M242</f>
        <v>7.5049016388828937E-2</v>
      </c>
      <c r="R242" s="11">
        <f t="shared" si="62"/>
        <v>0</v>
      </c>
      <c r="S242" s="11">
        <f t="shared" si="63"/>
        <v>-0.84969335663137635</v>
      </c>
      <c r="T242" s="11">
        <f t="shared" si="64"/>
        <v>-0.2740946311714117</v>
      </c>
      <c r="U242" s="11">
        <f>'OddsRatio_working_3-way'!S242-'OddsRatio_working_3-way'!R242^2/3</f>
        <v>-0.84969335663137635</v>
      </c>
      <c r="V242" s="11">
        <f>'OddsRatio_working_3-way'!S242*'OddsRatio_working_3-way'!R242/3-2*'OddsRatio_working_3-way'!R242^3/27-'OddsRatio_working_3-way'!T242</f>
        <v>0.2740946311714117</v>
      </c>
      <c r="W242" s="11">
        <f>'OddsRatio_working_3-way'!V242^2+4*'OddsRatio_working_3-way'!U242^3/27</f>
        <v>-1.5755183569907225E-2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0.15073407909867251</v>
      </c>
      <c r="Y242" s="11">
        <f>IF('OddsRatio_working_3-way'!W242&gt;=0,IF('OddsRatio_working_3-way'!V242+SQRT('OddsRatio_working_3-way'!W242)&gt;0,0,PI()),ACOS('OddsRatio_working_3-way'!V242/(2*'OddsRatio_working_3-way'!X242)))</f>
        <v>0.42943946868715255</v>
      </c>
      <c r="Z242" s="11">
        <f>'OddsRatio_working_3-way'!X242^(1/3)*COS('OddsRatio_working_3-way'!Y242/3)</f>
        <v>0.52675135126463535</v>
      </c>
      <c r="AA242" s="11">
        <f>'OddsRatio_working_3-way'!X242^(1/3)*COS(('OddsRatio_working_3-way'!Y242+2*PI())/3)</f>
        <v>-0.32912595786368681</v>
      </c>
      <c r="AB242" s="11">
        <f>'OddsRatio_working_3-way'!X242^(1/3)*COS(('OddsRatio_working_3-way'!Y242+4*PI())/3)</f>
        <v>-0.19762539340094823</v>
      </c>
      <c r="AC242" s="11">
        <f>'OddsRatio_working_3-way'!X242^(1/3)*SIN('OddsRatio_working_3-way'!Y242/3)</f>
        <v>7.5921886291149807E-2</v>
      </c>
      <c r="AD242" s="11">
        <f>'OddsRatio_working_3-way'!X242^(1/3)*SIN(('OddsRatio_working_3-way'!Y242+2*PI())/3)</f>
        <v>0.4182191085273797</v>
      </c>
      <c r="AE242" s="11">
        <f>'OddsRatio_working_3-way'!X242^(1/3)*SIN(('OddsRatio_working_3-way'!Y242+4*PI())/3)</f>
        <v>-0.49414099481852952</v>
      </c>
      <c r="AF242" s="11">
        <f>-'OddsRatio_working_3-way'!U242/(3*'OddsRatio_working_3-way'!X242^(1/3))*COS(('OddsRatio_working_3-way'!Y242)/3)</f>
        <v>0.52675135126463513</v>
      </c>
      <c r="AG242" s="11">
        <f>-'OddsRatio_working_3-way'!U242/(3*'OddsRatio_working_3-way'!X242^(1/3))*COS(('OddsRatio_working_3-way'!Y242+2*PI())/3)</f>
        <v>-0.32912595786368665</v>
      </c>
      <c r="AH242" s="11">
        <f>-'OddsRatio_working_3-way'!U242/(3*'OddsRatio_working_3-way'!X242^(1/3))*COS(('OddsRatio_working_3-way'!Y242+4*PI())/3)</f>
        <v>-0.19762539340094815</v>
      </c>
      <c r="AI242" s="11">
        <f>'OddsRatio_working_3-way'!U242/(3*'OddsRatio_working_3-way'!X242^(1/3))*SIN(('OddsRatio_working_3-way'!Y242)/3)</f>
        <v>-7.5921886291149765E-2</v>
      </c>
      <c r="AJ242" s="11">
        <f>'OddsRatio_working_3-way'!U242/(3*'OddsRatio_working_3-way'!X242^(1/3))*SIN(('OddsRatio_working_3-way'!Y242+2*PI())/3)</f>
        <v>-0.41821910852737954</v>
      </c>
      <c r="AK242" s="11">
        <f>'OddsRatio_working_3-way'!U242/(3*'OddsRatio_working_3-way'!X242^(1/3))*SIN(('OddsRatio_working_3-way'!Y242+4*PI())/3)</f>
        <v>0.4941409948185293</v>
      </c>
      <c r="AL242" s="11">
        <f>'OddsRatio_working_3-way'!Z242+'OddsRatio_working_3-way'!AF242</f>
        <v>1.0535027025292705</v>
      </c>
      <c r="AM242" s="11">
        <f>'OddsRatio_working_3-way'!AA242+'OddsRatio_working_3-way'!AG242</f>
        <v>-0.6582519157273734</v>
      </c>
      <c r="AN242" s="11">
        <f>'OddsRatio_working_3-way'!AB242+'OddsRatio_working_3-way'!AH242</f>
        <v>-0.3952507868018964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1.0535027025292705</v>
      </c>
      <c r="AS242" s="11">
        <f>IF(('OddsRatio_working_3-way'!X242=0),IF(Q242&gt;0,-Q242^(1/3),(-Q242)^(1/3)),'OddsRatio_working_3-way'!AM242-'OddsRatio_working_3-way'!R242/3)</f>
        <v>-0.6582519157273734</v>
      </c>
      <c r="AT242" s="11">
        <f>IF(('OddsRatio_working_3-way'!X242=0),IF(Q242&gt;0,-Q242^(1/3),(-Q242)^(1/3)),'OddsRatio_working_3-way'!AN242-'OddsRatio_working_3-way'!R242/3)</f>
        <v>-0.3952507868018964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2.21</v>
      </c>
      <c r="B243" s="4">
        <f>IF('True_Odds_Calculator_3-way'!B244="","",'True_Odds_Calculator_3-way'!B244)</f>
        <v>3.24</v>
      </c>
      <c r="C243" s="4">
        <f>IF('True_Odds_Calculator_3-way'!C244="","",'True_Odds_Calculator_3-way'!C244)</f>
        <v>3.67</v>
      </c>
      <c r="D243" s="9">
        <f t="shared" si="52"/>
        <v>0.43979530479849399</v>
      </c>
      <c r="E243" s="9">
        <f t="shared" si="53"/>
        <v>0.297789083350046</v>
      </c>
      <c r="F243" s="9">
        <f t="shared" si="54"/>
        <v>0.2624156118514599</v>
      </c>
      <c r="G243" s="9">
        <f t="shared" si="55"/>
        <v>1.052714937817542</v>
      </c>
      <c r="H243" s="9">
        <f t="shared" si="56"/>
        <v>2.2737850747592256</v>
      </c>
      <c r="I243" s="9">
        <f t="shared" si="57"/>
        <v>3.3580814607112948</v>
      </c>
      <c r="J243" s="9">
        <f t="shared" si="58"/>
        <v>3.810748883972837</v>
      </c>
      <c r="K243" s="11">
        <f t="shared" si="59"/>
        <v>0.45248868778280543</v>
      </c>
      <c r="L243" s="11">
        <f t="shared" si="60"/>
        <v>0.30864197530864196</v>
      </c>
      <c r="M243" s="11">
        <f t="shared" si="61"/>
        <v>0.27247956403269757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-0.27538564740039329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0.23288851626726287</v>
      </c>
      <c r="Q243" s="11">
        <f>2*'OddsRatio_working_3-way'!K243*'OddsRatio_working_3-way'!L243*'OddsRatio_working_3-way'!M243</f>
        <v>7.6107358257275451E-2</v>
      </c>
      <c r="R243" s="11">
        <f t="shared" si="62"/>
        <v>0</v>
      </c>
      <c r="S243" s="11">
        <f t="shared" si="63"/>
        <v>-0.84568138705013085</v>
      </c>
      <c r="T243" s="11">
        <f t="shared" si="64"/>
        <v>-0.27636646635625195</v>
      </c>
      <c r="U243" s="11">
        <f>'OddsRatio_working_3-way'!S243-'OddsRatio_working_3-way'!R243^2/3</f>
        <v>-0.84568138705013085</v>
      </c>
      <c r="V243" s="11">
        <f>'OddsRatio_working_3-way'!S243*'OddsRatio_working_3-way'!R243/3-2*'OddsRatio_working_3-way'!R243^3/27-'OddsRatio_working_3-way'!T243</f>
        <v>0.27636646635625195</v>
      </c>
      <c r="W243" s="11">
        <f>'OddsRatio_working_3-way'!V243^2+4*'OddsRatio_working_3-way'!U243^3/27</f>
        <v>-1.3223336933409061E-2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0.14966776595149872</v>
      </c>
      <c r="Y243" s="11">
        <f>IF('OddsRatio_working_3-way'!W243&gt;=0,IF('OddsRatio_working_3-way'!V243+SQRT('OddsRatio_working_3-way'!W243)&gt;0,0,PI()),ACOS('OddsRatio_working_3-way'!V243/(2*'OddsRatio_working_3-way'!X243)))</f>
        <v>0.39429794961668985</v>
      </c>
      <c r="Z243" s="11">
        <f>'OddsRatio_working_3-way'!X243^(1/3)*COS('OddsRatio_working_3-way'!Y243/3)</f>
        <v>0.526357468908771</v>
      </c>
      <c r="AA243" s="11">
        <f>'OddsRatio_working_3-way'!X243^(1/3)*COS(('OddsRatio_working_3-way'!Y243+2*PI())/3)</f>
        <v>-0.32343823955936346</v>
      </c>
      <c r="AB243" s="11">
        <f>'OddsRatio_working_3-way'!X243^(1/3)*COS(('OddsRatio_working_3-way'!Y243+4*PI())/3)</f>
        <v>-0.20291922934940768</v>
      </c>
      <c r="AC243" s="11">
        <f>'OddsRatio_working_3-way'!X243^(1/3)*SIN('OddsRatio_working_3-way'!Y243/3)</f>
        <v>6.9581682987185367E-2</v>
      </c>
      <c r="AD243" s="11">
        <f>'OddsRatio_working_3-way'!X243^(1/3)*SIN(('OddsRatio_working_3-way'!Y243+2*PI())/3)</f>
        <v>0.42104809805308085</v>
      </c>
      <c r="AE243" s="11">
        <f>'OddsRatio_working_3-way'!X243^(1/3)*SIN(('OddsRatio_working_3-way'!Y243+4*PI())/3)</f>
        <v>-0.49062978104026611</v>
      </c>
      <c r="AF243" s="11">
        <f>-'OddsRatio_working_3-way'!U243/(3*'OddsRatio_working_3-way'!X243^(1/3))*COS(('OddsRatio_working_3-way'!Y243)/3)</f>
        <v>0.526357468908771</v>
      </c>
      <c r="AG243" s="11">
        <f>-'OddsRatio_working_3-way'!U243/(3*'OddsRatio_working_3-way'!X243^(1/3))*COS(('OddsRatio_working_3-way'!Y243+2*PI())/3)</f>
        <v>-0.32343823955936346</v>
      </c>
      <c r="AH243" s="11">
        <f>-'OddsRatio_working_3-way'!U243/(3*'OddsRatio_working_3-way'!X243^(1/3))*COS(('OddsRatio_working_3-way'!Y243+4*PI())/3)</f>
        <v>-0.20291922934940768</v>
      </c>
      <c r="AI243" s="11">
        <f>'OddsRatio_working_3-way'!U243/(3*'OddsRatio_working_3-way'!X243^(1/3))*SIN(('OddsRatio_working_3-way'!Y243)/3)</f>
        <v>-6.9581682987185367E-2</v>
      </c>
      <c r="AJ243" s="11">
        <f>'OddsRatio_working_3-way'!U243/(3*'OddsRatio_working_3-way'!X243^(1/3))*SIN(('OddsRatio_working_3-way'!Y243+2*PI())/3)</f>
        <v>-0.42104809805308085</v>
      </c>
      <c r="AK243" s="11">
        <f>'OddsRatio_working_3-way'!U243/(3*'OddsRatio_working_3-way'!X243^(1/3))*SIN(('OddsRatio_working_3-way'!Y243+4*PI())/3)</f>
        <v>0.49062978104026611</v>
      </c>
      <c r="AL243" s="11">
        <f>'OddsRatio_working_3-way'!Z243+'OddsRatio_working_3-way'!AF243</f>
        <v>1.052714937817542</v>
      </c>
      <c r="AM243" s="11">
        <f>'OddsRatio_working_3-way'!AA243+'OddsRatio_working_3-way'!AG243</f>
        <v>-0.64687647911872692</v>
      </c>
      <c r="AN243" s="11">
        <f>'OddsRatio_working_3-way'!AB243+'OddsRatio_working_3-way'!AH243</f>
        <v>-0.40583845869881535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1.052714937817542</v>
      </c>
      <c r="AS243" s="11">
        <f>IF(('OddsRatio_working_3-way'!X243=0),IF(Q243&gt;0,-Q243^(1/3),(-Q243)^(1/3)),'OddsRatio_working_3-way'!AM243-'OddsRatio_working_3-way'!R243/3)</f>
        <v>-0.64687647911872692</v>
      </c>
      <c r="AT243" s="11">
        <f>IF(('OddsRatio_working_3-way'!X243=0),IF(Q243&gt;0,-Q243^(1/3),(-Q243)^(1/3)),'OddsRatio_working_3-way'!AN243-'OddsRatio_working_3-way'!R243/3)</f>
        <v>-0.40583845869881535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1.68</v>
      </c>
      <c r="B244" s="4">
        <f>IF('True_Odds_Calculator_3-way'!B245="","",'True_Odds_Calculator_3-way'!B245)</f>
        <v>3.99</v>
      </c>
      <c r="C244" s="4">
        <f>IF('True_Odds_Calculator_3-way'!C245="","",'True_Odds_Calculator_3-way'!C245)</f>
        <v>5.22</v>
      </c>
      <c r="D244" s="9">
        <f t="shared" si="52"/>
        <v>0.57956685467657221</v>
      </c>
      <c r="E244" s="9">
        <f t="shared" si="53"/>
        <v>0.23867812873094679</v>
      </c>
      <c r="F244" s="9">
        <f t="shared" si="54"/>
        <v>0.18175501659248114</v>
      </c>
      <c r="G244" s="9">
        <f t="shared" si="55"/>
        <v>1.0668036521608351</v>
      </c>
      <c r="H244" s="9">
        <f t="shared" si="56"/>
        <v>1.7254264834693676</v>
      </c>
      <c r="I244" s="9">
        <f t="shared" si="57"/>
        <v>4.1897429199608975</v>
      </c>
      <c r="J244" s="9">
        <f t="shared" si="58"/>
        <v>5.5019114121187238</v>
      </c>
      <c r="K244" s="11">
        <f t="shared" si="59"/>
        <v>0.59523809523809523</v>
      </c>
      <c r="L244" s="11">
        <f t="shared" si="60"/>
        <v>0.25062656641604009</v>
      </c>
      <c r="M244" s="11">
        <f t="shared" si="61"/>
        <v>0.19157088122605365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-0.24521095660150205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0.22548846116385657</v>
      </c>
      <c r="Q244" s="11">
        <f>2*'OddsRatio_working_3-way'!K244*'OddsRatio_working_3-way'!L244*'OddsRatio_working_3-way'!M244</f>
        <v>5.7158038317834357E-2</v>
      </c>
      <c r="R244" s="11">
        <f t="shared" si="62"/>
        <v>0</v>
      </c>
      <c r="S244" s="11">
        <f t="shared" si="63"/>
        <v>-0.91956927328619753</v>
      </c>
      <c r="T244" s="11">
        <f t="shared" si="64"/>
        <v>-0.23309740767710962</v>
      </c>
      <c r="U244" s="11">
        <f>'OddsRatio_working_3-way'!S244-'OddsRatio_working_3-way'!R244^2/3</f>
        <v>-0.91956927328619753</v>
      </c>
      <c r="V244" s="11">
        <f>'OddsRatio_working_3-way'!S244*'OddsRatio_working_3-way'!R244/3-2*'OddsRatio_working_3-way'!R244^3/27-'OddsRatio_working_3-way'!T244</f>
        <v>0.23309740767710962</v>
      </c>
      <c r="W244" s="11">
        <f>'OddsRatio_working_3-way'!V244^2+4*'OddsRatio_working_3-way'!U244^3/27</f>
        <v>-6.0864829748846522E-2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0.16970506121992587</v>
      </c>
      <c r="Y244" s="11">
        <f>IF('OddsRatio_working_3-way'!W244&gt;=0,IF('OddsRatio_working_3-way'!V244+SQRT('OddsRatio_working_3-way'!W244)&gt;0,0,PI()),ACOS('OddsRatio_working_3-way'!V244/(2*'OddsRatio_working_3-way'!X244)))</f>
        <v>0.81375742811449081</v>
      </c>
      <c r="Z244" s="11">
        <f>'OddsRatio_working_3-way'!X244^(1/3)*COS('OddsRatio_working_3-way'!Y244/3)</f>
        <v>0.53340182608041753</v>
      </c>
      <c r="AA244" s="11">
        <f>'OddsRatio_working_3-way'!X244^(1/3)*COS(('OddsRatio_working_3-way'!Y244+2*PI())/3)</f>
        <v>-0.39516953672749816</v>
      </c>
      <c r="AB244" s="11">
        <f>'OddsRatio_working_3-way'!X244^(1/3)*COS(('OddsRatio_working_3-way'!Y244+4*PI())/3)</f>
        <v>-0.13823228935291926</v>
      </c>
      <c r="AC244" s="11">
        <f>'OddsRatio_working_3-way'!X244^(1/3)*SIN('OddsRatio_working_3-way'!Y244/3)</f>
        <v>0.14834278893655464</v>
      </c>
      <c r="AD244" s="11">
        <f>'OddsRatio_working_3-way'!X244^(1/3)*SIN(('OddsRatio_working_3-way'!Y244+2*PI())/3)</f>
        <v>0.38776813734237325</v>
      </c>
      <c r="AE244" s="11">
        <f>'OddsRatio_working_3-way'!X244^(1/3)*SIN(('OddsRatio_working_3-way'!Y244+4*PI())/3)</f>
        <v>-0.53611092627892776</v>
      </c>
      <c r="AF244" s="11">
        <f>-'OddsRatio_working_3-way'!U244/(3*'OddsRatio_working_3-way'!X244^(1/3))*COS(('OddsRatio_working_3-way'!Y244)/3)</f>
        <v>0.53340182608041753</v>
      </c>
      <c r="AG244" s="11">
        <f>-'OddsRatio_working_3-way'!U244/(3*'OddsRatio_working_3-way'!X244^(1/3))*COS(('OddsRatio_working_3-way'!Y244+2*PI())/3)</f>
        <v>-0.39516953672749816</v>
      </c>
      <c r="AH244" s="11">
        <f>-'OddsRatio_working_3-way'!U244/(3*'OddsRatio_working_3-way'!X244^(1/3))*COS(('OddsRatio_working_3-way'!Y244+4*PI())/3)</f>
        <v>-0.13823228935291926</v>
      </c>
      <c r="AI244" s="11">
        <f>'OddsRatio_working_3-way'!U244/(3*'OddsRatio_working_3-way'!X244^(1/3))*SIN(('OddsRatio_working_3-way'!Y244)/3)</f>
        <v>-0.14834278893655464</v>
      </c>
      <c r="AJ244" s="11">
        <f>'OddsRatio_working_3-way'!U244/(3*'OddsRatio_working_3-way'!X244^(1/3))*SIN(('OddsRatio_working_3-way'!Y244+2*PI())/3)</f>
        <v>-0.38776813734237325</v>
      </c>
      <c r="AK244" s="11">
        <f>'OddsRatio_working_3-way'!U244/(3*'OddsRatio_working_3-way'!X244^(1/3))*SIN(('OddsRatio_working_3-way'!Y244+4*PI())/3)</f>
        <v>0.53611092627892776</v>
      </c>
      <c r="AL244" s="11">
        <f>'OddsRatio_working_3-way'!Z244+'OddsRatio_working_3-way'!AF244</f>
        <v>1.0668036521608351</v>
      </c>
      <c r="AM244" s="11">
        <f>'OddsRatio_working_3-way'!AA244+'OddsRatio_working_3-way'!AG244</f>
        <v>-0.79033907345499632</v>
      </c>
      <c r="AN244" s="11">
        <f>'OddsRatio_working_3-way'!AB244+'OddsRatio_working_3-way'!AH244</f>
        <v>-0.27646457870583852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1.0668036521608351</v>
      </c>
      <c r="AS244" s="11">
        <f>IF(('OddsRatio_working_3-way'!X244=0),IF(Q244&gt;0,-Q244^(1/3),(-Q244)^(1/3)),'OddsRatio_working_3-way'!AM244-'OddsRatio_working_3-way'!R244/3)</f>
        <v>-0.79033907345499632</v>
      </c>
      <c r="AT244" s="11">
        <f>IF(('OddsRatio_working_3-way'!X244=0),IF(Q244&gt;0,-Q244^(1/3),(-Q244)^(1/3)),'OddsRatio_working_3-way'!AN244-'OddsRatio_working_3-way'!R244/3)</f>
        <v>-0.27646457870583852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1.87</v>
      </c>
      <c r="B245" s="4">
        <f>IF('True_Odds_Calculator_3-way'!B246="","",'True_Odds_Calculator_3-way'!B246)</f>
        <v>3.69</v>
      </c>
      <c r="C245" s="4">
        <f>IF('True_Odds_Calculator_3-way'!C246="","",'True_Odds_Calculator_3-way'!C246)</f>
        <v>4.38</v>
      </c>
      <c r="D245" s="9">
        <f t="shared" si="52"/>
        <v>0.52101513616642214</v>
      </c>
      <c r="E245" s="9">
        <f t="shared" si="53"/>
        <v>0.26024546019625461</v>
      </c>
      <c r="F245" s="9">
        <f t="shared" si="54"/>
        <v>0.21873940363732336</v>
      </c>
      <c r="G245" s="9">
        <f t="shared" si="55"/>
        <v>1.056701190683605</v>
      </c>
      <c r="H245" s="9">
        <f t="shared" si="56"/>
        <v>1.9193300358947365</v>
      </c>
      <c r="I245" s="9">
        <f t="shared" si="57"/>
        <v>3.8425262029388967</v>
      </c>
      <c r="J245" s="9">
        <f t="shared" si="58"/>
        <v>4.5716500245105847</v>
      </c>
      <c r="K245" s="11">
        <f t="shared" si="59"/>
        <v>0.53475935828876997</v>
      </c>
      <c r="L245" s="11">
        <f t="shared" si="60"/>
        <v>0.2710027100271003</v>
      </c>
      <c r="M245" s="11">
        <f t="shared" si="61"/>
        <v>0.22831050228310504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-0.26172556722270768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0.22962405777208944</v>
      </c>
      <c r="Q245" s="11">
        <f>2*'OddsRatio_working_3-way'!K245*'OddsRatio_working_3-way'!L245*'OddsRatio_working_3-way'!M245</f>
        <v>6.6174080049593506E-2</v>
      </c>
      <c r="R245" s="11">
        <f t="shared" si="62"/>
        <v>0</v>
      </c>
      <c r="S245" s="11">
        <f t="shared" si="63"/>
        <v>-0.87734668113909409</v>
      </c>
      <c r="T245" s="11">
        <f t="shared" si="64"/>
        <v>-0.25283766027063231</v>
      </c>
      <c r="U245" s="11">
        <f>'OddsRatio_working_3-way'!S245-'OddsRatio_working_3-way'!R245^2/3</f>
        <v>-0.87734668113909409</v>
      </c>
      <c r="V245" s="11">
        <f>'OddsRatio_working_3-way'!S245*'OddsRatio_working_3-way'!R245/3-2*'OddsRatio_working_3-way'!R245^3/27-'OddsRatio_working_3-way'!T245</f>
        <v>0.25283766027063231</v>
      </c>
      <c r="W245" s="11">
        <f>'OddsRatio_working_3-way'!V245^2+4*'OddsRatio_working_3-way'!U245^3/27</f>
        <v>-3.6121469668767378E-2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0.1581521040959423</v>
      </c>
      <c r="Y245" s="11">
        <f>IF('OddsRatio_working_3-way'!W245&gt;=0,IF('OddsRatio_working_3-way'!V245+SQRT('OddsRatio_working_3-way'!W245)&gt;0,0,PI()),ACOS('OddsRatio_working_3-way'!V245/(2*'OddsRatio_working_3-way'!X245)))</f>
        <v>0.64458423219183925</v>
      </c>
      <c r="Z245" s="11">
        <f>'OddsRatio_working_3-way'!X245^(1/3)*COS('OddsRatio_working_3-way'!Y245/3)</f>
        <v>0.52835059534180251</v>
      </c>
      <c r="AA245" s="11">
        <f>'OddsRatio_working_3-way'!X245^(1/3)*COS(('OddsRatio_working_3-way'!Y245+2*PI())/3)</f>
        <v>-0.36402972464459954</v>
      </c>
      <c r="AB245" s="11">
        <f>'OddsRatio_working_3-way'!X245^(1/3)*COS(('OddsRatio_working_3-way'!Y245+4*PI())/3)</f>
        <v>-0.16432087069720303</v>
      </c>
      <c r="AC245" s="11">
        <f>'OddsRatio_working_3-way'!X245^(1/3)*SIN('OddsRatio_working_3-way'!Y245/3)</f>
        <v>0.11530196058608125</v>
      </c>
      <c r="AD245" s="11">
        <f>'OddsRatio_working_3-way'!X245^(1/3)*SIN(('OddsRatio_working_3-way'!Y245+2*PI())/3)</f>
        <v>0.3999140573775925</v>
      </c>
      <c r="AE245" s="11">
        <f>'OddsRatio_working_3-way'!X245^(1/3)*SIN(('OddsRatio_working_3-way'!Y245+4*PI())/3)</f>
        <v>-0.51521601796367356</v>
      </c>
      <c r="AF245" s="11">
        <f>-'OddsRatio_working_3-way'!U245/(3*'OddsRatio_working_3-way'!X245^(1/3))*COS(('OddsRatio_working_3-way'!Y245)/3)</f>
        <v>0.52835059534180251</v>
      </c>
      <c r="AG245" s="11">
        <f>-'OddsRatio_working_3-way'!U245/(3*'OddsRatio_working_3-way'!X245^(1/3))*COS(('OddsRatio_working_3-way'!Y245+2*PI())/3)</f>
        <v>-0.36402972464459954</v>
      </c>
      <c r="AH245" s="11">
        <f>-'OddsRatio_working_3-way'!U245/(3*'OddsRatio_working_3-way'!X245^(1/3))*COS(('OddsRatio_working_3-way'!Y245+4*PI())/3)</f>
        <v>-0.16432087069720303</v>
      </c>
      <c r="AI245" s="11">
        <f>'OddsRatio_working_3-way'!U245/(3*'OddsRatio_working_3-way'!X245^(1/3))*SIN(('OddsRatio_working_3-way'!Y245)/3)</f>
        <v>-0.11530196058608125</v>
      </c>
      <c r="AJ245" s="11">
        <f>'OddsRatio_working_3-way'!U245/(3*'OddsRatio_working_3-way'!X245^(1/3))*SIN(('OddsRatio_working_3-way'!Y245+2*PI())/3)</f>
        <v>-0.3999140573775925</v>
      </c>
      <c r="AK245" s="11">
        <f>'OddsRatio_working_3-way'!U245/(3*'OddsRatio_working_3-way'!X245^(1/3))*SIN(('OddsRatio_working_3-way'!Y245+4*PI())/3)</f>
        <v>0.51521601796367356</v>
      </c>
      <c r="AL245" s="11">
        <f>'OddsRatio_working_3-way'!Z245+'OddsRatio_working_3-way'!AF245</f>
        <v>1.056701190683605</v>
      </c>
      <c r="AM245" s="11">
        <f>'OddsRatio_working_3-way'!AA245+'OddsRatio_working_3-way'!AG245</f>
        <v>-0.72805944928919908</v>
      </c>
      <c r="AN245" s="11">
        <f>'OddsRatio_working_3-way'!AB245+'OddsRatio_working_3-way'!AH245</f>
        <v>-0.32864174139440605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1.056701190683605</v>
      </c>
      <c r="AS245" s="11">
        <f>IF(('OddsRatio_working_3-way'!X245=0),IF(Q245&gt;0,-Q245^(1/3),(-Q245)^(1/3)),'OddsRatio_working_3-way'!AM245-'OddsRatio_working_3-way'!R245/3)</f>
        <v>-0.72805944928919908</v>
      </c>
      <c r="AT245" s="11">
        <f>IF(('OddsRatio_working_3-way'!X245=0),IF(Q245&gt;0,-Q245^(1/3),(-Q245)^(1/3)),'OddsRatio_working_3-way'!AN245-'OddsRatio_working_3-way'!R245/3)</f>
        <v>-0.32864174139440605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2.41</v>
      </c>
      <c r="B246" s="4">
        <f>IF('True_Odds_Calculator_3-way'!B247="","",'True_Odds_Calculator_3-way'!B247)</f>
        <v>3.5</v>
      </c>
      <c r="C246" s="4">
        <f>IF('True_Odds_Calculator_3-way'!C247="","",'True_Odds_Calculator_3-way'!C247)</f>
        <v>3.01</v>
      </c>
      <c r="D246" s="9">
        <f t="shared" si="52"/>
        <v>0.40296243498243228</v>
      </c>
      <c r="E246" s="9">
        <f t="shared" si="53"/>
        <v>0.27571091026110889</v>
      </c>
      <c r="F246" s="9">
        <f t="shared" si="54"/>
        <v>0.32132665475645911</v>
      </c>
      <c r="G246" s="9">
        <f t="shared" si="55"/>
        <v>1.0507949635405596</v>
      </c>
      <c r="H246" s="9">
        <f t="shared" si="56"/>
        <v>2.4816208985921886</v>
      </c>
      <c r="I246" s="9">
        <f t="shared" si="57"/>
        <v>3.6269874088513991</v>
      </c>
      <c r="J246" s="9">
        <f t="shared" si="58"/>
        <v>3.1120978767165242</v>
      </c>
      <c r="K246" s="11">
        <f t="shared" si="59"/>
        <v>0.41493775933609955</v>
      </c>
      <c r="L246" s="11">
        <f t="shared" si="60"/>
        <v>0.2857142857142857</v>
      </c>
      <c r="M246" s="11">
        <f t="shared" si="61"/>
        <v>0.33222591362126247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-0.27906385945288092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0.23316863172944557</v>
      </c>
      <c r="Q246" s="11">
        <f>2*'OddsRatio_working_3-way'!K246*'OddsRatio_working_3-way'!L246*'OddsRatio_working_3-way'!M246</f>
        <v>7.8773186395082961E-2</v>
      </c>
      <c r="R246" s="11">
        <f t="shared" si="62"/>
        <v>0</v>
      </c>
      <c r="S246" s="11">
        <f t="shared" si="63"/>
        <v>-0.83553861896192749</v>
      </c>
      <c r="T246" s="11">
        <f t="shared" si="64"/>
        <v>-0.28227656046011063</v>
      </c>
      <c r="U246" s="11">
        <f>'OddsRatio_working_3-way'!S246-'OddsRatio_working_3-way'!R246^2/3</f>
        <v>-0.83553861896192749</v>
      </c>
      <c r="V246" s="11">
        <f>'OddsRatio_working_3-way'!S246*'OddsRatio_working_3-way'!R246/3-2*'OddsRatio_working_3-way'!R246^3/27-'OddsRatio_working_3-way'!T246</f>
        <v>0.28227656046011063</v>
      </c>
      <c r="W246" s="11">
        <f>'OddsRatio_working_3-way'!V246^2+4*'OddsRatio_working_3-way'!U246^3/27</f>
        <v>-6.7362719629526085E-3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0.14698327162311967</v>
      </c>
      <c r="Y246" s="11">
        <f>IF('OddsRatio_working_3-way'!W246&gt;=0,IF('OddsRatio_working_3-way'!V246+SQRT('OddsRatio_working_3-way'!W246)&gt;0,0,PI()),ACOS('OddsRatio_working_3-way'!V246/(2*'OddsRatio_working_3-way'!X246)))</f>
        <v>0.28295852492374007</v>
      </c>
      <c r="Z246" s="11">
        <f>'OddsRatio_working_3-way'!X246^(1/3)*COS('OddsRatio_working_3-way'!Y246/3)</f>
        <v>0.52539748177027978</v>
      </c>
      <c r="AA246" s="11">
        <f>'OddsRatio_working_3-way'!X246^(1/3)*COS(('OddsRatio_working_3-way'!Y246+2*PI())/3)</f>
        <v>-0.30574254825122044</v>
      </c>
      <c r="AB246" s="11">
        <f>'OddsRatio_working_3-way'!X246^(1/3)*COS(('OddsRatio_working_3-way'!Y246+4*PI())/3)</f>
        <v>-0.21965493351905951</v>
      </c>
      <c r="AC246" s="11">
        <f>'OddsRatio_working_3-way'!X246^(1/3)*SIN('OddsRatio_working_3-way'!Y246/3)</f>
        <v>4.9702707539505946E-2</v>
      </c>
      <c r="AD246" s="11">
        <f>'OddsRatio_working_3-way'!X246^(1/3)*SIN(('OddsRatio_working_3-way'!Y246+2*PI())/3)</f>
        <v>0.43015621252768083</v>
      </c>
      <c r="AE246" s="11">
        <f>'OddsRatio_working_3-way'!X246^(1/3)*SIN(('OddsRatio_working_3-way'!Y246+4*PI())/3)</f>
        <v>-0.47985892006718672</v>
      </c>
      <c r="AF246" s="11">
        <f>-'OddsRatio_working_3-way'!U246/(3*'OddsRatio_working_3-way'!X246^(1/3))*COS(('OddsRatio_working_3-way'!Y246)/3)</f>
        <v>0.52539748177027989</v>
      </c>
      <c r="AG246" s="11">
        <f>-'OddsRatio_working_3-way'!U246/(3*'OddsRatio_working_3-way'!X246^(1/3))*COS(('OddsRatio_working_3-way'!Y246+2*PI())/3)</f>
        <v>-0.30574254825122049</v>
      </c>
      <c r="AH246" s="11">
        <f>-'OddsRatio_working_3-way'!U246/(3*'OddsRatio_working_3-way'!X246^(1/3))*COS(('OddsRatio_working_3-way'!Y246+4*PI())/3)</f>
        <v>-0.21965493351905954</v>
      </c>
      <c r="AI246" s="11">
        <f>'OddsRatio_working_3-way'!U246/(3*'OddsRatio_working_3-way'!X246^(1/3))*SIN(('OddsRatio_working_3-way'!Y246)/3)</f>
        <v>-4.9702707539505959E-2</v>
      </c>
      <c r="AJ246" s="11">
        <f>'OddsRatio_working_3-way'!U246/(3*'OddsRatio_working_3-way'!X246^(1/3))*SIN(('OddsRatio_working_3-way'!Y246+2*PI())/3)</f>
        <v>-0.43015621252768094</v>
      </c>
      <c r="AK246" s="11">
        <f>'OddsRatio_working_3-way'!U246/(3*'OddsRatio_working_3-way'!X246^(1/3))*SIN(('OddsRatio_working_3-way'!Y246+4*PI())/3)</f>
        <v>0.47985892006718683</v>
      </c>
      <c r="AL246" s="11">
        <f>'OddsRatio_working_3-way'!Z246+'OddsRatio_working_3-way'!AF246</f>
        <v>1.0507949635405596</v>
      </c>
      <c r="AM246" s="11">
        <f>'OddsRatio_working_3-way'!AA246+'OddsRatio_working_3-way'!AG246</f>
        <v>-0.61148509650244098</v>
      </c>
      <c r="AN246" s="11">
        <f>'OddsRatio_working_3-way'!AB246+'OddsRatio_working_3-way'!AH246</f>
        <v>-0.43930986703811903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1.0507949635405596</v>
      </c>
      <c r="AS246" s="11">
        <f>IF(('OddsRatio_working_3-way'!X246=0),IF(Q246&gt;0,-Q246^(1/3),(-Q246)^(1/3)),'OddsRatio_working_3-way'!AM246-'OddsRatio_working_3-way'!R246/3)</f>
        <v>-0.61148509650244098</v>
      </c>
      <c r="AT246" s="11">
        <f>IF(('OddsRatio_working_3-way'!X246=0),IF(Q246&gt;0,-Q246^(1/3),(-Q246)^(1/3)),'OddsRatio_working_3-way'!AN246-'OddsRatio_working_3-way'!R246/3)</f>
        <v>-0.43930986703811903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2.06</v>
      </c>
      <c r="B247" s="4">
        <f>IF('True_Odds_Calculator_3-way'!B248="","",'True_Odds_Calculator_3-way'!B248)</f>
        <v>3.72</v>
      </c>
      <c r="C247" s="4">
        <f>IF('True_Odds_Calculator_3-way'!C248="","",'True_Odds_Calculator_3-way'!C248)</f>
        <v>3.56</v>
      </c>
      <c r="D247" s="9">
        <f t="shared" si="52"/>
        <v>0.47179807384492922</v>
      </c>
      <c r="E247" s="9">
        <f t="shared" si="53"/>
        <v>0.25821046785592905</v>
      </c>
      <c r="F247" s="9">
        <f t="shared" si="54"/>
        <v>0.26999145829914178</v>
      </c>
      <c r="G247" s="9">
        <f t="shared" si="55"/>
        <v>1.0561800302806255</v>
      </c>
      <c r="H247" s="9">
        <f t="shared" si="56"/>
        <v>2.1195508320974628</v>
      </c>
      <c r="I247" s="9">
        <f t="shared" si="57"/>
        <v>3.8728096823633011</v>
      </c>
      <c r="J247" s="9">
        <f t="shared" si="58"/>
        <v>3.7038208775184005</v>
      </c>
      <c r="K247" s="11">
        <f t="shared" si="59"/>
        <v>0.4854368932038835</v>
      </c>
      <c r="L247" s="11">
        <f t="shared" si="60"/>
        <v>0.26881720430107525</v>
      </c>
      <c r="M247" s="11">
        <f t="shared" si="61"/>
        <v>0.2808988764044944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-0.27055438453264458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0.23239624130970016</v>
      </c>
      <c r="Q247" s="11">
        <f>2*'OddsRatio_working_3-way'!K247*'OddsRatio_working_3-way'!L247*'OddsRatio_working_3-way'!M247</f>
        <v>7.3311117132397532E-2</v>
      </c>
      <c r="R247" s="11">
        <f t="shared" si="62"/>
        <v>0</v>
      </c>
      <c r="S247" s="11">
        <f t="shared" si="63"/>
        <v>-0.85896313124306312</v>
      </c>
      <c r="T247" s="11">
        <f t="shared" si="64"/>
        <v>-0.27096628745837958</v>
      </c>
      <c r="U247" s="11">
        <f>'OddsRatio_working_3-way'!S247-'OddsRatio_working_3-way'!R247^2/3</f>
        <v>-0.85896313124306312</v>
      </c>
      <c r="V247" s="11">
        <f>'OddsRatio_working_3-way'!S247*'OddsRatio_working_3-way'!R247/3-2*'OddsRatio_working_3-way'!R247^3/27-'OddsRatio_working_3-way'!T247</f>
        <v>0.27096628745837958</v>
      </c>
      <c r="W247" s="11">
        <f>'OddsRatio_working_3-way'!V247^2+4*'OddsRatio_working_3-way'!U247^3/27</f>
        <v>-2.0467370059121692E-2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0.15320745657285981</v>
      </c>
      <c r="Y247" s="11">
        <f>IF('OddsRatio_working_3-way'!W247&gt;=0,IF('OddsRatio_working_3-way'!V247+SQRT('OddsRatio_working_3-way'!W247)&gt;0,0,PI()),ACOS('OddsRatio_working_3-way'!V247/(2*'OddsRatio_working_3-way'!X247)))</f>
        <v>0.48577861805670386</v>
      </c>
      <c r="Z247" s="11">
        <f>'OddsRatio_working_3-way'!X247^(1/3)*COS('OddsRatio_working_3-way'!Y247/3)</f>
        <v>0.52809001514031273</v>
      </c>
      <c r="AA247" s="11">
        <f>'OddsRatio_working_3-way'!X247^(1/3)*COS(('OddsRatio_working_3-way'!Y247+2*PI())/3)</f>
        <v>-0.33875434261333565</v>
      </c>
      <c r="AB247" s="11">
        <f>'OddsRatio_working_3-way'!X247^(1/3)*COS(('OddsRatio_working_3-way'!Y247+4*PI())/3)</f>
        <v>-0.18933567252697719</v>
      </c>
      <c r="AC247" s="11">
        <f>'OddsRatio_working_3-way'!X247^(1/3)*SIN('OddsRatio_working_3-way'!Y247/3)</f>
        <v>8.6266909396314886E-2</v>
      </c>
      <c r="AD247" s="11">
        <f>'OddsRatio_working_3-way'!X247^(1/3)*SIN(('OddsRatio_working_3-way'!Y247+2*PI())/3)</f>
        <v>0.41420591389826217</v>
      </c>
      <c r="AE247" s="11">
        <f>'OddsRatio_working_3-way'!X247^(1/3)*SIN(('OddsRatio_working_3-way'!Y247+4*PI())/3)</f>
        <v>-0.5004728232945771</v>
      </c>
      <c r="AF247" s="11">
        <f>-'OddsRatio_working_3-way'!U247/(3*'OddsRatio_working_3-way'!X247^(1/3))*COS(('OddsRatio_working_3-way'!Y247)/3)</f>
        <v>0.52809001514031262</v>
      </c>
      <c r="AG247" s="11">
        <f>-'OddsRatio_working_3-way'!U247/(3*'OddsRatio_working_3-way'!X247^(1/3))*COS(('OddsRatio_working_3-way'!Y247+2*PI())/3)</f>
        <v>-0.33875434261333554</v>
      </c>
      <c r="AH247" s="11">
        <f>-'OddsRatio_working_3-way'!U247/(3*'OddsRatio_working_3-way'!X247^(1/3))*COS(('OddsRatio_working_3-way'!Y247+4*PI())/3)</f>
        <v>-0.18933567252697714</v>
      </c>
      <c r="AI247" s="11">
        <f>'OddsRatio_working_3-way'!U247/(3*'OddsRatio_working_3-way'!X247^(1/3))*SIN(('OddsRatio_working_3-way'!Y247)/3)</f>
        <v>-8.6266909396314873E-2</v>
      </c>
      <c r="AJ247" s="11">
        <f>'OddsRatio_working_3-way'!U247/(3*'OddsRatio_working_3-way'!X247^(1/3))*SIN(('OddsRatio_working_3-way'!Y247+2*PI())/3)</f>
        <v>-0.41420591389826206</v>
      </c>
      <c r="AK247" s="11">
        <f>'OddsRatio_working_3-way'!U247/(3*'OddsRatio_working_3-way'!X247^(1/3))*SIN(('OddsRatio_working_3-way'!Y247+4*PI())/3)</f>
        <v>0.50047282329457699</v>
      </c>
      <c r="AL247" s="11">
        <f>'OddsRatio_working_3-way'!Z247+'OddsRatio_working_3-way'!AF247</f>
        <v>1.0561800302806255</v>
      </c>
      <c r="AM247" s="11">
        <f>'OddsRatio_working_3-way'!AA247+'OddsRatio_working_3-way'!AG247</f>
        <v>-0.67750868522667118</v>
      </c>
      <c r="AN247" s="11">
        <f>'OddsRatio_working_3-way'!AB247+'OddsRatio_working_3-way'!AH247</f>
        <v>-0.37867134505395433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1.0561800302806255</v>
      </c>
      <c r="AS247" s="11">
        <f>IF(('OddsRatio_working_3-way'!X247=0),IF(Q247&gt;0,-Q247^(1/3),(-Q247)^(1/3)),'OddsRatio_working_3-way'!AM247-'OddsRatio_working_3-way'!R247/3)</f>
        <v>-0.67750868522667118</v>
      </c>
      <c r="AT247" s="11">
        <f>IF(('OddsRatio_working_3-way'!X247=0),IF(Q247&gt;0,-Q247^(1/3),(-Q247)^(1/3)),'OddsRatio_working_3-way'!AN247-'OddsRatio_working_3-way'!R247/3)</f>
        <v>-0.37867134505395433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2.21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3.28</v>
      </c>
      <c r="D248" s="9">
        <f t="shared" si="52"/>
        <v>0.4377865700883366</v>
      </c>
      <c r="E248" s="9">
        <f t="shared" si="53"/>
        <v>0.2698028543145165</v>
      </c>
      <c r="F248" s="9">
        <f t="shared" si="54"/>
        <v>0.29241057559714673</v>
      </c>
      <c r="G248" s="9">
        <f t="shared" si="55"/>
        <v>1.0613372588847279</v>
      </c>
      <c r="H248" s="9">
        <f t="shared" si="56"/>
        <v>2.2842180832505208</v>
      </c>
      <c r="I248" s="9">
        <f t="shared" si="57"/>
        <v>3.706410010156056</v>
      </c>
      <c r="J248" s="9">
        <f t="shared" si="58"/>
        <v>3.4198489502571801</v>
      </c>
      <c r="K248" s="11">
        <f t="shared" si="59"/>
        <v>0.45248868778280543</v>
      </c>
      <c r="L248" s="11">
        <f t="shared" si="60"/>
        <v>0.28169014084507044</v>
      </c>
      <c r="M248" s="11">
        <f t="shared" si="61"/>
        <v>0.3048780487804878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-0.27337948894115149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0.23471587720784481</v>
      </c>
      <c r="Q248" s="11">
        <f>2*'OddsRatio_working_3-way'!K248*'OddsRatio_working_3-way'!L248*'OddsRatio_working_3-way'!M248</f>
        <v>7.7720489141670471E-2</v>
      </c>
      <c r="R248" s="11">
        <f t="shared" si="62"/>
        <v>0</v>
      </c>
      <c r="S248" s="11">
        <f t="shared" si="63"/>
        <v>-0.85857164382354401</v>
      </c>
      <c r="T248" s="11">
        <f t="shared" si="64"/>
        <v>-0.28429524629918679</v>
      </c>
      <c r="U248" s="11">
        <f>'OddsRatio_working_3-way'!S248-'OddsRatio_working_3-way'!R248^2/3</f>
        <v>-0.85857164382354401</v>
      </c>
      <c r="V248" s="11">
        <f>'OddsRatio_working_3-way'!S248*'OddsRatio_working_3-way'!R248/3-2*'OddsRatio_working_3-way'!R248^3/27-'OddsRatio_working_3-way'!T248</f>
        <v>0.28429524629918679</v>
      </c>
      <c r="W248" s="11">
        <f>'OddsRatio_working_3-way'!V248^2+4*'OddsRatio_working_3-way'!U248^3/27</f>
        <v>-1.2937994282954585E-2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0.15310272805478506</v>
      </c>
      <c r="Y248" s="11">
        <f>IF('OddsRatio_working_3-way'!W248&gt;=0,IF('OddsRatio_working_3-way'!V248+SQRT('OddsRatio_working_3-way'!W248)&gt;0,0,PI()),ACOS('OddsRatio_working_3-way'!V248/(2*'OddsRatio_working_3-way'!X248)))</f>
        <v>0.38058887095985061</v>
      </c>
      <c r="Z248" s="11">
        <f>'OddsRatio_working_3-way'!X248^(1/3)*COS('OddsRatio_working_3-way'!Y248/3)</f>
        <v>0.53066862944236393</v>
      </c>
      <c r="AA248" s="11">
        <f>'OddsRatio_working_3-way'!X248^(1/3)*COS(('OddsRatio_working_3-way'!Y248+2*PI())/3)</f>
        <v>-0.3239518483626469</v>
      </c>
      <c r="AB248" s="11">
        <f>'OddsRatio_working_3-way'!X248^(1/3)*COS(('OddsRatio_working_3-way'!Y248+4*PI())/3)</f>
        <v>-0.20671678107971714</v>
      </c>
      <c r="AC248" s="11">
        <f>'OddsRatio_working_3-way'!X248^(1/3)*SIN('OddsRatio_working_3-way'!Y248/3)</f>
        <v>6.7685697654263438E-2</v>
      </c>
      <c r="AD248" s="11">
        <f>'OddsRatio_working_3-way'!X248^(1/3)*SIN(('OddsRatio_working_3-way'!Y248+2*PI())/3)</f>
        <v>0.42572966526142614</v>
      </c>
      <c r="AE248" s="11">
        <f>'OddsRatio_working_3-way'!X248^(1/3)*SIN(('OddsRatio_working_3-way'!Y248+4*PI())/3)</f>
        <v>-0.49341536291568949</v>
      </c>
      <c r="AF248" s="11">
        <f>-'OddsRatio_working_3-way'!U248/(3*'OddsRatio_working_3-way'!X248^(1/3))*COS(('OddsRatio_working_3-way'!Y248)/3)</f>
        <v>0.53066862944236404</v>
      </c>
      <c r="AG248" s="11">
        <f>-'OddsRatio_working_3-way'!U248/(3*'OddsRatio_working_3-way'!X248^(1/3))*COS(('OddsRatio_working_3-way'!Y248+2*PI())/3)</f>
        <v>-0.32395184836264695</v>
      </c>
      <c r="AH248" s="11">
        <f>-'OddsRatio_working_3-way'!U248/(3*'OddsRatio_working_3-way'!X248^(1/3))*COS(('OddsRatio_working_3-way'!Y248+4*PI())/3)</f>
        <v>-0.20671678107971719</v>
      </c>
      <c r="AI248" s="11">
        <f>'OddsRatio_working_3-way'!U248/(3*'OddsRatio_working_3-way'!X248^(1/3))*SIN(('OddsRatio_working_3-way'!Y248)/3)</f>
        <v>-6.7685697654263452E-2</v>
      </c>
      <c r="AJ248" s="11">
        <f>'OddsRatio_working_3-way'!U248/(3*'OddsRatio_working_3-way'!X248^(1/3))*SIN(('OddsRatio_working_3-way'!Y248+2*PI())/3)</f>
        <v>-0.42572966526142619</v>
      </c>
      <c r="AK248" s="11">
        <f>'OddsRatio_working_3-way'!U248/(3*'OddsRatio_working_3-way'!X248^(1/3))*SIN(('OddsRatio_working_3-way'!Y248+4*PI())/3)</f>
        <v>0.4934153629156896</v>
      </c>
      <c r="AL248" s="11">
        <f>'OddsRatio_working_3-way'!Z248+'OddsRatio_working_3-way'!AF248</f>
        <v>1.0613372588847279</v>
      </c>
      <c r="AM248" s="11">
        <f>'OddsRatio_working_3-way'!AA248+'OddsRatio_working_3-way'!AG248</f>
        <v>-0.6479036967252938</v>
      </c>
      <c r="AN248" s="11">
        <f>'OddsRatio_working_3-way'!AB248+'OddsRatio_working_3-way'!AH248</f>
        <v>-0.41343356215943433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1.0613372588847279</v>
      </c>
      <c r="AS248" s="11">
        <f>IF(('OddsRatio_working_3-way'!X248=0),IF(Q248&gt;0,-Q248^(1/3),(-Q248)^(1/3)),'OddsRatio_working_3-way'!AM248-'OddsRatio_working_3-way'!R248/3)</f>
        <v>-0.6479036967252938</v>
      </c>
      <c r="AT248" s="11">
        <f>IF(('OddsRatio_working_3-way'!X248=0),IF(Q248&gt;0,-Q248^(1/3),(-Q248)^(1/3)),'OddsRatio_working_3-way'!AN248-'OddsRatio_working_3-way'!R248/3)</f>
        <v>-0.41343356215943433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2.23</v>
      </c>
      <c r="B249" s="4">
        <f>IF('True_Odds_Calculator_3-way'!B250="","",'True_Odds_Calculator_3-way'!B250)</f>
        <v>3.73</v>
      </c>
      <c r="C249" s="4">
        <f>IF('True_Odds_Calculator_3-way'!C250="","",'True_Odds_Calculator_3-way'!C250)</f>
        <v>3.11</v>
      </c>
      <c r="D249" s="9">
        <f t="shared" si="52"/>
        <v>0.43412207192952323</v>
      </c>
      <c r="E249" s="9">
        <f t="shared" si="53"/>
        <v>0.25686252141834109</v>
      </c>
      <c r="F249" s="9">
        <f t="shared" si="54"/>
        <v>0.30901540665213589</v>
      </c>
      <c r="G249" s="9">
        <f t="shared" si="55"/>
        <v>1.0597557366987491</v>
      </c>
      <c r="H249" s="9">
        <f t="shared" si="56"/>
        <v>2.3034995561394611</v>
      </c>
      <c r="I249" s="9">
        <f t="shared" si="57"/>
        <v>3.8931331611875848</v>
      </c>
      <c r="J249" s="9">
        <f t="shared" si="58"/>
        <v>3.2360846044343599</v>
      </c>
      <c r="K249" s="11">
        <f t="shared" si="59"/>
        <v>0.44843049327354262</v>
      </c>
      <c r="L249" s="11">
        <f t="shared" si="60"/>
        <v>0.26809651474530832</v>
      </c>
      <c r="M249" s="11">
        <f t="shared" si="61"/>
        <v>0.32154340836012862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-0.27388997091423606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0.23464678449440132</v>
      </c>
      <c r="Q249" s="11">
        <f>2*'OddsRatio_working_3-way'!K249*'OddsRatio_working_3-way'!L249*'OddsRatio_working_3-way'!M249</f>
        <v>7.7313602798814288E-2</v>
      </c>
      <c r="R249" s="11">
        <f t="shared" si="62"/>
        <v>0</v>
      </c>
      <c r="S249" s="11">
        <f t="shared" si="63"/>
        <v>-0.85671915518176067</v>
      </c>
      <c r="T249" s="11">
        <f t="shared" si="64"/>
        <v>-0.28227978753929517</v>
      </c>
      <c r="U249" s="11">
        <f>'OddsRatio_working_3-way'!S249-'OddsRatio_working_3-way'!R249^2/3</f>
        <v>-0.85671915518176067</v>
      </c>
      <c r="V249" s="11">
        <f>'OddsRatio_working_3-way'!S249*'OddsRatio_working_3-way'!R249/3-2*'OddsRatio_working_3-way'!R249^3/27-'OddsRatio_working_3-way'!T249</f>
        <v>0.28227978753929517</v>
      </c>
      <c r="W249" s="11">
        <f>'OddsRatio_working_3-way'!V249^2+4*'OddsRatio_working_3-way'!U249^3/27</f>
        <v>-1.3474298905983131E-2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0.15260748454713219</v>
      </c>
      <c r="Y249" s="11">
        <f>IF('OddsRatio_working_3-way'!W249&gt;=0,IF('OddsRatio_working_3-way'!V249+SQRT('OddsRatio_working_3-way'!W249)&gt;0,0,PI()),ACOS('OddsRatio_working_3-way'!V249/(2*'OddsRatio_working_3-way'!X249)))</f>
        <v>0.390140468011968</v>
      </c>
      <c r="Z249" s="11">
        <f>'OddsRatio_working_3-way'!X249^(1/3)*COS('OddsRatio_working_3-way'!Y249/3)</f>
        <v>0.52987786834937456</v>
      </c>
      <c r="AA249" s="11">
        <f>'OddsRatio_working_3-way'!X249^(1/3)*COS(('OddsRatio_working_3-way'!Y249+2*PI())/3)</f>
        <v>-0.32495453440148059</v>
      </c>
      <c r="AB249" s="11">
        <f>'OddsRatio_working_3-way'!X249^(1/3)*COS(('OddsRatio_working_3-way'!Y249+4*PI())/3)</f>
        <v>-0.20492333394789411</v>
      </c>
      <c r="AC249" s="11">
        <f>'OddsRatio_working_3-way'!X249^(1/3)*SIN('OddsRatio_working_3-way'!Y249/3)</f>
        <v>6.9300045893032181E-2</v>
      </c>
      <c r="AD249" s="11">
        <f>'OddsRatio_working_3-way'!X249^(1/3)*SIN(('OddsRatio_working_3-way'!Y249+2*PI())/3)</f>
        <v>0.42423767194718864</v>
      </c>
      <c r="AE249" s="11">
        <f>'OddsRatio_working_3-way'!X249^(1/3)*SIN(('OddsRatio_working_3-way'!Y249+4*PI())/3)</f>
        <v>-0.49353771784022077</v>
      </c>
      <c r="AF249" s="11">
        <f>-'OddsRatio_working_3-way'!U249/(3*'OddsRatio_working_3-way'!X249^(1/3))*COS(('OddsRatio_working_3-way'!Y249)/3)</f>
        <v>0.52987786834937467</v>
      </c>
      <c r="AG249" s="11">
        <f>-'OddsRatio_working_3-way'!U249/(3*'OddsRatio_working_3-way'!X249^(1/3))*COS(('OddsRatio_working_3-way'!Y249+2*PI())/3)</f>
        <v>-0.32495453440148064</v>
      </c>
      <c r="AH249" s="11">
        <f>-'OddsRatio_working_3-way'!U249/(3*'OddsRatio_working_3-way'!X249^(1/3))*COS(('OddsRatio_working_3-way'!Y249+4*PI())/3)</f>
        <v>-0.20492333394789417</v>
      </c>
      <c r="AI249" s="11">
        <f>'OddsRatio_working_3-way'!U249/(3*'OddsRatio_working_3-way'!X249^(1/3))*SIN(('OddsRatio_working_3-way'!Y249)/3)</f>
        <v>-6.9300045893032194E-2</v>
      </c>
      <c r="AJ249" s="11">
        <f>'OddsRatio_working_3-way'!U249/(3*'OddsRatio_working_3-way'!X249^(1/3))*SIN(('OddsRatio_working_3-way'!Y249+2*PI())/3)</f>
        <v>-0.42423767194718875</v>
      </c>
      <c r="AK249" s="11">
        <f>'OddsRatio_working_3-way'!U249/(3*'OddsRatio_working_3-way'!X249^(1/3))*SIN(('OddsRatio_working_3-way'!Y249+4*PI())/3)</f>
        <v>0.49353771784022088</v>
      </c>
      <c r="AL249" s="11">
        <f>'OddsRatio_working_3-way'!Z249+'OddsRatio_working_3-way'!AF249</f>
        <v>1.0597557366987491</v>
      </c>
      <c r="AM249" s="11">
        <f>'OddsRatio_working_3-way'!AA249+'OddsRatio_working_3-way'!AG249</f>
        <v>-0.64990906880296118</v>
      </c>
      <c r="AN249" s="11">
        <f>'OddsRatio_working_3-way'!AB249+'OddsRatio_working_3-way'!AH249</f>
        <v>-0.40984666789578827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1.0597557366987491</v>
      </c>
      <c r="AS249" s="11">
        <f>IF(('OddsRatio_working_3-way'!X249=0),IF(Q249&gt;0,-Q249^(1/3),(-Q249)^(1/3)),'OddsRatio_working_3-way'!AM249-'OddsRatio_working_3-way'!R249/3)</f>
        <v>-0.64990906880296118</v>
      </c>
      <c r="AT249" s="11">
        <f>IF(('OddsRatio_working_3-way'!X249=0),IF(Q249&gt;0,-Q249^(1/3),(-Q249)^(1/3)),'OddsRatio_working_3-way'!AN249-'OddsRatio_working_3-way'!R249/3)</f>
        <v>-0.40984666789578827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2.42</v>
      </c>
      <c r="B250" s="4">
        <f>IF('True_Odds_Calculator_3-way'!B251="","",'True_Odds_Calculator_3-way'!B251)</f>
        <v>3.51</v>
      </c>
      <c r="C250" s="4">
        <f>IF('True_Odds_Calculator_3-way'!C251="","",'True_Odds_Calculator_3-way'!C251)</f>
        <v>2.94</v>
      </c>
      <c r="D250" s="9">
        <f t="shared" si="52"/>
        <v>0.3993404227364345</v>
      </c>
      <c r="E250" s="9">
        <f t="shared" si="53"/>
        <v>0.27332058794415243</v>
      </c>
      <c r="F250" s="9">
        <f t="shared" si="54"/>
        <v>0.32733898931941308</v>
      </c>
      <c r="G250" s="9">
        <f t="shared" si="55"/>
        <v>1.0592458920129562</v>
      </c>
      <c r="H250" s="9">
        <f t="shared" si="56"/>
        <v>2.5041291666583976</v>
      </c>
      <c r="I250" s="9">
        <f t="shared" si="57"/>
        <v>3.65870718895252</v>
      </c>
      <c r="J250" s="9">
        <f t="shared" si="58"/>
        <v>3.0549370305051355</v>
      </c>
      <c r="K250" s="11">
        <f t="shared" si="59"/>
        <v>0.41322314049586778</v>
      </c>
      <c r="L250" s="11">
        <f t="shared" si="60"/>
        <v>0.28490028490028491</v>
      </c>
      <c r="M250" s="11">
        <f t="shared" si="61"/>
        <v>0.3401360544217687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-0.27688152796377907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0.2350543476084602</v>
      </c>
      <c r="Q250" s="11">
        <f>2*'OddsRatio_working_3-way'!K250*'OddsRatio_working_3-way'!L250*'OddsRatio_working_3-way'!M250</f>
        <v>8.0086660173240259E-2</v>
      </c>
      <c r="R250" s="11">
        <f t="shared" si="62"/>
        <v>0</v>
      </c>
      <c r="S250" s="11">
        <f t="shared" si="63"/>
        <v>-0.84893473875660419</v>
      </c>
      <c r="T250" s="11">
        <f t="shared" si="64"/>
        <v>-0.28924522615216497</v>
      </c>
      <c r="U250" s="11">
        <f>'OddsRatio_working_3-way'!S250-'OddsRatio_working_3-way'!R250^2/3</f>
        <v>-0.84893473875660419</v>
      </c>
      <c r="V250" s="11">
        <f>'OddsRatio_working_3-way'!S250*'OddsRatio_working_3-way'!R250/3-2*'OddsRatio_working_3-way'!R250^3/27-'OddsRatio_working_3-way'!T250</f>
        <v>0.28924522615216497</v>
      </c>
      <c r="W250" s="11">
        <f>'OddsRatio_working_3-way'!V250^2+4*'OddsRatio_working_3-way'!U250^3/27</f>
        <v>-6.9770419243263965E-3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0.15053225798491121</v>
      </c>
      <c r="Y250" s="11">
        <f>IF('OddsRatio_working_3-way'!W250&gt;=0,IF('OddsRatio_working_3-way'!V250+SQRT('OddsRatio_working_3-way'!W250)&gt;0,0,PI()),ACOS('OddsRatio_working_3-way'!V250/(2*'OddsRatio_working_3-way'!X250)))</f>
        <v>0.28113314265256228</v>
      </c>
      <c r="Z250" s="11">
        <f>'OddsRatio_working_3-way'!X250^(1/3)*COS('OddsRatio_working_3-way'!Y250/3)</f>
        <v>0.52962294600647819</v>
      </c>
      <c r="AA250" s="11">
        <f>'OddsRatio_working_3-way'!X250^(1/3)*COS(('OddsRatio_working_3-way'!Y250+2*PI())/3)</f>
        <v>-0.30791989430018996</v>
      </c>
      <c r="AB250" s="11">
        <f>'OddsRatio_working_3-way'!X250^(1/3)*COS(('OddsRatio_working_3-way'!Y250+4*PI())/3)</f>
        <v>-0.22170305170628812</v>
      </c>
      <c r="AC250" s="11">
        <f>'OddsRatio_working_3-way'!X250^(1/3)*SIN('OddsRatio_working_3-way'!Y250/3)</f>
        <v>4.9777317280268803E-2</v>
      </c>
      <c r="AD250" s="11">
        <f>'OddsRatio_working_3-way'!X250^(1/3)*SIN(('OddsRatio_working_3-way'!Y250+2*PI())/3)</f>
        <v>0.43377826702862982</v>
      </c>
      <c r="AE250" s="11">
        <f>'OddsRatio_working_3-way'!X250^(1/3)*SIN(('OddsRatio_working_3-way'!Y250+4*PI())/3)</f>
        <v>-0.48355558430889861</v>
      </c>
      <c r="AF250" s="11">
        <f>-'OddsRatio_working_3-way'!U250/(3*'OddsRatio_working_3-way'!X250^(1/3))*COS(('OddsRatio_working_3-way'!Y250)/3)</f>
        <v>0.52962294600647808</v>
      </c>
      <c r="AG250" s="11">
        <f>-'OddsRatio_working_3-way'!U250/(3*'OddsRatio_working_3-way'!X250^(1/3))*COS(('OddsRatio_working_3-way'!Y250+2*PI())/3)</f>
        <v>-0.3079198943001899</v>
      </c>
      <c r="AH250" s="11">
        <f>-'OddsRatio_working_3-way'!U250/(3*'OddsRatio_working_3-way'!X250^(1/3))*COS(('OddsRatio_working_3-way'!Y250+4*PI())/3)</f>
        <v>-0.22170305170628807</v>
      </c>
      <c r="AI250" s="11">
        <f>'OddsRatio_working_3-way'!U250/(3*'OddsRatio_working_3-way'!X250^(1/3))*SIN(('OddsRatio_working_3-way'!Y250)/3)</f>
        <v>-4.9777317280268796E-2</v>
      </c>
      <c r="AJ250" s="11">
        <f>'OddsRatio_working_3-way'!U250/(3*'OddsRatio_working_3-way'!X250^(1/3))*SIN(('OddsRatio_working_3-way'!Y250+2*PI())/3)</f>
        <v>-0.43377826702862976</v>
      </c>
      <c r="AK250" s="11">
        <f>'OddsRatio_working_3-way'!U250/(3*'OddsRatio_working_3-way'!X250^(1/3))*SIN(('OddsRatio_working_3-way'!Y250+4*PI())/3)</f>
        <v>0.48355558430889856</v>
      </c>
      <c r="AL250" s="11">
        <f>'OddsRatio_working_3-way'!Z250+'OddsRatio_working_3-way'!AF250</f>
        <v>1.0592458920129562</v>
      </c>
      <c r="AM250" s="11">
        <f>'OddsRatio_working_3-way'!AA250+'OddsRatio_working_3-way'!AG250</f>
        <v>-0.61583978860037991</v>
      </c>
      <c r="AN250" s="11">
        <f>'OddsRatio_working_3-way'!AB250+'OddsRatio_working_3-way'!AH250</f>
        <v>-0.44340610341257619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1.0592458920129562</v>
      </c>
      <c r="AS250" s="11">
        <f>IF(('OddsRatio_working_3-way'!X250=0),IF(Q250&gt;0,-Q250^(1/3),(-Q250)^(1/3)),'OddsRatio_working_3-way'!AM250-'OddsRatio_working_3-way'!R250/3)</f>
        <v>-0.61583978860037991</v>
      </c>
      <c r="AT250" s="11">
        <f>IF(('OddsRatio_working_3-way'!X250=0),IF(Q250&gt;0,-Q250^(1/3),(-Q250)^(1/3)),'OddsRatio_working_3-way'!AN250-'OddsRatio_working_3-way'!R250/3)</f>
        <v>-0.44340610341257619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3.67</v>
      </c>
      <c r="C251" s="4">
        <f>IF('True_Odds_Calculator_3-way'!C252="","",'True_Odds_Calculator_3-way'!C252)</f>
        <v>2.5099999999999998</v>
      </c>
      <c r="D251" s="9">
        <f t="shared" si="52"/>
        <v>0.35427136404264187</v>
      </c>
      <c r="E251" s="9">
        <f t="shared" si="53"/>
        <v>0.26113642114947172</v>
      </c>
      <c r="F251" s="9">
        <f t="shared" si="54"/>
        <v>0.3845922148078863</v>
      </c>
      <c r="G251" s="9">
        <f t="shared" si="55"/>
        <v>1.0597063823408985</v>
      </c>
      <c r="H251" s="9">
        <f t="shared" si="56"/>
        <v>2.8226949776263459</v>
      </c>
      <c r="I251" s="9">
        <f t="shared" si="57"/>
        <v>3.8294160408501985</v>
      </c>
      <c r="J251" s="9">
        <f t="shared" si="58"/>
        <v>2.6001566373347567</v>
      </c>
      <c r="K251" s="11">
        <f t="shared" si="59"/>
        <v>0.36764705882352938</v>
      </c>
      <c r="L251" s="11">
        <f t="shared" si="60"/>
        <v>0.27247956403269757</v>
      </c>
      <c r="M251" s="11">
        <f t="shared" si="61"/>
        <v>0.39840637450199207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-0.27676295938221773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0.23547419554032628</v>
      </c>
      <c r="Q251" s="11">
        <f>2*'OddsRatio_working_3-way'!K251*'OddsRatio_working_3-way'!L251*'OddsRatio_working_3-way'!M251</f>
        <v>7.98217612001106E-2</v>
      </c>
      <c r="R251" s="11">
        <f t="shared" si="62"/>
        <v>0</v>
      </c>
      <c r="S251" s="11">
        <f t="shared" si="63"/>
        <v>-0.85081542727373982</v>
      </c>
      <c r="T251" s="11">
        <f t="shared" si="64"/>
        <v>-0.2884120092453355</v>
      </c>
      <c r="U251" s="11">
        <f>'OddsRatio_working_3-way'!S251-'OddsRatio_working_3-way'!R251^2/3</f>
        <v>-0.85081542727373982</v>
      </c>
      <c r="V251" s="11">
        <f>'OddsRatio_working_3-way'!S251*'OddsRatio_working_3-way'!R251/3-2*'OddsRatio_working_3-way'!R251^3/27-'OddsRatio_working_3-way'!T251</f>
        <v>0.2884120092453355</v>
      </c>
      <c r="W251" s="11">
        <f>'OddsRatio_working_3-way'!V251^2+4*'OddsRatio_working_3-way'!U251^3/27</f>
        <v>-8.0620884353951872E-3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0.15103275763251384</v>
      </c>
      <c r="Y251" s="11">
        <f>IF('OddsRatio_working_3-way'!W251&gt;=0,IF('OddsRatio_working_3-way'!V251+SQRT('OddsRatio_working_3-way'!W251)&gt;0,0,PI()),ACOS('OddsRatio_working_3-way'!V251/(2*'OddsRatio_working_3-way'!X251)))</f>
        <v>0.30181172275569068</v>
      </c>
      <c r="Z251" s="11">
        <f>'OddsRatio_working_3-way'!X251^(1/3)*COS('OddsRatio_working_3-way'!Y251/3)</f>
        <v>0.52985319117044927</v>
      </c>
      <c r="AA251" s="11">
        <f>'OddsRatio_working_3-way'!X251^(1/3)*COS(('OddsRatio_working_3-way'!Y251+2*PI())/3)</f>
        <v>-0.31124671727443715</v>
      </c>
      <c r="AB251" s="11">
        <f>'OddsRatio_working_3-way'!X251^(1/3)*COS(('OddsRatio_working_3-way'!Y251+4*PI())/3)</f>
        <v>-0.2186064738960122</v>
      </c>
      <c r="AC251" s="11">
        <f>'OddsRatio_working_3-way'!X251^(1/3)*SIN('OddsRatio_working_3-way'!Y251/3)</f>
        <v>5.3485869452326133E-2</v>
      </c>
      <c r="AD251" s="11">
        <f>'OddsRatio_working_3-way'!X251^(1/3)*SIN(('OddsRatio_working_3-way'!Y251+2*PI())/3)</f>
        <v>0.43212338910369863</v>
      </c>
      <c r="AE251" s="11">
        <f>'OddsRatio_working_3-way'!X251^(1/3)*SIN(('OddsRatio_working_3-way'!Y251+4*PI())/3)</f>
        <v>-0.48560925855602466</v>
      </c>
      <c r="AF251" s="11">
        <f>-'OddsRatio_working_3-way'!U251/(3*'OddsRatio_working_3-way'!X251^(1/3))*COS(('OddsRatio_working_3-way'!Y251)/3)</f>
        <v>0.52985319117044927</v>
      </c>
      <c r="AG251" s="11">
        <f>-'OddsRatio_working_3-way'!U251/(3*'OddsRatio_working_3-way'!X251^(1/3))*COS(('OddsRatio_working_3-way'!Y251+2*PI())/3)</f>
        <v>-0.31124671727443715</v>
      </c>
      <c r="AH251" s="11">
        <f>-'OddsRatio_working_3-way'!U251/(3*'OddsRatio_working_3-way'!X251^(1/3))*COS(('OddsRatio_working_3-way'!Y251+4*PI())/3)</f>
        <v>-0.2186064738960122</v>
      </c>
      <c r="AI251" s="11">
        <f>'OddsRatio_working_3-way'!U251/(3*'OddsRatio_working_3-way'!X251^(1/3))*SIN(('OddsRatio_working_3-way'!Y251)/3)</f>
        <v>-5.3485869452326133E-2</v>
      </c>
      <c r="AJ251" s="11">
        <f>'OddsRatio_working_3-way'!U251/(3*'OddsRatio_working_3-way'!X251^(1/3))*SIN(('OddsRatio_working_3-way'!Y251+2*PI())/3)</f>
        <v>-0.43212338910369863</v>
      </c>
      <c r="AK251" s="11">
        <f>'OddsRatio_working_3-way'!U251/(3*'OddsRatio_working_3-way'!X251^(1/3))*SIN(('OddsRatio_working_3-way'!Y251+4*PI())/3)</f>
        <v>0.48560925855602466</v>
      </c>
      <c r="AL251" s="11">
        <f>'OddsRatio_working_3-way'!Z251+'OddsRatio_working_3-way'!AF251</f>
        <v>1.0597063823408985</v>
      </c>
      <c r="AM251" s="11">
        <f>'OddsRatio_working_3-way'!AA251+'OddsRatio_working_3-way'!AG251</f>
        <v>-0.62249343454887429</v>
      </c>
      <c r="AN251" s="11">
        <f>'OddsRatio_working_3-way'!AB251+'OddsRatio_working_3-way'!AH251</f>
        <v>-0.43721294779202441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1.0597063823408985</v>
      </c>
      <c r="AS251" s="11">
        <f>IF(('OddsRatio_working_3-way'!X251=0),IF(Q251&gt;0,-Q251^(1/3),(-Q251)^(1/3)),'OddsRatio_working_3-way'!AM251-'OddsRatio_working_3-way'!R251/3)</f>
        <v>-0.62249343454887429</v>
      </c>
      <c r="AT251" s="11">
        <f>IF(('OddsRatio_working_3-way'!X251=0),IF(Q251&gt;0,-Q251^(1/3),(-Q251)^(1/3)),'OddsRatio_working_3-way'!AN251-'OddsRatio_working_3-way'!R251/3)</f>
        <v>-0.43721294779202441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</v>
      </c>
      <c r="B252" s="4">
        <f>IF('True_Odds_Calculator_3-way'!B253="","",'True_Odds_Calculator_3-way'!B253)</f>
        <v>3.92</v>
      </c>
      <c r="C252" s="4">
        <f>IF('True_Odds_Calculator_3-way'!C253="","",'True_Odds_Calculator_3-way'!C253)</f>
        <v>3.85</v>
      </c>
      <c r="D252" s="9">
        <f t="shared" si="52"/>
        <v>0.50989699706217806</v>
      </c>
      <c r="E252" s="9">
        <f t="shared" si="53"/>
        <v>0.24280705761384208</v>
      </c>
      <c r="F252" s="9">
        <f t="shared" si="54"/>
        <v>0.24729594532397975</v>
      </c>
      <c r="G252" s="9">
        <f t="shared" si="55"/>
        <v>1.0679782295064797</v>
      </c>
      <c r="H252" s="9">
        <f t="shared" si="56"/>
        <v>1.9611804065558316</v>
      </c>
      <c r="I252" s="9">
        <f t="shared" si="57"/>
        <v>4.1184964301589204</v>
      </c>
      <c r="J252" s="9">
        <f t="shared" si="58"/>
        <v>4.0437379540934684</v>
      </c>
      <c r="K252" s="11">
        <f t="shared" si="59"/>
        <v>0.52631578947368418</v>
      </c>
      <c r="L252" s="11">
        <f t="shared" si="60"/>
        <v>0.25510204081632654</v>
      </c>
      <c r="M252" s="11">
        <f t="shared" si="61"/>
        <v>0.25974025974025972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-0.26119798568778141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0.2326084227265752</v>
      </c>
      <c r="Q252" s="11">
        <f>2*'OddsRatio_working_3-way'!K252*'OddsRatio_working_3-way'!L252*'OddsRatio_working_3-way'!M252</f>
        <v>6.9747652991476838E-2</v>
      </c>
      <c r="R252" s="11">
        <f t="shared" si="62"/>
        <v>0</v>
      </c>
      <c r="S252" s="11">
        <f t="shared" si="63"/>
        <v>-0.89054447381772595</v>
      </c>
      <c r="T252" s="11">
        <f t="shared" si="64"/>
        <v>-0.26702982723170199</v>
      </c>
      <c r="U252" s="11">
        <f>'OddsRatio_working_3-way'!S252-'OddsRatio_working_3-way'!R252^2/3</f>
        <v>-0.89054447381772595</v>
      </c>
      <c r="V252" s="11">
        <f>'OddsRatio_working_3-way'!S252*'OddsRatio_working_3-way'!R252/3-2*'OddsRatio_working_3-way'!R252^3/27-'OddsRatio_working_3-way'!T252</f>
        <v>0.26702982723170199</v>
      </c>
      <c r="W252" s="11">
        <f>'OddsRatio_working_3-way'!V252^2+4*'OddsRatio_working_3-way'!U252^3/27</f>
        <v>-3.3326719490179735E-2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0.16173407813566407</v>
      </c>
      <c r="Y252" s="11">
        <f>IF('OddsRatio_working_3-way'!W252&gt;=0,IF('OddsRatio_working_3-way'!V252+SQRT('OddsRatio_working_3-way'!W252)&gt;0,0,PI()),ACOS('OddsRatio_working_3-way'!V252/(2*'OddsRatio_working_3-way'!X252)))</f>
        <v>0.59967120710600685</v>
      </c>
      <c r="Z252" s="11">
        <f>'OddsRatio_working_3-way'!X252^(1/3)*COS('OddsRatio_working_3-way'!Y252/3)</f>
        <v>0.53398911475323996</v>
      </c>
      <c r="AA252" s="11">
        <f>'OddsRatio_working_3-way'!X252^(1/3)*COS(('OddsRatio_working_3-way'!Y252+2*PI())/3)</f>
        <v>-0.36068467130663856</v>
      </c>
      <c r="AB252" s="11">
        <f>'OddsRatio_working_3-way'!X252^(1/3)*COS(('OddsRatio_working_3-way'!Y252+4*PI())/3)</f>
        <v>-0.17330444344660154</v>
      </c>
      <c r="AC252" s="11">
        <f>'OddsRatio_working_3-way'!X252^(1/3)*SIN('OddsRatio_working_3-way'!Y252/3)</f>
        <v>0.10818402499580597</v>
      </c>
      <c r="AD252" s="11">
        <f>'OddsRatio_working_3-way'!X252^(1/3)*SIN(('OddsRatio_working_3-way'!Y252+2*PI())/3)</f>
        <v>0.40835612622276662</v>
      </c>
      <c r="AE252" s="11">
        <f>'OddsRatio_working_3-way'!X252^(1/3)*SIN(('OddsRatio_working_3-way'!Y252+4*PI())/3)</f>
        <v>-0.51654015121857255</v>
      </c>
      <c r="AF252" s="11">
        <f>-'OddsRatio_working_3-way'!U252/(3*'OddsRatio_working_3-way'!X252^(1/3))*COS(('OddsRatio_working_3-way'!Y252)/3)</f>
        <v>0.53398911475323985</v>
      </c>
      <c r="AG252" s="11">
        <f>-'OddsRatio_working_3-way'!U252/(3*'OddsRatio_working_3-way'!X252^(1/3))*COS(('OddsRatio_working_3-way'!Y252+2*PI())/3)</f>
        <v>-0.3606846713066385</v>
      </c>
      <c r="AH252" s="11">
        <f>-'OddsRatio_working_3-way'!U252/(3*'OddsRatio_working_3-way'!X252^(1/3))*COS(('OddsRatio_working_3-way'!Y252+4*PI())/3)</f>
        <v>-0.17330444344660151</v>
      </c>
      <c r="AI252" s="11">
        <f>'OddsRatio_working_3-way'!U252/(3*'OddsRatio_working_3-way'!X252^(1/3))*SIN(('OddsRatio_working_3-way'!Y252)/3)</f>
        <v>-0.10818402499580596</v>
      </c>
      <c r="AJ252" s="11">
        <f>'OddsRatio_working_3-way'!U252/(3*'OddsRatio_working_3-way'!X252^(1/3))*SIN(('OddsRatio_working_3-way'!Y252+2*PI())/3)</f>
        <v>-0.40835612622276657</v>
      </c>
      <c r="AK252" s="11">
        <f>'OddsRatio_working_3-way'!U252/(3*'OddsRatio_working_3-way'!X252^(1/3))*SIN(('OddsRatio_working_3-way'!Y252+4*PI())/3)</f>
        <v>0.51654015121857244</v>
      </c>
      <c r="AL252" s="11">
        <f>'OddsRatio_working_3-way'!Z252+'OddsRatio_working_3-way'!AF252</f>
        <v>1.0679782295064797</v>
      </c>
      <c r="AM252" s="11">
        <f>'OddsRatio_working_3-way'!AA252+'OddsRatio_working_3-way'!AG252</f>
        <v>-0.72136934261327701</v>
      </c>
      <c r="AN252" s="11">
        <f>'OddsRatio_working_3-way'!AB252+'OddsRatio_working_3-way'!AH252</f>
        <v>-0.34660888689320302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1.0679782295064797</v>
      </c>
      <c r="AS252" s="11">
        <f>IF(('OddsRatio_working_3-way'!X252=0),IF(Q252&gt;0,-Q252^(1/3),(-Q252)^(1/3)),'OddsRatio_working_3-way'!AM252-'OddsRatio_working_3-way'!R252/3)</f>
        <v>-0.72136934261327701</v>
      </c>
      <c r="AT252" s="11">
        <f>IF(('OddsRatio_working_3-way'!X252=0),IF(Q252&gt;0,-Q252^(1/3),(-Q252)^(1/3)),'OddsRatio_working_3-way'!AN252-'OddsRatio_working_3-way'!R252/3)</f>
        <v>-0.34660888689320302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2.72</v>
      </c>
      <c r="B253" s="4">
        <f>IF('True_Odds_Calculator_3-way'!B254="","",'True_Odds_Calculator_3-way'!B254)</f>
        <v>3.74</v>
      </c>
      <c r="C253" s="4">
        <f>IF('True_Odds_Calculator_3-way'!C254="","",'True_Odds_Calculator_3-way'!C254)</f>
        <v>2.4700000000000002</v>
      </c>
      <c r="D253" s="9">
        <f t="shared" si="52"/>
        <v>0.35378027190028261</v>
      </c>
      <c r="E253" s="9">
        <f t="shared" si="53"/>
        <v>0.25576511396363538</v>
      </c>
      <c r="F253" s="9">
        <f t="shared" si="54"/>
        <v>0.39045461413608185</v>
      </c>
      <c r="G253" s="9">
        <f t="shared" si="55"/>
        <v>1.0619844408676355</v>
      </c>
      <c r="H253" s="9">
        <f t="shared" si="56"/>
        <v>2.8266132382923335</v>
      </c>
      <c r="I253" s="9">
        <f t="shared" si="57"/>
        <v>3.909837367977322</v>
      </c>
      <c r="J253" s="9">
        <f t="shared" si="58"/>
        <v>2.5611171280754244</v>
      </c>
      <c r="K253" s="11">
        <f t="shared" si="59"/>
        <v>0.36764705882352938</v>
      </c>
      <c r="L253" s="11">
        <f t="shared" si="60"/>
        <v>0.26737967914438499</v>
      </c>
      <c r="M253" s="11">
        <f t="shared" si="61"/>
        <v>0.40485829959514169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-0.27571404192238269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0.23600284254081375</v>
      </c>
      <c r="Q253" s="11">
        <f>2*'OddsRatio_working_3-way'!K253*'OddsRatio_working_3-way'!L253*'OddsRatio_working_3-way'!M253</f>
        <v>7.9596236944625198E-2</v>
      </c>
      <c r="R253" s="11">
        <f t="shared" si="62"/>
        <v>0</v>
      </c>
      <c r="S253" s="11">
        <f t="shared" si="63"/>
        <v>-0.85596961582120579</v>
      </c>
      <c r="T253" s="11">
        <f t="shared" si="64"/>
        <v>-0.28869127009146905</v>
      </c>
      <c r="U253" s="11">
        <f>'OddsRatio_working_3-way'!S253-'OddsRatio_working_3-way'!R253^2/3</f>
        <v>-0.85596961582120579</v>
      </c>
      <c r="V253" s="11">
        <f>'OddsRatio_working_3-way'!S253*'OddsRatio_working_3-way'!R253/3-2*'OddsRatio_working_3-way'!R253^3/27-'OddsRatio_working_3-way'!T253</f>
        <v>0.28869127009146905</v>
      </c>
      <c r="W253" s="11">
        <f>'OddsRatio_working_3-way'!V253^2+4*'OddsRatio_working_3-way'!U253^3/27</f>
        <v>-9.5692361471739346E-3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0.15240725505549224</v>
      </c>
      <c r="Y253" s="11">
        <f>IF('OddsRatio_working_3-way'!W253&gt;=0,IF('OddsRatio_working_3-way'!V253+SQRT('OddsRatio_working_3-way'!W253)&gt;0,0,PI()),ACOS('OddsRatio_working_3-way'!V253/(2*'OddsRatio_working_3-way'!X253)))</f>
        <v>0.32670555705583348</v>
      </c>
      <c r="Z253" s="11">
        <f>'OddsRatio_working_3-way'!X253^(1/3)*COS('OddsRatio_working_3-way'!Y253/3)</f>
        <v>0.53099222043381789</v>
      </c>
      <c r="AA253" s="11">
        <f>'OddsRatio_working_3-way'!X253^(1/3)*COS(('OddsRatio_working_3-way'!Y253+2*PI())/3)</f>
        <v>-0.31577384221005173</v>
      </c>
      <c r="AB253" s="11">
        <f>'OddsRatio_working_3-way'!X253^(1/3)*COS(('OddsRatio_working_3-way'!Y253+4*PI())/3)</f>
        <v>-0.21521837822376608</v>
      </c>
      <c r="AC253" s="11">
        <f>'OddsRatio_working_3-way'!X253^(1/3)*SIN('OddsRatio_working_3-way'!Y253/3)</f>
        <v>5.8055724200969799E-2</v>
      </c>
      <c r="AD253" s="11">
        <f>'OddsRatio_working_3-way'!X253^(1/3)*SIN(('OddsRatio_working_3-way'!Y253+2*PI())/3)</f>
        <v>0.430824890007108</v>
      </c>
      <c r="AE253" s="11">
        <f>'OddsRatio_working_3-way'!X253^(1/3)*SIN(('OddsRatio_working_3-way'!Y253+4*PI())/3)</f>
        <v>-0.48888061420807771</v>
      </c>
      <c r="AF253" s="11">
        <f>-'OddsRatio_working_3-way'!U253/(3*'OddsRatio_working_3-way'!X253^(1/3))*COS(('OddsRatio_working_3-way'!Y253)/3)</f>
        <v>0.53099222043381777</v>
      </c>
      <c r="AG253" s="11">
        <f>-'OddsRatio_working_3-way'!U253/(3*'OddsRatio_working_3-way'!X253^(1/3))*COS(('OddsRatio_working_3-way'!Y253+2*PI())/3)</f>
        <v>-0.31577384221005167</v>
      </c>
      <c r="AH253" s="11">
        <f>-'OddsRatio_working_3-way'!U253/(3*'OddsRatio_working_3-way'!X253^(1/3))*COS(('OddsRatio_working_3-way'!Y253+4*PI())/3)</f>
        <v>-0.21521837822376602</v>
      </c>
      <c r="AI253" s="11">
        <f>'OddsRatio_working_3-way'!U253/(3*'OddsRatio_working_3-way'!X253^(1/3))*SIN(('OddsRatio_working_3-way'!Y253)/3)</f>
        <v>-5.8055724200969792E-2</v>
      </c>
      <c r="AJ253" s="11">
        <f>'OddsRatio_working_3-way'!U253/(3*'OddsRatio_working_3-way'!X253^(1/3))*SIN(('OddsRatio_working_3-way'!Y253+2*PI())/3)</f>
        <v>-0.43082489000710789</v>
      </c>
      <c r="AK253" s="11">
        <f>'OddsRatio_working_3-way'!U253/(3*'OddsRatio_working_3-way'!X253^(1/3))*SIN(('OddsRatio_working_3-way'!Y253+4*PI())/3)</f>
        <v>0.4888806142080776</v>
      </c>
      <c r="AL253" s="11">
        <f>'OddsRatio_working_3-way'!Z253+'OddsRatio_working_3-way'!AF253</f>
        <v>1.0619844408676355</v>
      </c>
      <c r="AM253" s="11">
        <f>'OddsRatio_working_3-way'!AA253+'OddsRatio_working_3-way'!AG253</f>
        <v>-0.63154768442010334</v>
      </c>
      <c r="AN253" s="11">
        <f>'OddsRatio_working_3-way'!AB253+'OddsRatio_working_3-way'!AH253</f>
        <v>-0.4304367564475321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1.0619844408676355</v>
      </c>
      <c r="AS253" s="11">
        <f>IF(('OddsRatio_working_3-way'!X253=0),IF(Q253&gt;0,-Q253^(1/3),(-Q253)^(1/3)),'OddsRatio_working_3-way'!AM253-'OddsRatio_working_3-way'!R253/3)</f>
        <v>-0.63154768442010334</v>
      </c>
      <c r="AT253" s="11">
        <f>IF(('OddsRatio_working_3-way'!X253=0),IF(Q253&gt;0,-Q253^(1/3),(-Q253)^(1/3)),'OddsRatio_working_3-way'!AN253-'OddsRatio_working_3-way'!R253/3)</f>
        <v>-0.4304367564475321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1.66</v>
      </c>
      <c r="B254" s="4">
        <f>IF('True_Odds_Calculator_3-way'!B255="","",'True_Odds_Calculator_3-way'!B255)</f>
        <v>4.04</v>
      </c>
      <c r="C254" s="4">
        <f>IF('True_Odds_Calculator_3-way'!C255="","",'True_Odds_Calculator_3-way'!C255)</f>
        <v>5.18</v>
      </c>
      <c r="D254" s="9">
        <f t="shared" si="52"/>
        <v>0.58441281256296318</v>
      </c>
      <c r="E254" s="9">
        <f t="shared" si="53"/>
        <v>0.23389305657474668</v>
      </c>
      <c r="F254" s="9">
        <f t="shared" si="54"/>
        <v>0.18169413086229028</v>
      </c>
      <c r="G254" s="9">
        <f t="shared" si="55"/>
        <v>1.0774533740307817</v>
      </c>
      <c r="H254" s="9">
        <f t="shared" si="56"/>
        <v>1.7111192268603155</v>
      </c>
      <c r="I254" s="9">
        <f t="shared" si="57"/>
        <v>4.2754582570535762</v>
      </c>
      <c r="J254" s="9">
        <f t="shared" si="58"/>
        <v>5.5037551034486665</v>
      </c>
      <c r="K254" s="11">
        <f t="shared" si="59"/>
        <v>0.60240963855421692</v>
      </c>
      <c r="L254" s="11">
        <f t="shared" si="60"/>
        <v>0.24752475247524752</v>
      </c>
      <c r="M254" s="11">
        <f t="shared" si="61"/>
        <v>0.19305019305019305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-0.24142074625195231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0.22683340111468467</v>
      </c>
      <c r="Q254" s="11">
        <f>2*'OddsRatio_working_3-way'!K254*'OddsRatio_working_3-way'!L254*'OddsRatio_working_3-way'!M254</f>
        <v>5.7571929216925048E-2</v>
      </c>
      <c r="R254" s="11">
        <f t="shared" si="62"/>
        <v>0</v>
      </c>
      <c r="S254" s="11">
        <f t="shared" si="63"/>
        <v>-0.93957708538418672</v>
      </c>
      <c r="T254" s="11">
        <f t="shared" si="64"/>
        <v>-0.23847134146806773</v>
      </c>
      <c r="U254" s="11">
        <f>'OddsRatio_working_3-way'!S254-'OddsRatio_working_3-way'!R254^2/3</f>
        <v>-0.93957708538418672</v>
      </c>
      <c r="V254" s="11">
        <f>'OddsRatio_working_3-way'!S254*'OddsRatio_working_3-way'!R254/3-2*'OddsRatio_working_3-way'!R254^3/27-'OddsRatio_working_3-way'!T254</f>
        <v>0.23847134146806773</v>
      </c>
      <c r="W254" s="11">
        <f>'OddsRatio_working_3-way'!V254^2+4*'OddsRatio_working_3-way'!U254^3/27</f>
        <v>-6.6014892222399313E-2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0.17527369520551214</v>
      </c>
      <c r="Y254" s="11">
        <f>IF('OddsRatio_working_3-way'!W254&gt;=0,IF('OddsRatio_working_3-way'!V254+SQRT('OddsRatio_working_3-way'!W254)&gt;0,0,PI()),ACOS('OddsRatio_working_3-way'!V254/(2*'OddsRatio_working_3-way'!X254)))</f>
        <v>0.82264799621859841</v>
      </c>
      <c r="Z254" s="11">
        <f>'OddsRatio_working_3-way'!X254^(1/3)*COS('OddsRatio_working_3-way'!Y254/3)</f>
        <v>0.53872668701539084</v>
      </c>
      <c r="AA254" s="11">
        <f>'OddsRatio_working_3-way'!X254^(1/3)*COS(('OddsRatio_working_3-way'!Y254+2*PI())/3)</f>
        <v>-0.40060525323592416</v>
      </c>
      <c r="AB254" s="11">
        <f>'OddsRatio_working_3-way'!X254^(1/3)*COS(('OddsRatio_working_3-way'!Y254+4*PI())/3)</f>
        <v>-0.13812143377946634</v>
      </c>
      <c r="AC254" s="11">
        <f>'OddsRatio_working_3-way'!X254^(1/3)*SIN('OddsRatio_working_3-way'!Y254/3)</f>
        <v>0.151545103821107</v>
      </c>
      <c r="AD254" s="11">
        <f>'OddsRatio_working_3-way'!X254^(1/3)*SIN(('OddsRatio_working_3-way'!Y254+2*PI())/3)</f>
        <v>0.39077844474140339</v>
      </c>
      <c r="AE254" s="11">
        <f>'OddsRatio_working_3-way'!X254^(1/3)*SIN(('OddsRatio_working_3-way'!Y254+4*PI())/3)</f>
        <v>-0.5423235485625103</v>
      </c>
      <c r="AF254" s="11">
        <f>-'OddsRatio_working_3-way'!U254/(3*'OddsRatio_working_3-way'!X254^(1/3))*COS(('OddsRatio_working_3-way'!Y254)/3)</f>
        <v>0.53872668701539073</v>
      </c>
      <c r="AG254" s="11">
        <f>-'OddsRatio_working_3-way'!U254/(3*'OddsRatio_working_3-way'!X254^(1/3))*COS(('OddsRatio_working_3-way'!Y254+2*PI())/3)</f>
        <v>-0.40060525323592411</v>
      </c>
      <c r="AH254" s="11">
        <f>-'OddsRatio_working_3-way'!U254/(3*'OddsRatio_working_3-way'!X254^(1/3))*COS(('OddsRatio_working_3-way'!Y254+4*PI())/3)</f>
        <v>-0.13812143377946631</v>
      </c>
      <c r="AI254" s="11">
        <f>'OddsRatio_working_3-way'!U254/(3*'OddsRatio_working_3-way'!X254^(1/3))*SIN(('OddsRatio_working_3-way'!Y254)/3)</f>
        <v>-0.15154510382110697</v>
      </c>
      <c r="AJ254" s="11">
        <f>'OddsRatio_working_3-way'!U254/(3*'OddsRatio_working_3-way'!X254^(1/3))*SIN(('OddsRatio_working_3-way'!Y254+2*PI())/3)</f>
        <v>-0.39077844474140327</v>
      </c>
      <c r="AK254" s="11">
        <f>'OddsRatio_working_3-way'!U254/(3*'OddsRatio_working_3-way'!X254^(1/3))*SIN(('OddsRatio_working_3-way'!Y254+4*PI())/3)</f>
        <v>0.54232354856251019</v>
      </c>
      <c r="AL254" s="11">
        <f>'OddsRatio_working_3-way'!Z254+'OddsRatio_working_3-way'!AF254</f>
        <v>1.0774533740307817</v>
      </c>
      <c r="AM254" s="11">
        <f>'OddsRatio_working_3-way'!AA254+'OddsRatio_working_3-way'!AG254</f>
        <v>-0.80121050647184822</v>
      </c>
      <c r="AN254" s="11">
        <f>'OddsRatio_working_3-way'!AB254+'OddsRatio_working_3-way'!AH254</f>
        <v>-0.27624286755893268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1.0774533740307817</v>
      </c>
      <c r="AS254" s="11">
        <f>IF(('OddsRatio_working_3-way'!X254=0),IF(Q254&gt;0,-Q254^(1/3),(-Q254)^(1/3)),'OddsRatio_working_3-way'!AM254-'OddsRatio_working_3-way'!R254/3)</f>
        <v>-0.80121050647184822</v>
      </c>
      <c r="AT254" s="11">
        <f>IF(('OddsRatio_working_3-way'!X254=0),IF(Q254&gt;0,-Q254^(1/3),(-Q254)^(1/3)),'OddsRatio_working_3-way'!AN254-'OddsRatio_working_3-way'!R254/3)</f>
        <v>-0.27624286755893268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2.48</v>
      </c>
      <c r="B255" s="4">
        <f>IF('True_Odds_Calculator_3-way'!B256="","",'True_Odds_Calculator_3-way'!B256)</f>
        <v>3.55</v>
      </c>
      <c r="C255" s="4">
        <f>IF('True_Odds_Calculator_3-way'!C256="","",'True_Odds_Calculator_3-way'!C256)</f>
        <v>2.83</v>
      </c>
      <c r="D255" s="9">
        <f t="shared" si="52"/>
        <v>0.38946807635861369</v>
      </c>
      <c r="E255" s="9">
        <f t="shared" si="53"/>
        <v>0.27020160619164207</v>
      </c>
      <c r="F255" s="9">
        <f t="shared" si="54"/>
        <v>0.34033031744974429</v>
      </c>
      <c r="G255" s="9">
        <f t="shared" si="55"/>
        <v>1.0591922549465209</v>
      </c>
      <c r="H255" s="9">
        <f t="shared" si="56"/>
        <v>2.5676045373208507</v>
      </c>
      <c r="I255" s="9">
        <f t="shared" si="57"/>
        <v>3.7009402501136286</v>
      </c>
      <c r="J255" s="9">
        <f t="shared" si="58"/>
        <v>2.9383218265521331</v>
      </c>
      <c r="K255" s="11">
        <f t="shared" si="59"/>
        <v>0.40322580645161293</v>
      </c>
      <c r="L255" s="11">
        <f t="shared" si="60"/>
        <v>0.28169014084507044</v>
      </c>
      <c r="M255" s="11">
        <f t="shared" si="61"/>
        <v>0.35335689045936397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-0.27719571733375303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0.2351966581203854</v>
      </c>
      <c r="Q255" s="11">
        <f>2*'OddsRatio_working_3-way'!K255*'OddsRatio_working_3-way'!L255*'OddsRatio_working_3-way'!M255</f>
        <v>8.0271896969414808E-2</v>
      </c>
      <c r="R255" s="11">
        <f t="shared" si="62"/>
        <v>0</v>
      </c>
      <c r="S255" s="11">
        <f t="shared" si="63"/>
        <v>-0.84848590152350967</v>
      </c>
      <c r="T255" s="11">
        <f t="shared" si="64"/>
        <v>-0.28958563191928655</v>
      </c>
      <c r="U255" s="11">
        <f>'OddsRatio_working_3-way'!S255-'OddsRatio_working_3-way'!R255^2/3</f>
        <v>-0.84848590152350967</v>
      </c>
      <c r="V255" s="11">
        <f>'OddsRatio_working_3-way'!S255*'OddsRatio_working_3-way'!R255/3-2*'OddsRatio_working_3-way'!R255^3/27-'OddsRatio_working_3-way'!T255</f>
        <v>0.28958563191928655</v>
      </c>
      <c r="W255" s="11">
        <f>'OddsRatio_working_3-way'!V255^2+4*'OddsRatio_working_3-way'!U255^3/27</f>
        <v>-6.6363149624032447E-3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0.15041289271243985</v>
      </c>
      <c r="Y255" s="11">
        <f>IF('OddsRatio_working_3-way'!W255&gt;=0,IF('OddsRatio_working_3-way'!V255+SQRT('OddsRatio_working_3-way'!W255)&gt;0,0,PI()),ACOS('OddsRatio_working_3-way'!V255/(2*'OddsRatio_working_3-way'!X255)))</f>
        <v>0.27422384077119788</v>
      </c>
      <c r="Z255" s="11">
        <f>'OddsRatio_working_3-way'!X255^(1/3)*COS('OddsRatio_working_3-way'!Y255/3)</f>
        <v>0.52959612747326046</v>
      </c>
      <c r="AA255" s="11">
        <f>'OddsRatio_working_3-way'!X255^(1/3)*COS(('OddsRatio_working_3-way'!Y255+2*PI())/3)</f>
        <v>-0.30683889751608828</v>
      </c>
      <c r="AB255" s="11">
        <f>'OddsRatio_working_3-way'!X255^(1/3)*COS(('OddsRatio_working_3-way'!Y255+4*PI())/3)</f>
        <v>-0.22275722995717226</v>
      </c>
      <c r="AC255" s="11">
        <f>'OddsRatio_working_3-way'!X255^(1/3)*SIN('OddsRatio_working_3-way'!Y255/3)</f>
        <v>4.8544573399053007E-2</v>
      </c>
      <c r="AD255" s="11">
        <f>'OddsRatio_working_3-way'!X255^(1/3)*SIN(('OddsRatio_working_3-way'!Y255+2*PI())/3)</f>
        <v>0.43437141343817898</v>
      </c>
      <c r="AE255" s="11">
        <f>'OddsRatio_working_3-way'!X255^(1/3)*SIN(('OddsRatio_working_3-way'!Y255+4*PI())/3)</f>
        <v>-0.4829159868372318</v>
      </c>
      <c r="AF255" s="11">
        <f>-'OddsRatio_working_3-way'!U255/(3*'OddsRatio_working_3-way'!X255^(1/3))*COS(('OddsRatio_working_3-way'!Y255)/3)</f>
        <v>0.52959612747326046</v>
      </c>
      <c r="AG255" s="11">
        <f>-'OddsRatio_working_3-way'!U255/(3*'OddsRatio_working_3-way'!X255^(1/3))*COS(('OddsRatio_working_3-way'!Y255+2*PI())/3)</f>
        <v>-0.30683889751608828</v>
      </c>
      <c r="AH255" s="11">
        <f>-'OddsRatio_working_3-way'!U255/(3*'OddsRatio_working_3-way'!X255^(1/3))*COS(('OddsRatio_working_3-way'!Y255+4*PI())/3)</f>
        <v>-0.22275722995717226</v>
      </c>
      <c r="AI255" s="11">
        <f>'OddsRatio_working_3-way'!U255/(3*'OddsRatio_working_3-way'!X255^(1/3))*SIN(('OddsRatio_working_3-way'!Y255)/3)</f>
        <v>-4.8544573399053007E-2</v>
      </c>
      <c r="AJ255" s="11">
        <f>'OddsRatio_working_3-way'!U255/(3*'OddsRatio_working_3-way'!X255^(1/3))*SIN(('OddsRatio_working_3-way'!Y255+2*PI())/3)</f>
        <v>-0.43437141343817898</v>
      </c>
      <c r="AK255" s="11">
        <f>'OddsRatio_working_3-way'!U255/(3*'OddsRatio_working_3-way'!X255^(1/3))*SIN(('OddsRatio_working_3-way'!Y255+4*PI())/3)</f>
        <v>0.4829159868372318</v>
      </c>
      <c r="AL255" s="11">
        <f>'OddsRatio_working_3-way'!Z255+'OddsRatio_working_3-way'!AF255</f>
        <v>1.0591922549465209</v>
      </c>
      <c r="AM255" s="11">
        <f>'OddsRatio_working_3-way'!AA255+'OddsRatio_working_3-way'!AG255</f>
        <v>-0.61367779503217657</v>
      </c>
      <c r="AN255" s="11">
        <f>'OddsRatio_working_3-way'!AB255+'OddsRatio_working_3-way'!AH255</f>
        <v>-0.44551445991434452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1.0591922549465209</v>
      </c>
      <c r="AS255" s="11">
        <f>IF(('OddsRatio_working_3-way'!X255=0),IF(Q255&gt;0,-Q255^(1/3),(-Q255)^(1/3)),'OddsRatio_working_3-way'!AM255-'OddsRatio_working_3-way'!R255/3)</f>
        <v>-0.61367779503217657</v>
      </c>
      <c r="AT255" s="11">
        <f>IF(('OddsRatio_working_3-way'!X255=0),IF(Q255&gt;0,-Q255^(1/3),(-Q255)^(1/3)),'OddsRatio_working_3-way'!AN255-'OddsRatio_working_3-way'!R255/3)</f>
        <v>-0.44551445991434452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2.2000000000000002</v>
      </c>
      <c r="B256" s="4">
        <f>IF('True_Odds_Calculator_3-way'!B257="","",'True_Odds_Calculator_3-way'!B257)</f>
        <v>3.53</v>
      </c>
      <c r="C256" s="4">
        <f>IF('True_Odds_Calculator_3-way'!C257="","",'True_Odds_Calculator_3-way'!C257)</f>
        <v>3.31</v>
      </c>
      <c r="D256" s="9">
        <f t="shared" si="52"/>
        <v>0.43948881013593583</v>
      </c>
      <c r="E256" s="9">
        <f t="shared" si="53"/>
        <v>0.27108302527405698</v>
      </c>
      <c r="F256" s="9">
        <f t="shared" si="54"/>
        <v>0.28942816459000736</v>
      </c>
      <c r="G256" s="9">
        <f t="shared" si="55"/>
        <v>1.0628089895521564</v>
      </c>
      <c r="H256" s="9">
        <f t="shared" si="56"/>
        <v>2.2753707874625877</v>
      </c>
      <c r="I256" s="9">
        <f t="shared" si="57"/>
        <v>3.6889067435669549</v>
      </c>
      <c r="J256" s="9">
        <f t="shared" si="58"/>
        <v>3.4550887658654816</v>
      </c>
      <c r="K256" s="11">
        <f t="shared" si="59"/>
        <v>0.45454545454545453</v>
      </c>
      <c r="L256" s="11">
        <f t="shared" si="60"/>
        <v>0.28328611898016998</v>
      </c>
      <c r="M256" s="11">
        <f t="shared" si="61"/>
        <v>0.30211480362537763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-0.27282764050905928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0.23496953565507092</v>
      </c>
      <c r="Q256" s="11">
        <f>2*'OddsRatio_working_3-way'!K256*'OddsRatio_working_3-way'!L256*'OddsRatio_working_3-way'!M256</f>
        <v>7.7804482004990377E-2</v>
      </c>
      <c r="R256" s="11">
        <f t="shared" si="62"/>
        <v>0</v>
      </c>
      <c r="S256" s="11">
        <f t="shared" si="63"/>
        <v>-0.86123801538821254</v>
      </c>
      <c r="T256" s="11">
        <f t="shared" si="64"/>
        <v>-0.28517815079079889</v>
      </c>
      <c r="U256" s="11">
        <f>'OddsRatio_working_3-way'!S256-'OddsRatio_working_3-way'!R256^2/3</f>
        <v>-0.86123801538821254</v>
      </c>
      <c r="V256" s="11">
        <f>'OddsRatio_working_3-way'!S256*'OddsRatio_working_3-way'!R256/3-2*'OddsRatio_working_3-way'!R256^3/27-'OddsRatio_working_3-way'!T256</f>
        <v>0.28517815079079889</v>
      </c>
      <c r="W256" s="11">
        <f>'OddsRatio_working_3-way'!V256^2+4*'OddsRatio_working_3-way'!U256^3/27</f>
        <v>-1.3311476350158405E-2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0.1538164929702095</v>
      </c>
      <c r="Y256" s="11">
        <f>IF('OddsRatio_working_3-way'!W256&gt;=0,IF('OddsRatio_working_3-way'!V256+SQRT('OddsRatio_working_3-way'!W256)&gt;0,0,PI()),ACOS('OddsRatio_working_3-way'!V256/(2*'OddsRatio_working_3-way'!X256)))</f>
        <v>0.3844423658512548</v>
      </c>
      <c r="Z256" s="11">
        <f>'OddsRatio_working_3-way'!X256^(1/3)*COS('OddsRatio_working_3-way'!Y256/3)</f>
        <v>0.53140449477607821</v>
      </c>
      <c r="AA256" s="11">
        <f>'OddsRatio_working_3-way'!X256^(1/3)*COS(('OddsRatio_working_3-way'!Y256+2*PI())/3)</f>
        <v>-0.32500191893762659</v>
      </c>
      <c r="AB256" s="11">
        <f>'OddsRatio_working_3-way'!X256^(1/3)*COS(('OddsRatio_working_3-way'!Y256+4*PI())/3)</f>
        <v>-0.20640257583845142</v>
      </c>
      <c r="AC256" s="11">
        <f>'OddsRatio_working_3-way'!X256^(1/3)*SIN('OddsRatio_working_3-way'!Y256/3)</f>
        <v>6.8473362664021514E-2</v>
      </c>
      <c r="AD256" s="11">
        <f>'OddsRatio_working_3-way'!X256^(1/3)*SIN(('OddsRatio_working_3-way'!Y256+2*PI())/3)</f>
        <v>0.42597311082930794</v>
      </c>
      <c r="AE256" s="11">
        <f>'OddsRatio_working_3-way'!X256^(1/3)*SIN(('OddsRatio_working_3-way'!Y256+4*PI())/3)</f>
        <v>-0.49444647349332949</v>
      </c>
      <c r="AF256" s="11">
        <f>-'OddsRatio_working_3-way'!U256/(3*'OddsRatio_working_3-way'!X256^(1/3))*COS(('OddsRatio_working_3-way'!Y256)/3)</f>
        <v>0.53140449477607821</v>
      </c>
      <c r="AG256" s="11">
        <f>-'OddsRatio_working_3-way'!U256/(3*'OddsRatio_working_3-way'!X256^(1/3))*COS(('OddsRatio_working_3-way'!Y256+2*PI())/3)</f>
        <v>-0.32500191893762659</v>
      </c>
      <c r="AH256" s="11">
        <f>-'OddsRatio_working_3-way'!U256/(3*'OddsRatio_working_3-way'!X256^(1/3))*COS(('OddsRatio_working_3-way'!Y256+4*PI())/3)</f>
        <v>-0.20640257583845142</v>
      </c>
      <c r="AI256" s="11">
        <f>'OddsRatio_working_3-way'!U256/(3*'OddsRatio_working_3-way'!X256^(1/3))*SIN(('OddsRatio_working_3-way'!Y256)/3)</f>
        <v>-6.8473362664021514E-2</v>
      </c>
      <c r="AJ256" s="11">
        <f>'OddsRatio_working_3-way'!U256/(3*'OddsRatio_working_3-way'!X256^(1/3))*SIN(('OddsRatio_working_3-way'!Y256+2*PI())/3)</f>
        <v>-0.42597311082930794</v>
      </c>
      <c r="AK256" s="11">
        <f>'OddsRatio_working_3-way'!U256/(3*'OddsRatio_working_3-way'!X256^(1/3))*SIN(('OddsRatio_working_3-way'!Y256+4*PI())/3)</f>
        <v>0.49444647349332949</v>
      </c>
      <c r="AL256" s="11">
        <f>'OddsRatio_working_3-way'!Z256+'OddsRatio_working_3-way'!AF256</f>
        <v>1.0628089895521564</v>
      </c>
      <c r="AM256" s="11">
        <f>'OddsRatio_working_3-way'!AA256+'OddsRatio_working_3-way'!AG256</f>
        <v>-0.65000383787525318</v>
      </c>
      <c r="AN256" s="11">
        <f>'OddsRatio_working_3-way'!AB256+'OddsRatio_working_3-way'!AH256</f>
        <v>-0.41280515167690285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1.0628089895521564</v>
      </c>
      <c r="AS256" s="11">
        <f>IF(('OddsRatio_working_3-way'!X256=0),IF(Q256&gt;0,-Q256^(1/3),(-Q256)^(1/3)),'OddsRatio_working_3-way'!AM256-'OddsRatio_working_3-way'!R256/3)</f>
        <v>-0.65000383787525318</v>
      </c>
      <c r="AT256" s="11">
        <f>IF(('OddsRatio_working_3-way'!X256=0),IF(Q256&gt;0,-Q256^(1/3),(-Q256)^(1/3)),'OddsRatio_working_3-way'!AN256-'OddsRatio_working_3-way'!R256/3)</f>
        <v>-0.41280515167690285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3.06</v>
      </c>
      <c r="B257" s="4">
        <f>IF('True_Odds_Calculator_3-way'!B258="","",'True_Odds_Calculator_3-way'!B258)</f>
        <v>3.3</v>
      </c>
      <c r="C257" s="4">
        <f>IF('True_Odds_Calculator_3-way'!C258="","",'True_Odds_Calculator_3-way'!C258)</f>
        <v>2.44</v>
      </c>
      <c r="D257" s="9">
        <f t="shared" si="52"/>
        <v>0.31385007664054837</v>
      </c>
      <c r="E257" s="9">
        <f t="shared" si="53"/>
        <v>0.29061812291995842</v>
      </c>
      <c r="F257" s="9">
        <f t="shared" si="54"/>
        <v>0.3955318004394931</v>
      </c>
      <c r="G257" s="9">
        <f t="shared" si="55"/>
        <v>1.0612789731741039</v>
      </c>
      <c r="H257" s="9">
        <f t="shared" si="56"/>
        <v>3.186234684738654</v>
      </c>
      <c r="I257" s="9">
        <f t="shared" si="57"/>
        <v>3.4409416383004388</v>
      </c>
      <c r="J257" s="9">
        <f t="shared" si="58"/>
        <v>2.5282417213707093</v>
      </c>
      <c r="K257" s="11">
        <f t="shared" si="59"/>
        <v>0.32679738562091504</v>
      </c>
      <c r="L257" s="11">
        <f t="shared" si="60"/>
        <v>0.30303030303030304</v>
      </c>
      <c r="M257" s="11">
        <f t="shared" si="61"/>
        <v>0.4098360655737705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-0.27690599339586786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0.23539801746166261</v>
      </c>
      <c r="Q257" s="11">
        <f>2*'OddsRatio_working_3-way'!K257*'OddsRatio_working_3-way'!L257*'OddsRatio_working_3-way'!M257</f>
        <v>8.1171730159194003E-2</v>
      </c>
      <c r="R257" s="11">
        <f t="shared" si="62"/>
        <v>0</v>
      </c>
      <c r="S257" s="11">
        <f t="shared" si="63"/>
        <v>-0.8501008395478642</v>
      </c>
      <c r="T257" s="11">
        <f t="shared" si="64"/>
        <v>-0.29313822053374627</v>
      </c>
      <c r="U257" s="11">
        <f>'OddsRatio_working_3-way'!S257-'OddsRatio_working_3-way'!R257^2/3</f>
        <v>-0.8501008395478642</v>
      </c>
      <c r="V257" s="11">
        <f>'OddsRatio_working_3-way'!S257*'OddsRatio_working_3-way'!R257/3-2*'OddsRatio_working_3-way'!R257^3/27-'OddsRatio_working_3-way'!T257</f>
        <v>0.29313822053374627</v>
      </c>
      <c r="W257" s="11">
        <f>'OddsRatio_working_3-way'!V257^2+4*'OddsRatio_working_3-way'!U257^3/27</f>
        <v>-5.0838496846772885E-3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0.15084252220641278</v>
      </c>
      <c r="Y257" s="11">
        <f>IF('OddsRatio_working_3-way'!W257&gt;=0,IF('OddsRatio_working_3-way'!V257+SQRT('OddsRatio_working_3-way'!W257)&gt;0,0,PI()),ACOS('OddsRatio_working_3-way'!V257/(2*'OddsRatio_working_3-way'!X257)))</f>
        <v>0.23860039547238499</v>
      </c>
      <c r="Z257" s="11">
        <f>'OddsRatio_working_3-way'!X257^(1/3)*COS('OddsRatio_working_3-way'!Y257/3)</f>
        <v>0.53063948658705196</v>
      </c>
      <c r="AA257" s="11">
        <f>'OddsRatio_working_3-way'!X257^(1/3)*COS(('OddsRatio_working_3-way'!Y257+2*PI())/3)</f>
        <v>-0.30194639128291278</v>
      </c>
      <c r="AB257" s="11">
        <f>'OddsRatio_working_3-way'!X257^(1/3)*COS(('OddsRatio_working_3-way'!Y257+4*PI())/3)</f>
        <v>-0.22869309530413906</v>
      </c>
      <c r="AC257" s="11">
        <f>'OddsRatio_working_3-way'!X257^(1/3)*SIN('OddsRatio_working_3-way'!Y257/3)</f>
        <v>4.229281015237224E-2</v>
      </c>
      <c r="AD257" s="11">
        <f>'OddsRatio_working_3-way'!X257^(1/3)*SIN(('OddsRatio_working_3-way'!Y257+2*PI())/3)</f>
        <v>0.43840087055933274</v>
      </c>
      <c r="AE257" s="11">
        <f>'OddsRatio_working_3-way'!X257^(1/3)*SIN(('OddsRatio_working_3-way'!Y257+4*PI())/3)</f>
        <v>-0.48069368071170504</v>
      </c>
      <c r="AF257" s="11">
        <f>-'OddsRatio_working_3-way'!U257/(3*'OddsRatio_working_3-way'!X257^(1/3))*COS(('OddsRatio_working_3-way'!Y257)/3)</f>
        <v>0.53063948658705196</v>
      </c>
      <c r="AG257" s="11">
        <f>-'OddsRatio_working_3-way'!U257/(3*'OddsRatio_working_3-way'!X257^(1/3))*COS(('OddsRatio_working_3-way'!Y257+2*PI())/3)</f>
        <v>-0.30194639128291278</v>
      </c>
      <c r="AH257" s="11">
        <f>-'OddsRatio_working_3-way'!U257/(3*'OddsRatio_working_3-way'!X257^(1/3))*COS(('OddsRatio_working_3-way'!Y257+4*PI())/3)</f>
        <v>-0.22869309530413906</v>
      </c>
      <c r="AI257" s="11">
        <f>'OddsRatio_working_3-way'!U257/(3*'OddsRatio_working_3-way'!X257^(1/3))*SIN(('OddsRatio_working_3-way'!Y257)/3)</f>
        <v>-4.229281015237224E-2</v>
      </c>
      <c r="AJ257" s="11">
        <f>'OddsRatio_working_3-way'!U257/(3*'OddsRatio_working_3-way'!X257^(1/3))*SIN(('OddsRatio_working_3-way'!Y257+2*PI())/3)</f>
        <v>-0.43840087055933274</v>
      </c>
      <c r="AK257" s="11">
        <f>'OddsRatio_working_3-way'!U257/(3*'OddsRatio_working_3-way'!X257^(1/3))*SIN(('OddsRatio_working_3-way'!Y257+4*PI())/3)</f>
        <v>0.48069368071170504</v>
      </c>
      <c r="AL257" s="11">
        <f>'OddsRatio_working_3-way'!Z257+'OddsRatio_working_3-way'!AF257</f>
        <v>1.0612789731741039</v>
      </c>
      <c r="AM257" s="11">
        <f>'OddsRatio_working_3-way'!AA257+'OddsRatio_working_3-way'!AG257</f>
        <v>-0.60389278256582557</v>
      </c>
      <c r="AN257" s="11">
        <f>'OddsRatio_working_3-way'!AB257+'OddsRatio_working_3-way'!AH257</f>
        <v>-0.45738619060827812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1.0612789731741039</v>
      </c>
      <c r="AS257" s="11">
        <f>IF(('OddsRatio_working_3-way'!X257=0),IF(Q257&gt;0,-Q257^(1/3),(-Q257)^(1/3)),'OddsRatio_working_3-way'!AM257-'OddsRatio_working_3-way'!R257/3)</f>
        <v>-0.60389278256582557</v>
      </c>
      <c r="AT257" s="11">
        <f>IF(('OddsRatio_working_3-way'!X257=0),IF(Q257&gt;0,-Q257^(1/3),(-Q257)^(1/3)),'OddsRatio_working_3-way'!AN257-'OddsRatio_working_3-way'!R257/3)</f>
        <v>-0.45738619060827812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2.11</v>
      </c>
      <c r="B258" s="4">
        <f>IF('True_Odds_Calculator_3-way'!B259="","",'True_Odds_Calculator_3-way'!B259)</f>
        <v>3.53</v>
      </c>
      <c r="C258" s="4">
        <f>IF('True_Odds_Calculator_3-way'!C259="","",'True_Odds_Calculator_3-way'!C259)</f>
        <v>3.76</v>
      </c>
      <c r="D258" s="9">
        <f t="shared" si="52"/>
        <v>0.4649711603336808</v>
      </c>
      <c r="E258" s="9">
        <f t="shared" si="53"/>
        <v>0.27603716297077169</v>
      </c>
      <c r="F258" s="9">
        <f t="shared" si="54"/>
        <v>0.25899167669554762</v>
      </c>
      <c r="G258" s="9">
        <f t="shared" si="55"/>
        <v>1.0366405592068193</v>
      </c>
      <c r="H258" s="9">
        <f t="shared" si="56"/>
        <v>2.1506710207195696</v>
      </c>
      <c r="I258" s="9">
        <f t="shared" si="57"/>
        <v>3.6227006147932532</v>
      </c>
      <c r="J258" s="9">
        <f t="shared" si="58"/>
        <v>3.8611279434108208</v>
      </c>
      <c r="K258" s="11">
        <f t="shared" si="59"/>
        <v>0.47393364928909953</v>
      </c>
      <c r="L258" s="11">
        <f t="shared" si="60"/>
        <v>0.28328611898016998</v>
      </c>
      <c r="M258" s="11">
        <f t="shared" si="61"/>
        <v>0.26595744680851063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-0.27676271123983465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0.22852565814675407</v>
      </c>
      <c r="Q258" s="11">
        <f>2*'OddsRatio_working_3-way'!K258*'OddsRatio_working_3-way'!L258*'OddsRatio_working_3-way'!M258</f>
        <v>7.1414268170860648E-2</v>
      </c>
      <c r="R258" s="11">
        <f t="shared" si="62"/>
        <v>0</v>
      </c>
      <c r="S258" s="11">
        <f t="shared" si="63"/>
        <v>-0.82570971039780094</v>
      </c>
      <c r="T258" s="11">
        <f t="shared" si="64"/>
        <v>-0.25803428449931282</v>
      </c>
      <c r="U258" s="11">
        <f>'OddsRatio_working_3-way'!S258-'OddsRatio_working_3-way'!R258^2/3</f>
        <v>-0.82570971039780094</v>
      </c>
      <c r="V258" s="11">
        <f>'OddsRatio_working_3-way'!S258*'OddsRatio_working_3-way'!R258/3-2*'OddsRatio_working_3-way'!R258^3/27-'OddsRatio_working_3-way'!T258</f>
        <v>0.25803428449931282</v>
      </c>
      <c r="W258" s="11">
        <f>'OddsRatio_working_3-way'!V258^2+4*'OddsRatio_working_3-way'!U258^3/27</f>
        <v>-1.6820680157132686E-2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0.14439734427457884</v>
      </c>
      <c r="Y258" s="11">
        <f>IF('OddsRatio_working_3-way'!W258&gt;=0,IF('OddsRatio_working_3-way'!V258+SQRT('OddsRatio_working_3-way'!W258)&gt;0,0,PI()),ACOS('OddsRatio_working_3-way'!V258/(2*'OddsRatio_working_3-way'!X258)))</f>
        <v>0.46574565886479213</v>
      </c>
      <c r="Z258" s="11">
        <f>'OddsRatio_working_3-way'!X258^(1/3)*COS('OddsRatio_working_3-way'!Y258/3)</f>
        <v>0.51832027960340976</v>
      </c>
      <c r="AA258" s="11">
        <f>'OddsRatio_working_3-way'!X258^(1/3)*COS(('OddsRatio_working_3-way'!Y258+2*PI())/3)</f>
        <v>-0.32941320673356639</v>
      </c>
      <c r="AB258" s="11">
        <f>'OddsRatio_working_3-way'!X258^(1/3)*COS(('OddsRatio_working_3-way'!Y258+4*PI())/3)</f>
        <v>-0.18890707286984354</v>
      </c>
      <c r="AC258" s="11">
        <f>'OddsRatio_working_3-way'!X258^(1/3)*SIN('OddsRatio_working_3-way'!Y258/3)</f>
        <v>8.112125420901399E-2</v>
      </c>
      <c r="AD258" s="11">
        <f>'OddsRatio_working_3-way'!X258^(1/3)*SIN(('OddsRatio_working_3-way'!Y258+2*PI())/3)</f>
        <v>0.40831790232869908</v>
      </c>
      <c r="AE258" s="11">
        <f>'OddsRatio_working_3-way'!X258^(1/3)*SIN(('OddsRatio_working_3-way'!Y258+4*PI())/3)</f>
        <v>-0.48943915653771308</v>
      </c>
      <c r="AF258" s="11">
        <f>-'OddsRatio_working_3-way'!U258/(3*'OddsRatio_working_3-way'!X258^(1/3))*COS(('OddsRatio_working_3-way'!Y258)/3)</f>
        <v>0.51832027960340965</v>
      </c>
      <c r="AG258" s="11">
        <f>-'OddsRatio_working_3-way'!U258/(3*'OddsRatio_working_3-way'!X258^(1/3))*COS(('OddsRatio_working_3-way'!Y258+2*PI())/3)</f>
        <v>-0.32941320673356628</v>
      </c>
      <c r="AH258" s="11">
        <f>-'OddsRatio_working_3-way'!U258/(3*'OddsRatio_working_3-way'!X258^(1/3))*COS(('OddsRatio_working_3-way'!Y258+4*PI())/3)</f>
        <v>-0.18890707286984351</v>
      </c>
      <c r="AI258" s="11">
        <f>'OddsRatio_working_3-way'!U258/(3*'OddsRatio_working_3-way'!X258^(1/3))*SIN(('OddsRatio_working_3-way'!Y258)/3)</f>
        <v>-8.1121254209013963E-2</v>
      </c>
      <c r="AJ258" s="11">
        <f>'OddsRatio_working_3-way'!U258/(3*'OddsRatio_working_3-way'!X258^(1/3))*SIN(('OddsRatio_working_3-way'!Y258+2*PI())/3)</f>
        <v>-0.40831790232869902</v>
      </c>
      <c r="AK258" s="11">
        <f>'OddsRatio_working_3-way'!U258/(3*'OddsRatio_working_3-way'!X258^(1/3))*SIN(('OddsRatio_working_3-way'!Y258+4*PI())/3)</f>
        <v>0.48943915653771297</v>
      </c>
      <c r="AL258" s="11">
        <f>'OddsRatio_working_3-way'!Z258+'OddsRatio_working_3-way'!AF258</f>
        <v>1.0366405592068193</v>
      </c>
      <c r="AM258" s="11">
        <f>'OddsRatio_working_3-way'!AA258+'OddsRatio_working_3-way'!AG258</f>
        <v>-0.65882641346713267</v>
      </c>
      <c r="AN258" s="11">
        <f>'OddsRatio_working_3-way'!AB258+'OddsRatio_working_3-way'!AH258</f>
        <v>-0.37781414573968708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1.0366405592068193</v>
      </c>
      <c r="AS258" s="11">
        <f>IF(('OddsRatio_working_3-way'!X258=0),IF(Q258&gt;0,-Q258^(1/3),(-Q258)^(1/3)),'OddsRatio_working_3-way'!AM258-'OddsRatio_working_3-way'!R258/3)</f>
        <v>-0.65882641346713267</v>
      </c>
      <c r="AT258" s="11">
        <f>IF(('OddsRatio_working_3-way'!X258=0),IF(Q258&gt;0,-Q258^(1/3),(-Q258)^(1/3)),'OddsRatio_working_3-way'!AN258-'OddsRatio_working_3-way'!R258/3)</f>
        <v>-0.37781414573968708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6.63</v>
      </c>
      <c r="B259" s="4">
        <f>IF('True_Odds_Calculator_3-way'!B260="","",'True_Odds_Calculator_3-way'!B260)</f>
        <v>4.93</v>
      </c>
      <c r="C259" s="4">
        <f>IF('True_Odds_Calculator_3-way'!C260="","",'True_Odds_Calculator_3-way'!C260)</f>
        <v>1.49</v>
      </c>
      <c r="D259" s="9">
        <f t="shared" si="52"/>
        <v>0.14467777430676224</v>
      </c>
      <c r="E259" s="9">
        <f t="shared" si="53"/>
        <v>0.1950539247464326</v>
      </c>
      <c r="F259" s="9">
        <f t="shared" si="54"/>
        <v>0.66026830094680489</v>
      </c>
      <c r="G259" s="9">
        <f t="shared" si="55"/>
        <v>1.0500731249304718</v>
      </c>
      <c r="H259" s="9">
        <f t="shared" si="56"/>
        <v>6.9119116933585563</v>
      </c>
      <c r="I259" s="9">
        <f t="shared" si="57"/>
        <v>5.1267873809767535</v>
      </c>
      <c r="J259" s="9">
        <f t="shared" si="58"/>
        <v>1.5145358312159316</v>
      </c>
      <c r="K259" s="11">
        <f t="shared" si="59"/>
        <v>0.15082956259426847</v>
      </c>
      <c r="L259" s="11">
        <f t="shared" si="60"/>
        <v>0.20283975659229211</v>
      </c>
      <c r="M259" s="11">
        <f t="shared" si="61"/>
        <v>0.67114093959731547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-0.22261289071323587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0.20635706659302699</v>
      </c>
      <c r="Q259" s="11">
        <f>2*'OddsRatio_working_3-way'!K259*'OddsRatio_working_3-way'!L259*'OddsRatio_working_3-way'!M259</f>
        <v>4.1066082904084977E-2</v>
      </c>
      <c r="R259" s="11">
        <f t="shared" si="62"/>
        <v>0</v>
      </c>
      <c r="S259" s="11">
        <f t="shared" si="63"/>
        <v>-0.9269771662003653</v>
      </c>
      <c r="T259" s="11">
        <f t="shared" si="64"/>
        <v>-0.18447306790057022</v>
      </c>
      <c r="U259" s="11">
        <f>'OddsRatio_working_3-way'!S259-'OddsRatio_working_3-way'!R259^2/3</f>
        <v>-0.9269771662003653</v>
      </c>
      <c r="V259" s="11">
        <f>'OddsRatio_working_3-way'!S259*'OddsRatio_working_3-way'!R259/3-2*'OddsRatio_working_3-way'!R259^3/27-'OddsRatio_working_3-way'!T259</f>
        <v>0.18447306790057022</v>
      </c>
      <c r="W259" s="11">
        <f>'OddsRatio_working_3-way'!V259^2+4*'OddsRatio_working_3-way'!U259^3/27</f>
        <v>-8.3975482658067702E-2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0.17175985811498282</v>
      </c>
      <c r="Y259" s="11">
        <f>IF('OddsRatio_working_3-way'!W259&gt;=0,IF('OddsRatio_working_3-way'!V259+SQRT('OddsRatio_working_3-way'!W259)&gt;0,0,PI()),ACOS('OddsRatio_working_3-way'!V259/(2*'OddsRatio_working_3-way'!X259)))</f>
        <v>1.0039092376226639</v>
      </c>
      <c r="Z259" s="11">
        <f>'OddsRatio_working_3-way'!X259^(1/3)*COS('OddsRatio_working_3-way'!Y259/3)</f>
        <v>0.525036562465236</v>
      </c>
      <c r="AA259" s="11">
        <f>'OddsRatio_working_3-way'!X259^(1/3)*COS(('OddsRatio_working_3-way'!Y259+2*PI())/3)</f>
        <v>-0.42062187893395958</v>
      </c>
      <c r="AB259" s="11">
        <f>'OddsRatio_working_3-way'!X259^(1/3)*COS(('OddsRatio_working_3-way'!Y259+4*PI())/3)</f>
        <v>-0.1044146835312765</v>
      </c>
      <c r="AC259" s="11">
        <f>'OddsRatio_working_3-way'!X259^(1/3)*SIN('OddsRatio_working_3-way'!Y259/3)</f>
        <v>0.18256230938543574</v>
      </c>
      <c r="AD259" s="11">
        <f>'OddsRatio_working_3-way'!X259^(1/3)*SIN(('OddsRatio_working_3-way'!Y259+2*PI())/3)</f>
        <v>0.36341384631783175</v>
      </c>
      <c r="AE259" s="11">
        <f>'OddsRatio_working_3-way'!X259^(1/3)*SIN(('OddsRatio_working_3-way'!Y259+4*PI())/3)</f>
        <v>-0.54597615570326752</v>
      </c>
      <c r="AF259" s="11">
        <f>-'OddsRatio_working_3-way'!U259/(3*'OddsRatio_working_3-way'!X259^(1/3))*COS(('OddsRatio_working_3-way'!Y259)/3)</f>
        <v>0.52503656246523578</v>
      </c>
      <c r="AG259" s="11">
        <f>-'OddsRatio_working_3-way'!U259/(3*'OddsRatio_working_3-way'!X259^(1/3))*COS(('OddsRatio_working_3-way'!Y259+2*PI())/3)</f>
        <v>-0.42062187893395941</v>
      </c>
      <c r="AH259" s="11">
        <f>-'OddsRatio_working_3-way'!U259/(3*'OddsRatio_working_3-way'!X259^(1/3))*COS(('OddsRatio_working_3-way'!Y259+4*PI())/3)</f>
        <v>-0.10441468353127646</v>
      </c>
      <c r="AI259" s="11">
        <f>'OddsRatio_working_3-way'!U259/(3*'OddsRatio_working_3-way'!X259^(1/3))*SIN(('OddsRatio_working_3-way'!Y259)/3)</f>
        <v>-0.18256230938543566</v>
      </c>
      <c r="AJ259" s="11">
        <f>'OddsRatio_working_3-way'!U259/(3*'OddsRatio_working_3-way'!X259^(1/3))*SIN(('OddsRatio_working_3-way'!Y259+2*PI())/3)</f>
        <v>-0.36341384631783158</v>
      </c>
      <c r="AK259" s="11">
        <f>'OddsRatio_working_3-way'!U259/(3*'OddsRatio_working_3-way'!X259^(1/3))*SIN(('OddsRatio_working_3-way'!Y259+4*PI())/3)</f>
        <v>0.5459761557032673</v>
      </c>
      <c r="AL259" s="11">
        <f>'OddsRatio_working_3-way'!Z259+'OddsRatio_working_3-way'!AF259</f>
        <v>1.0500731249304718</v>
      </c>
      <c r="AM259" s="11">
        <f>'OddsRatio_working_3-way'!AA259+'OddsRatio_working_3-way'!AG259</f>
        <v>-0.84124375786791905</v>
      </c>
      <c r="AN259" s="11">
        <f>'OddsRatio_working_3-way'!AB259+'OddsRatio_working_3-way'!AH259</f>
        <v>-0.20882936706255295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1.0500731249304718</v>
      </c>
      <c r="AS259" s="11">
        <f>IF(('OddsRatio_working_3-way'!X259=0),IF(Q259&gt;0,-Q259^(1/3),(-Q259)^(1/3)),'OddsRatio_working_3-way'!AM259-'OddsRatio_working_3-way'!R259/3)</f>
        <v>-0.84124375786791905</v>
      </c>
      <c r="AT259" s="11">
        <f>IF(('OddsRatio_working_3-way'!X259=0),IF(Q259&gt;0,-Q259^(1/3),(-Q259)^(1/3)),'OddsRatio_working_3-way'!AN259-'OddsRatio_working_3-way'!R259/3)</f>
        <v>-0.20882936706255295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1.97</v>
      </c>
      <c r="B260" s="4">
        <f>IF('True_Odds_Calculator_3-way'!B261="","",'True_Odds_Calculator_3-way'!B261)</f>
        <v>3.28</v>
      </c>
      <c r="C260" s="4">
        <f>IF('True_Odds_Calculator_3-way'!C261="","",'True_Odds_Calculator_3-way'!C261)</f>
        <v>4.3600000000000003</v>
      </c>
      <c r="D260" s="9">
        <f t="shared" ref="D260:D323" si="65">(K260/(AR260+K260-(AR260*K260)))</f>
        <v>0.49107973322630699</v>
      </c>
      <c r="E260" s="9">
        <f t="shared" ref="E260:E323" si="66">(L260/(AR260+L260-(AR260*L260)))</f>
        <v>0.29104389745650372</v>
      </c>
      <c r="F260" s="9">
        <f t="shared" ref="F260:F323" si="67">(M260/(AR260+M260-(AR260*M260)))</f>
        <v>0.21787636931718921</v>
      </c>
      <c r="G260" s="9">
        <f t="shared" ref="G260:G323" si="68">AR260</f>
        <v>1.0683806179333339</v>
      </c>
      <c r="H260" s="9">
        <f t="shared" ref="H260:H323" si="69">IF(A260="","",1/D260)</f>
        <v>2.0363291993953343</v>
      </c>
      <c r="I260" s="9">
        <f t="shared" ref="I260:I323" si="70">IF(B260="","",1/E260)</f>
        <v>3.4359078088880017</v>
      </c>
      <c r="J260" s="9">
        <f t="shared" ref="J260:J323" si="71">IF(C260="","",1/F260)</f>
        <v>4.5897588762560018</v>
      </c>
      <c r="K260" s="11">
        <f t="shared" ref="K260:K323" si="72">1/A260</f>
        <v>0.50761421319796951</v>
      </c>
      <c r="L260" s="11">
        <f t="shared" ref="L260:L323" si="73">1/B260</f>
        <v>0.3048780487804878</v>
      </c>
      <c r="M260" s="11">
        <f t="shared" ref="M260:M323" si="74">1/C260</f>
        <v>0.2293577981651376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-0.26376629527949447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0.23462533209600711</v>
      </c>
      <c r="Q260" s="11">
        <f>2*'OddsRatio_working_3-way'!K260*'OddsRatio_working_3-way'!L260*'OddsRatio_working_3-way'!M260</f>
        <v>7.099102332708232E-2</v>
      </c>
      <c r="R260" s="11">
        <f t="shared" ref="R260:R323" si="75">O260/N260</f>
        <v>0</v>
      </c>
      <c r="S260" s="11">
        <f t="shared" ref="S260:S323" si="76">P260/N260</f>
        <v>-0.88951976160332102</v>
      </c>
      <c r="T260" s="11">
        <f t="shared" ref="T260:T323" si="77">Q260/N260</f>
        <v>-0.26914364950176123</v>
      </c>
      <c r="U260" s="11">
        <f>'OddsRatio_working_3-way'!S260-'OddsRatio_working_3-way'!R260^2/3</f>
        <v>-0.88951976160332102</v>
      </c>
      <c r="V260" s="11">
        <f>'OddsRatio_working_3-way'!S260*'OddsRatio_working_3-way'!R260/3-2*'OddsRatio_working_3-way'!R260^3/27-'OddsRatio_working_3-way'!T260</f>
        <v>0.26914364950176123</v>
      </c>
      <c r="W260" s="11">
        <f>'OddsRatio_working_3-way'!V260^2+4*'OddsRatio_working_3-way'!U260^3/27</f>
        <v>-3.183257373530643E-2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0.16145500751171618</v>
      </c>
      <c r="Y260" s="11">
        <f>IF('OddsRatio_working_3-way'!W260&gt;=0,IF('OddsRatio_working_3-way'!V260+SQRT('OddsRatio_working_3-way'!W260)&gt;0,0,PI()),ACOS('OddsRatio_working_3-way'!V260/(2*'OddsRatio_working_3-way'!X260)))</f>
        <v>0.58539432151193305</v>
      </c>
      <c r="Z260" s="11">
        <f>'OddsRatio_working_3-way'!X260^(1/3)*COS('OddsRatio_working_3-way'!Y260/3)</f>
        <v>0.53419030896666697</v>
      </c>
      <c r="AA260" s="11">
        <f>'OddsRatio_working_3-way'!X260^(1/3)*COS(('OddsRatio_working_3-way'!Y260+2*PI())/3)</f>
        <v>-0.35853079171194857</v>
      </c>
      <c r="AB260" s="11">
        <f>'OddsRatio_working_3-way'!X260^(1/3)*COS(('OddsRatio_working_3-way'!Y260+4*PI())/3)</f>
        <v>-0.17565951725471837</v>
      </c>
      <c r="AC260" s="11">
        <f>'OddsRatio_working_3-way'!X260^(1/3)*SIN('OddsRatio_working_3-way'!Y260/3)</f>
        <v>0.10558077953493182</v>
      </c>
      <c r="AD260" s="11">
        <f>'OddsRatio_working_3-way'!X260^(1/3)*SIN(('OddsRatio_working_3-way'!Y260+2*PI())/3)</f>
        <v>0.409831988253126</v>
      </c>
      <c r="AE260" s="11">
        <f>'OddsRatio_working_3-way'!X260^(1/3)*SIN(('OddsRatio_working_3-way'!Y260+4*PI())/3)</f>
        <v>-0.51541276778805778</v>
      </c>
      <c r="AF260" s="11">
        <f>-'OddsRatio_working_3-way'!U260/(3*'OddsRatio_working_3-way'!X260^(1/3))*COS(('OddsRatio_working_3-way'!Y260)/3)</f>
        <v>0.53419030896666697</v>
      </c>
      <c r="AG260" s="11">
        <f>-'OddsRatio_working_3-way'!U260/(3*'OddsRatio_working_3-way'!X260^(1/3))*COS(('OddsRatio_working_3-way'!Y260+2*PI())/3)</f>
        <v>-0.35853079171194857</v>
      </c>
      <c r="AH260" s="11">
        <f>-'OddsRatio_working_3-way'!U260/(3*'OddsRatio_working_3-way'!X260^(1/3))*COS(('OddsRatio_working_3-way'!Y260+4*PI())/3)</f>
        <v>-0.17565951725471837</v>
      </c>
      <c r="AI260" s="11">
        <f>'OddsRatio_working_3-way'!U260/(3*'OddsRatio_working_3-way'!X260^(1/3))*SIN(('OddsRatio_working_3-way'!Y260)/3)</f>
        <v>-0.10558077953493182</v>
      </c>
      <c r="AJ260" s="11">
        <f>'OddsRatio_working_3-way'!U260/(3*'OddsRatio_working_3-way'!X260^(1/3))*SIN(('OddsRatio_working_3-way'!Y260+2*PI())/3)</f>
        <v>-0.409831988253126</v>
      </c>
      <c r="AK260" s="11">
        <f>'OddsRatio_working_3-way'!U260/(3*'OddsRatio_working_3-way'!X260^(1/3))*SIN(('OddsRatio_working_3-way'!Y260+4*PI())/3)</f>
        <v>0.51541276778805778</v>
      </c>
      <c r="AL260" s="11">
        <f>'OddsRatio_working_3-way'!Z260+'OddsRatio_working_3-way'!AF260</f>
        <v>1.0683806179333339</v>
      </c>
      <c r="AM260" s="11">
        <f>'OddsRatio_working_3-way'!AA260+'OddsRatio_working_3-way'!AG260</f>
        <v>-0.71706158342389714</v>
      </c>
      <c r="AN260" s="11">
        <f>'OddsRatio_working_3-way'!AB260+'OddsRatio_working_3-way'!AH260</f>
        <v>-0.35131903450943675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1.0683806179333339</v>
      </c>
      <c r="AS260" s="11">
        <f>IF(('OddsRatio_working_3-way'!X260=0),IF(Q260&gt;0,-Q260^(1/3),(-Q260)^(1/3)),'OddsRatio_working_3-way'!AM260-'OddsRatio_working_3-way'!R260/3)</f>
        <v>-0.71706158342389714</v>
      </c>
      <c r="AT260" s="11">
        <f>IF(('OddsRatio_working_3-way'!X260=0),IF(Q260&gt;0,-Q260^(1/3),(-Q260)^(1/3)),'OddsRatio_working_3-way'!AN260-'OddsRatio_working_3-way'!R260/3)</f>
        <v>-0.35131903450943675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1.99</v>
      </c>
      <c r="B261" s="4">
        <f>IF('True_Odds_Calculator_3-way'!B262="","",'True_Odds_Calculator_3-way'!B262)</f>
        <v>3.49</v>
      </c>
      <c r="C261" s="4">
        <f>IF('True_Odds_Calculator_3-way'!C262="","",'True_Odds_Calculator_3-way'!C262)</f>
        <v>3.99</v>
      </c>
      <c r="D261" s="9">
        <f t="shared" si="65"/>
        <v>0.48693379625606797</v>
      </c>
      <c r="E261" s="9">
        <f t="shared" si="66"/>
        <v>0.27396263271698346</v>
      </c>
      <c r="F261" s="9">
        <f t="shared" si="67"/>
        <v>0.2391035710269486</v>
      </c>
      <c r="G261" s="9">
        <f t="shared" si="68"/>
        <v>1.0643103736794242</v>
      </c>
      <c r="H261" s="9">
        <f t="shared" si="69"/>
        <v>2.0536672699426299</v>
      </c>
      <c r="I261" s="9">
        <f t="shared" si="70"/>
        <v>3.6501328304617657</v>
      </c>
      <c r="J261" s="9">
        <f t="shared" si="71"/>
        <v>4.1822880173014783</v>
      </c>
      <c r="K261" s="11">
        <f t="shared" si="72"/>
        <v>0.50251256281407031</v>
      </c>
      <c r="L261" s="11">
        <f t="shared" si="73"/>
        <v>0.28653295128939826</v>
      </c>
      <c r="M261" s="11">
        <f t="shared" si="74"/>
        <v>0.25062656641604009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-0.26598327614113815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0.23348171872424861</v>
      </c>
      <c r="Q261" s="11">
        <f>2*'OddsRatio_working_3-way'!K261*'OddsRatio_working_3-way'!L261*'OddsRatio_working_3-way'!M261</f>
        <v>7.2173637936398333E-2</v>
      </c>
      <c r="R261" s="11">
        <f t="shared" si="75"/>
        <v>0</v>
      </c>
      <c r="S261" s="11">
        <f t="shared" si="76"/>
        <v>-0.8778060113838011</v>
      </c>
      <c r="T261" s="11">
        <f t="shared" si="77"/>
        <v>-0.27134652593007758</v>
      </c>
      <c r="U261" s="11">
        <f>'OddsRatio_working_3-way'!S261-'OddsRatio_working_3-way'!R261^2/3</f>
        <v>-0.8778060113838011</v>
      </c>
      <c r="V261" s="11">
        <f>'OddsRatio_working_3-way'!S261*'OddsRatio_working_3-way'!R261/3-2*'OddsRatio_working_3-way'!R261^3/27-'OddsRatio_working_3-way'!T261</f>
        <v>0.27134652593007758</v>
      </c>
      <c r="W261" s="11">
        <f>'OddsRatio_working_3-way'!V261^2+4*'OddsRatio_working_3-way'!U261^3/27</f>
        <v>-2.6576636636501505E-2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0.15827631990511387</v>
      </c>
      <c r="Y261" s="11">
        <f>IF('OddsRatio_working_3-way'!W261&gt;=0,IF('OddsRatio_working_3-way'!V261+SQRT('OddsRatio_working_3-way'!W261)&gt;0,0,PI()),ACOS('OddsRatio_working_3-way'!V261/(2*'OddsRatio_working_3-way'!X261)))</f>
        <v>0.54100327874375842</v>
      </c>
      <c r="Z261" s="11">
        <f>'OddsRatio_working_3-way'!X261^(1/3)*COS('OddsRatio_working_3-way'!Y261/3)</f>
        <v>0.53215518683971219</v>
      </c>
      <c r="AA261" s="11">
        <f>'OddsRatio_working_3-way'!X261^(1/3)*COS(('OddsRatio_working_3-way'!Y261+2*PI())/3)</f>
        <v>-0.35009929112731464</v>
      </c>
      <c r="AB261" s="11">
        <f>'OddsRatio_working_3-way'!X261^(1/3)*COS(('OddsRatio_working_3-way'!Y261+4*PI())/3)</f>
        <v>-0.18205589571239769</v>
      </c>
      <c r="AC261" s="11">
        <f>'OddsRatio_working_3-way'!X261^(1/3)*SIN('OddsRatio_working_3-way'!Y261/3)</f>
        <v>9.7019899578341035E-2</v>
      </c>
      <c r="AD261" s="11">
        <f>'OddsRatio_working_3-way'!X261^(1/3)*SIN(('OddsRatio_working_3-way'!Y261+2*PI())/3)</f>
        <v>0.41234996076967462</v>
      </c>
      <c r="AE261" s="11">
        <f>'OddsRatio_working_3-way'!X261^(1/3)*SIN(('OddsRatio_working_3-way'!Y261+4*PI())/3)</f>
        <v>-0.50936986034801568</v>
      </c>
      <c r="AF261" s="11">
        <f>-'OddsRatio_working_3-way'!U261/(3*'OddsRatio_working_3-way'!X261^(1/3))*COS(('OddsRatio_working_3-way'!Y261)/3)</f>
        <v>0.53215518683971208</v>
      </c>
      <c r="AG261" s="11">
        <f>-'OddsRatio_working_3-way'!U261/(3*'OddsRatio_working_3-way'!X261^(1/3))*COS(('OddsRatio_working_3-way'!Y261+2*PI())/3)</f>
        <v>-0.35009929112731458</v>
      </c>
      <c r="AH261" s="11">
        <f>-'OddsRatio_working_3-way'!U261/(3*'OddsRatio_working_3-way'!X261^(1/3))*COS(('OddsRatio_working_3-way'!Y261+4*PI())/3)</f>
        <v>-0.18205589571239764</v>
      </c>
      <c r="AI261" s="11">
        <f>'OddsRatio_working_3-way'!U261/(3*'OddsRatio_working_3-way'!X261^(1/3))*SIN(('OddsRatio_working_3-way'!Y261)/3)</f>
        <v>-9.7019899578341007E-2</v>
      </c>
      <c r="AJ261" s="11">
        <f>'OddsRatio_working_3-way'!U261/(3*'OddsRatio_working_3-way'!X261^(1/3))*SIN(('OddsRatio_working_3-way'!Y261+2*PI())/3)</f>
        <v>-0.41234996076967456</v>
      </c>
      <c r="AK261" s="11">
        <f>'OddsRatio_working_3-way'!U261/(3*'OddsRatio_working_3-way'!X261^(1/3))*SIN(('OddsRatio_working_3-way'!Y261+4*PI())/3)</f>
        <v>0.50936986034801557</v>
      </c>
      <c r="AL261" s="11">
        <f>'OddsRatio_working_3-way'!Z261+'OddsRatio_working_3-way'!AF261</f>
        <v>1.0643103736794242</v>
      </c>
      <c r="AM261" s="11">
        <f>'OddsRatio_working_3-way'!AA261+'OddsRatio_working_3-way'!AG261</f>
        <v>-0.70019858225462928</v>
      </c>
      <c r="AN261" s="11">
        <f>'OddsRatio_working_3-way'!AB261+'OddsRatio_working_3-way'!AH261</f>
        <v>-0.36411179142479533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1.0643103736794242</v>
      </c>
      <c r="AS261" s="11">
        <f>IF(('OddsRatio_working_3-way'!X261=0),IF(Q261&gt;0,-Q261^(1/3),(-Q261)^(1/3)),'OddsRatio_working_3-way'!AM261-'OddsRatio_working_3-way'!R261/3)</f>
        <v>-0.70019858225462928</v>
      </c>
      <c r="AT261" s="11">
        <f>IF(('OddsRatio_working_3-way'!X261=0),IF(Q261&gt;0,-Q261^(1/3),(-Q261)^(1/3)),'OddsRatio_working_3-way'!AN261-'OddsRatio_working_3-way'!R261/3)</f>
        <v>-0.36411179142479533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2.77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2.95</v>
      </c>
      <c r="D262" s="9">
        <f t="shared" si="65"/>
        <v>0.34775449271546421</v>
      </c>
      <c r="E262" s="9">
        <f t="shared" si="66"/>
        <v>0.32612275364226789</v>
      </c>
      <c r="F262" s="9">
        <f t="shared" si="67"/>
        <v>0.32612275364226789</v>
      </c>
      <c r="G262" s="9">
        <f t="shared" si="68"/>
        <v>1.0596564367119272</v>
      </c>
      <c r="H262" s="9">
        <f t="shared" si="69"/>
        <v>2.8755918929801112</v>
      </c>
      <c r="I262" s="9">
        <f t="shared" si="70"/>
        <v>3.0663300515882579</v>
      </c>
      <c r="J262" s="9">
        <f t="shared" si="71"/>
        <v>3.0663300515882579</v>
      </c>
      <c r="K262" s="11">
        <f t="shared" si="72"/>
        <v>0.36101083032490977</v>
      </c>
      <c r="L262" s="11">
        <f t="shared" si="73"/>
        <v>0.33898305084745761</v>
      </c>
      <c r="M262" s="11">
        <f t="shared" si="74"/>
        <v>0.33898305084745761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-0.2792021048767056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0.23521188255584469</v>
      </c>
      <c r="Q262" s="11">
        <f>2*'OddsRatio_working_3-way'!K262*'OddsRatio_working_3-way'!L262*'OddsRatio_working_3-way'!M262</f>
        <v>8.2967154340685953E-2</v>
      </c>
      <c r="R262" s="11">
        <f t="shared" si="75"/>
        <v>0</v>
      </c>
      <c r="S262" s="11">
        <f t="shared" si="76"/>
        <v>-0.84244308494634446</v>
      </c>
      <c r="T262" s="11">
        <f t="shared" si="77"/>
        <v>-0.29715805465479522</v>
      </c>
      <c r="U262" s="11">
        <f>'OddsRatio_working_3-way'!S262-'OddsRatio_working_3-way'!R262^2/3</f>
        <v>-0.84244308494634446</v>
      </c>
      <c r="V262" s="11">
        <f>'OddsRatio_working_3-way'!S262*'OddsRatio_working_3-way'!R262/3-2*'OddsRatio_working_3-way'!R262^3/27-'OddsRatio_working_3-way'!T262</f>
        <v>0.29715805465479522</v>
      </c>
      <c r="W262" s="11">
        <f>'OddsRatio_working_3-way'!V262^2+4*'OddsRatio_working_3-way'!U262^3/27</f>
        <v>-2.7347245448794411E-4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0.1488089227001444</v>
      </c>
      <c r="Y262" s="11">
        <f>IF('OddsRatio_working_3-way'!W262&gt;=0,IF('OddsRatio_working_3-way'!V262+SQRT('OddsRatio_working_3-way'!W262)&gt;0,0,PI()),ACOS('OddsRatio_working_3-way'!V262/(2*'OddsRatio_working_3-way'!X262)))</f>
        <v>5.5593184780264426E-2</v>
      </c>
      <c r="Z262" s="11">
        <f>'OddsRatio_working_3-way'!X262^(1/3)*COS('OddsRatio_working_3-way'!Y262/3)</f>
        <v>0.52982821835596361</v>
      </c>
      <c r="AA262" s="11">
        <f>'OddsRatio_working_3-way'!X262^(1/3)*COS(('OddsRatio_working_3-way'!Y262+2*PI())/3)</f>
        <v>-0.27341796194570683</v>
      </c>
      <c r="AB262" s="11">
        <f>'OddsRatio_working_3-way'!X262^(1/3)*COS(('OddsRatio_working_3-way'!Y262+4*PI())/3)</f>
        <v>-0.25641025641025683</v>
      </c>
      <c r="AC262" s="11">
        <f>'OddsRatio_working_3-way'!X262^(1/3)*SIN('OddsRatio_working_3-way'!Y262/3)</f>
        <v>9.8194033691902296E-3</v>
      </c>
      <c r="AD262" s="11">
        <f>'OddsRatio_working_3-way'!X262^(1/3)*SIN(('OddsRatio_working_3-way'!Y262+2*PI())/3)</f>
        <v>0.45393499505351809</v>
      </c>
      <c r="AE262" s="11">
        <f>'OddsRatio_working_3-way'!X262^(1/3)*SIN(('OddsRatio_working_3-way'!Y262+4*PI())/3)</f>
        <v>-0.4637543984227081</v>
      </c>
      <c r="AF262" s="11">
        <f>-'OddsRatio_working_3-way'!U262/(3*'OddsRatio_working_3-way'!X262^(1/3))*COS(('OddsRatio_working_3-way'!Y262)/3)</f>
        <v>0.52982821835596361</v>
      </c>
      <c r="AG262" s="11">
        <f>-'OddsRatio_working_3-way'!U262/(3*'OddsRatio_working_3-way'!X262^(1/3))*COS(('OddsRatio_working_3-way'!Y262+2*PI())/3)</f>
        <v>-0.27341796194570683</v>
      </c>
      <c r="AH262" s="11">
        <f>-'OddsRatio_working_3-way'!U262/(3*'OddsRatio_working_3-way'!X262^(1/3))*COS(('OddsRatio_working_3-way'!Y262+4*PI())/3)</f>
        <v>-0.25641025641025683</v>
      </c>
      <c r="AI262" s="11">
        <f>'OddsRatio_working_3-way'!U262/(3*'OddsRatio_working_3-way'!X262^(1/3))*SIN(('OddsRatio_working_3-way'!Y262)/3)</f>
        <v>-9.8194033691902296E-3</v>
      </c>
      <c r="AJ262" s="11">
        <f>'OddsRatio_working_3-way'!U262/(3*'OddsRatio_working_3-way'!X262^(1/3))*SIN(('OddsRatio_working_3-way'!Y262+2*PI())/3)</f>
        <v>-0.45393499505351809</v>
      </c>
      <c r="AK262" s="11">
        <f>'OddsRatio_working_3-way'!U262/(3*'OddsRatio_working_3-way'!X262^(1/3))*SIN(('OddsRatio_working_3-way'!Y262+4*PI())/3)</f>
        <v>0.4637543984227081</v>
      </c>
      <c r="AL262" s="11">
        <f>'OddsRatio_working_3-way'!Z262+'OddsRatio_working_3-way'!AF262</f>
        <v>1.0596564367119272</v>
      </c>
      <c r="AM262" s="11">
        <f>'OddsRatio_working_3-way'!AA262+'OddsRatio_working_3-way'!AG262</f>
        <v>-0.54683592389141367</v>
      </c>
      <c r="AN262" s="11">
        <f>'OddsRatio_working_3-way'!AB262+'OddsRatio_working_3-way'!AH262</f>
        <v>-0.51282051282051366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1.0596564367119272</v>
      </c>
      <c r="AS262" s="11">
        <f>IF(('OddsRatio_working_3-way'!X262=0),IF(Q262&gt;0,-Q262^(1/3),(-Q262)^(1/3)),'OddsRatio_working_3-way'!AM262-'OddsRatio_working_3-way'!R262/3)</f>
        <v>-0.54683592389141367</v>
      </c>
      <c r="AT262" s="11">
        <f>IF(('OddsRatio_working_3-way'!X262=0),IF(Q262&gt;0,-Q262^(1/3),(-Q262)^(1/3)),'OddsRatio_working_3-way'!AN262-'OddsRatio_working_3-way'!R262/3)</f>
        <v>-0.51282051282051366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3.05</v>
      </c>
      <c r="B263" s="4">
        <f>IF('True_Odds_Calculator_3-way'!B264="","",'True_Odds_Calculator_3-way'!B264)</f>
        <v>2.96</v>
      </c>
      <c r="C263" s="4">
        <f>IF('True_Odds_Calculator_3-way'!C264="","",'True_Odds_Calculator_3-way'!C264)</f>
        <v>2.69</v>
      </c>
      <c r="D263" s="9">
        <f t="shared" si="65"/>
        <v>0.31570085174314633</v>
      </c>
      <c r="E263" s="9">
        <f t="shared" si="66"/>
        <v>0.32547902328301137</v>
      </c>
      <c r="F263" s="9">
        <f t="shared" si="67"/>
        <v>0.35882012497384219</v>
      </c>
      <c r="G263" s="9">
        <f t="shared" si="68"/>
        <v>1.0573441937872934</v>
      </c>
      <c r="H263" s="9">
        <f t="shared" si="69"/>
        <v>3.1675555972639513</v>
      </c>
      <c r="I263" s="9">
        <f t="shared" si="70"/>
        <v>3.0723946198230951</v>
      </c>
      <c r="J263" s="9">
        <f t="shared" si="71"/>
        <v>2.7869116875005253</v>
      </c>
      <c r="K263" s="11">
        <f t="shared" si="72"/>
        <v>0.32786885245901642</v>
      </c>
      <c r="L263" s="11">
        <f t="shared" si="73"/>
        <v>0.33783783783783783</v>
      </c>
      <c r="M263" s="11">
        <f t="shared" si="74"/>
        <v>0.37174721189591081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-0.27961006896347251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0.23470969293383825</v>
      </c>
      <c r="Q263" s="11">
        <f>2*'OddsRatio_working_3-way'!K263*'OddsRatio_working_3-way'!L263*'OddsRatio_working_3-way'!M263</f>
        <v>8.235427822239938E-2</v>
      </c>
      <c r="R263" s="11">
        <f t="shared" si="75"/>
        <v>0</v>
      </c>
      <c r="S263" s="11">
        <f t="shared" si="76"/>
        <v>-0.83941788578615195</v>
      </c>
      <c r="T263" s="11">
        <f t="shared" si="77"/>
        <v>-0.29453259150391298</v>
      </c>
      <c r="U263" s="11">
        <f>'OddsRatio_working_3-way'!S263-'OddsRatio_working_3-way'!R263^2/3</f>
        <v>-0.83941788578615195</v>
      </c>
      <c r="V263" s="11">
        <f>'OddsRatio_working_3-way'!S263*'OddsRatio_working_3-way'!R263/3-2*'OddsRatio_working_3-way'!R263^3/27-'OddsRatio_working_3-way'!T263</f>
        <v>0.29453259150391298</v>
      </c>
      <c r="W263" s="11">
        <f>'OddsRatio_working_3-way'!V263^2+4*'OddsRatio_working_3-way'!U263^3/27</f>
        <v>-8.761280019012746E-4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0.14800808716072927</v>
      </c>
      <c r="Y263" s="11">
        <f>IF('OddsRatio_working_3-way'!W263&gt;=0,IF('OddsRatio_working_3-way'!V263+SQRT('OddsRatio_working_3-way'!W263)&gt;0,0,PI()),ACOS('OddsRatio_working_3-way'!V263/(2*'OddsRatio_working_3-way'!X263)))</f>
        <v>0.1001600944807024</v>
      </c>
      <c r="Z263" s="11">
        <f>'OddsRatio_working_3-way'!X263^(1/3)*COS('OddsRatio_working_3-way'!Y263/3)</f>
        <v>0.52867209689364669</v>
      </c>
      <c r="AA263" s="11">
        <f>'OddsRatio_working_3-way'!X263^(1/3)*COS(('OddsRatio_working_3-way'!Y263+2*PI())/3)</f>
        <v>-0.27962761216980481</v>
      </c>
      <c r="AB263" s="11">
        <f>'OddsRatio_working_3-way'!X263^(1/3)*COS(('OddsRatio_working_3-way'!Y263+4*PI())/3)</f>
        <v>-0.24904448472384175</v>
      </c>
      <c r="AC263" s="11">
        <f>'OddsRatio_working_3-way'!X263^(1/3)*SIN('OddsRatio_working_3-way'!Y263/3)</f>
        <v>1.7657176863587434E-2</v>
      </c>
      <c r="AD263" s="11">
        <f>'OddsRatio_working_3-way'!X263^(1/3)*SIN(('OddsRatio_working_3-way'!Y263+2*PI())/3)</f>
        <v>0.44901487775009258</v>
      </c>
      <c r="AE263" s="11">
        <f>'OddsRatio_working_3-way'!X263^(1/3)*SIN(('OddsRatio_working_3-way'!Y263+4*PI())/3)</f>
        <v>-0.46667205461368</v>
      </c>
      <c r="AF263" s="11">
        <f>-'OddsRatio_working_3-way'!U263/(3*'OddsRatio_working_3-way'!X263^(1/3))*COS(('OddsRatio_working_3-way'!Y263)/3)</f>
        <v>0.52867209689364658</v>
      </c>
      <c r="AG263" s="11">
        <f>-'OddsRatio_working_3-way'!U263/(3*'OddsRatio_working_3-way'!X263^(1/3))*COS(('OddsRatio_working_3-way'!Y263+2*PI())/3)</f>
        <v>-0.27962761216980475</v>
      </c>
      <c r="AH263" s="11">
        <f>-'OddsRatio_working_3-way'!U263/(3*'OddsRatio_working_3-way'!X263^(1/3))*COS(('OddsRatio_working_3-way'!Y263+4*PI())/3)</f>
        <v>-0.24904448472384169</v>
      </c>
      <c r="AI263" s="11">
        <f>'OddsRatio_working_3-way'!U263/(3*'OddsRatio_working_3-way'!X263^(1/3))*SIN(('OddsRatio_working_3-way'!Y263)/3)</f>
        <v>-1.7657176863587431E-2</v>
      </c>
      <c r="AJ263" s="11">
        <f>'OddsRatio_working_3-way'!U263/(3*'OddsRatio_working_3-way'!X263^(1/3))*SIN(('OddsRatio_working_3-way'!Y263+2*PI())/3)</f>
        <v>-0.44901487775009247</v>
      </c>
      <c r="AK263" s="11">
        <f>'OddsRatio_working_3-way'!U263/(3*'OddsRatio_working_3-way'!X263^(1/3))*SIN(('OddsRatio_working_3-way'!Y263+4*PI())/3)</f>
        <v>0.46667205461367989</v>
      </c>
      <c r="AL263" s="11">
        <f>'OddsRatio_working_3-way'!Z263+'OddsRatio_working_3-way'!AF263</f>
        <v>1.0573441937872934</v>
      </c>
      <c r="AM263" s="11">
        <f>'OddsRatio_working_3-way'!AA263+'OddsRatio_working_3-way'!AG263</f>
        <v>-0.55925522433960961</v>
      </c>
      <c r="AN263" s="11">
        <f>'OddsRatio_working_3-way'!AB263+'OddsRatio_working_3-way'!AH263</f>
        <v>-0.49808896944768344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1.0573441937872934</v>
      </c>
      <c r="AS263" s="11">
        <f>IF(('OddsRatio_working_3-way'!X263=0),IF(Q263&gt;0,-Q263^(1/3),(-Q263)^(1/3)),'OddsRatio_working_3-way'!AM263-'OddsRatio_working_3-way'!R263/3)</f>
        <v>-0.55925522433960961</v>
      </c>
      <c r="AT263" s="11">
        <f>IF(('OddsRatio_working_3-way'!X263=0),IF(Q263&gt;0,-Q263^(1/3),(-Q263)^(1/3)),'OddsRatio_working_3-way'!AN263-'OddsRatio_working_3-way'!R263/3)</f>
        <v>-0.49808896944768344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1.65</v>
      </c>
      <c r="B264" s="4">
        <f>IF('True_Odds_Calculator_3-way'!B265="","",'True_Odds_Calculator_3-way'!B265)</f>
        <v>3.55</v>
      </c>
      <c r="C264" s="4">
        <f>IF('True_Odds_Calculator_3-way'!C265="","",'True_Odds_Calculator_3-way'!C265)</f>
        <v>6.36</v>
      </c>
      <c r="D264" s="9">
        <f t="shared" si="65"/>
        <v>0.58701557569612695</v>
      </c>
      <c r="E264" s="9">
        <f t="shared" si="66"/>
        <v>0.26595664241736144</v>
      </c>
      <c r="F264" s="9">
        <f t="shared" si="67"/>
        <v>0.14702778188651161</v>
      </c>
      <c r="G264" s="9">
        <f t="shared" si="68"/>
        <v>1.0823574008606693</v>
      </c>
      <c r="H264" s="9">
        <f t="shared" si="69"/>
        <v>1.7035323105594349</v>
      </c>
      <c r="I264" s="9">
        <f t="shared" si="70"/>
        <v>3.7600113721947062</v>
      </c>
      <c r="J264" s="9">
        <f t="shared" si="71"/>
        <v>6.8014356686131876</v>
      </c>
      <c r="K264" s="11">
        <f t="shared" si="72"/>
        <v>0.60606060606060608</v>
      </c>
      <c r="L264" s="11">
        <f t="shared" si="73"/>
        <v>0.28169014084507044</v>
      </c>
      <c r="M264" s="11">
        <f t="shared" si="74"/>
        <v>0.15723270440251572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-0.23847832564282201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0.22977583434665549</v>
      </c>
      <c r="Q264" s="11">
        <f>2*'OddsRatio_working_3-way'!K264*'OddsRatio_working_3-way'!L264*'OddsRatio_working_3-way'!M264</f>
        <v>5.3685942604358765E-2</v>
      </c>
      <c r="R264" s="11">
        <f t="shared" si="75"/>
        <v>0</v>
      </c>
      <c r="S264" s="11">
        <f t="shared" si="76"/>
        <v>-0.96350825060219281</v>
      </c>
      <c r="T264" s="11">
        <f t="shared" si="77"/>
        <v>-0.22511875014069926</v>
      </c>
      <c r="U264" s="11">
        <f>'OddsRatio_working_3-way'!S264-'OddsRatio_working_3-way'!R264^2/3</f>
        <v>-0.96350825060219281</v>
      </c>
      <c r="V264" s="11">
        <f>'OddsRatio_working_3-way'!S264*'OddsRatio_working_3-way'!R264/3-2*'OddsRatio_working_3-way'!R264^3/27-'OddsRatio_working_3-way'!T264</f>
        <v>0.22511875014069926</v>
      </c>
      <c r="W264" s="11">
        <f>'OddsRatio_working_3-way'!V264^2+4*'OddsRatio_working_3-way'!U264^3/27</f>
        <v>-8.1835785516134796E-2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0.18201252510544802</v>
      </c>
      <c r="Y264" s="11">
        <f>IF('OddsRatio_working_3-way'!W264&gt;=0,IF('OddsRatio_working_3-way'!V264+SQRT('OddsRatio_working_3-way'!W264)&gt;0,0,PI()),ACOS('OddsRatio_working_3-way'!V264/(2*'OddsRatio_working_3-way'!X264)))</f>
        <v>0.90407145348516527</v>
      </c>
      <c r="Z264" s="11">
        <f>'OddsRatio_working_3-way'!X264^(1/3)*COS('OddsRatio_working_3-way'!Y264/3)</f>
        <v>0.54117870043033467</v>
      </c>
      <c r="AA264" s="11">
        <f>'OddsRatio_working_3-way'!X264^(1/3)*COS(('OddsRatio_working_3-way'!Y264+2*PI())/3)</f>
        <v>-0.41626458249900061</v>
      </c>
      <c r="AB264" s="11">
        <f>'OddsRatio_working_3-way'!X264^(1/3)*COS(('OddsRatio_working_3-way'!Y264+4*PI())/3)</f>
        <v>-0.12491411793133372</v>
      </c>
      <c r="AC264" s="11">
        <f>'OddsRatio_working_3-way'!X264^(1/3)*SIN('OddsRatio_working_3-way'!Y264/3)</f>
        <v>0.16821126914666493</v>
      </c>
      <c r="AD264" s="11">
        <f>'OddsRatio_working_3-way'!X264^(1/3)*SIN(('OddsRatio_working_3-way'!Y264+2*PI())/3)</f>
        <v>0.38456886798638595</v>
      </c>
      <c r="AE264" s="11">
        <f>'OddsRatio_working_3-way'!X264^(1/3)*SIN(('OddsRatio_working_3-way'!Y264+4*PI())/3)</f>
        <v>-0.55278013713305085</v>
      </c>
      <c r="AF264" s="11">
        <f>-'OddsRatio_working_3-way'!U264/(3*'OddsRatio_working_3-way'!X264^(1/3))*COS(('OddsRatio_working_3-way'!Y264)/3)</f>
        <v>0.54117870043033467</v>
      </c>
      <c r="AG264" s="11">
        <f>-'OddsRatio_working_3-way'!U264/(3*'OddsRatio_working_3-way'!X264^(1/3))*COS(('OddsRatio_working_3-way'!Y264+2*PI())/3)</f>
        <v>-0.41626458249900061</v>
      </c>
      <c r="AH264" s="11">
        <f>-'OddsRatio_working_3-way'!U264/(3*'OddsRatio_working_3-way'!X264^(1/3))*COS(('OddsRatio_working_3-way'!Y264+4*PI())/3)</f>
        <v>-0.12491411793133372</v>
      </c>
      <c r="AI264" s="11">
        <f>'OddsRatio_working_3-way'!U264/(3*'OddsRatio_working_3-way'!X264^(1/3))*SIN(('OddsRatio_working_3-way'!Y264)/3)</f>
        <v>-0.16821126914666493</v>
      </c>
      <c r="AJ264" s="11">
        <f>'OddsRatio_working_3-way'!U264/(3*'OddsRatio_working_3-way'!X264^(1/3))*SIN(('OddsRatio_working_3-way'!Y264+2*PI())/3)</f>
        <v>-0.38456886798638595</v>
      </c>
      <c r="AK264" s="11">
        <f>'OddsRatio_working_3-way'!U264/(3*'OddsRatio_working_3-way'!X264^(1/3))*SIN(('OddsRatio_working_3-way'!Y264+4*PI())/3)</f>
        <v>0.55278013713305085</v>
      </c>
      <c r="AL264" s="11">
        <f>'OddsRatio_working_3-way'!Z264+'OddsRatio_working_3-way'!AF264</f>
        <v>1.0823574008606693</v>
      </c>
      <c r="AM264" s="11">
        <f>'OddsRatio_working_3-way'!AA264+'OddsRatio_working_3-way'!AG264</f>
        <v>-0.83252916499800123</v>
      </c>
      <c r="AN264" s="11">
        <f>'OddsRatio_working_3-way'!AB264+'OddsRatio_working_3-way'!AH264</f>
        <v>-0.24982823586266745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1.0823574008606693</v>
      </c>
      <c r="AS264" s="11">
        <f>IF(('OddsRatio_working_3-way'!X264=0),IF(Q264&gt;0,-Q264^(1/3),(-Q264)^(1/3)),'OddsRatio_working_3-way'!AM264-'OddsRatio_working_3-way'!R264/3)</f>
        <v>-0.83252916499800123</v>
      </c>
      <c r="AT264" s="11">
        <f>IF(('OddsRatio_working_3-way'!X264=0),IF(Q264&gt;0,-Q264^(1/3),(-Q264)^(1/3)),'OddsRatio_working_3-way'!AN264-'OddsRatio_working_3-way'!R264/3)</f>
        <v>-0.24982823586266745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2.44</v>
      </c>
      <c r="B265" s="4">
        <f>IF('True_Odds_Calculator_3-way'!B266="","",'True_Odds_Calculator_3-way'!B266)</f>
        <v>2.92</v>
      </c>
      <c r="C265" s="4">
        <f>IF('True_Odds_Calculator_3-way'!C266="","",'True_Odds_Calculator_3-way'!C266)</f>
        <v>3.5</v>
      </c>
      <c r="D265" s="9">
        <f t="shared" si="65"/>
        <v>0.39608855484814642</v>
      </c>
      <c r="E265" s="9">
        <f t="shared" si="66"/>
        <v>0.32971555562025495</v>
      </c>
      <c r="F265" s="9">
        <f t="shared" si="67"/>
        <v>0.27419588953159846</v>
      </c>
      <c r="G265" s="9">
        <f t="shared" si="68"/>
        <v>1.0588110736572651</v>
      </c>
      <c r="H265" s="9">
        <f t="shared" si="69"/>
        <v>2.5246879460664622</v>
      </c>
      <c r="I265" s="9">
        <f t="shared" si="70"/>
        <v>3.0329172614219493</v>
      </c>
      <c r="J265" s="9">
        <f t="shared" si="71"/>
        <v>3.6470276841431626</v>
      </c>
      <c r="K265" s="11">
        <f t="shared" si="72"/>
        <v>0.4098360655737705</v>
      </c>
      <c r="L265" s="11">
        <f t="shared" si="73"/>
        <v>0.34246575342465752</v>
      </c>
      <c r="M265" s="11">
        <f t="shared" si="74"/>
        <v>0.2857142857142857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-0.27718071284206458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0.2349940649963107</v>
      </c>
      <c r="Q265" s="11">
        <f>2*'OddsRatio_working_3-way'!K265*'OddsRatio_working_3-way'!L265*'OddsRatio_working_3-way'!M265</f>
        <v>8.0202752558467802E-2</v>
      </c>
      <c r="R265" s="11">
        <f t="shared" si="75"/>
        <v>0</v>
      </c>
      <c r="S265" s="11">
        <f t="shared" si="76"/>
        <v>-0.84780092592592649</v>
      </c>
      <c r="T265" s="11">
        <f t="shared" si="77"/>
        <v>-0.28935185185185203</v>
      </c>
      <c r="U265" s="11">
        <f>'OddsRatio_working_3-way'!S265-'OddsRatio_working_3-way'!R265^2/3</f>
        <v>-0.84780092592592649</v>
      </c>
      <c r="V265" s="11">
        <f>'OddsRatio_working_3-way'!S265*'OddsRatio_working_3-way'!R265/3-2*'OddsRatio_working_3-way'!R265^3/27-'OddsRatio_working_3-way'!T265</f>
        <v>0.28935185185185203</v>
      </c>
      <c r="W265" s="11">
        <f>'OddsRatio_working_3-way'!V265^2+4*'OddsRatio_working_3-way'!U265^3/27</f>
        <v>-6.5526655222270941E-3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0.15023078886526825</v>
      </c>
      <c r="Y265" s="11">
        <f>IF('OddsRatio_working_3-way'!W265&gt;=0,IF('OddsRatio_working_3-way'!V265+SQRT('OddsRatio_working_3-way'!W265)&gt;0,0,PI()),ACOS('OddsRatio_working_3-way'!V265/(2*'OddsRatio_working_3-way'!X265)))</f>
        <v>0.2727844135103823</v>
      </c>
      <c r="Z265" s="11">
        <f>'OddsRatio_working_3-way'!X265^(1/3)*COS('OddsRatio_working_3-way'!Y265/3)</f>
        <v>0.52940553682863267</v>
      </c>
      <c r="AA265" s="11">
        <f>'OddsRatio_working_3-way'!X265^(1/3)*COS(('OddsRatio_working_3-way'!Y265+2*PI())/3)</f>
        <v>-0.3065066517611072</v>
      </c>
      <c r="AB265" s="11">
        <f>'OddsRatio_working_3-way'!X265^(1/3)*COS(('OddsRatio_working_3-way'!Y265+4*PI())/3)</f>
        <v>-0.22289888506752556</v>
      </c>
      <c r="AC265" s="11">
        <f>'OddsRatio_working_3-way'!X265^(1/3)*SIN('OddsRatio_working_3-way'!Y265/3)</f>
        <v>4.8270966606882869E-2</v>
      </c>
      <c r="AD265" s="11">
        <f>'OddsRatio_working_3-way'!X265^(1/3)*SIN(('OddsRatio_working_3-way'!Y265+2*PI())/3)</f>
        <v>0.43434316049429267</v>
      </c>
      <c r="AE265" s="11">
        <f>'OddsRatio_working_3-way'!X265^(1/3)*SIN(('OddsRatio_working_3-way'!Y265+4*PI())/3)</f>
        <v>-0.48261412710117552</v>
      </c>
      <c r="AF265" s="11">
        <f>-'OddsRatio_working_3-way'!U265/(3*'OddsRatio_working_3-way'!X265^(1/3))*COS(('OddsRatio_working_3-way'!Y265)/3)</f>
        <v>0.52940553682863256</v>
      </c>
      <c r="AG265" s="11">
        <f>-'OddsRatio_working_3-way'!U265/(3*'OddsRatio_working_3-way'!X265^(1/3))*COS(('OddsRatio_working_3-way'!Y265+2*PI())/3)</f>
        <v>-0.30650665176110714</v>
      </c>
      <c r="AH265" s="11">
        <f>-'OddsRatio_working_3-way'!U265/(3*'OddsRatio_working_3-way'!X265^(1/3))*COS(('OddsRatio_working_3-way'!Y265+4*PI())/3)</f>
        <v>-0.2228988850675255</v>
      </c>
      <c r="AI265" s="11">
        <f>'OddsRatio_working_3-way'!U265/(3*'OddsRatio_working_3-way'!X265^(1/3))*SIN(('OddsRatio_working_3-way'!Y265)/3)</f>
        <v>-4.8270966606882862E-2</v>
      </c>
      <c r="AJ265" s="11">
        <f>'OddsRatio_working_3-way'!U265/(3*'OddsRatio_working_3-way'!X265^(1/3))*SIN(('OddsRatio_working_3-way'!Y265+2*PI())/3)</f>
        <v>-0.43434316049429256</v>
      </c>
      <c r="AK265" s="11">
        <f>'OddsRatio_working_3-way'!U265/(3*'OddsRatio_working_3-way'!X265^(1/3))*SIN(('OddsRatio_working_3-way'!Y265+4*PI())/3)</f>
        <v>0.48261412710117541</v>
      </c>
      <c r="AL265" s="11">
        <f>'OddsRatio_working_3-way'!Z265+'OddsRatio_working_3-way'!AF265</f>
        <v>1.0588110736572651</v>
      </c>
      <c r="AM265" s="11">
        <f>'OddsRatio_working_3-way'!AA265+'OddsRatio_working_3-way'!AG265</f>
        <v>-0.61301330352221428</v>
      </c>
      <c r="AN265" s="11">
        <f>'OddsRatio_working_3-way'!AB265+'OddsRatio_working_3-way'!AH265</f>
        <v>-0.44579777013505106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1.0588110736572651</v>
      </c>
      <c r="AS265" s="11">
        <f>IF(('OddsRatio_working_3-way'!X265=0),IF(Q265&gt;0,-Q265^(1/3),(-Q265)^(1/3)),'OddsRatio_working_3-way'!AM265-'OddsRatio_working_3-way'!R265/3)</f>
        <v>-0.61301330352221428</v>
      </c>
      <c r="AT265" s="11">
        <f>IF(('OddsRatio_working_3-way'!X265=0),IF(Q265&gt;0,-Q265^(1/3),(-Q265)^(1/3)),'OddsRatio_working_3-way'!AN265-'OddsRatio_working_3-way'!R265/3)</f>
        <v>-0.44579777013505106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3.26</v>
      </c>
      <c r="B266" s="4">
        <f>IF('True_Odds_Calculator_3-way'!B267="","",'True_Odds_Calculator_3-way'!B267)</f>
        <v>2.9</v>
      </c>
      <c r="C266" s="4">
        <f>IF('True_Odds_Calculator_3-way'!C267="","",'True_Odds_Calculator_3-way'!C267)</f>
        <v>2.58</v>
      </c>
      <c r="D266" s="9">
        <f t="shared" si="65"/>
        <v>0.29445383369416467</v>
      </c>
      <c r="E266" s="9">
        <f t="shared" si="66"/>
        <v>0.3317370602365185</v>
      </c>
      <c r="F266" s="9">
        <f t="shared" si="67"/>
        <v>0.37380910606931689</v>
      </c>
      <c r="G266" s="9">
        <f t="shared" si="68"/>
        <v>1.0602292564685358</v>
      </c>
      <c r="H266" s="9">
        <f t="shared" si="69"/>
        <v>3.3961181196188903</v>
      </c>
      <c r="I266" s="9">
        <f t="shared" si="70"/>
        <v>3.014435587290218</v>
      </c>
      <c r="J266" s="9">
        <f t="shared" si="71"/>
        <v>2.6751622252202867</v>
      </c>
      <c r="K266" s="11">
        <f t="shared" si="72"/>
        <v>0.30674846625766872</v>
      </c>
      <c r="L266" s="11">
        <f t="shared" si="73"/>
        <v>0.34482758620689657</v>
      </c>
      <c r="M266" s="11">
        <f t="shared" si="74"/>
        <v>0.38759689922480617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-0.27815304788752715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0.23532961725728657</v>
      </c>
      <c r="Q266" s="11">
        <f>2*'OddsRatio_working_3-way'!K266*'OddsRatio_working_3-way'!L266*'OddsRatio_working_3-way'!M266</f>
        <v>8.1996382319612052E-2</v>
      </c>
      <c r="R266" s="11">
        <f t="shared" si="75"/>
        <v>0</v>
      </c>
      <c r="S266" s="11">
        <f t="shared" si="76"/>
        <v>-0.84604364052283731</v>
      </c>
      <c r="T266" s="11">
        <f t="shared" si="77"/>
        <v>-0.29478872492084923</v>
      </c>
      <c r="U266" s="11">
        <f>'OddsRatio_working_3-way'!S266-'OddsRatio_working_3-way'!R266^2/3</f>
        <v>-0.84604364052283731</v>
      </c>
      <c r="V266" s="11">
        <f>'OddsRatio_working_3-way'!S266*'OddsRatio_working_3-way'!R266/3-2*'OddsRatio_working_3-way'!R266^3/27-'OddsRatio_working_3-way'!T266</f>
        <v>0.29478872492084923</v>
      </c>
      <c r="W266" s="11">
        <f>'OddsRatio_working_3-way'!V266^2+4*'OddsRatio_working_3-way'!U266^3/27</f>
        <v>-2.8165622513948579E-3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0.14976394308365329</v>
      </c>
      <c r="Y266" s="11">
        <f>IF('OddsRatio_working_3-way'!W266&gt;=0,IF('OddsRatio_working_3-way'!V266+SQRT('OddsRatio_working_3-way'!W266)&gt;0,0,PI()),ACOS('OddsRatio_working_3-way'!V266/(2*'OddsRatio_working_3-way'!X266)))</f>
        <v>0.17812357340726459</v>
      </c>
      <c r="Z266" s="11">
        <f>'OddsRatio_working_3-way'!X266^(1/3)*COS('OddsRatio_working_3-way'!Y266/3)</f>
        <v>0.53011462823426792</v>
      </c>
      <c r="AA266" s="11">
        <f>'OddsRatio_working_3-way'!X266^(1/3)*COS(('OddsRatio_working_3-way'!Y266+2*PI())/3)</f>
        <v>-0.2923478038478487</v>
      </c>
      <c r="AB266" s="11">
        <f>'OddsRatio_working_3-way'!X266^(1/3)*COS(('OddsRatio_working_3-way'!Y266+4*PI())/3)</f>
        <v>-0.23776682438641913</v>
      </c>
      <c r="AC266" s="11">
        <f>'OddsRatio_working_3-way'!X266^(1/3)*SIN('OddsRatio_working_3-way'!Y266/3)</f>
        <v>3.1512343184689838E-2</v>
      </c>
      <c r="AD266" s="11">
        <f>'OddsRatio_working_3-way'!X266^(1/3)*SIN(('OddsRatio_working_3-way'!Y266+2*PI())/3)</f>
        <v>0.44333656337627458</v>
      </c>
      <c r="AE266" s="11">
        <f>'OddsRatio_working_3-way'!X266^(1/3)*SIN(('OddsRatio_working_3-way'!Y266+4*PI())/3)</f>
        <v>-0.47484890656096435</v>
      </c>
      <c r="AF266" s="11">
        <f>-'OddsRatio_working_3-way'!U266/(3*'OddsRatio_working_3-way'!X266^(1/3))*COS(('OddsRatio_working_3-way'!Y266)/3)</f>
        <v>0.53011462823426792</v>
      </c>
      <c r="AG266" s="11">
        <f>-'OddsRatio_working_3-way'!U266/(3*'OddsRatio_working_3-way'!X266^(1/3))*COS(('OddsRatio_working_3-way'!Y266+2*PI())/3)</f>
        <v>-0.2923478038478487</v>
      </c>
      <c r="AH266" s="11">
        <f>-'OddsRatio_working_3-way'!U266/(3*'OddsRatio_working_3-way'!X266^(1/3))*COS(('OddsRatio_working_3-way'!Y266+4*PI())/3)</f>
        <v>-0.23776682438641913</v>
      </c>
      <c r="AI266" s="11">
        <f>'OddsRatio_working_3-way'!U266/(3*'OddsRatio_working_3-way'!X266^(1/3))*SIN(('OddsRatio_working_3-way'!Y266)/3)</f>
        <v>-3.1512343184689838E-2</v>
      </c>
      <c r="AJ266" s="11">
        <f>'OddsRatio_working_3-way'!U266/(3*'OddsRatio_working_3-way'!X266^(1/3))*SIN(('OddsRatio_working_3-way'!Y266+2*PI())/3)</f>
        <v>-0.44333656337627458</v>
      </c>
      <c r="AK266" s="11">
        <f>'OddsRatio_working_3-way'!U266/(3*'OddsRatio_working_3-way'!X266^(1/3))*SIN(('OddsRatio_working_3-way'!Y266+4*PI())/3)</f>
        <v>0.47484890656096435</v>
      </c>
      <c r="AL266" s="11">
        <f>'OddsRatio_working_3-way'!Z266+'OddsRatio_working_3-way'!AF266</f>
        <v>1.0602292564685358</v>
      </c>
      <c r="AM266" s="11">
        <f>'OddsRatio_working_3-way'!AA266+'OddsRatio_working_3-way'!AG266</f>
        <v>-0.58469560769569739</v>
      </c>
      <c r="AN266" s="11">
        <f>'OddsRatio_working_3-way'!AB266+'OddsRatio_working_3-way'!AH266</f>
        <v>-0.47553364877283827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1.0602292564685358</v>
      </c>
      <c r="AS266" s="11">
        <f>IF(('OddsRatio_working_3-way'!X266=0),IF(Q266&gt;0,-Q266^(1/3),(-Q266)^(1/3)),'OddsRatio_working_3-way'!AM266-'OddsRatio_working_3-way'!R266/3)</f>
        <v>-0.58469560769569739</v>
      </c>
      <c r="AT266" s="11">
        <f>IF(('OddsRatio_working_3-way'!X266=0),IF(Q266&gt;0,-Q266^(1/3),(-Q266)^(1/3)),'OddsRatio_working_3-way'!AN266-'OddsRatio_working_3-way'!R266/3)</f>
        <v>-0.47553364877283827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2.2999999999999998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3.78</v>
      </c>
      <c r="D267" s="9">
        <f t="shared" si="65"/>
        <v>0.42012075857085956</v>
      </c>
      <c r="E267" s="9">
        <f t="shared" si="66"/>
        <v>0.32682039529379492</v>
      </c>
      <c r="F267" s="9">
        <f t="shared" si="67"/>
        <v>0.25305884613534535</v>
      </c>
      <c r="G267" s="9">
        <f t="shared" si="68"/>
        <v>1.0617446194824431</v>
      </c>
      <c r="H267" s="9">
        <f t="shared" si="69"/>
        <v>2.3802680053271761</v>
      </c>
      <c r="I267" s="9">
        <f t="shared" si="70"/>
        <v>3.0597845617959396</v>
      </c>
      <c r="J267" s="9">
        <f t="shared" si="71"/>
        <v>3.9516500421611918</v>
      </c>
      <c r="K267" s="11">
        <f t="shared" si="72"/>
        <v>0.43478260869565222</v>
      </c>
      <c r="L267" s="11">
        <f t="shared" si="73"/>
        <v>0.3401360544217687</v>
      </c>
      <c r="M267" s="11">
        <f t="shared" si="74"/>
        <v>0.26455026455026459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-0.27429817107427268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0.23552093945468691</v>
      </c>
      <c r="Q267" s="11">
        <f>2*'OddsRatio_working_3-way'!K267*'OddsRatio_working_3-way'!L267*'OddsRatio_working_3-way'!M267</f>
        <v>7.8246159287271397E-2</v>
      </c>
      <c r="R267" s="11">
        <f t="shared" si="75"/>
        <v>0</v>
      </c>
      <c r="S267" s="11">
        <f t="shared" si="76"/>
        <v>-0.85863109670867643</v>
      </c>
      <c r="T267" s="11">
        <f t="shared" si="77"/>
        <v>-0.28525950056766658</v>
      </c>
      <c r="U267" s="11">
        <f>'OddsRatio_working_3-way'!S267-'OddsRatio_working_3-way'!R267^2/3</f>
        <v>-0.85863109670867643</v>
      </c>
      <c r="V267" s="11">
        <f>'OddsRatio_working_3-way'!S267*'OddsRatio_working_3-way'!R267/3-2*'OddsRatio_working_3-way'!R267^3/27-'OddsRatio_working_3-way'!T267</f>
        <v>0.28525950056766658</v>
      </c>
      <c r="W267" s="11">
        <f>'OddsRatio_working_3-way'!V267^2+4*'OddsRatio_working_3-way'!U267^3/27</f>
        <v>-1.2408277997260062E-2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0.15311863101968898</v>
      </c>
      <c r="Y267" s="11">
        <f>IF('OddsRatio_working_3-way'!W267&gt;=0,IF('OddsRatio_working_3-way'!V267+SQRT('OddsRatio_working_3-way'!W267)&gt;0,0,PI()),ACOS('OddsRatio_working_3-way'!V267/(2*'OddsRatio_working_3-way'!X267)))</f>
        <v>0.3722857788432512</v>
      </c>
      <c r="Z267" s="11">
        <f>'OddsRatio_working_3-way'!X267^(1/3)*COS('OddsRatio_working_3-way'!Y267/3)</f>
        <v>0.53087230974122157</v>
      </c>
      <c r="AA267" s="11">
        <f>'OddsRatio_working_3-way'!X267^(1/3)*COS(('OddsRatio_working_3-way'!Y267+2*PI())/3)</f>
        <v>-0.32278349342859874</v>
      </c>
      <c r="AB267" s="11">
        <f>'OddsRatio_working_3-way'!X267^(1/3)*COS(('OddsRatio_working_3-way'!Y267+4*PI())/3)</f>
        <v>-0.20808881631262274</v>
      </c>
      <c r="AC267" s="11">
        <f>'OddsRatio_working_3-way'!X267^(1/3)*SIN('OddsRatio_working_3-way'!Y267/3)</f>
        <v>6.6219002707525995E-2</v>
      </c>
      <c r="AD267" s="11">
        <f>'OddsRatio_working_3-way'!X267^(1/3)*SIN(('OddsRatio_working_3-way'!Y267+2*PI())/3)</f>
        <v>0.42663940504785608</v>
      </c>
      <c r="AE267" s="11">
        <f>'OddsRatio_working_3-way'!X267^(1/3)*SIN(('OddsRatio_working_3-way'!Y267+4*PI())/3)</f>
        <v>-0.49285840775538203</v>
      </c>
      <c r="AF267" s="11">
        <f>-'OddsRatio_working_3-way'!U267/(3*'OddsRatio_working_3-way'!X267^(1/3))*COS(('OddsRatio_working_3-way'!Y267)/3)</f>
        <v>0.53087230974122157</v>
      </c>
      <c r="AG267" s="11">
        <f>-'OddsRatio_working_3-way'!U267/(3*'OddsRatio_working_3-way'!X267^(1/3))*COS(('OddsRatio_working_3-way'!Y267+2*PI())/3)</f>
        <v>-0.32278349342859874</v>
      </c>
      <c r="AH267" s="11">
        <f>-'OddsRatio_working_3-way'!U267/(3*'OddsRatio_working_3-way'!X267^(1/3))*COS(('OddsRatio_working_3-way'!Y267+4*PI())/3)</f>
        <v>-0.20808881631262274</v>
      </c>
      <c r="AI267" s="11">
        <f>'OddsRatio_working_3-way'!U267/(3*'OddsRatio_working_3-way'!X267^(1/3))*SIN(('OddsRatio_working_3-way'!Y267)/3)</f>
        <v>-6.6219002707525995E-2</v>
      </c>
      <c r="AJ267" s="11">
        <f>'OddsRatio_working_3-way'!U267/(3*'OddsRatio_working_3-way'!X267^(1/3))*SIN(('OddsRatio_working_3-way'!Y267+2*PI())/3)</f>
        <v>-0.42663940504785608</v>
      </c>
      <c r="AK267" s="11">
        <f>'OddsRatio_working_3-way'!U267/(3*'OddsRatio_working_3-way'!X267^(1/3))*SIN(('OddsRatio_working_3-way'!Y267+4*PI())/3)</f>
        <v>0.49285840775538203</v>
      </c>
      <c r="AL267" s="11">
        <f>'OddsRatio_working_3-way'!Z267+'OddsRatio_working_3-way'!AF267</f>
        <v>1.0617446194824431</v>
      </c>
      <c r="AM267" s="11">
        <f>'OddsRatio_working_3-way'!AA267+'OddsRatio_working_3-way'!AG267</f>
        <v>-0.64556698685719749</v>
      </c>
      <c r="AN267" s="11">
        <f>'OddsRatio_working_3-way'!AB267+'OddsRatio_working_3-way'!AH267</f>
        <v>-0.41617763262524549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1.0617446194824431</v>
      </c>
      <c r="AS267" s="11">
        <f>IF(('OddsRatio_working_3-way'!X267=0),IF(Q267&gt;0,-Q267^(1/3),(-Q267)^(1/3)),'OddsRatio_working_3-way'!AM267-'OddsRatio_working_3-way'!R267/3)</f>
        <v>-0.64556698685719749</v>
      </c>
      <c r="AT267" s="11">
        <f>IF(('OddsRatio_working_3-way'!X267=0),IF(Q267&gt;0,-Q267^(1/3),(-Q267)^(1/3)),'OddsRatio_working_3-way'!AN267-'OddsRatio_working_3-way'!R267/3)</f>
        <v>-0.41617763262524549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2.41</v>
      </c>
      <c r="B268" s="4">
        <f>IF('True_Odds_Calculator_3-way'!B269="","",'True_Odds_Calculator_3-way'!B269)</f>
        <v>3.31</v>
      </c>
      <c r="C268" s="4">
        <f>IF('True_Odds_Calculator_3-way'!C269="","",'True_Odds_Calculator_3-way'!C269)</f>
        <v>3.11</v>
      </c>
      <c r="D268" s="9">
        <f t="shared" si="65"/>
        <v>0.40093694401796237</v>
      </c>
      <c r="E268" s="9">
        <f t="shared" si="66"/>
        <v>0.29003367274284236</v>
      </c>
      <c r="F268" s="9">
        <f t="shared" si="67"/>
        <v>0.30902938323919527</v>
      </c>
      <c r="G268" s="9">
        <f t="shared" si="68"/>
        <v>1.0596863719574396</v>
      </c>
      <c r="H268" s="9">
        <f t="shared" si="69"/>
        <v>2.4941577844599898</v>
      </c>
      <c r="I268" s="9">
        <f t="shared" si="70"/>
        <v>3.4478755192216854</v>
      </c>
      <c r="J268" s="9">
        <f t="shared" si="71"/>
        <v>3.2359382448301974</v>
      </c>
      <c r="K268" s="11">
        <f t="shared" si="72"/>
        <v>0.41493775933609955</v>
      </c>
      <c r="L268" s="11">
        <f t="shared" si="73"/>
        <v>0.30211480362537763</v>
      </c>
      <c r="M268" s="11">
        <f t="shared" si="74"/>
        <v>0.32154340836012862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-0.27701808484665169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0.23499743901161452</v>
      </c>
      <c r="Q268" s="11">
        <f>2*'OddsRatio_working_3-way'!K268*'OddsRatio_working_3-way'!L268*'OddsRatio_working_3-way'!M268</f>
        <v>8.0616617156643033E-2</v>
      </c>
      <c r="R268" s="11">
        <f t="shared" si="75"/>
        <v>0</v>
      </c>
      <c r="S268" s="11">
        <f t="shared" si="76"/>
        <v>-0.84831082108484557</v>
      </c>
      <c r="T268" s="11">
        <f t="shared" si="77"/>
        <v>-0.29101571906855755</v>
      </c>
      <c r="U268" s="11">
        <f>'OddsRatio_working_3-way'!S268-'OddsRatio_working_3-way'!R268^2/3</f>
        <v>-0.84831082108484557</v>
      </c>
      <c r="V268" s="11">
        <f>'OddsRatio_working_3-way'!S268*'OddsRatio_working_3-way'!R268/3-2*'OddsRatio_working_3-way'!R268^3/27-'OddsRatio_working_3-way'!T268</f>
        <v>0.29101571906855755</v>
      </c>
      <c r="W268" s="11">
        <f>'OddsRatio_working_3-way'!V268^2+4*'OddsRatio_working_3-way'!U268^3/27</f>
        <v>-5.7499958270717938E-3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0.15036633979390251</v>
      </c>
      <c r="Y268" s="11">
        <f>IF('OddsRatio_working_3-way'!W268&gt;=0,IF('OddsRatio_working_3-way'!V268+SQRT('OddsRatio_working_3-way'!W268)&gt;0,0,PI()),ACOS('OddsRatio_working_3-way'!V268/(2*'OddsRatio_working_3-way'!X268)))</f>
        <v>0.25489790543741031</v>
      </c>
      <c r="Z268" s="11">
        <f>'OddsRatio_working_3-way'!X268^(1/3)*COS('OddsRatio_working_3-way'!Y268/3)</f>
        <v>0.52984318597871982</v>
      </c>
      <c r="AA268" s="11">
        <f>'OddsRatio_working_3-way'!X268^(1/3)*COS(('OddsRatio_working_3-way'!Y268+2*PI())/3)</f>
        <v>-0.30400296931045684</v>
      </c>
      <c r="AB268" s="11">
        <f>'OddsRatio_working_3-way'!X268^(1/3)*COS(('OddsRatio_working_3-way'!Y268+4*PI())/3)</f>
        <v>-0.22584021666826293</v>
      </c>
      <c r="AC268" s="11">
        <f>'OddsRatio_working_3-way'!X268^(1/3)*SIN('OddsRatio_working_3-way'!Y268/3)</f>
        <v>4.5127286278572799E-2</v>
      </c>
      <c r="AD268" s="11">
        <f>'OddsRatio_working_3-way'!X268^(1/3)*SIN(('OddsRatio_working_3-way'!Y268+2*PI())/3)</f>
        <v>0.43629401594036793</v>
      </c>
      <c r="AE268" s="11">
        <f>'OddsRatio_working_3-way'!X268^(1/3)*SIN(('OddsRatio_working_3-way'!Y268+4*PI())/3)</f>
        <v>-0.48142130221894069</v>
      </c>
      <c r="AF268" s="11">
        <f>-'OddsRatio_working_3-way'!U268/(3*'OddsRatio_working_3-way'!X268^(1/3))*COS(('OddsRatio_working_3-way'!Y268)/3)</f>
        <v>0.52984318597871971</v>
      </c>
      <c r="AG268" s="11">
        <f>-'OddsRatio_working_3-way'!U268/(3*'OddsRatio_working_3-way'!X268^(1/3))*COS(('OddsRatio_working_3-way'!Y268+2*PI())/3)</f>
        <v>-0.30400296931045678</v>
      </c>
      <c r="AH268" s="11">
        <f>-'OddsRatio_working_3-way'!U268/(3*'OddsRatio_working_3-way'!X268^(1/3))*COS(('OddsRatio_working_3-way'!Y268+4*PI())/3)</f>
        <v>-0.2258402166682629</v>
      </c>
      <c r="AI268" s="11">
        <f>'OddsRatio_working_3-way'!U268/(3*'OddsRatio_working_3-way'!X268^(1/3))*SIN(('OddsRatio_working_3-way'!Y268)/3)</f>
        <v>-4.5127286278572792E-2</v>
      </c>
      <c r="AJ268" s="11">
        <f>'OddsRatio_working_3-way'!U268/(3*'OddsRatio_working_3-way'!X268^(1/3))*SIN(('OddsRatio_working_3-way'!Y268+2*PI())/3)</f>
        <v>-0.43629401594036787</v>
      </c>
      <c r="AK268" s="11">
        <f>'OddsRatio_working_3-way'!U268/(3*'OddsRatio_working_3-way'!X268^(1/3))*SIN(('OddsRatio_working_3-way'!Y268+4*PI())/3)</f>
        <v>0.48142130221894058</v>
      </c>
      <c r="AL268" s="11">
        <f>'OddsRatio_working_3-way'!Z268+'OddsRatio_working_3-way'!AF268</f>
        <v>1.0596863719574396</v>
      </c>
      <c r="AM268" s="11">
        <f>'OddsRatio_working_3-way'!AA268+'OddsRatio_working_3-way'!AG268</f>
        <v>-0.60800593862091357</v>
      </c>
      <c r="AN268" s="11">
        <f>'OddsRatio_working_3-way'!AB268+'OddsRatio_working_3-way'!AH268</f>
        <v>-0.45168043333652586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1.0596863719574396</v>
      </c>
      <c r="AS268" s="11">
        <f>IF(('OddsRatio_working_3-way'!X268=0),IF(Q268&gt;0,-Q268^(1/3),(-Q268)^(1/3)),'OddsRatio_working_3-way'!AM268-'OddsRatio_working_3-way'!R268/3)</f>
        <v>-0.60800593862091357</v>
      </c>
      <c r="AT268" s="11">
        <f>IF(('OddsRatio_working_3-way'!X268=0),IF(Q268&gt;0,-Q268^(1/3),(-Q268)^(1/3)),'OddsRatio_working_3-way'!AN268-'OddsRatio_working_3-way'!R268/3)</f>
        <v>-0.45168043333652586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2.61</v>
      </c>
      <c r="B269" s="4">
        <f>IF('True_Odds_Calculator_3-way'!B270="","",'True_Odds_Calculator_3-way'!B270)</f>
        <v>2.95</v>
      </c>
      <c r="C269" s="4">
        <f>IF('True_Odds_Calculator_3-way'!C270="","",'True_Odds_Calculator_3-way'!C270)</f>
        <v>3.06</v>
      </c>
      <c r="D269" s="9">
        <f t="shared" si="65"/>
        <v>0.36610851268488853</v>
      </c>
      <c r="E269" s="9">
        <f t="shared" si="66"/>
        <v>0.32288537109520937</v>
      </c>
      <c r="F269" s="9">
        <f t="shared" si="67"/>
        <v>0.31100611621990193</v>
      </c>
      <c r="G269" s="9">
        <f t="shared" si="68"/>
        <v>1.0754227423045304</v>
      </c>
      <c r="H269" s="9">
        <f t="shared" si="69"/>
        <v>2.7314306151102943</v>
      </c>
      <c r="I269" s="9">
        <f t="shared" si="70"/>
        <v>3.0970743474938338</v>
      </c>
      <c r="J269" s="9">
        <f t="shared" si="71"/>
        <v>3.2153708491473325</v>
      </c>
      <c r="K269" s="11">
        <f t="shared" si="72"/>
        <v>0.38314176245210729</v>
      </c>
      <c r="L269" s="11">
        <f t="shared" si="73"/>
        <v>0.33898305084745761</v>
      </c>
      <c r="M269" s="11">
        <f t="shared" si="74"/>
        <v>0.32679738562091504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-0.2745008906868156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0.23853513957913405</v>
      </c>
      <c r="Q269" s="11">
        <f>2*'OddsRatio_working_3-way'!K269*'OddsRatio_working_3-way'!L269*'OddsRatio_working_3-way'!M269</f>
        <v>8.4887950028161574E-2</v>
      </c>
      <c r="R269" s="11">
        <f t="shared" si="75"/>
        <v>0</v>
      </c>
      <c r="S269" s="11">
        <f t="shared" si="76"/>
        <v>-0.86897765243058644</v>
      </c>
      <c r="T269" s="11">
        <f t="shared" si="77"/>
        <v>-0.30924471616746846</v>
      </c>
      <c r="U269" s="11">
        <f>'OddsRatio_working_3-way'!S269-'OddsRatio_working_3-way'!R269^2/3</f>
        <v>-0.86897765243058644</v>
      </c>
      <c r="V269" s="11">
        <f>'OddsRatio_working_3-way'!S269*'OddsRatio_working_3-way'!R269/3-2*'OddsRatio_working_3-way'!R269^3/27-'OddsRatio_working_3-way'!T269</f>
        <v>0.30924471616746846</v>
      </c>
      <c r="W269" s="11">
        <f>'OddsRatio_working_3-way'!V269^2+4*'OddsRatio_working_3-way'!U269^3/27</f>
        <v>-1.5801917837408308E-3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0.15589458478507115</v>
      </c>
      <c r="Y269" s="11">
        <f>IF('OddsRatio_working_3-way'!W269&gt;=0,IF('OddsRatio_working_3-way'!V269+SQRT('OddsRatio_working_3-way'!W269)&gt;0,0,PI()),ACOS('OddsRatio_working_3-way'!V269/(2*'OddsRatio_working_3-way'!X269)))</f>
        <v>0.1278431693707216</v>
      </c>
      <c r="Z269" s="11">
        <f>'OddsRatio_working_3-way'!X269^(1/3)*COS('OddsRatio_working_3-way'!Y269/3)</f>
        <v>0.53771137115226519</v>
      </c>
      <c r="AA269" s="11">
        <f>'OddsRatio_working_3-way'!X269^(1/3)*COS(('OddsRatio_working_3-way'!Y269+2*PI())/3)</f>
        <v>-0.2887120222929051</v>
      </c>
      <c r="AB269" s="11">
        <f>'OddsRatio_working_3-way'!X269^(1/3)*COS(('OddsRatio_working_3-way'!Y269+4*PI())/3)</f>
        <v>-0.2489993488593597</v>
      </c>
      <c r="AC269" s="11">
        <f>'OddsRatio_working_3-way'!X269^(1/3)*SIN('OddsRatio_working_3-way'!Y269/3)</f>
        <v>2.2928122697097104E-2</v>
      </c>
      <c r="AD269" s="11">
        <f>'OddsRatio_working_3-way'!X269^(1/3)*SIN(('OddsRatio_working_3-way'!Y269+2*PI())/3)</f>
        <v>0.45420764597307606</v>
      </c>
      <c r="AE269" s="11">
        <f>'OddsRatio_working_3-way'!X269^(1/3)*SIN(('OddsRatio_working_3-way'!Y269+4*PI())/3)</f>
        <v>-0.47713576867017321</v>
      </c>
      <c r="AF269" s="11">
        <f>-'OddsRatio_working_3-way'!U269/(3*'OddsRatio_working_3-way'!X269^(1/3))*COS(('OddsRatio_working_3-way'!Y269)/3)</f>
        <v>0.53771137115226519</v>
      </c>
      <c r="AG269" s="11">
        <f>-'OddsRatio_working_3-way'!U269/(3*'OddsRatio_working_3-way'!X269^(1/3))*COS(('OddsRatio_working_3-way'!Y269+2*PI())/3)</f>
        <v>-0.2887120222929051</v>
      </c>
      <c r="AH269" s="11">
        <f>-'OddsRatio_working_3-way'!U269/(3*'OddsRatio_working_3-way'!X269^(1/3))*COS(('OddsRatio_working_3-way'!Y269+4*PI())/3)</f>
        <v>-0.2489993488593597</v>
      </c>
      <c r="AI269" s="11">
        <f>'OddsRatio_working_3-way'!U269/(3*'OddsRatio_working_3-way'!X269^(1/3))*SIN(('OddsRatio_working_3-way'!Y269)/3)</f>
        <v>-2.2928122697097104E-2</v>
      </c>
      <c r="AJ269" s="11">
        <f>'OddsRatio_working_3-way'!U269/(3*'OddsRatio_working_3-way'!X269^(1/3))*SIN(('OddsRatio_working_3-way'!Y269+2*PI())/3)</f>
        <v>-0.45420764597307606</v>
      </c>
      <c r="AK269" s="11">
        <f>'OddsRatio_working_3-way'!U269/(3*'OddsRatio_working_3-way'!X269^(1/3))*SIN(('OddsRatio_working_3-way'!Y269+4*PI())/3)</f>
        <v>0.47713576867017321</v>
      </c>
      <c r="AL269" s="11">
        <f>'OddsRatio_working_3-way'!Z269+'OddsRatio_working_3-way'!AF269</f>
        <v>1.0754227423045304</v>
      </c>
      <c r="AM269" s="11">
        <f>'OddsRatio_working_3-way'!AA269+'OddsRatio_working_3-way'!AG269</f>
        <v>-0.5774240445858102</v>
      </c>
      <c r="AN269" s="11">
        <f>'OddsRatio_working_3-way'!AB269+'OddsRatio_working_3-way'!AH269</f>
        <v>-0.49799869771871941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1.0754227423045304</v>
      </c>
      <c r="AS269" s="11">
        <f>IF(('OddsRatio_working_3-way'!X269=0),IF(Q269&gt;0,-Q269^(1/3),(-Q269)^(1/3)),'OddsRatio_working_3-way'!AM269-'OddsRatio_working_3-way'!R269/3)</f>
        <v>-0.5774240445858102</v>
      </c>
      <c r="AT269" s="11">
        <f>IF(('OddsRatio_working_3-way'!X269=0),IF(Q269&gt;0,-Q269^(1/3),(-Q269)^(1/3)),'OddsRatio_working_3-way'!AN269-'OddsRatio_working_3-way'!R269/3)</f>
        <v>-0.49799869771871941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1.1599999999999999</v>
      </c>
      <c r="B270" s="4">
        <f>IF('True_Odds_Calculator_3-way'!B271="","",'True_Odds_Calculator_3-way'!B271)</f>
        <v>7.6</v>
      </c>
      <c r="C270" s="4">
        <f>IF('True_Odds_Calculator_3-way'!C271="","",'True_Odds_Calculator_3-way'!C271)</f>
        <v>15.08</v>
      </c>
      <c r="D270" s="9">
        <f t="shared" si="65"/>
        <v>0.8356455539245029</v>
      </c>
      <c r="E270" s="9">
        <f t="shared" si="66"/>
        <v>0.1097329369777274</v>
      </c>
      <c r="F270" s="9">
        <f t="shared" si="67"/>
        <v>5.4621509097769624E-2</v>
      </c>
      <c r="G270" s="9">
        <f t="shared" si="68"/>
        <v>1.2292475956434767</v>
      </c>
      <c r="H270" s="9">
        <f t="shared" si="69"/>
        <v>1.1966796153029564</v>
      </c>
      <c r="I270" s="9">
        <f t="shared" si="70"/>
        <v>9.1130341312469465</v>
      </c>
      <c r="J270" s="9">
        <f t="shared" si="71"/>
        <v>18.307806146660148</v>
      </c>
      <c r="K270" s="11">
        <f t="shared" si="72"/>
        <v>0.86206896551724144</v>
      </c>
      <c r="L270" s="11">
        <f t="shared" si="73"/>
        <v>0.13157894736842105</v>
      </c>
      <c r="M270" s="11">
        <f t="shared" si="74"/>
        <v>6.6312997347480113E-2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-0.11183909650647239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0.15675622331232819</v>
      </c>
      <c r="Q270" s="11">
        <f>2*'OddsRatio_working_3-way'!K270*'OddsRatio_working_3-way'!L270*'OddsRatio_working_3-way'!M270</f>
        <v>1.5043783427286777E-2</v>
      </c>
      <c r="R270" s="11">
        <f t="shared" si="75"/>
        <v>0</v>
      </c>
      <c r="S270" s="11">
        <f t="shared" si="76"/>
        <v>-1.4016227617079895</v>
      </c>
      <c r="T270" s="11">
        <f t="shared" si="77"/>
        <v>-0.13451274104683203</v>
      </c>
      <c r="U270" s="11">
        <f>'OddsRatio_working_3-way'!S270-'OddsRatio_working_3-way'!R270^2/3</f>
        <v>-1.4016227617079895</v>
      </c>
      <c r="V270" s="11">
        <f>'OddsRatio_working_3-way'!S270*'OddsRatio_working_3-way'!R270/3-2*'OddsRatio_working_3-way'!R270^3/27-'OddsRatio_working_3-way'!T270</f>
        <v>0.13451274104683203</v>
      </c>
      <c r="W270" s="11">
        <f>'OddsRatio_working_3-way'!V270^2+4*'OddsRatio_working_3-way'!U270^3/27</f>
        <v>-0.38984008593453351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0.31934846306130299</v>
      </c>
      <c r="Y270" s="11">
        <f>IF('OddsRatio_working_3-way'!W270&gt;=0,IF('OddsRatio_working_3-way'!V270+SQRT('OddsRatio_working_3-way'!W270)&gt;0,0,PI()),ACOS('OddsRatio_working_3-way'!V270/(2*'OddsRatio_working_3-way'!X270)))</f>
        <v>1.3586025676907747</v>
      </c>
      <c r="Z270" s="11">
        <f>'OddsRatio_working_3-way'!X270^(1/3)*COS('OddsRatio_working_3-way'!Y270/3)</f>
        <v>0.61462379782173837</v>
      </c>
      <c r="AA270" s="11">
        <f>'OddsRatio_working_3-way'!X270^(1/3)*COS(('OddsRatio_working_3-way'!Y270+2*PI())/3)</f>
        <v>-0.56631746022256091</v>
      </c>
      <c r="AB270" s="11">
        <f>'OddsRatio_working_3-way'!X270^(1/3)*COS(('OddsRatio_working_3-way'!Y270+4*PI())/3)</f>
        <v>-4.8306337599177629E-2</v>
      </c>
      <c r="AC270" s="11">
        <f>'OddsRatio_working_3-way'!X270^(1/3)*SIN('OddsRatio_working_3-way'!Y270/3)</f>
        <v>0.29907386108983064</v>
      </c>
      <c r="AD270" s="11">
        <f>'OddsRatio_working_3-way'!X270^(1/3)*SIN(('OddsRatio_working_3-way'!Y270+2*PI())/3)</f>
        <v>0.38274289213918083</v>
      </c>
      <c r="AE270" s="11">
        <f>'OddsRatio_working_3-way'!X270^(1/3)*SIN(('OddsRatio_working_3-way'!Y270+4*PI())/3)</f>
        <v>-0.68181675322901147</v>
      </c>
      <c r="AF270" s="11">
        <f>-'OddsRatio_working_3-way'!U270/(3*'OddsRatio_working_3-way'!X270^(1/3))*COS(('OddsRatio_working_3-way'!Y270)/3)</f>
        <v>0.61462379782173837</v>
      </c>
      <c r="AG270" s="11">
        <f>-'OddsRatio_working_3-way'!U270/(3*'OddsRatio_working_3-way'!X270^(1/3))*COS(('OddsRatio_working_3-way'!Y270+2*PI())/3)</f>
        <v>-0.56631746022256091</v>
      </c>
      <c r="AH270" s="11">
        <f>-'OddsRatio_working_3-way'!U270/(3*'OddsRatio_working_3-way'!X270^(1/3))*COS(('OddsRatio_working_3-way'!Y270+4*PI())/3)</f>
        <v>-4.8306337599177629E-2</v>
      </c>
      <c r="AI270" s="11">
        <f>'OddsRatio_working_3-way'!U270/(3*'OddsRatio_working_3-way'!X270^(1/3))*SIN(('OddsRatio_working_3-way'!Y270)/3)</f>
        <v>-0.29907386108983064</v>
      </c>
      <c r="AJ270" s="11">
        <f>'OddsRatio_working_3-way'!U270/(3*'OddsRatio_working_3-way'!X270^(1/3))*SIN(('OddsRatio_working_3-way'!Y270+2*PI())/3)</f>
        <v>-0.38274289213918083</v>
      </c>
      <c r="AK270" s="11">
        <f>'OddsRatio_working_3-way'!U270/(3*'OddsRatio_working_3-way'!X270^(1/3))*SIN(('OddsRatio_working_3-way'!Y270+4*PI())/3)</f>
        <v>0.68181675322901147</v>
      </c>
      <c r="AL270" s="11">
        <f>'OddsRatio_working_3-way'!Z270+'OddsRatio_working_3-way'!AF270</f>
        <v>1.2292475956434767</v>
      </c>
      <c r="AM270" s="11">
        <f>'OddsRatio_working_3-way'!AA270+'OddsRatio_working_3-way'!AG270</f>
        <v>-1.1326349204451218</v>
      </c>
      <c r="AN270" s="11">
        <f>'OddsRatio_working_3-way'!AB270+'OddsRatio_working_3-way'!AH270</f>
        <v>-9.6612675198355258E-2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1.2292475956434767</v>
      </c>
      <c r="AS270" s="11">
        <f>IF(('OddsRatio_working_3-way'!X270=0),IF(Q270&gt;0,-Q270^(1/3),(-Q270)^(1/3)),'OddsRatio_working_3-way'!AM270-'OddsRatio_working_3-way'!R270/3)</f>
        <v>-1.1326349204451218</v>
      </c>
      <c r="AT270" s="11">
        <f>IF(('OddsRatio_working_3-way'!X270=0),IF(Q270&gt;0,-Q270^(1/3),(-Q270)^(1/3)),'OddsRatio_working_3-way'!AN270-'OddsRatio_working_3-way'!R270/3)</f>
        <v>-9.6612675198355258E-2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5.39</v>
      </c>
      <c r="B271" s="4">
        <f>IF('True_Odds_Calculator_3-way'!B272="","",'True_Odds_Calculator_3-way'!B272)</f>
        <v>3.85</v>
      </c>
      <c r="C271" s="4">
        <f>IF('True_Odds_Calculator_3-way'!C272="","",'True_Odds_Calculator_3-way'!C272)</f>
        <v>1.72</v>
      </c>
      <c r="D271" s="9">
        <f t="shared" si="65"/>
        <v>0.17872064376259186</v>
      </c>
      <c r="E271" s="9">
        <f t="shared" si="66"/>
        <v>0.25104829996123851</v>
      </c>
      <c r="F271" s="9">
        <f t="shared" si="67"/>
        <v>0.57023105627616955</v>
      </c>
      <c r="G271" s="9">
        <f t="shared" si="68"/>
        <v>1.0467709609251026</v>
      </c>
      <c r="H271" s="9">
        <f t="shared" si="69"/>
        <v>5.5953245184611999</v>
      </c>
      <c r="I271" s="9">
        <f t="shared" si="70"/>
        <v>3.9832972386365433</v>
      </c>
      <c r="J271" s="9">
        <f t="shared" si="71"/>
        <v>1.753675091866074</v>
      </c>
      <c r="K271" s="11">
        <f t="shared" si="72"/>
        <v>0.1855287569573284</v>
      </c>
      <c r="L271" s="11">
        <f t="shared" si="73"/>
        <v>0.25974025974025972</v>
      </c>
      <c r="M271" s="11">
        <f t="shared" si="74"/>
        <v>0.58139534883720934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-0.25238522964717036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0.22301553992454454</v>
      </c>
      <c r="Q271" s="11">
        <f>2*'OddsRatio_working_3-way'!K271*'OddsRatio_working_3-way'!L271*'OddsRatio_working_3-way'!M271</f>
        <v>5.6034055257423256E-2</v>
      </c>
      <c r="R271" s="11">
        <f t="shared" si="75"/>
        <v>0</v>
      </c>
      <c r="S271" s="11">
        <f t="shared" si="76"/>
        <v>-0.88363150346126007</v>
      </c>
      <c r="T271" s="11">
        <f t="shared" si="77"/>
        <v>-0.22201796569378396</v>
      </c>
      <c r="U271" s="11">
        <f>'OddsRatio_working_3-way'!S271-'OddsRatio_working_3-way'!R271^2/3</f>
        <v>-0.88363150346126007</v>
      </c>
      <c r="V271" s="11">
        <f>'OddsRatio_working_3-way'!S271*'OddsRatio_working_3-way'!R271/3-2*'OddsRatio_working_3-way'!R271^3/27-'OddsRatio_working_3-way'!T271</f>
        <v>0.22201796569378396</v>
      </c>
      <c r="W271" s="11">
        <f>'OddsRatio_working_3-way'!V271^2+4*'OddsRatio_working_3-way'!U271^3/27</f>
        <v>-5.2921885512262103E-2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0.15985451401435957</v>
      </c>
      <c r="Y271" s="11">
        <f>IF('OddsRatio_working_3-way'!W271&gt;=0,IF('OddsRatio_working_3-way'!V271+SQRT('OddsRatio_working_3-way'!W271)&gt;0,0,PI()),ACOS('OddsRatio_working_3-way'!V271/(2*'OddsRatio_working_3-way'!X271)))</f>
        <v>0.8031583367614259</v>
      </c>
      <c r="Z271" s="11">
        <f>'OddsRatio_working_3-way'!X271^(1/3)*COS('OddsRatio_working_3-way'!Y271/3)</f>
        <v>0.52338548046255129</v>
      </c>
      <c r="AA271" s="11">
        <f>'OddsRatio_working_3-way'!X271^(1/3)*COS(('OddsRatio_working_3-way'!Y271+2*PI())/3)</f>
        <v>-0.38602537872999504</v>
      </c>
      <c r="AB271" s="11">
        <f>'OddsRatio_working_3-way'!X271^(1/3)*COS(('OddsRatio_working_3-way'!Y271+4*PI())/3)</f>
        <v>-0.13736010173255642</v>
      </c>
      <c r="AC271" s="11">
        <f>'OddsRatio_working_3-way'!X271^(1/3)*SIN('OddsRatio_working_3-way'!Y271/3)</f>
        <v>0.14356696461258428</v>
      </c>
      <c r="AD271" s="11">
        <f>'OddsRatio_working_3-way'!X271^(1/3)*SIN(('OddsRatio_working_3-way'!Y271+2*PI())/3)</f>
        <v>0.38148163974620142</v>
      </c>
      <c r="AE271" s="11">
        <f>'OddsRatio_working_3-way'!X271^(1/3)*SIN(('OddsRatio_working_3-way'!Y271+4*PI())/3)</f>
        <v>-0.52504860435878542</v>
      </c>
      <c r="AF271" s="11">
        <f>-'OddsRatio_working_3-way'!U271/(3*'OddsRatio_working_3-way'!X271^(1/3))*COS(('OddsRatio_working_3-way'!Y271)/3)</f>
        <v>0.52338548046255129</v>
      </c>
      <c r="AG271" s="11">
        <f>-'OddsRatio_working_3-way'!U271/(3*'OddsRatio_working_3-way'!X271^(1/3))*COS(('OddsRatio_working_3-way'!Y271+2*PI())/3)</f>
        <v>-0.38602537872999504</v>
      </c>
      <c r="AH271" s="11">
        <f>-'OddsRatio_working_3-way'!U271/(3*'OddsRatio_working_3-way'!X271^(1/3))*COS(('OddsRatio_working_3-way'!Y271+4*PI())/3)</f>
        <v>-0.13736010173255642</v>
      </c>
      <c r="AI271" s="11">
        <f>'OddsRatio_working_3-way'!U271/(3*'OddsRatio_working_3-way'!X271^(1/3))*SIN(('OddsRatio_working_3-way'!Y271)/3)</f>
        <v>-0.14356696461258428</v>
      </c>
      <c r="AJ271" s="11">
        <f>'OddsRatio_working_3-way'!U271/(3*'OddsRatio_working_3-way'!X271^(1/3))*SIN(('OddsRatio_working_3-way'!Y271+2*PI())/3)</f>
        <v>-0.38148163974620142</v>
      </c>
      <c r="AK271" s="11">
        <f>'OddsRatio_working_3-way'!U271/(3*'OddsRatio_working_3-way'!X271^(1/3))*SIN(('OddsRatio_working_3-way'!Y271+4*PI())/3)</f>
        <v>0.52504860435878542</v>
      </c>
      <c r="AL271" s="11">
        <f>'OddsRatio_working_3-way'!Z271+'OddsRatio_working_3-way'!AF271</f>
        <v>1.0467709609251026</v>
      </c>
      <c r="AM271" s="11">
        <f>'OddsRatio_working_3-way'!AA271+'OddsRatio_working_3-way'!AG271</f>
        <v>-0.77205075745999008</v>
      </c>
      <c r="AN271" s="11">
        <f>'OddsRatio_working_3-way'!AB271+'OddsRatio_working_3-way'!AH271</f>
        <v>-0.27472020346511283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1.0467709609251026</v>
      </c>
      <c r="AS271" s="11">
        <f>IF(('OddsRatio_working_3-way'!X271=0),IF(Q271&gt;0,-Q271^(1/3),(-Q271)^(1/3)),'OddsRatio_working_3-way'!AM271-'OddsRatio_working_3-way'!R271/3)</f>
        <v>-0.77205075745999008</v>
      </c>
      <c r="AT271" s="11">
        <f>IF(('OddsRatio_working_3-way'!X271=0),IF(Q271&gt;0,-Q271^(1/3),(-Q271)^(1/3)),'OddsRatio_working_3-way'!AN271-'OddsRatio_working_3-way'!R271/3)</f>
        <v>-0.27472020346511283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1.42</v>
      </c>
      <c r="B272" s="4">
        <f>IF('True_Odds_Calculator_3-way'!B273="","",'True_Odds_Calculator_3-way'!B273)</f>
        <v>5.18</v>
      </c>
      <c r="C272" s="4">
        <f>IF('True_Odds_Calculator_3-way'!C273="","",'True_Odds_Calculator_3-way'!C273)</f>
        <v>7.84</v>
      </c>
      <c r="D272" s="9">
        <f t="shared" si="65"/>
        <v>0.6931743828652227</v>
      </c>
      <c r="E272" s="9">
        <f t="shared" si="66"/>
        <v>0.18500339432264742</v>
      </c>
      <c r="F272" s="9">
        <f t="shared" si="67"/>
        <v>0.12182222281212994</v>
      </c>
      <c r="G272" s="9">
        <f t="shared" si="68"/>
        <v>1.0539010120867003</v>
      </c>
      <c r="H272" s="9">
        <f t="shared" si="69"/>
        <v>1.4426384250764139</v>
      </c>
      <c r="I272" s="9">
        <f t="shared" si="70"/>
        <v>5.4053062305224078</v>
      </c>
      <c r="J272" s="9">
        <f t="shared" si="71"/>
        <v>8.2086829226730309</v>
      </c>
      <c r="K272" s="11">
        <f t="shared" si="72"/>
        <v>0.70422535211267612</v>
      </c>
      <c r="L272" s="11">
        <f t="shared" si="73"/>
        <v>0.19305019305019305</v>
      </c>
      <c r="M272" s="11">
        <f t="shared" si="74"/>
        <v>0.12755102040816327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-0.20823201758815435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0.19837724637954587</v>
      </c>
      <c r="Q272" s="11">
        <f>2*'OddsRatio_working_3-way'!K272*'OddsRatio_working_3-way'!L272*'OddsRatio_working_3-way'!M272</f>
        <v>3.4681336779640894E-2</v>
      </c>
      <c r="R272" s="11">
        <f t="shared" si="75"/>
        <v>0</v>
      </c>
      <c r="S272" s="11">
        <f t="shared" si="76"/>
        <v>-0.95267408286798883</v>
      </c>
      <c r="T272" s="11">
        <f t="shared" si="77"/>
        <v>-0.16655141308880927</v>
      </c>
      <c r="U272" s="11">
        <f>'OddsRatio_working_3-way'!S272-'OddsRatio_working_3-way'!R272^2/3</f>
        <v>-0.95267408286798883</v>
      </c>
      <c r="V272" s="11">
        <f>'OddsRatio_working_3-way'!S272*'OddsRatio_working_3-way'!R272/3-2*'OddsRatio_working_3-way'!R272^3/27-'OddsRatio_working_3-way'!T272</f>
        <v>0.16655141308880927</v>
      </c>
      <c r="W272" s="11">
        <f>'OddsRatio_working_3-way'!V272^2+4*'OddsRatio_working_3-way'!U272^3/27</f>
        <v>-0.10035477169239818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0.17895121185275428</v>
      </c>
      <c r="Y272" s="11">
        <f>IF('OddsRatio_working_3-way'!W272&gt;=0,IF('OddsRatio_working_3-way'!V272+SQRT('OddsRatio_working_3-way'!W272)&gt;0,0,PI()),ACOS('OddsRatio_working_3-way'!V272/(2*'OddsRatio_working_3-way'!X272)))</f>
        <v>1.0867615342320278</v>
      </c>
      <c r="Z272" s="11">
        <f>'OddsRatio_working_3-way'!X272^(1/3)*COS('OddsRatio_working_3-way'!Y272/3)</f>
        <v>0.52695050604335014</v>
      </c>
      <c r="AA272" s="11">
        <f>'OddsRatio_working_3-way'!X272^(1/3)*COS(('OddsRatio_working_3-way'!Y272+2*PI())/3)</f>
        <v>-0.4364229151986761</v>
      </c>
      <c r="AB272" s="11">
        <f>'OddsRatio_working_3-way'!X272^(1/3)*COS(('OddsRatio_working_3-way'!Y272+4*PI())/3)</f>
        <v>-9.0527590844674002E-2</v>
      </c>
      <c r="AC272" s="11">
        <f>'OddsRatio_working_3-way'!X272^(1/3)*SIN('OddsRatio_working_3-way'!Y272/3)</f>
        <v>0.19970275862721604</v>
      </c>
      <c r="AD272" s="11">
        <f>'OddsRatio_working_3-way'!X272^(1/3)*SIN(('OddsRatio_working_3-way'!Y272+2*PI())/3)</f>
        <v>0.35650114545699862</v>
      </c>
      <c r="AE272" s="11">
        <f>'OddsRatio_working_3-way'!X272^(1/3)*SIN(('OddsRatio_working_3-way'!Y272+4*PI())/3)</f>
        <v>-0.55620390408421461</v>
      </c>
      <c r="AF272" s="11">
        <f>-'OddsRatio_working_3-way'!U272/(3*'OddsRatio_working_3-way'!X272^(1/3))*COS(('OddsRatio_working_3-way'!Y272)/3)</f>
        <v>0.52695050604335014</v>
      </c>
      <c r="AG272" s="11">
        <f>-'OddsRatio_working_3-way'!U272/(3*'OddsRatio_working_3-way'!X272^(1/3))*COS(('OddsRatio_working_3-way'!Y272+2*PI())/3)</f>
        <v>-0.4364229151986761</v>
      </c>
      <c r="AH272" s="11">
        <f>-'OddsRatio_working_3-way'!U272/(3*'OddsRatio_working_3-way'!X272^(1/3))*COS(('OddsRatio_working_3-way'!Y272+4*PI())/3)</f>
        <v>-9.0527590844674002E-2</v>
      </c>
      <c r="AI272" s="11">
        <f>'OddsRatio_working_3-way'!U272/(3*'OddsRatio_working_3-way'!X272^(1/3))*SIN(('OddsRatio_working_3-way'!Y272)/3)</f>
        <v>-0.19970275862721604</v>
      </c>
      <c r="AJ272" s="11">
        <f>'OddsRatio_working_3-way'!U272/(3*'OddsRatio_working_3-way'!X272^(1/3))*SIN(('OddsRatio_working_3-way'!Y272+2*PI())/3)</f>
        <v>-0.35650114545699862</v>
      </c>
      <c r="AK272" s="11">
        <f>'OddsRatio_working_3-way'!U272/(3*'OddsRatio_working_3-way'!X272^(1/3))*SIN(('OddsRatio_working_3-way'!Y272+4*PI())/3)</f>
        <v>0.55620390408421461</v>
      </c>
      <c r="AL272" s="11">
        <f>'OddsRatio_working_3-way'!Z272+'OddsRatio_working_3-way'!AF272</f>
        <v>1.0539010120867003</v>
      </c>
      <c r="AM272" s="11">
        <f>'OddsRatio_working_3-way'!AA272+'OddsRatio_working_3-way'!AG272</f>
        <v>-0.8728458303973522</v>
      </c>
      <c r="AN272" s="11">
        <f>'OddsRatio_working_3-way'!AB272+'OddsRatio_working_3-way'!AH272</f>
        <v>-0.181055181689348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1.0539010120867003</v>
      </c>
      <c r="AS272" s="11">
        <f>IF(('OddsRatio_working_3-way'!X272=0),IF(Q272&gt;0,-Q272^(1/3),(-Q272)^(1/3)),'OddsRatio_working_3-way'!AM272-'OddsRatio_working_3-way'!R272/3)</f>
        <v>-0.8728458303973522</v>
      </c>
      <c r="AT272" s="11">
        <f>IF(('OddsRatio_working_3-way'!X272=0),IF(Q272&gt;0,-Q272^(1/3),(-Q272)^(1/3)),'OddsRatio_working_3-way'!AN272-'OddsRatio_working_3-way'!R272/3)</f>
        <v>-0.181055181689348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1.49</v>
      </c>
      <c r="B273" s="4">
        <f>IF('True_Odds_Calculator_3-way'!B274="","",'True_Odds_Calculator_3-way'!B274)</f>
        <v>4.91</v>
      </c>
      <c r="C273" s="4">
        <f>IF('True_Odds_Calculator_3-way'!C274="","",'True_Odds_Calculator_3-way'!C274)</f>
        <v>6.59</v>
      </c>
      <c r="D273" s="9">
        <f t="shared" si="65"/>
        <v>0.65952009246645293</v>
      </c>
      <c r="E273" s="9">
        <f t="shared" si="66"/>
        <v>0.19533171015485687</v>
      </c>
      <c r="F273" s="9">
        <f t="shared" si="67"/>
        <v>0.14514819737869036</v>
      </c>
      <c r="G273" s="9">
        <f t="shared" si="68"/>
        <v>1.0535796590388808</v>
      </c>
      <c r="H273" s="9">
        <f t="shared" si="69"/>
        <v>1.5162540329290513</v>
      </c>
      <c r="I273" s="9">
        <f t="shared" si="70"/>
        <v>5.1194964668420235</v>
      </c>
      <c r="J273" s="9">
        <f t="shared" si="71"/>
        <v>6.8895102940273443</v>
      </c>
      <c r="K273" s="11">
        <f t="shared" si="72"/>
        <v>0.67114093959731547</v>
      </c>
      <c r="L273" s="11">
        <f t="shared" si="73"/>
        <v>0.20366598778004072</v>
      </c>
      <c r="M273" s="11">
        <f t="shared" si="74"/>
        <v>0.15174506828528073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-0.22214240540087071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0.20721076452247222</v>
      </c>
      <c r="Q273" s="11">
        <f>2*'OddsRatio_working_3-way'!K273*'OddsRatio_working_3-way'!L273*'OddsRatio_working_3-way'!M273</f>
        <v>4.1483636541035478E-2</v>
      </c>
      <c r="R273" s="11">
        <f t="shared" si="75"/>
        <v>0</v>
      </c>
      <c r="S273" s="11">
        <f t="shared" si="76"/>
        <v>-0.93278347350451463</v>
      </c>
      <c r="T273" s="11">
        <f t="shared" si="77"/>
        <v>-0.18674343813904196</v>
      </c>
      <c r="U273" s="11">
        <f>'OddsRatio_working_3-way'!S273-'OddsRatio_working_3-way'!R273^2/3</f>
        <v>-0.93278347350451463</v>
      </c>
      <c r="V273" s="11">
        <f>'OddsRatio_working_3-way'!S273*'OddsRatio_working_3-way'!R273/3-2*'OddsRatio_working_3-way'!R273^3/27-'OddsRatio_working_3-way'!T273</f>
        <v>0.18674343813904196</v>
      </c>
      <c r="W273" s="11">
        <f>'OddsRatio_working_3-way'!V273^2+4*'OddsRatio_working_3-way'!U273^3/27</f>
        <v>-8.536406111494374E-2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0.17337616099318118</v>
      </c>
      <c r="Y273" s="11">
        <f>IF('OddsRatio_working_3-way'!W273&gt;=0,IF('OddsRatio_working_3-way'!V273+SQRT('OddsRatio_working_3-way'!W273)&gt;0,0,PI()),ACOS('OddsRatio_working_3-way'!V273/(2*'OddsRatio_working_3-way'!X273)))</f>
        <v>1.002081127962275</v>
      </c>
      <c r="Z273" s="11">
        <f>'OddsRatio_working_3-way'!X273^(1/3)*COS('OddsRatio_working_3-way'!Y273/3)</f>
        <v>0.52678982951944042</v>
      </c>
      <c r="AA273" s="11">
        <f>'OddsRatio_working_3-way'!X273^(1/3)*COS(('OddsRatio_working_3-way'!Y273+2*PI())/3)</f>
        <v>-0.42171492300974439</v>
      </c>
      <c r="AB273" s="11">
        <f>'OddsRatio_working_3-way'!X273^(1/3)*COS(('OddsRatio_working_3-way'!Y273+4*PI())/3)</f>
        <v>-0.1050749065096962</v>
      </c>
      <c r="AC273" s="11">
        <f>'OddsRatio_working_3-way'!X273^(1/3)*SIN('OddsRatio_working_3-way'!Y273/3)</f>
        <v>0.18281219876251059</v>
      </c>
      <c r="AD273" s="11">
        <f>'OddsRatio_working_3-way'!X273^(1/3)*SIN(('OddsRatio_working_3-way'!Y273+2*PI())/3)</f>
        <v>0.36480727543785385</v>
      </c>
      <c r="AE273" s="11">
        <f>'OddsRatio_working_3-way'!X273^(1/3)*SIN(('OddsRatio_working_3-way'!Y273+4*PI())/3)</f>
        <v>-0.54761947420036428</v>
      </c>
      <c r="AF273" s="11">
        <f>-'OddsRatio_working_3-way'!U273/(3*'OddsRatio_working_3-way'!X273^(1/3))*COS(('OddsRatio_working_3-way'!Y273)/3)</f>
        <v>0.52678982951944053</v>
      </c>
      <c r="AG273" s="11">
        <f>-'OddsRatio_working_3-way'!U273/(3*'OddsRatio_working_3-way'!X273^(1/3))*COS(('OddsRatio_working_3-way'!Y273+2*PI())/3)</f>
        <v>-0.4217149230097445</v>
      </c>
      <c r="AH273" s="11">
        <f>-'OddsRatio_working_3-way'!U273/(3*'OddsRatio_working_3-way'!X273^(1/3))*COS(('OddsRatio_working_3-way'!Y273+4*PI())/3)</f>
        <v>-0.10507490650969621</v>
      </c>
      <c r="AI273" s="11">
        <f>'OddsRatio_working_3-way'!U273/(3*'OddsRatio_working_3-way'!X273^(1/3))*SIN(('OddsRatio_working_3-way'!Y273)/3)</f>
        <v>-0.18281219876251062</v>
      </c>
      <c r="AJ273" s="11">
        <f>'OddsRatio_working_3-way'!U273/(3*'OddsRatio_working_3-way'!X273^(1/3))*SIN(('OddsRatio_working_3-way'!Y273+2*PI())/3)</f>
        <v>-0.36480727543785391</v>
      </c>
      <c r="AK273" s="11">
        <f>'OddsRatio_working_3-way'!U273/(3*'OddsRatio_working_3-way'!X273^(1/3))*SIN(('OddsRatio_working_3-way'!Y273+4*PI())/3)</f>
        <v>0.54761947420036439</v>
      </c>
      <c r="AL273" s="11">
        <f>'OddsRatio_working_3-way'!Z273+'OddsRatio_working_3-way'!AF273</f>
        <v>1.0535796590388808</v>
      </c>
      <c r="AM273" s="11">
        <f>'OddsRatio_working_3-way'!AA273+'OddsRatio_working_3-way'!AG273</f>
        <v>-0.84342984601948889</v>
      </c>
      <c r="AN273" s="11">
        <f>'OddsRatio_working_3-way'!AB273+'OddsRatio_working_3-way'!AH273</f>
        <v>-0.2101498130193924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1.0535796590388808</v>
      </c>
      <c r="AS273" s="11">
        <f>IF(('OddsRatio_working_3-way'!X273=0),IF(Q273&gt;0,-Q273^(1/3),(-Q273)^(1/3)),'OddsRatio_working_3-way'!AM273-'OddsRatio_working_3-way'!R273/3)</f>
        <v>-0.84342984601948889</v>
      </c>
      <c r="AT273" s="11">
        <f>IF(('OddsRatio_working_3-way'!X273=0),IF(Q273&gt;0,-Q273^(1/3),(-Q273)^(1/3)),'OddsRatio_working_3-way'!AN273-'OddsRatio_working_3-way'!R273/3)</f>
        <v>-0.2101498130193924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2.13</v>
      </c>
      <c r="B274" s="4">
        <f>IF('True_Odds_Calculator_3-way'!B275="","",'True_Odds_Calculator_3-way'!B275)</f>
        <v>3.08</v>
      </c>
      <c r="C274" s="4">
        <f>IF('True_Odds_Calculator_3-way'!C275="","",'True_Odds_Calculator_3-way'!C275)</f>
        <v>4.28</v>
      </c>
      <c r="D274" s="9">
        <f t="shared" si="65"/>
        <v>0.45873404640178955</v>
      </c>
      <c r="E274" s="9">
        <f t="shared" si="66"/>
        <v>0.31527103460644207</v>
      </c>
      <c r="F274" s="9">
        <f t="shared" si="67"/>
        <v>0.22599491899176835</v>
      </c>
      <c r="G274" s="9">
        <f t="shared" si="68"/>
        <v>1.0441701959351057</v>
      </c>
      <c r="H274" s="9">
        <f t="shared" si="69"/>
        <v>2.1799123214066696</v>
      </c>
      <c r="I274" s="9">
        <f t="shared" si="70"/>
        <v>3.1718740075450196</v>
      </c>
      <c r="J274" s="9">
        <f t="shared" si="71"/>
        <v>4.4248782426671465</v>
      </c>
      <c r="K274" s="11">
        <f t="shared" si="72"/>
        <v>0.46948356807511737</v>
      </c>
      <c r="L274" s="11">
        <f t="shared" si="73"/>
        <v>0.32467532467532467</v>
      </c>
      <c r="M274" s="11">
        <f t="shared" si="74"/>
        <v>0.23364485981308411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-0.27456269762443253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0.23113760444285658</v>
      </c>
      <c r="Q274" s="11">
        <f>2*'OddsRatio_working_3-way'!K274*'OddsRatio_working_3-way'!L274*'OddsRatio_working_3-way'!M274</f>
        <v>7.1228845745102173E-2</v>
      </c>
      <c r="R274" s="11">
        <f t="shared" si="75"/>
        <v>0</v>
      </c>
      <c r="S274" s="11">
        <f t="shared" si="76"/>
        <v>-0.84183906423815791</v>
      </c>
      <c r="T274" s="11">
        <f t="shared" si="77"/>
        <v>-0.25942652210729056</v>
      </c>
      <c r="U274" s="11">
        <f>'OddsRatio_working_3-way'!S274-'OddsRatio_working_3-way'!R274^2/3</f>
        <v>-0.84183906423815791</v>
      </c>
      <c r="V274" s="11">
        <f>'OddsRatio_working_3-way'!S274*'OddsRatio_working_3-way'!R274/3-2*'OddsRatio_working_3-way'!R274^3/27-'OddsRatio_working_3-way'!T274</f>
        <v>0.25942652210729056</v>
      </c>
      <c r="W274" s="11">
        <f>'OddsRatio_working_3-way'!V274^2+4*'OddsRatio_working_3-way'!U274^3/27</f>
        <v>-2.1083873765932196E-2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0.14864891030429445</v>
      </c>
      <c r="Y274" s="11">
        <f>IF('OddsRatio_working_3-way'!W274&gt;=0,IF('OddsRatio_working_3-way'!V274+SQRT('OddsRatio_working_3-way'!W274)&gt;0,0,PI()),ACOS('OddsRatio_working_3-way'!V274/(2*'OddsRatio_working_3-way'!X274)))</f>
        <v>0.5102653328828104</v>
      </c>
      <c r="Z274" s="11">
        <f>'OddsRatio_working_3-way'!X274^(1/3)*COS('OddsRatio_working_3-way'!Y274/3)</f>
        <v>0.52208509796755298</v>
      </c>
      <c r="AA274" s="11">
        <f>'OddsRatio_working_3-way'!X274^(1/3)*COS(('OddsRatio_working_3-way'!Y274+2*PI())/3)</f>
        <v>-0.3386964537130141</v>
      </c>
      <c r="AB274" s="11">
        <f>'OddsRatio_working_3-way'!X274^(1/3)*COS(('OddsRatio_working_3-way'!Y274+4*PI())/3)</f>
        <v>-0.18338864425453902</v>
      </c>
      <c r="AC274" s="11">
        <f>'OddsRatio_working_3-way'!X274^(1/3)*SIN('OddsRatio_working_3-way'!Y274/3)</f>
        <v>8.9667005598101687E-2</v>
      </c>
      <c r="AD274" s="11">
        <f>'OddsRatio_working_3-way'!X274^(1/3)*SIN(('OddsRatio_working_3-way'!Y274+2*PI())/3)</f>
        <v>0.40730545497813736</v>
      </c>
      <c r="AE274" s="11">
        <f>'OddsRatio_working_3-way'!X274^(1/3)*SIN(('OddsRatio_working_3-way'!Y274+4*PI())/3)</f>
        <v>-0.49697246057623906</v>
      </c>
      <c r="AF274" s="11">
        <f>-'OddsRatio_working_3-way'!U274/(3*'OddsRatio_working_3-way'!X274^(1/3))*COS(('OddsRatio_working_3-way'!Y274)/3)</f>
        <v>0.52208509796755287</v>
      </c>
      <c r="AG274" s="11">
        <f>-'OddsRatio_working_3-way'!U274/(3*'OddsRatio_working_3-way'!X274^(1/3))*COS(('OddsRatio_working_3-way'!Y274+2*PI())/3)</f>
        <v>-0.33869645371301399</v>
      </c>
      <c r="AH274" s="11">
        <f>-'OddsRatio_working_3-way'!U274/(3*'OddsRatio_working_3-way'!X274^(1/3))*COS(('OddsRatio_working_3-way'!Y274+4*PI())/3)</f>
        <v>-0.18338864425453896</v>
      </c>
      <c r="AI274" s="11">
        <f>'OddsRatio_working_3-way'!U274/(3*'OddsRatio_working_3-way'!X274^(1/3))*SIN(('OddsRatio_working_3-way'!Y274)/3)</f>
        <v>-8.9667005598101673E-2</v>
      </c>
      <c r="AJ274" s="11">
        <f>'OddsRatio_working_3-way'!U274/(3*'OddsRatio_working_3-way'!X274^(1/3))*SIN(('OddsRatio_working_3-way'!Y274+2*PI())/3)</f>
        <v>-0.4073054549781373</v>
      </c>
      <c r="AK274" s="11">
        <f>'OddsRatio_working_3-way'!U274/(3*'OddsRatio_working_3-way'!X274^(1/3))*SIN(('OddsRatio_working_3-way'!Y274+4*PI())/3)</f>
        <v>0.49697246057623895</v>
      </c>
      <c r="AL274" s="11">
        <f>'OddsRatio_working_3-way'!Z274+'OddsRatio_working_3-way'!AF274</f>
        <v>1.0441701959351057</v>
      </c>
      <c r="AM274" s="11">
        <f>'OddsRatio_working_3-way'!AA274+'OddsRatio_working_3-way'!AG274</f>
        <v>-0.67739290742602809</v>
      </c>
      <c r="AN274" s="11">
        <f>'OddsRatio_working_3-way'!AB274+'OddsRatio_working_3-way'!AH274</f>
        <v>-0.36677728850907798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1.0441701959351057</v>
      </c>
      <c r="AS274" s="11">
        <f>IF(('OddsRatio_working_3-way'!X274=0),IF(Q274&gt;0,-Q274^(1/3),(-Q274)^(1/3)),'OddsRatio_working_3-way'!AM274-'OddsRatio_working_3-way'!R274/3)</f>
        <v>-0.67739290742602809</v>
      </c>
      <c r="AT274" s="11">
        <f>IF(('OddsRatio_working_3-way'!X274=0),IF(Q274&gt;0,-Q274^(1/3),(-Q274)^(1/3)),'OddsRatio_working_3-way'!AN274-'OddsRatio_working_3-way'!R274/3)</f>
        <v>-0.36677728850907798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2.34</v>
      </c>
      <c r="B275" s="4">
        <f>IF('True_Odds_Calculator_3-way'!B276="","",'True_Odds_Calculator_3-way'!B276)</f>
        <v>3.13</v>
      </c>
      <c r="C275" s="4">
        <f>IF('True_Odds_Calculator_3-way'!C276="","",'True_Odds_Calculator_3-way'!C276)</f>
        <v>3.57</v>
      </c>
      <c r="D275" s="9">
        <f t="shared" si="65"/>
        <v>0.4173818084426989</v>
      </c>
      <c r="E275" s="9">
        <f t="shared" si="66"/>
        <v>0.31067124892048209</v>
      </c>
      <c r="F275" s="9">
        <f t="shared" si="67"/>
        <v>0.27194694263681918</v>
      </c>
      <c r="G275" s="9">
        <f t="shared" si="68"/>
        <v>1.0417073442042617</v>
      </c>
      <c r="H275" s="9">
        <f t="shared" si="69"/>
        <v>2.3958878412337108</v>
      </c>
      <c r="I275" s="9">
        <f t="shared" si="70"/>
        <v>3.2188366431550772</v>
      </c>
      <c r="J275" s="9">
        <f t="shared" si="71"/>
        <v>3.6771878746049524</v>
      </c>
      <c r="K275" s="11">
        <f t="shared" si="72"/>
        <v>0.42735042735042739</v>
      </c>
      <c r="L275" s="11">
        <f t="shared" si="73"/>
        <v>0.31948881789137379</v>
      </c>
      <c r="M275" s="11">
        <f t="shared" si="74"/>
        <v>0.28011204481792717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-0.28053633184247739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0.23099816371757736</v>
      </c>
      <c r="Q275" s="11">
        <f>2*'OddsRatio_working_3-way'!K275*'OddsRatio_working_3-way'!L275*'OddsRatio_working_3-way'!M275</f>
        <v>7.6489458184628267E-2</v>
      </c>
      <c r="R275" s="11">
        <f t="shared" si="75"/>
        <v>0</v>
      </c>
      <c r="S275" s="11">
        <f t="shared" si="76"/>
        <v>-0.82341621208365989</v>
      </c>
      <c r="T275" s="11">
        <f t="shared" si="77"/>
        <v>-0.27265437486213906</v>
      </c>
      <c r="U275" s="11">
        <f>'OddsRatio_working_3-way'!S275-'OddsRatio_working_3-way'!R275^2/3</f>
        <v>-0.82341621208365989</v>
      </c>
      <c r="V275" s="11">
        <f>'OddsRatio_working_3-way'!S275*'OddsRatio_working_3-way'!R275/3-2*'OddsRatio_working_3-way'!R275^3/27-'OddsRatio_working_3-way'!T275</f>
        <v>0.27265437486213906</v>
      </c>
      <c r="W275" s="11">
        <f>'OddsRatio_working_3-way'!V275^2+4*'OddsRatio_working_3-way'!U275^3/27</f>
        <v>-8.3689151761480451E-3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0.14379614329634496</v>
      </c>
      <c r="Y275" s="11">
        <f>IF('OddsRatio_working_3-way'!W275&gt;=0,IF('OddsRatio_working_3-way'!V275+SQRT('OddsRatio_working_3-way'!W275)&gt;0,0,PI()),ACOS('OddsRatio_working_3-way'!V275/(2*'OddsRatio_working_3-way'!X275)))</f>
        <v>0.32371983052852715</v>
      </c>
      <c r="Z275" s="11">
        <f>'OddsRatio_working_3-way'!X275^(1/3)*COS('OddsRatio_working_3-way'!Y275/3)</f>
        <v>0.52085367210213096</v>
      </c>
      <c r="AA275" s="11">
        <f>'OddsRatio_working_3-way'!X275^(1/3)*COS(('OddsRatio_working_3-way'!Y275+2*PI())/3)</f>
        <v>-0.30929034200601541</v>
      </c>
      <c r="AB275" s="11">
        <f>'OddsRatio_working_3-way'!X275^(1/3)*COS(('OddsRatio_working_3-way'!Y275+4*PI())/3)</f>
        <v>-0.21156333009611561</v>
      </c>
      <c r="AC275" s="11">
        <f>'OddsRatio_working_3-way'!X275^(1/3)*SIN('OddsRatio_working_3-way'!Y275/3)</f>
        <v>5.6422716633278393E-2</v>
      </c>
      <c r="AD275" s="11">
        <f>'OddsRatio_working_3-way'!X275^(1/3)*SIN(('OddsRatio_working_3-way'!Y275+2*PI())/3)</f>
        <v>0.42286115337821634</v>
      </c>
      <c r="AE275" s="11">
        <f>'OddsRatio_working_3-way'!X275^(1/3)*SIN(('OddsRatio_working_3-way'!Y275+4*PI())/3)</f>
        <v>-0.47928387001149475</v>
      </c>
      <c r="AF275" s="11">
        <f>-'OddsRatio_working_3-way'!U275/(3*'OddsRatio_working_3-way'!X275^(1/3))*COS(('OddsRatio_working_3-way'!Y275)/3)</f>
        <v>0.52085367210213085</v>
      </c>
      <c r="AG275" s="11">
        <f>-'OddsRatio_working_3-way'!U275/(3*'OddsRatio_working_3-way'!X275^(1/3))*COS(('OddsRatio_working_3-way'!Y275+2*PI())/3)</f>
        <v>-0.30929034200601535</v>
      </c>
      <c r="AH275" s="11">
        <f>-'OddsRatio_working_3-way'!U275/(3*'OddsRatio_working_3-way'!X275^(1/3))*COS(('OddsRatio_working_3-way'!Y275+4*PI())/3)</f>
        <v>-0.21156333009611558</v>
      </c>
      <c r="AI275" s="11">
        <f>'OddsRatio_working_3-way'!U275/(3*'OddsRatio_working_3-way'!X275^(1/3))*SIN(('OddsRatio_working_3-way'!Y275)/3)</f>
        <v>-5.6422716633278379E-2</v>
      </c>
      <c r="AJ275" s="11">
        <f>'OddsRatio_working_3-way'!U275/(3*'OddsRatio_working_3-way'!X275^(1/3))*SIN(('OddsRatio_working_3-way'!Y275+2*PI())/3)</f>
        <v>-0.42286115337821623</v>
      </c>
      <c r="AK275" s="11">
        <f>'OddsRatio_working_3-way'!U275/(3*'OddsRatio_working_3-way'!X275^(1/3))*SIN(('OddsRatio_working_3-way'!Y275+4*PI())/3)</f>
        <v>0.47928387001149464</v>
      </c>
      <c r="AL275" s="11">
        <f>'OddsRatio_working_3-way'!Z275+'OddsRatio_working_3-way'!AF275</f>
        <v>1.0417073442042617</v>
      </c>
      <c r="AM275" s="11">
        <f>'OddsRatio_working_3-way'!AA275+'OddsRatio_working_3-way'!AG275</f>
        <v>-0.6185806840120307</v>
      </c>
      <c r="AN275" s="11">
        <f>'OddsRatio_working_3-way'!AB275+'OddsRatio_working_3-way'!AH275</f>
        <v>-0.42312666019223122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1.0417073442042617</v>
      </c>
      <c r="AS275" s="11">
        <f>IF(('OddsRatio_working_3-way'!X275=0),IF(Q275&gt;0,-Q275^(1/3),(-Q275)^(1/3)),'OddsRatio_working_3-way'!AM275-'OddsRatio_working_3-way'!R275/3)</f>
        <v>-0.6185806840120307</v>
      </c>
      <c r="AT275" s="11">
        <f>IF(('OddsRatio_working_3-way'!X275=0),IF(Q275&gt;0,-Q275^(1/3),(-Q275)^(1/3)),'OddsRatio_working_3-way'!AN275-'OddsRatio_working_3-way'!R275/3)</f>
        <v>-0.42312666019223122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1.92</v>
      </c>
      <c r="B276" s="4">
        <f>IF('True_Odds_Calculator_3-way'!B277="","",'True_Odds_Calculator_3-way'!B277)</f>
        <v>3.5</v>
      </c>
      <c r="C276" s="4">
        <f>IF('True_Odds_Calculator_3-way'!C277="","",'True_Odds_Calculator_3-way'!C277)</f>
        <v>4.51</v>
      </c>
      <c r="D276" s="9">
        <f t="shared" si="65"/>
        <v>0.50948288466604241</v>
      </c>
      <c r="E276" s="9">
        <f t="shared" si="66"/>
        <v>0.27653070276906733</v>
      </c>
      <c r="F276" s="9">
        <f t="shared" si="67"/>
        <v>0.2139864125648904</v>
      </c>
      <c r="G276" s="9">
        <f t="shared" si="68"/>
        <v>1.0464939914250413</v>
      </c>
      <c r="H276" s="9">
        <f t="shared" si="69"/>
        <v>1.9627744721110374</v>
      </c>
      <c r="I276" s="9">
        <f t="shared" si="70"/>
        <v>3.6162349785626038</v>
      </c>
      <c r="J276" s="9">
        <f t="shared" si="71"/>
        <v>4.6731939099018946</v>
      </c>
      <c r="K276" s="11">
        <f t="shared" si="72"/>
        <v>0.52083333333333337</v>
      </c>
      <c r="L276" s="11">
        <f t="shared" si="73"/>
        <v>0.2857142857142857</v>
      </c>
      <c r="M276" s="11">
        <f t="shared" si="74"/>
        <v>0.22172949002217296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-0.26637234716503022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0.22865853658536586</v>
      </c>
      <c r="Q276" s="11">
        <f>2*'OddsRatio_working_3-way'!K276*'OddsRatio_working_3-way'!L276*'OddsRatio_working_3-way'!M276</f>
        <v>6.5990919649456234E-2</v>
      </c>
      <c r="R276" s="11">
        <f t="shared" si="75"/>
        <v>0</v>
      </c>
      <c r="S276" s="11">
        <f t="shared" si="76"/>
        <v>-0.85841694537346669</v>
      </c>
      <c r="T276" s="11">
        <f t="shared" si="77"/>
        <v>-0.24773937817416067</v>
      </c>
      <c r="U276" s="11">
        <f>'OddsRatio_working_3-way'!S276-'OddsRatio_working_3-way'!R276^2/3</f>
        <v>-0.85841694537346669</v>
      </c>
      <c r="V276" s="11">
        <f>'OddsRatio_working_3-way'!S276*'OddsRatio_working_3-way'!R276/3-2*'OddsRatio_working_3-way'!R276^3/27-'OddsRatio_working_3-way'!T276</f>
        <v>0.24773937817416067</v>
      </c>
      <c r="W276" s="11">
        <f>'OddsRatio_working_3-way'!V276^2+4*'OddsRatio_working_3-way'!U276^3/27</f>
        <v>-3.2336308659990924E-2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0.15306135057396977</v>
      </c>
      <c r="Y276" s="11">
        <f>IF('OddsRatio_working_3-way'!W276&gt;=0,IF('OddsRatio_working_3-way'!V276+SQRT('OddsRatio_working_3-way'!W276)&gt;0,0,PI()),ACOS('OddsRatio_working_3-way'!V276/(2*'OddsRatio_working_3-way'!X276)))</f>
        <v>0.62786872437753805</v>
      </c>
      <c r="Z276" s="11">
        <f>'OddsRatio_working_3-way'!X276^(1/3)*COS('OddsRatio_working_3-way'!Y276/3)</f>
        <v>0.52324699571252065</v>
      </c>
      <c r="AA276" s="11">
        <f>'OddsRatio_working_3-way'!X276^(1/3)*COS(('OddsRatio_working_3-way'!Y276+2*PI())/3)</f>
        <v>-0.3578714716101673</v>
      </c>
      <c r="AB276" s="11">
        <f>'OddsRatio_working_3-way'!X276^(1/3)*COS(('OddsRatio_working_3-way'!Y276+4*PI())/3)</f>
        <v>-0.16537552410235323</v>
      </c>
      <c r="AC276" s="11">
        <f>'OddsRatio_working_3-way'!X276^(1/3)*SIN('OddsRatio_working_3-way'!Y276/3)</f>
        <v>0.11113758711154853</v>
      </c>
      <c r="AD276" s="11">
        <f>'OddsRatio_working_3-way'!X276^(1/3)*SIN(('OddsRatio_working_3-way'!Y276+2*PI())/3)</f>
        <v>0.39757639718515592</v>
      </c>
      <c r="AE276" s="11">
        <f>'OddsRatio_working_3-way'!X276^(1/3)*SIN(('OddsRatio_working_3-way'!Y276+4*PI())/3)</f>
        <v>-0.50871398429670434</v>
      </c>
      <c r="AF276" s="11">
        <f>-'OddsRatio_working_3-way'!U276/(3*'OddsRatio_working_3-way'!X276^(1/3))*COS(('OddsRatio_working_3-way'!Y276)/3)</f>
        <v>0.52324699571252065</v>
      </c>
      <c r="AG276" s="11">
        <f>-'OddsRatio_working_3-way'!U276/(3*'OddsRatio_working_3-way'!X276^(1/3))*COS(('OddsRatio_working_3-way'!Y276+2*PI())/3)</f>
        <v>-0.3578714716101673</v>
      </c>
      <c r="AH276" s="11">
        <f>-'OddsRatio_working_3-way'!U276/(3*'OddsRatio_working_3-way'!X276^(1/3))*COS(('OddsRatio_working_3-way'!Y276+4*PI())/3)</f>
        <v>-0.16537552410235323</v>
      </c>
      <c r="AI276" s="11">
        <f>'OddsRatio_working_3-way'!U276/(3*'OddsRatio_working_3-way'!X276^(1/3))*SIN(('OddsRatio_working_3-way'!Y276)/3)</f>
        <v>-0.11113758711154853</v>
      </c>
      <c r="AJ276" s="11">
        <f>'OddsRatio_working_3-way'!U276/(3*'OddsRatio_working_3-way'!X276^(1/3))*SIN(('OddsRatio_working_3-way'!Y276+2*PI())/3)</f>
        <v>-0.39757639718515592</v>
      </c>
      <c r="AK276" s="11">
        <f>'OddsRatio_working_3-way'!U276/(3*'OddsRatio_working_3-way'!X276^(1/3))*SIN(('OddsRatio_working_3-way'!Y276+4*PI())/3)</f>
        <v>0.50871398429670434</v>
      </c>
      <c r="AL276" s="11">
        <f>'OddsRatio_working_3-way'!Z276+'OddsRatio_working_3-way'!AF276</f>
        <v>1.0464939914250413</v>
      </c>
      <c r="AM276" s="11">
        <f>'OddsRatio_working_3-way'!AA276+'OddsRatio_working_3-way'!AG276</f>
        <v>-0.7157429432203346</v>
      </c>
      <c r="AN276" s="11">
        <f>'OddsRatio_working_3-way'!AB276+'OddsRatio_working_3-way'!AH276</f>
        <v>-0.33075104820470647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1.0464939914250413</v>
      </c>
      <c r="AS276" s="11">
        <f>IF(('OddsRatio_working_3-way'!X276=0),IF(Q276&gt;0,-Q276^(1/3),(-Q276)^(1/3)),'OddsRatio_working_3-way'!AM276-'OddsRatio_working_3-way'!R276/3)</f>
        <v>-0.7157429432203346</v>
      </c>
      <c r="AT276" s="11">
        <f>IF(('OddsRatio_working_3-way'!X276=0),IF(Q276&gt;0,-Q276^(1/3),(-Q276)^(1/3)),'OddsRatio_working_3-way'!AN276-'OddsRatio_working_3-way'!R276/3)</f>
        <v>-0.33075104820470647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2.42</v>
      </c>
      <c r="B277" s="4">
        <f>IF('True_Odds_Calculator_3-way'!B278="","",'True_Odds_Calculator_3-way'!B278)</f>
        <v>3.3</v>
      </c>
      <c r="C277" s="4">
        <f>IF('True_Odds_Calculator_3-way'!C278="","",'True_Odds_Calculator_3-way'!C278)</f>
        <v>3.22</v>
      </c>
      <c r="D277" s="9">
        <f t="shared" si="65"/>
        <v>0.40346113524049371</v>
      </c>
      <c r="E277" s="9">
        <f t="shared" si="66"/>
        <v>0.29456468010936376</v>
      </c>
      <c r="F277" s="9">
        <f t="shared" si="67"/>
        <v>0.30197418465014242</v>
      </c>
      <c r="G277" s="9">
        <f t="shared" si="68"/>
        <v>1.0412348436826484</v>
      </c>
      <c r="H277" s="9">
        <f t="shared" si="69"/>
        <v>2.4785534780293608</v>
      </c>
      <c r="I277" s="9">
        <f t="shared" si="70"/>
        <v>3.3948401404700914</v>
      </c>
      <c r="J277" s="9">
        <f t="shared" si="71"/>
        <v>3.31154135297548</v>
      </c>
      <c r="K277" s="11">
        <f t="shared" si="72"/>
        <v>0.41322314049586778</v>
      </c>
      <c r="L277" s="11">
        <f t="shared" si="73"/>
        <v>0.30303030303030304</v>
      </c>
      <c r="M277" s="11">
        <f t="shared" si="74"/>
        <v>0.3105590062111801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-0.28195771170977779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0.23099430214054717</v>
      </c>
      <c r="Q277" s="11">
        <f>2*'OddsRatio_working_3-way'!K277*'OddsRatio_working_3-way'!L277*'OddsRatio_working_3-way'!M277</f>
        <v>7.7775859306581555E-2</v>
      </c>
      <c r="R277" s="11">
        <f t="shared" si="75"/>
        <v>0</v>
      </c>
      <c r="S277" s="11">
        <f t="shared" si="76"/>
        <v>-0.81925158471392401</v>
      </c>
      <c r="T277" s="11">
        <f t="shared" si="77"/>
        <v>-0.27584228441546266</v>
      </c>
      <c r="U277" s="11">
        <f>'OddsRatio_working_3-way'!S277-'OddsRatio_working_3-way'!R277^2/3</f>
        <v>-0.81925158471392401</v>
      </c>
      <c r="V277" s="11">
        <f>'OddsRatio_working_3-way'!S277*'OddsRatio_working_3-way'!R277/3-2*'OddsRatio_working_3-way'!R277^3/27-'OddsRatio_working_3-way'!T277</f>
        <v>0.27584228441546266</v>
      </c>
      <c r="W277" s="11">
        <f>'OddsRatio_working_3-way'!V277^2+4*'OddsRatio_working_3-way'!U277^3/27</f>
        <v>-5.3717265987263535E-3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0.14270659801693417</v>
      </c>
      <c r="Y277" s="11">
        <f>IF('OddsRatio_working_3-way'!W277&gt;=0,IF('OddsRatio_working_3-way'!V277+SQRT('OddsRatio_working_3-way'!W277)&gt;0,0,PI()),ACOS('OddsRatio_working_3-way'!V277/(2*'OddsRatio_working_3-way'!X277)))</f>
        <v>0.25970228813405183</v>
      </c>
      <c r="Z277" s="11">
        <f>'OddsRatio_working_3-way'!X277^(1/3)*COS('OddsRatio_working_3-way'!Y277/3)</f>
        <v>0.5206174218413242</v>
      </c>
      <c r="AA277" s="11">
        <f>'OddsRatio_working_3-way'!X277^(1/3)*COS(('OddsRatio_working_3-way'!Y277+2*PI())/3)</f>
        <v>-0.29943697736514607</v>
      </c>
      <c r="AB277" s="11">
        <f>'OddsRatio_working_3-way'!X277^(1/3)*COS(('OddsRatio_working_3-way'!Y277+4*PI())/3)</f>
        <v>-0.22118044447617782</v>
      </c>
      <c r="AC277" s="11">
        <f>'OddsRatio_working_3-way'!X277^(1/3)*SIN('OddsRatio_working_3-way'!Y277/3)</f>
        <v>4.5181430329292595E-2</v>
      </c>
      <c r="AD277" s="11">
        <f>'OddsRatio_working_3-way'!X277^(1/3)*SIN(('OddsRatio_working_3-way'!Y277+2*PI())/3)</f>
        <v>0.42827719780270002</v>
      </c>
      <c r="AE277" s="11">
        <f>'OddsRatio_working_3-way'!X277^(1/3)*SIN(('OddsRatio_working_3-way'!Y277+4*PI())/3)</f>
        <v>-0.47345862813199258</v>
      </c>
      <c r="AF277" s="11">
        <f>-'OddsRatio_working_3-way'!U277/(3*'OddsRatio_working_3-way'!X277^(1/3))*COS(('OddsRatio_working_3-way'!Y277)/3)</f>
        <v>0.5206174218413242</v>
      </c>
      <c r="AG277" s="11">
        <f>-'OddsRatio_working_3-way'!U277/(3*'OddsRatio_working_3-way'!X277^(1/3))*COS(('OddsRatio_working_3-way'!Y277+2*PI())/3)</f>
        <v>-0.29943697736514607</v>
      </c>
      <c r="AH277" s="11">
        <f>-'OddsRatio_working_3-way'!U277/(3*'OddsRatio_working_3-way'!X277^(1/3))*COS(('OddsRatio_working_3-way'!Y277+4*PI())/3)</f>
        <v>-0.22118044447617782</v>
      </c>
      <c r="AI277" s="11">
        <f>'OddsRatio_working_3-way'!U277/(3*'OddsRatio_working_3-way'!X277^(1/3))*SIN(('OddsRatio_working_3-way'!Y277)/3)</f>
        <v>-4.5181430329292595E-2</v>
      </c>
      <c r="AJ277" s="11">
        <f>'OddsRatio_working_3-way'!U277/(3*'OddsRatio_working_3-way'!X277^(1/3))*SIN(('OddsRatio_working_3-way'!Y277+2*PI())/3)</f>
        <v>-0.42827719780270002</v>
      </c>
      <c r="AK277" s="11">
        <f>'OddsRatio_working_3-way'!U277/(3*'OddsRatio_working_3-way'!X277^(1/3))*SIN(('OddsRatio_working_3-way'!Y277+4*PI())/3)</f>
        <v>0.47345862813199258</v>
      </c>
      <c r="AL277" s="11">
        <f>'OddsRatio_working_3-way'!Z277+'OddsRatio_working_3-way'!AF277</f>
        <v>1.0412348436826484</v>
      </c>
      <c r="AM277" s="11">
        <f>'OddsRatio_working_3-way'!AA277+'OddsRatio_working_3-way'!AG277</f>
        <v>-0.59887395473029215</v>
      </c>
      <c r="AN277" s="11">
        <f>'OddsRatio_working_3-way'!AB277+'OddsRatio_working_3-way'!AH277</f>
        <v>-0.44236088895235565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1.0412348436826484</v>
      </c>
      <c r="AS277" s="11">
        <f>IF(('OddsRatio_working_3-way'!X277=0),IF(Q277&gt;0,-Q277^(1/3),(-Q277)^(1/3)),'OddsRatio_working_3-way'!AM277-'OddsRatio_working_3-way'!R277/3)</f>
        <v>-0.59887395473029215</v>
      </c>
      <c r="AT277" s="11">
        <f>IF(('OddsRatio_working_3-way'!X277=0),IF(Q277&gt;0,-Q277^(1/3),(-Q277)^(1/3)),'OddsRatio_working_3-way'!AN277-'OddsRatio_working_3-way'!R277/3)</f>
        <v>-0.44236088895235565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1.85</v>
      </c>
      <c r="B278" s="4">
        <f>IF('True_Odds_Calculator_3-way'!B279="","",'True_Odds_Calculator_3-way'!B279)</f>
        <v>3.31</v>
      </c>
      <c r="C278" s="4">
        <f>IF('True_Odds_Calculator_3-way'!C279="","",'True_Odds_Calculator_3-way'!C279)</f>
        <v>5.39</v>
      </c>
      <c r="D278" s="9">
        <f t="shared" si="65"/>
        <v>0.52898101172366885</v>
      </c>
      <c r="E278" s="9">
        <f t="shared" si="66"/>
        <v>0.29240908493564188</v>
      </c>
      <c r="F278" s="9">
        <f t="shared" si="67"/>
        <v>0.17860990334068905</v>
      </c>
      <c r="G278" s="9">
        <f t="shared" si="68"/>
        <v>1.0475612052723777</v>
      </c>
      <c r="H278" s="9">
        <f t="shared" si="69"/>
        <v>1.8904270244815213</v>
      </c>
      <c r="I278" s="9">
        <f t="shared" si="70"/>
        <v>3.4198663841791923</v>
      </c>
      <c r="J278" s="9">
        <f t="shared" si="71"/>
        <v>5.5987936911457385</v>
      </c>
      <c r="K278" s="11">
        <f t="shared" si="72"/>
        <v>0.54054054054054046</v>
      </c>
      <c r="L278" s="11">
        <f t="shared" si="73"/>
        <v>0.30211480362537763</v>
      </c>
      <c r="M278" s="11">
        <f t="shared" si="74"/>
        <v>0.1855287569573284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-0.26116016750457827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0.22874861027644797</v>
      </c>
      <c r="Q278" s="11">
        <f>2*'OddsRatio_working_3-way'!K278*'OddsRatio_working_3-way'!L278*'OddsRatio_working_3-way'!M278</f>
        <v>6.0595658351376945E-2</v>
      </c>
      <c r="R278" s="11">
        <f t="shared" si="75"/>
        <v>0</v>
      </c>
      <c r="S278" s="11">
        <f t="shared" si="76"/>
        <v>-0.87589394838490398</v>
      </c>
      <c r="T278" s="11">
        <f t="shared" si="77"/>
        <v>-0.23202488698937856</v>
      </c>
      <c r="U278" s="11">
        <f>'OddsRatio_working_3-way'!S278-'OddsRatio_working_3-way'!R278^2/3</f>
        <v>-0.87589394838490398</v>
      </c>
      <c r="V278" s="11">
        <f>'OddsRatio_working_3-way'!S278*'OddsRatio_working_3-way'!R278/3-2*'OddsRatio_working_3-way'!R278^3/27-'OddsRatio_working_3-way'!T278</f>
        <v>0.23202488698937856</v>
      </c>
      <c r="W278" s="11">
        <f>'OddsRatio_working_3-way'!V278^2+4*'OddsRatio_working_3-way'!U278^3/27</f>
        <v>-4.571663865656183E-2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0.15775945838443073</v>
      </c>
      <c r="Y278" s="11">
        <f>IF('OddsRatio_working_3-way'!W278&gt;=0,IF('OddsRatio_working_3-way'!V278+SQRT('OddsRatio_working_3-way'!W278)&gt;0,0,PI()),ACOS('OddsRatio_working_3-way'!V278/(2*'OddsRatio_working_3-way'!X278)))</f>
        <v>0.74457567229499555</v>
      </c>
      <c r="Z278" s="11">
        <f>'OddsRatio_working_3-way'!X278^(1/3)*COS('OddsRatio_working_3-way'!Y278/3)</f>
        <v>0.52378060263618886</v>
      </c>
      <c r="AA278" s="11">
        <f>'OddsRatio_working_3-way'!X278^(1/3)*COS(('OddsRatio_working_3-way'!Y278+2*PI())/3)</f>
        <v>-0.37684201867272638</v>
      </c>
      <c r="AB278" s="11">
        <f>'OddsRatio_working_3-way'!X278^(1/3)*COS(('OddsRatio_working_3-way'!Y278+4*PI())/3)</f>
        <v>-0.14693858396346254</v>
      </c>
      <c r="AC278" s="11">
        <f>'OddsRatio_working_3-way'!X278^(1/3)*SIN('OddsRatio_working_3-way'!Y278/3)</f>
        <v>0.132734809917013</v>
      </c>
      <c r="AD278" s="11">
        <f>'OddsRatio_working_3-way'!X278^(1/3)*SIN(('OddsRatio_working_3-way'!Y278+2*PI())/3)</f>
        <v>0.38723990293395549</v>
      </c>
      <c r="AE278" s="11">
        <f>'OddsRatio_working_3-way'!X278^(1/3)*SIN(('OddsRatio_working_3-way'!Y278+4*PI())/3)</f>
        <v>-0.51997471285096852</v>
      </c>
      <c r="AF278" s="11">
        <f>-'OddsRatio_working_3-way'!U278/(3*'OddsRatio_working_3-way'!X278^(1/3))*COS(('OddsRatio_working_3-way'!Y278)/3)</f>
        <v>0.52378060263618875</v>
      </c>
      <c r="AG278" s="11">
        <f>-'OddsRatio_working_3-way'!U278/(3*'OddsRatio_working_3-way'!X278^(1/3))*COS(('OddsRatio_working_3-way'!Y278+2*PI())/3)</f>
        <v>-0.37684201867272626</v>
      </c>
      <c r="AH278" s="11">
        <f>-'OddsRatio_working_3-way'!U278/(3*'OddsRatio_working_3-way'!X278^(1/3))*COS(('OddsRatio_working_3-way'!Y278+4*PI())/3)</f>
        <v>-0.14693858396346252</v>
      </c>
      <c r="AI278" s="11">
        <f>'OddsRatio_working_3-way'!U278/(3*'OddsRatio_working_3-way'!X278^(1/3))*SIN(('OddsRatio_working_3-way'!Y278)/3)</f>
        <v>-0.13273480991701297</v>
      </c>
      <c r="AJ278" s="11">
        <f>'OddsRatio_working_3-way'!U278/(3*'OddsRatio_working_3-way'!X278^(1/3))*SIN(('OddsRatio_working_3-way'!Y278+2*PI())/3)</f>
        <v>-0.38723990293395544</v>
      </c>
      <c r="AK278" s="11">
        <f>'OddsRatio_working_3-way'!U278/(3*'OddsRatio_working_3-way'!X278^(1/3))*SIN(('OddsRatio_working_3-way'!Y278+4*PI())/3)</f>
        <v>0.51997471285096841</v>
      </c>
      <c r="AL278" s="11">
        <f>'OddsRatio_working_3-way'!Z278+'OddsRatio_working_3-way'!AF278</f>
        <v>1.0475612052723777</v>
      </c>
      <c r="AM278" s="11">
        <f>'OddsRatio_working_3-way'!AA278+'OddsRatio_working_3-way'!AG278</f>
        <v>-0.75368403734545264</v>
      </c>
      <c r="AN278" s="11">
        <f>'OddsRatio_working_3-way'!AB278+'OddsRatio_working_3-way'!AH278</f>
        <v>-0.29387716792692509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1.0475612052723777</v>
      </c>
      <c r="AS278" s="11">
        <f>IF(('OddsRatio_working_3-way'!X278=0),IF(Q278&gt;0,-Q278^(1/3),(-Q278)^(1/3)),'OddsRatio_working_3-way'!AM278-'OddsRatio_working_3-way'!R278/3)</f>
        <v>-0.75368403734545264</v>
      </c>
      <c r="AT278" s="11">
        <f>IF(('OddsRatio_working_3-way'!X278=0),IF(Q278&gt;0,-Q278^(1/3),(-Q278)^(1/3)),'OddsRatio_working_3-way'!AN278-'OddsRatio_working_3-way'!R278/3)</f>
        <v>-0.29387716792692509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2.54</v>
      </c>
      <c r="B279" s="4">
        <f>IF('True_Odds_Calculator_3-way'!B280="","",'True_Odds_Calculator_3-way'!B280)</f>
        <v>3.08</v>
      </c>
      <c r="C279" s="4">
        <f>IF('True_Odds_Calculator_3-way'!C280="","",'True_Odds_Calculator_3-way'!C280)</f>
        <v>3.23</v>
      </c>
      <c r="D279" s="9">
        <f t="shared" si="65"/>
        <v>0.38373956353477218</v>
      </c>
      <c r="E279" s="9">
        <f t="shared" si="66"/>
        <v>0.31555160096229462</v>
      </c>
      <c r="F279" s="9">
        <f t="shared" si="67"/>
        <v>0.30070883550293337</v>
      </c>
      <c r="G279" s="9">
        <f t="shared" si="68"/>
        <v>1.0428143267316488</v>
      </c>
      <c r="H279" s="9">
        <f t="shared" si="69"/>
        <v>2.6059340631667394</v>
      </c>
      <c r="I279" s="9">
        <f t="shared" si="70"/>
        <v>3.1690537996018291</v>
      </c>
      <c r="J279" s="9">
        <f t="shared" si="71"/>
        <v>3.3254759486115768</v>
      </c>
      <c r="K279" s="11">
        <f t="shared" si="72"/>
        <v>0.39370078740157477</v>
      </c>
      <c r="L279" s="11">
        <f t="shared" si="73"/>
        <v>0.32467532467532467</v>
      </c>
      <c r="M279" s="11">
        <f t="shared" si="74"/>
        <v>0.30959752321981426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-0.28268447868165103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0.23150954990744368</v>
      </c>
      <c r="Q279" s="11">
        <f>2*'OddsRatio_working_3-way'!K279*'OddsRatio_working_3-way'!L279*'OddsRatio_working_3-way'!M279</f>
        <v>7.9148564070920913E-2</v>
      </c>
      <c r="R279" s="11">
        <f t="shared" si="75"/>
        <v>0</v>
      </c>
      <c r="S279" s="11">
        <f t="shared" si="76"/>
        <v>-0.81896802748820641</v>
      </c>
      <c r="T279" s="11">
        <f t="shared" si="77"/>
        <v>-0.27998906922673722</v>
      </c>
      <c r="U279" s="11">
        <f>'OddsRatio_working_3-way'!S279-'OddsRatio_working_3-way'!R279^2/3</f>
        <v>-0.81896802748820641</v>
      </c>
      <c r="V279" s="11">
        <f>'OddsRatio_working_3-way'!S279*'OddsRatio_working_3-way'!R279/3-2*'OddsRatio_working_3-way'!R279^3/27-'OddsRatio_working_3-way'!T279</f>
        <v>0.27998906922673722</v>
      </c>
      <c r="W279" s="11">
        <f>'OddsRatio_working_3-way'!V279^2+4*'OddsRatio_working_3-way'!U279^3/27</f>
        <v>-2.9822579683105588E-3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0.14263251457396137</v>
      </c>
      <c r="Y279" s="11">
        <f>IF('OddsRatio_working_3-way'!W279&gt;=0,IF('OddsRatio_working_3-way'!V279+SQRT('OddsRatio_working_3-way'!W279)&gt;0,0,PI()),ACOS('OddsRatio_working_3-way'!V279/(2*'OddsRatio_working_3-way'!X279)))</f>
        <v>0.19262520325342969</v>
      </c>
      <c r="Z279" s="11">
        <f>'OddsRatio_working_3-way'!X279^(1/3)*COS('OddsRatio_working_3-way'!Y279/3)</f>
        <v>0.52140716336582449</v>
      </c>
      <c r="AA279" s="11">
        <f>'OddsRatio_working_3-way'!X279^(1/3)*COS(('OddsRatio_working_3-way'!Y279+2*PI())/3)</f>
        <v>-0.2897369136507551</v>
      </c>
      <c r="AB279" s="11">
        <f>'OddsRatio_working_3-way'!X279^(1/3)*COS(('OddsRatio_working_3-way'!Y279+4*PI())/3)</f>
        <v>-0.23167024971506955</v>
      </c>
      <c r="AC279" s="11">
        <f>'OddsRatio_working_3-way'!X279^(1/3)*SIN('OddsRatio_working_3-way'!Y279/3)</f>
        <v>3.3524804054211745E-2</v>
      </c>
      <c r="AD279" s="11">
        <f>'OddsRatio_working_3-way'!X279^(1/3)*SIN(('OddsRatio_working_3-way'!Y279+2*PI())/3)</f>
        <v>0.43478944716288115</v>
      </c>
      <c r="AE279" s="11">
        <f>'OddsRatio_working_3-way'!X279^(1/3)*SIN(('OddsRatio_working_3-way'!Y279+4*PI())/3)</f>
        <v>-0.46831425121709269</v>
      </c>
      <c r="AF279" s="11">
        <f>-'OddsRatio_working_3-way'!U279/(3*'OddsRatio_working_3-way'!X279^(1/3))*COS(('OddsRatio_working_3-way'!Y279)/3)</f>
        <v>0.52140716336582438</v>
      </c>
      <c r="AG279" s="11">
        <f>-'OddsRatio_working_3-way'!U279/(3*'OddsRatio_working_3-way'!X279^(1/3))*COS(('OddsRatio_working_3-way'!Y279+2*PI())/3)</f>
        <v>-0.28973691365075505</v>
      </c>
      <c r="AH279" s="11">
        <f>-'OddsRatio_working_3-way'!U279/(3*'OddsRatio_working_3-way'!X279^(1/3))*COS(('OddsRatio_working_3-way'!Y279+4*PI())/3)</f>
        <v>-0.2316702497150695</v>
      </c>
      <c r="AI279" s="11">
        <f>'OddsRatio_working_3-way'!U279/(3*'OddsRatio_working_3-way'!X279^(1/3))*SIN(('OddsRatio_working_3-way'!Y279)/3)</f>
        <v>-3.3524804054211738E-2</v>
      </c>
      <c r="AJ279" s="11">
        <f>'OddsRatio_working_3-way'!U279/(3*'OddsRatio_working_3-way'!X279^(1/3))*SIN(('OddsRatio_working_3-way'!Y279+2*PI())/3)</f>
        <v>-0.43478944716288104</v>
      </c>
      <c r="AK279" s="11">
        <f>'OddsRatio_working_3-way'!U279/(3*'OddsRatio_working_3-way'!X279^(1/3))*SIN(('OddsRatio_working_3-way'!Y279+4*PI())/3)</f>
        <v>0.46831425121709258</v>
      </c>
      <c r="AL279" s="11">
        <f>'OddsRatio_working_3-way'!Z279+'OddsRatio_working_3-way'!AF279</f>
        <v>1.0428143267316488</v>
      </c>
      <c r="AM279" s="11">
        <f>'OddsRatio_working_3-way'!AA279+'OddsRatio_working_3-way'!AG279</f>
        <v>-0.57947382730151009</v>
      </c>
      <c r="AN279" s="11">
        <f>'OddsRatio_working_3-way'!AB279+'OddsRatio_working_3-way'!AH279</f>
        <v>-0.46334049943013905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1.0428143267316488</v>
      </c>
      <c r="AS279" s="11">
        <f>IF(('OddsRatio_working_3-way'!X279=0),IF(Q279&gt;0,-Q279^(1/3),(-Q279)^(1/3)),'OddsRatio_working_3-way'!AM279-'OddsRatio_working_3-way'!R279/3)</f>
        <v>-0.57947382730151009</v>
      </c>
      <c r="AT279" s="11">
        <f>IF(('OddsRatio_working_3-way'!X279=0),IF(Q279&gt;0,-Q279^(1/3),(-Q279)^(1/3)),'OddsRatio_working_3-way'!AN279-'OddsRatio_working_3-way'!R279/3)</f>
        <v>-0.46334049943013905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2.5099999999999998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2.78</v>
      </c>
      <c r="D280" s="9">
        <f t="shared" si="65"/>
        <v>0.38870061868780365</v>
      </c>
      <c r="E280" s="9">
        <f t="shared" si="66"/>
        <v>0.26089930826880159</v>
      </c>
      <c r="F280" s="9">
        <f t="shared" si="67"/>
        <v>0.35040007304339482</v>
      </c>
      <c r="G280" s="9">
        <f t="shared" si="68"/>
        <v>1.0415060020375857</v>
      </c>
      <c r="H280" s="9">
        <f t="shared" si="69"/>
        <v>2.5726740630767542</v>
      </c>
      <c r="I280" s="9">
        <f t="shared" si="70"/>
        <v>3.832896325542233</v>
      </c>
      <c r="J280" s="9">
        <f t="shared" si="71"/>
        <v>2.8538806836269019</v>
      </c>
      <c r="K280" s="11">
        <f t="shared" si="72"/>
        <v>0.39840637450199207</v>
      </c>
      <c r="L280" s="11">
        <f t="shared" si="73"/>
        <v>0.26881720430107525</v>
      </c>
      <c r="M280" s="11">
        <f t="shared" si="74"/>
        <v>0.35971223021582738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-0.28164652444603888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0.23153306168842075</v>
      </c>
      <c r="Q280" s="11">
        <f>2*'OddsRatio_working_3-way'!K280*'OddsRatio_working_3-way'!L280*'OddsRatio_working_3-way'!M280</f>
        <v>7.7049271776512746E-2</v>
      </c>
      <c r="R280" s="11">
        <f t="shared" si="75"/>
        <v>0</v>
      </c>
      <c r="S280" s="11">
        <f t="shared" si="76"/>
        <v>-0.82206965679344124</v>
      </c>
      <c r="T280" s="11">
        <f t="shared" si="77"/>
        <v>-0.27356727347535487</v>
      </c>
      <c r="U280" s="11">
        <f>'OddsRatio_working_3-way'!S280-'OddsRatio_working_3-way'!R280^2/3</f>
        <v>-0.82206965679344124</v>
      </c>
      <c r="V280" s="11">
        <f>'OddsRatio_working_3-way'!S280*'OddsRatio_working_3-way'!R280/3-2*'OddsRatio_working_3-way'!R280^3/27-'OddsRatio_working_3-way'!T280</f>
        <v>0.27356727347535487</v>
      </c>
      <c r="W280" s="11">
        <f>'OddsRatio_working_3-way'!V280^2+4*'OddsRatio_working_3-way'!U280^3/27</f>
        <v>-7.4651628696305594E-3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0.14344355683192095</v>
      </c>
      <c r="Y280" s="11">
        <f>IF('OddsRatio_working_3-way'!W280&gt;=0,IF('OddsRatio_working_3-way'!V280+SQRT('OddsRatio_working_3-way'!W280)&gt;0,0,PI()),ACOS('OddsRatio_working_3-way'!V280/(2*'OddsRatio_working_3-way'!X280)))</f>
        <v>0.30591712510977587</v>
      </c>
      <c r="Z280" s="11">
        <f>'OddsRatio_working_3-way'!X280^(1/3)*COS('OddsRatio_working_3-way'!Y280/3)</f>
        <v>0.52075300101879274</v>
      </c>
      <c r="AA280" s="11">
        <f>'OddsRatio_working_3-way'!X280^(1/3)*COS(('OddsRatio_working_3-way'!Y280+2*PI())/3)</f>
        <v>-0.30652461147616494</v>
      </c>
      <c r="AB280" s="11">
        <f>'OddsRatio_working_3-way'!X280^(1/3)*COS(('OddsRatio_working_3-way'!Y280+4*PI())/3)</f>
        <v>-0.21422838954262796</v>
      </c>
      <c r="AC280" s="11">
        <f>'OddsRatio_working_3-way'!X280^(1/3)*SIN('OddsRatio_working_3-way'!Y280/3)</f>
        <v>5.3287248578513177E-2</v>
      </c>
      <c r="AD280" s="11">
        <f>'OddsRatio_working_3-way'!X280^(1/3)*SIN(('OddsRatio_working_3-way'!Y280+2*PI())/3)</f>
        <v>0.42434170369000168</v>
      </c>
      <c r="AE280" s="11">
        <f>'OddsRatio_working_3-way'!X280^(1/3)*SIN(('OddsRatio_working_3-way'!Y280+4*PI())/3)</f>
        <v>-0.47762895226851471</v>
      </c>
      <c r="AF280" s="11">
        <f>-'OddsRatio_working_3-way'!U280/(3*'OddsRatio_working_3-way'!X280^(1/3))*COS(('OddsRatio_working_3-way'!Y280)/3)</f>
        <v>0.52075300101879285</v>
      </c>
      <c r="AG280" s="11">
        <f>-'OddsRatio_working_3-way'!U280/(3*'OddsRatio_working_3-way'!X280^(1/3))*COS(('OddsRatio_working_3-way'!Y280+2*PI())/3)</f>
        <v>-0.306524611476165</v>
      </c>
      <c r="AH280" s="11">
        <f>-'OddsRatio_working_3-way'!U280/(3*'OddsRatio_working_3-way'!X280^(1/3))*COS(('OddsRatio_working_3-way'!Y280+4*PI())/3)</f>
        <v>-0.21422838954262802</v>
      </c>
      <c r="AI280" s="11">
        <f>'OddsRatio_working_3-way'!U280/(3*'OddsRatio_working_3-way'!X280^(1/3))*SIN(('OddsRatio_working_3-way'!Y280)/3)</f>
        <v>-5.3287248578513184E-2</v>
      </c>
      <c r="AJ280" s="11">
        <f>'OddsRatio_working_3-way'!U280/(3*'OddsRatio_working_3-way'!X280^(1/3))*SIN(('OddsRatio_working_3-way'!Y280+2*PI())/3)</f>
        <v>-0.42434170369000179</v>
      </c>
      <c r="AK280" s="11">
        <f>'OddsRatio_working_3-way'!U280/(3*'OddsRatio_working_3-way'!X280^(1/3))*SIN(('OddsRatio_working_3-way'!Y280+4*PI())/3)</f>
        <v>0.47762895226851482</v>
      </c>
      <c r="AL280" s="11">
        <f>'OddsRatio_working_3-way'!Z280+'OddsRatio_working_3-way'!AF280</f>
        <v>1.0415060020375857</v>
      </c>
      <c r="AM280" s="11">
        <f>'OddsRatio_working_3-way'!AA280+'OddsRatio_working_3-way'!AG280</f>
        <v>-0.61304922295232989</v>
      </c>
      <c r="AN280" s="11">
        <f>'OddsRatio_working_3-way'!AB280+'OddsRatio_working_3-way'!AH280</f>
        <v>-0.42845677908525598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1.0415060020375857</v>
      </c>
      <c r="AS280" s="11">
        <f>IF(('OddsRatio_working_3-way'!X280=0),IF(Q280&gt;0,-Q280^(1/3),(-Q280)^(1/3)),'OddsRatio_working_3-way'!AM280-'OddsRatio_working_3-way'!R280/3)</f>
        <v>-0.61304922295232989</v>
      </c>
      <c r="AT280" s="11">
        <f>IF(('OddsRatio_working_3-way'!X280=0),IF(Q280&gt;0,-Q280^(1/3),(-Q280)^(1/3)),'OddsRatio_working_3-way'!AN280-'OddsRatio_working_3-way'!R280/3)</f>
        <v>-0.42845677908525598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3.07</v>
      </c>
      <c r="B281" s="4">
        <f>IF('True_Odds_Calculator_3-way'!B282="","",'True_Odds_Calculator_3-way'!B282)</f>
        <v>3.97</v>
      </c>
      <c r="C281" s="4">
        <f>IF('True_Odds_Calculator_3-way'!C282="","",'True_Odds_Calculator_3-way'!C282)</f>
        <v>2.2200000000000002</v>
      </c>
      <c r="D281" s="9">
        <f t="shared" si="65"/>
        <v>0.31633915430256926</v>
      </c>
      <c r="E281" s="9">
        <f t="shared" si="66"/>
        <v>0.24385481209940851</v>
      </c>
      <c r="F281" s="9">
        <f t="shared" si="67"/>
        <v>0.43980603359802239</v>
      </c>
      <c r="G281" s="9">
        <f t="shared" si="68"/>
        <v>1.044040661607621</v>
      </c>
      <c r="H281" s="9">
        <f t="shared" si="69"/>
        <v>3.1611641695277748</v>
      </c>
      <c r="I281" s="9">
        <f t="shared" si="70"/>
        <v>4.1008007649746334</v>
      </c>
      <c r="J281" s="9">
        <f t="shared" si="71"/>
        <v>2.273729607161298</v>
      </c>
      <c r="K281" s="11">
        <f t="shared" si="72"/>
        <v>0.32573289902280134</v>
      </c>
      <c r="L281" s="11">
        <f t="shared" si="73"/>
        <v>0.25188916876574308</v>
      </c>
      <c r="M281" s="11">
        <f t="shared" si="74"/>
        <v>0.4504504504504504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-0.27720736760850329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0.23136223794253483</v>
      </c>
      <c r="Q281" s="11">
        <f>2*'OddsRatio_working_3-way'!K281*'OddsRatio_working_3-way'!L281*'OddsRatio_working_3-way'!M281</f>
        <v>7.3917647904963191E-2</v>
      </c>
      <c r="R281" s="11">
        <f t="shared" si="75"/>
        <v>0</v>
      </c>
      <c r="S281" s="11">
        <f t="shared" si="76"/>
        <v>-0.83461792497984755</v>
      </c>
      <c r="T281" s="11">
        <f t="shared" si="77"/>
        <v>-0.26665109424276279</v>
      </c>
      <c r="U281" s="11">
        <f>'OddsRatio_working_3-way'!S281-'OddsRatio_working_3-way'!R281^2/3</f>
        <v>-0.83461792497984755</v>
      </c>
      <c r="V281" s="11">
        <f>'OddsRatio_working_3-way'!S281*'OddsRatio_working_3-way'!R281/3-2*'OddsRatio_working_3-way'!R281^3/27-'OddsRatio_working_3-way'!T281</f>
        <v>0.26665109424276279</v>
      </c>
      <c r="W281" s="11">
        <f>'OddsRatio_working_3-way'!V281^2+4*'OddsRatio_working_3-way'!U281^3/27</f>
        <v>-1.502816636278996E-2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0.14674039357284407</v>
      </c>
      <c r="Y281" s="11">
        <f>IF('OddsRatio_working_3-way'!W281&gt;=0,IF('OddsRatio_working_3-way'!V281+SQRT('OddsRatio_working_3-way'!W281)&gt;0,0,PI()),ACOS('OddsRatio_working_3-way'!V281/(2*'OddsRatio_working_3-way'!X281)))</f>
        <v>0.43092179865891134</v>
      </c>
      <c r="Z281" s="11">
        <f>'OddsRatio_working_3-way'!X281^(1/3)*COS('OddsRatio_working_3-way'!Y281/3)</f>
        <v>0.5220203308038105</v>
      </c>
      <c r="AA281" s="11">
        <f>'OddsRatio_working_3-way'!X281^(1/3)*COS(('OddsRatio_working_3-way'!Y281+2*PI())/3)</f>
        <v>-0.32639794648959819</v>
      </c>
      <c r="AB281" s="11">
        <f>'OddsRatio_working_3-way'!X281^(1/3)*COS(('OddsRatio_working_3-way'!Y281+4*PI())/3)</f>
        <v>-0.19562238431421247</v>
      </c>
      <c r="AC281" s="11">
        <f>'OddsRatio_working_3-way'!X281^(1/3)*SIN('OddsRatio_working_3-way'!Y281/3)</f>
        <v>7.5503306025383812E-2</v>
      </c>
      <c r="AD281" s="11">
        <f>'OddsRatio_working_3-way'!X281^(1/3)*SIN(('OddsRatio_working_3-way'!Y281+2*PI())/3)</f>
        <v>0.4143312147553645</v>
      </c>
      <c r="AE281" s="11">
        <f>'OddsRatio_working_3-way'!X281^(1/3)*SIN(('OddsRatio_working_3-way'!Y281+4*PI())/3)</f>
        <v>-0.48983452078074807</v>
      </c>
      <c r="AF281" s="11">
        <f>-'OddsRatio_working_3-way'!U281/(3*'OddsRatio_working_3-way'!X281^(1/3))*COS(('OddsRatio_working_3-way'!Y281)/3)</f>
        <v>0.52202033080381038</v>
      </c>
      <c r="AG281" s="11">
        <f>-'OddsRatio_working_3-way'!U281/(3*'OddsRatio_working_3-way'!X281^(1/3))*COS(('OddsRatio_working_3-way'!Y281+2*PI())/3)</f>
        <v>-0.32639794648959808</v>
      </c>
      <c r="AH281" s="11">
        <f>-'OddsRatio_working_3-way'!U281/(3*'OddsRatio_working_3-way'!X281^(1/3))*COS(('OddsRatio_working_3-way'!Y281+4*PI())/3)</f>
        <v>-0.19562238431421244</v>
      </c>
      <c r="AI281" s="11">
        <f>'OddsRatio_working_3-way'!U281/(3*'OddsRatio_working_3-way'!X281^(1/3))*SIN(('OddsRatio_working_3-way'!Y281)/3)</f>
        <v>-7.5503306025383798E-2</v>
      </c>
      <c r="AJ281" s="11">
        <f>'OddsRatio_working_3-way'!U281/(3*'OddsRatio_working_3-way'!X281^(1/3))*SIN(('OddsRatio_working_3-way'!Y281+2*PI())/3)</f>
        <v>-0.41433121475536439</v>
      </c>
      <c r="AK281" s="11">
        <f>'OddsRatio_working_3-way'!U281/(3*'OddsRatio_working_3-way'!X281^(1/3))*SIN(('OddsRatio_working_3-way'!Y281+4*PI())/3)</f>
        <v>0.48983452078074796</v>
      </c>
      <c r="AL281" s="11">
        <f>'OddsRatio_working_3-way'!Z281+'OddsRatio_working_3-way'!AF281</f>
        <v>1.044040661607621</v>
      </c>
      <c r="AM281" s="11">
        <f>'OddsRatio_working_3-way'!AA281+'OddsRatio_working_3-way'!AG281</f>
        <v>-0.65279589297919627</v>
      </c>
      <c r="AN281" s="11">
        <f>'OddsRatio_working_3-way'!AB281+'OddsRatio_working_3-way'!AH281</f>
        <v>-0.39124476862842494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1.044040661607621</v>
      </c>
      <c r="AS281" s="11">
        <f>IF(('OddsRatio_working_3-way'!X281=0),IF(Q281&gt;0,-Q281^(1/3),(-Q281)^(1/3)),'OddsRatio_working_3-way'!AM281-'OddsRatio_working_3-way'!R281/3)</f>
        <v>-0.65279589297919627</v>
      </c>
      <c r="AT281" s="11">
        <f>IF(('OddsRatio_working_3-way'!X281=0),IF(Q281&gt;0,-Q281^(1/3),(-Q281)^(1/3)),'OddsRatio_working_3-way'!AN281-'OddsRatio_working_3-way'!R281/3)</f>
        <v>-0.39124476862842494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1.24</v>
      </c>
      <c r="B282" s="4">
        <f>IF('True_Odds_Calculator_3-way'!B283="","",'True_Odds_Calculator_3-way'!B283)</f>
        <v>7.08</v>
      </c>
      <c r="C282" s="4">
        <f>IF('True_Odds_Calculator_3-way'!C283="","",'True_Odds_Calculator_3-way'!C283)</f>
        <v>11.36</v>
      </c>
      <c r="D282" s="9">
        <f t="shared" si="65"/>
        <v>0.79025487347263557</v>
      </c>
      <c r="E282" s="9">
        <f t="shared" si="66"/>
        <v>0.12946936698531578</v>
      </c>
      <c r="F282" s="9">
        <f t="shared" si="67"/>
        <v>8.0275759542048922E-2</v>
      </c>
      <c r="G282" s="9">
        <f t="shared" si="68"/>
        <v>1.1058938787140742</v>
      </c>
      <c r="H282" s="9">
        <f t="shared" si="69"/>
        <v>1.2654145308913776</v>
      </c>
      <c r="I282" s="9">
        <f t="shared" si="70"/>
        <v>7.7238347825815703</v>
      </c>
      <c r="J282" s="9">
        <f t="shared" si="71"/>
        <v>12.457060583477807</v>
      </c>
      <c r="K282" s="11">
        <f t="shared" si="72"/>
        <v>0.80645161290322587</v>
      </c>
      <c r="L282" s="11">
        <f t="shared" si="73"/>
        <v>0.14124293785310735</v>
      </c>
      <c r="M282" s="11">
        <f t="shared" si="74"/>
        <v>8.8028169014084515E-2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-0.15157979038803626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0.16724870821429397</v>
      </c>
      <c r="Q282" s="11">
        <f>2*'OddsRatio_working_3-way'!K282*'OddsRatio_working_3-way'!L282*'OddsRatio_working_3-way'!M282</f>
        <v>2.0053801944159951E-2</v>
      </c>
      <c r="R282" s="11">
        <f t="shared" si="75"/>
        <v>0</v>
      </c>
      <c r="S282" s="11">
        <f t="shared" si="76"/>
        <v>-1.103370757976021</v>
      </c>
      <c r="T282" s="11">
        <f t="shared" si="77"/>
        <v>-0.13229865203549415</v>
      </c>
      <c r="U282" s="11">
        <f>'OddsRatio_working_3-way'!S282-'OddsRatio_working_3-way'!R282^2/3</f>
        <v>-1.103370757976021</v>
      </c>
      <c r="V282" s="11">
        <f>'OddsRatio_working_3-way'!S282*'OddsRatio_working_3-way'!R282/3-2*'OddsRatio_working_3-way'!R282^3/27-'OddsRatio_working_3-way'!T282</f>
        <v>0.13229865203549415</v>
      </c>
      <c r="W282" s="11">
        <f>'OddsRatio_working_3-way'!V282^2+4*'OddsRatio_working_3-way'!U282^3/27</f>
        <v>-0.1815005310225303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0.22304902171548469</v>
      </c>
      <c r="Y282" s="11">
        <f>IF('OddsRatio_working_3-way'!W282&gt;=0,IF('OddsRatio_working_3-way'!V282+SQRT('OddsRatio_working_3-way'!W282)&gt;0,0,PI()),ACOS('OddsRatio_working_3-way'!V282/(2*'OddsRatio_working_3-way'!X282)))</f>
        <v>1.2696987801761361</v>
      </c>
      <c r="Z282" s="11">
        <f>'OddsRatio_working_3-way'!X282^(1/3)*COS('OddsRatio_working_3-way'!Y282/3)</f>
        <v>0.55294693935703709</v>
      </c>
      <c r="AA282" s="11">
        <f>'OddsRatio_working_3-way'!X282^(1/3)*COS(('OddsRatio_working_3-way'!Y282+2*PI())/3)</f>
        <v>-0.49218149267666539</v>
      </c>
      <c r="AB282" s="11">
        <f>'OddsRatio_working_3-way'!X282^(1/3)*COS(('OddsRatio_working_3-way'!Y282+4*PI())/3)</f>
        <v>-6.0765446680371926E-2</v>
      </c>
      <c r="AC282" s="11">
        <f>'OddsRatio_working_3-way'!X282^(1/3)*SIN('OddsRatio_working_3-way'!Y282/3)</f>
        <v>0.24907817028868423</v>
      </c>
      <c r="AD282" s="11">
        <f>'OddsRatio_working_3-way'!X282^(1/3)*SIN(('OddsRatio_working_3-way'!Y282+2*PI())/3)</f>
        <v>0.35432701128370558</v>
      </c>
      <c r="AE282" s="11">
        <f>'OddsRatio_working_3-way'!X282^(1/3)*SIN(('OddsRatio_working_3-way'!Y282+4*PI())/3)</f>
        <v>-0.60340518157238965</v>
      </c>
      <c r="AF282" s="11">
        <f>-'OddsRatio_working_3-way'!U282/(3*'OddsRatio_working_3-way'!X282^(1/3))*COS(('OddsRatio_working_3-way'!Y282)/3)</f>
        <v>0.55294693935703709</v>
      </c>
      <c r="AG282" s="11">
        <f>-'OddsRatio_working_3-way'!U282/(3*'OddsRatio_working_3-way'!X282^(1/3))*COS(('OddsRatio_working_3-way'!Y282+2*PI())/3)</f>
        <v>-0.49218149267666539</v>
      </c>
      <c r="AH282" s="11">
        <f>-'OddsRatio_working_3-way'!U282/(3*'OddsRatio_working_3-way'!X282^(1/3))*COS(('OddsRatio_working_3-way'!Y282+4*PI())/3)</f>
        <v>-6.0765446680371926E-2</v>
      </c>
      <c r="AI282" s="11">
        <f>'OddsRatio_working_3-way'!U282/(3*'OddsRatio_working_3-way'!X282^(1/3))*SIN(('OddsRatio_working_3-way'!Y282)/3)</f>
        <v>-0.24907817028868423</v>
      </c>
      <c r="AJ282" s="11">
        <f>'OddsRatio_working_3-way'!U282/(3*'OddsRatio_working_3-way'!X282^(1/3))*SIN(('OddsRatio_working_3-way'!Y282+2*PI())/3)</f>
        <v>-0.35432701128370558</v>
      </c>
      <c r="AK282" s="11">
        <f>'OddsRatio_working_3-way'!U282/(3*'OddsRatio_working_3-way'!X282^(1/3))*SIN(('OddsRatio_working_3-way'!Y282+4*PI())/3)</f>
        <v>0.60340518157238965</v>
      </c>
      <c r="AL282" s="11">
        <f>'OddsRatio_working_3-way'!Z282+'OddsRatio_working_3-way'!AF282</f>
        <v>1.1058938787140742</v>
      </c>
      <c r="AM282" s="11">
        <f>'OddsRatio_working_3-way'!AA282+'OddsRatio_working_3-way'!AG282</f>
        <v>-0.98436298535333078</v>
      </c>
      <c r="AN282" s="11">
        <f>'OddsRatio_working_3-way'!AB282+'OddsRatio_working_3-way'!AH282</f>
        <v>-0.12153089336074385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1.1058938787140742</v>
      </c>
      <c r="AS282" s="11">
        <f>IF(('OddsRatio_working_3-way'!X282=0),IF(Q282&gt;0,-Q282^(1/3),(-Q282)^(1/3)),'OddsRatio_working_3-way'!AM282-'OddsRatio_working_3-way'!R282/3)</f>
        <v>-0.98436298535333078</v>
      </c>
      <c r="AT282" s="11">
        <f>IF(('OddsRatio_working_3-way'!X282=0),IF(Q282&gt;0,-Q282^(1/3),(-Q282)^(1/3)),'OddsRatio_working_3-way'!AN282-'OddsRatio_working_3-way'!R282/3)</f>
        <v>-0.12153089336074385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4.04</v>
      </c>
      <c r="C283" s="4">
        <f>IF('True_Odds_Calculator_3-way'!C284="","",'True_Odds_Calculator_3-way'!C284)</f>
        <v>1.86</v>
      </c>
      <c r="D283" s="9">
        <f t="shared" si="65"/>
        <v>0.23611867042230769</v>
      </c>
      <c r="E283" s="9">
        <f t="shared" si="66"/>
        <v>0.23848456531630219</v>
      </c>
      <c r="F283" s="9">
        <f t="shared" si="67"/>
        <v>0.52539676426139015</v>
      </c>
      <c r="G283" s="9">
        <f t="shared" si="68"/>
        <v>1.0503761445483071</v>
      </c>
      <c r="H283" s="9">
        <f t="shared" si="69"/>
        <v>4.235158525208786</v>
      </c>
      <c r="I283" s="9">
        <f t="shared" si="70"/>
        <v>4.1931434794268529</v>
      </c>
      <c r="J283" s="9">
        <f t="shared" si="71"/>
        <v>1.9033234843115441</v>
      </c>
      <c r="K283" s="11">
        <f t="shared" si="72"/>
        <v>0.24509803921568626</v>
      </c>
      <c r="L283" s="11">
        <f t="shared" si="73"/>
        <v>0.24752475247524752</v>
      </c>
      <c r="M283" s="11">
        <f t="shared" si="74"/>
        <v>0.5376344086021505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-0.2626444807668622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0.22766745365238611</v>
      </c>
      <c r="Q283" s="11">
        <f>2*'OddsRatio_working_3-way'!K283*'OddsRatio_working_3-way'!L283*'OddsRatio_working_3-way'!M283</f>
        <v>6.5234227407560477E-2</v>
      </c>
      <c r="R283" s="11">
        <f t="shared" si="75"/>
        <v>0</v>
      </c>
      <c r="S283" s="11">
        <f t="shared" si="76"/>
        <v>-0.86682748096456808</v>
      </c>
      <c r="T283" s="11">
        <f t="shared" si="77"/>
        <v>-0.24837463637953236</v>
      </c>
      <c r="U283" s="11">
        <f>'OddsRatio_working_3-way'!S283-'OddsRatio_working_3-way'!R283^2/3</f>
        <v>-0.86682748096456808</v>
      </c>
      <c r="V283" s="11">
        <f>'OddsRatio_working_3-way'!S283*'OddsRatio_working_3-way'!R283/3-2*'OddsRatio_working_3-way'!R283^3/27-'OddsRatio_working_3-way'!T283</f>
        <v>0.24837463637953236</v>
      </c>
      <c r="W283" s="11">
        <f>'OddsRatio_working_3-way'!V283^2+4*'OddsRatio_working_3-way'!U283^3/27</f>
        <v>-3.4802691621746859E-2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0.15531633173817538</v>
      </c>
      <c r="Y283" s="11">
        <f>IF('OddsRatio_working_3-way'!W283&gt;=0,IF('OddsRatio_working_3-way'!V283+SQRT('OddsRatio_working_3-way'!W283)&gt;0,0,PI()),ACOS('OddsRatio_working_3-way'!V283/(2*'OddsRatio_working_3-way'!X283)))</f>
        <v>0.64420629661429141</v>
      </c>
      <c r="Z283" s="11">
        <f>'OddsRatio_working_3-way'!X283^(1/3)*COS('OddsRatio_working_3-way'!Y283/3)</f>
        <v>0.52518807227415354</v>
      </c>
      <c r="AA283" s="11">
        <f>'OddsRatio_working_3-way'!X283^(1/3)*COS(('OddsRatio_working_3-way'!Y283+2*PI())/3)</f>
        <v>-0.3617907437279077</v>
      </c>
      <c r="AB283" s="11">
        <f>'OddsRatio_working_3-way'!X283^(1/3)*COS(('OddsRatio_working_3-way'!Y283+4*PI())/3)</f>
        <v>-0.16339732854624603</v>
      </c>
      <c r="AC283" s="11">
        <f>'OddsRatio_working_3-way'!X283^(1/3)*SIN('OddsRatio_working_3-way'!Y283/3)</f>
        <v>0.11454249166058182</v>
      </c>
      <c r="AD283" s="11">
        <f>'OddsRatio_working_3-way'!X283^(1/3)*SIN(('OddsRatio_working_3-way'!Y283+2*PI())/3)</f>
        <v>0.39755496652370403</v>
      </c>
      <c r="AE283" s="11">
        <f>'OddsRatio_working_3-way'!X283^(1/3)*SIN(('OddsRatio_working_3-way'!Y283+4*PI())/3)</f>
        <v>-0.51209745818428565</v>
      </c>
      <c r="AF283" s="11">
        <f>-'OddsRatio_working_3-way'!U283/(3*'OddsRatio_working_3-way'!X283^(1/3))*COS(('OddsRatio_working_3-way'!Y283)/3)</f>
        <v>0.52518807227415354</v>
      </c>
      <c r="AG283" s="11">
        <f>-'OddsRatio_working_3-way'!U283/(3*'OddsRatio_working_3-way'!X283^(1/3))*COS(('OddsRatio_working_3-way'!Y283+2*PI())/3)</f>
        <v>-0.3617907437279077</v>
      </c>
      <c r="AH283" s="11">
        <f>-'OddsRatio_working_3-way'!U283/(3*'OddsRatio_working_3-way'!X283^(1/3))*COS(('OddsRatio_working_3-way'!Y283+4*PI())/3)</f>
        <v>-0.16339732854624603</v>
      </c>
      <c r="AI283" s="11">
        <f>'OddsRatio_working_3-way'!U283/(3*'OddsRatio_working_3-way'!X283^(1/3))*SIN(('OddsRatio_working_3-way'!Y283)/3)</f>
        <v>-0.11454249166058182</v>
      </c>
      <c r="AJ283" s="11">
        <f>'OddsRatio_working_3-way'!U283/(3*'OddsRatio_working_3-way'!X283^(1/3))*SIN(('OddsRatio_working_3-way'!Y283+2*PI())/3)</f>
        <v>-0.39755496652370403</v>
      </c>
      <c r="AK283" s="11">
        <f>'OddsRatio_working_3-way'!U283/(3*'OddsRatio_working_3-way'!X283^(1/3))*SIN(('OddsRatio_working_3-way'!Y283+4*PI())/3)</f>
        <v>0.51209745818428565</v>
      </c>
      <c r="AL283" s="11">
        <f>'OddsRatio_working_3-way'!Z283+'OddsRatio_working_3-way'!AF283</f>
        <v>1.0503761445483071</v>
      </c>
      <c r="AM283" s="11">
        <f>'OddsRatio_working_3-way'!AA283+'OddsRatio_working_3-way'!AG283</f>
        <v>-0.72358148745581541</v>
      </c>
      <c r="AN283" s="11">
        <f>'OddsRatio_working_3-way'!AB283+'OddsRatio_working_3-way'!AH283</f>
        <v>-0.32679465709249206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1.0503761445483071</v>
      </c>
      <c r="AS283" s="11">
        <f>IF(('OddsRatio_working_3-way'!X283=0),IF(Q283&gt;0,-Q283^(1/3),(-Q283)^(1/3)),'OddsRatio_working_3-way'!AM283-'OddsRatio_working_3-way'!R283/3)</f>
        <v>-0.72358148745581541</v>
      </c>
      <c r="AT283" s="11">
        <f>IF(('OddsRatio_working_3-way'!X283=0),IF(Q283&gt;0,-Q283^(1/3),(-Q283)^(1/3)),'OddsRatio_working_3-way'!AN283-'OddsRatio_working_3-way'!R283/3)</f>
        <v>-0.32679465709249206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1.93</v>
      </c>
      <c r="B284" s="4">
        <f>IF('True_Odds_Calculator_3-way'!B285="","",'True_Odds_Calculator_3-way'!B285)</f>
        <v>3.83</v>
      </c>
      <c r="C284" s="4">
        <f>IF('True_Odds_Calculator_3-way'!C285="","",'True_Odds_Calculator_3-way'!C285)</f>
        <v>4.0199999999999996</v>
      </c>
      <c r="D284" s="9">
        <f t="shared" si="65"/>
        <v>0.50695532912347552</v>
      </c>
      <c r="E284" s="9">
        <f t="shared" si="66"/>
        <v>0.25255639387443524</v>
      </c>
      <c r="F284" s="9">
        <f t="shared" si="67"/>
        <v>0.24048827700208922</v>
      </c>
      <c r="G284" s="9">
        <f t="shared" si="68"/>
        <v>1.045763856549101</v>
      </c>
      <c r="H284" s="9">
        <f t="shared" si="69"/>
        <v>1.9725603865906636</v>
      </c>
      <c r="I284" s="9">
        <f t="shared" si="70"/>
        <v>3.959511714033956</v>
      </c>
      <c r="J284" s="9">
        <f t="shared" si="71"/>
        <v>4.1582068467782847</v>
      </c>
      <c r="K284" s="11">
        <f t="shared" si="72"/>
        <v>0.5181347150259068</v>
      </c>
      <c r="L284" s="11">
        <f t="shared" si="73"/>
        <v>0.2610966057441253</v>
      </c>
      <c r="M284" s="11">
        <f t="shared" si="74"/>
        <v>0.24875621890547267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-0.26748177159629949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0.22816422897754363</v>
      </c>
      <c r="Q284" s="11">
        <f>2*'OddsRatio_working_3-way'!K284*'OddsRatio_working_3-way'!L284*'OddsRatio_working_3-way'!M284</f>
        <v>6.730508229426066E-2</v>
      </c>
      <c r="R284" s="11">
        <f t="shared" si="75"/>
        <v>0</v>
      </c>
      <c r="S284" s="11">
        <f t="shared" si="76"/>
        <v>-0.85300851574253667</v>
      </c>
      <c r="T284" s="11">
        <f t="shared" si="77"/>
        <v>-0.25162493089750343</v>
      </c>
      <c r="U284" s="11">
        <f>'OddsRatio_working_3-way'!S284-'OddsRatio_working_3-way'!R284^2/3</f>
        <v>-0.85300851574253667</v>
      </c>
      <c r="V284" s="11">
        <f>'OddsRatio_working_3-way'!S284*'OddsRatio_working_3-way'!R284/3-2*'OddsRatio_working_3-way'!R284^3/27-'OddsRatio_working_3-way'!T284</f>
        <v>0.25162493089750343</v>
      </c>
      <c r="W284" s="11">
        <f>'OddsRatio_working_3-way'!V284^2+4*'OddsRatio_working_3-way'!U284^3/27</f>
        <v>-2.8635866829094456E-2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0.151617093922707</v>
      </c>
      <c r="Y284" s="11">
        <f>IF('OddsRatio_working_3-way'!W284&gt;=0,IF('OddsRatio_working_3-way'!V284+SQRT('OddsRatio_working_3-way'!W284)&gt;0,0,PI()),ACOS('OddsRatio_working_3-way'!V284/(2*'OddsRatio_working_3-way'!X284)))</f>
        <v>0.59204001976390552</v>
      </c>
      <c r="Z284" s="11">
        <f>'OddsRatio_working_3-way'!X284^(1/3)*COS('OddsRatio_working_3-way'!Y284/3)</f>
        <v>0.52288192827455038</v>
      </c>
      <c r="AA284" s="11">
        <f>'OddsRatio_working_3-way'!X284^(1/3)*COS(('OddsRatio_working_3-way'!Y284+2*PI())/3)</f>
        <v>-0.35198374821502498</v>
      </c>
      <c r="AB284" s="11">
        <f>'OddsRatio_working_3-way'!X284^(1/3)*COS(('OddsRatio_working_3-way'!Y284+4*PI())/3)</f>
        <v>-0.17089818005952531</v>
      </c>
      <c r="AC284" s="11">
        <f>'OddsRatio_working_3-way'!X284^(1/3)*SIN('OddsRatio_working_3-way'!Y284/3)</f>
        <v>0.10454980152093413</v>
      </c>
      <c r="AD284" s="11">
        <f>'OddsRatio_working_3-way'!X284^(1/3)*SIN(('OddsRatio_working_3-way'!Y284+2*PI())/3)</f>
        <v>0.40055413230508641</v>
      </c>
      <c r="AE284" s="11">
        <f>'OddsRatio_working_3-way'!X284^(1/3)*SIN(('OddsRatio_working_3-way'!Y284+4*PI())/3)</f>
        <v>-0.50510393382602048</v>
      </c>
      <c r="AF284" s="11">
        <f>-'OddsRatio_working_3-way'!U284/(3*'OddsRatio_working_3-way'!X284^(1/3))*COS(('OddsRatio_working_3-way'!Y284)/3)</f>
        <v>0.52288192827455049</v>
      </c>
      <c r="AG284" s="11">
        <f>-'OddsRatio_working_3-way'!U284/(3*'OddsRatio_working_3-way'!X284^(1/3))*COS(('OddsRatio_working_3-way'!Y284+2*PI())/3)</f>
        <v>-0.35198374821502509</v>
      </c>
      <c r="AH284" s="11">
        <f>-'OddsRatio_working_3-way'!U284/(3*'OddsRatio_working_3-way'!X284^(1/3))*COS(('OddsRatio_working_3-way'!Y284+4*PI())/3)</f>
        <v>-0.17089818005952537</v>
      </c>
      <c r="AI284" s="11">
        <f>'OddsRatio_working_3-way'!U284/(3*'OddsRatio_working_3-way'!X284^(1/3))*SIN(('OddsRatio_working_3-way'!Y284)/3)</f>
        <v>-0.10454980152093415</v>
      </c>
      <c r="AJ284" s="11">
        <f>'OddsRatio_working_3-way'!U284/(3*'OddsRatio_working_3-way'!X284^(1/3))*SIN(('OddsRatio_working_3-way'!Y284+2*PI())/3)</f>
        <v>-0.40055413230508652</v>
      </c>
      <c r="AK284" s="11">
        <f>'OddsRatio_working_3-way'!U284/(3*'OddsRatio_working_3-way'!X284^(1/3))*SIN(('OddsRatio_working_3-way'!Y284+4*PI())/3)</f>
        <v>0.50510393382602059</v>
      </c>
      <c r="AL284" s="11">
        <f>'OddsRatio_working_3-way'!Z284+'OddsRatio_working_3-way'!AF284</f>
        <v>1.045763856549101</v>
      </c>
      <c r="AM284" s="11">
        <f>'OddsRatio_working_3-way'!AA284+'OddsRatio_working_3-way'!AG284</f>
        <v>-0.70396749643005008</v>
      </c>
      <c r="AN284" s="11">
        <f>'OddsRatio_working_3-way'!AB284+'OddsRatio_working_3-way'!AH284</f>
        <v>-0.34179636011905068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1.045763856549101</v>
      </c>
      <c r="AS284" s="11">
        <f>IF(('OddsRatio_working_3-way'!X284=0),IF(Q284&gt;0,-Q284^(1/3),(-Q284)^(1/3)),'OddsRatio_working_3-way'!AM284-'OddsRatio_working_3-way'!R284/3)</f>
        <v>-0.70396749643005008</v>
      </c>
      <c r="AT284" s="11">
        <f>IF(('OddsRatio_working_3-way'!X284=0),IF(Q284&gt;0,-Q284^(1/3),(-Q284)^(1/3)),'OddsRatio_working_3-way'!AN284-'OddsRatio_working_3-way'!R284/3)</f>
        <v>-0.34179636011905068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3.01</v>
      </c>
      <c r="B285" s="4">
        <f>IF('True_Odds_Calculator_3-way'!B286="","",'True_Odds_Calculator_3-way'!B286)</f>
        <v>3.28</v>
      </c>
      <c r="C285" s="4">
        <f>IF('True_Odds_Calculator_3-way'!C286="","",'True_Odds_Calculator_3-way'!C286)</f>
        <v>2.56</v>
      </c>
      <c r="D285" s="9">
        <f t="shared" si="65"/>
        <v>0.3230736416686269</v>
      </c>
      <c r="E285" s="9">
        <f t="shared" si="66"/>
        <v>0.29614505177431372</v>
      </c>
      <c r="F285" s="9">
        <f t="shared" si="67"/>
        <v>0.38078130655705955</v>
      </c>
      <c r="G285" s="9">
        <f t="shared" si="68"/>
        <v>1.0424226532765486</v>
      </c>
      <c r="H285" s="9">
        <f t="shared" si="69"/>
        <v>3.0952695330858626</v>
      </c>
      <c r="I285" s="9">
        <f t="shared" si="70"/>
        <v>3.3767236494705313</v>
      </c>
      <c r="J285" s="9">
        <f t="shared" si="71"/>
        <v>2.6261793391114154</v>
      </c>
      <c r="K285" s="11">
        <f t="shared" si="72"/>
        <v>0.33222591362126247</v>
      </c>
      <c r="L285" s="11">
        <f t="shared" si="73"/>
        <v>0.3048780487804878</v>
      </c>
      <c r="M285" s="11">
        <f t="shared" si="74"/>
        <v>0.390625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-0.28286238453123747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0.23145979357426463</v>
      </c>
      <c r="Q285" s="11">
        <f>2*'OddsRatio_working_3-way'!K285*'OddsRatio_working_3-way'!L285*'OddsRatio_working_3-way'!M285</f>
        <v>7.9131553358722947E-2</v>
      </c>
      <c r="R285" s="11">
        <f t="shared" si="75"/>
        <v>0</v>
      </c>
      <c r="S285" s="11">
        <f t="shared" si="76"/>
        <v>-0.81827703587326484</v>
      </c>
      <c r="T285" s="11">
        <f t="shared" si="77"/>
        <v>-0.27975283277718455</v>
      </c>
      <c r="U285" s="11">
        <f>'OddsRatio_working_3-way'!S285-'OddsRatio_working_3-way'!R285^2/3</f>
        <v>-0.81827703587326484</v>
      </c>
      <c r="V285" s="11">
        <f>'OddsRatio_working_3-way'!S285*'OddsRatio_working_3-way'!R285/3-2*'OddsRatio_working_3-way'!R285^3/27-'OddsRatio_working_3-way'!T285</f>
        <v>0.27975283277718455</v>
      </c>
      <c r="W285" s="11">
        <f>'OddsRatio_working_3-way'!V285^2+4*'OddsRatio_working_3-way'!U285^3/27</f>
        <v>-2.9086835780278708E-3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0.14245203668681544</v>
      </c>
      <c r="Y285" s="11">
        <f>IF('OddsRatio_working_3-way'!W285&gt;=0,IF('OddsRatio_working_3-way'!V285+SQRT('OddsRatio_working_3-way'!W285)&gt;0,0,PI()),ACOS('OddsRatio_working_3-way'!V285/(2*'OddsRatio_working_3-way'!X285)))</f>
        <v>0.1904487493686664</v>
      </c>
      <c r="Z285" s="11">
        <f>'OddsRatio_working_3-way'!X285^(1/3)*COS('OddsRatio_working_3-way'!Y285/3)</f>
        <v>0.52121132663827441</v>
      </c>
      <c r="AA285" s="11">
        <f>'OddsRatio_working_3-way'!X285^(1/3)*COS(('OddsRatio_working_3-way'!Y285+2*PI())/3)</f>
        <v>-0.28929928118607445</v>
      </c>
      <c r="AB285" s="11">
        <f>'OddsRatio_working_3-way'!X285^(1/3)*COS(('OddsRatio_working_3-way'!Y285+4*PI())/3)</f>
        <v>-0.23191204545220001</v>
      </c>
      <c r="AC285" s="11">
        <f>'OddsRatio_working_3-way'!X285^(1/3)*SIN('OddsRatio_working_3-way'!Y285/3)</f>
        <v>3.3132535999000887E-2</v>
      </c>
      <c r="AD285" s="11">
        <f>'OddsRatio_working_3-way'!X285^(1/3)*SIN(('OddsRatio_working_3-way'!Y285+2*PI())/3)</f>
        <v>0.43481598160943402</v>
      </c>
      <c r="AE285" s="11">
        <f>'OddsRatio_working_3-way'!X285^(1/3)*SIN(('OddsRatio_working_3-way'!Y285+4*PI())/3)</f>
        <v>-0.46794851760843492</v>
      </c>
      <c r="AF285" s="11">
        <f>-'OddsRatio_working_3-way'!U285/(3*'OddsRatio_working_3-way'!X285^(1/3))*COS(('OddsRatio_working_3-way'!Y285)/3)</f>
        <v>0.52121132663827419</v>
      </c>
      <c r="AG285" s="11">
        <f>-'OddsRatio_working_3-way'!U285/(3*'OddsRatio_working_3-way'!X285^(1/3))*COS(('OddsRatio_working_3-way'!Y285+2*PI())/3)</f>
        <v>-0.28929928118607434</v>
      </c>
      <c r="AH285" s="11">
        <f>-'OddsRatio_working_3-way'!U285/(3*'OddsRatio_working_3-way'!X285^(1/3))*COS(('OddsRatio_working_3-way'!Y285+4*PI())/3)</f>
        <v>-0.23191204545219993</v>
      </c>
      <c r="AI285" s="11">
        <f>'OddsRatio_working_3-way'!U285/(3*'OddsRatio_working_3-way'!X285^(1/3))*SIN(('OddsRatio_working_3-way'!Y285)/3)</f>
        <v>-3.3132535999000873E-2</v>
      </c>
      <c r="AJ285" s="11">
        <f>'OddsRatio_working_3-way'!U285/(3*'OddsRatio_working_3-way'!X285^(1/3))*SIN(('OddsRatio_working_3-way'!Y285+2*PI())/3)</f>
        <v>-0.43481598160943385</v>
      </c>
      <c r="AK285" s="11">
        <f>'OddsRatio_working_3-way'!U285/(3*'OddsRatio_working_3-way'!X285^(1/3))*SIN(('OddsRatio_working_3-way'!Y285+4*PI())/3)</f>
        <v>0.4679485176084347</v>
      </c>
      <c r="AL285" s="11">
        <f>'OddsRatio_working_3-way'!Z285+'OddsRatio_working_3-way'!AF285</f>
        <v>1.0424226532765486</v>
      </c>
      <c r="AM285" s="11">
        <f>'OddsRatio_working_3-way'!AA285+'OddsRatio_working_3-way'!AG285</f>
        <v>-0.57859856237214879</v>
      </c>
      <c r="AN285" s="11">
        <f>'OddsRatio_working_3-way'!AB285+'OddsRatio_working_3-way'!AH285</f>
        <v>-0.46382409090439991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1.0424226532765486</v>
      </c>
      <c r="AS285" s="11">
        <f>IF(('OddsRatio_working_3-way'!X285=0),IF(Q285&gt;0,-Q285^(1/3),(-Q285)^(1/3)),'OddsRatio_working_3-way'!AM285-'OddsRatio_working_3-way'!R285/3)</f>
        <v>-0.57859856237214879</v>
      </c>
      <c r="AT285" s="11">
        <f>IF(('OddsRatio_working_3-way'!X285=0),IF(Q285&gt;0,-Q285^(1/3),(-Q285)^(1/3)),'OddsRatio_working_3-way'!AN285-'OddsRatio_working_3-way'!R285/3)</f>
        <v>-0.46382409090439991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5.71</v>
      </c>
      <c r="B286" s="4">
        <f>IF('True_Odds_Calculator_3-way'!B287="","",'True_Odds_Calculator_3-way'!B287)</f>
        <v>4.5199999999999996</v>
      </c>
      <c r="C286" s="4">
        <f>IF('True_Odds_Calculator_3-way'!C287="","",'True_Odds_Calculator_3-way'!C287)</f>
        <v>1.57</v>
      </c>
      <c r="D286" s="9">
        <f t="shared" si="65"/>
        <v>0.16646143662198259</v>
      </c>
      <c r="E286" s="9">
        <f t="shared" si="66"/>
        <v>0.21086997739493926</v>
      </c>
      <c r="F286" s="9">
        <f t="shared" si="67"/>
        <v>0.62266858598307795</v>
      </c>
      <c r="G286" s="9">
        <f t="shared" si="68"/>
        <v>1.0631416965200549</v>
      </c>
      <c r="H286" s="9">
        <f t="shared" si="69"/>
        <v>6.0073973906094587</v>
      </c>
      <c r="I286" s="9">
        <f t="shared" si="70"/>
        <v>4.7422587717505928</v>
      </c>
      <c r="J286" s="9">
        <f t="shared" si="71"/>
        <v>1.6059907670164313</v>
      </c>
      <c r="K286" s="11">
        <f t="shared" si="72"/>
        <v>0.17513134851138354</v>
      </c>
      <c r="L286" s="11">
        <f t="shared" si="73"/>
        <v>0.22123893805309736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-0.23321916215922978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0.21717432316388241</v>
      </c>
      <c r="Q286" s="11">
        <f>2*'OddsRatio_working_3-way'!K286*'OddsRatio_working_3-way'!L286*'OddsRatio_working_3-way'!M286</f>
        <v>4.9357800719064183E-2</v>
      </c>
      <c r="R286" s="11">
        <f t="shared" si="75"/>
        <v>0</v>
      </c>
      <c r="S286" s="11">
        <f t="shared" si="76"/>
        <v>-0.9312027414608719</v>
      </c>
      <c r="T286" s="11">
        <f t="shared" si="77"/>
        <v>-0.2116369866956527</v>
      </c>
      <c r="U286" s="11">
        <f>'OddsRatio_working_3-way'!S286-'OddsRatio_working_3-way'!R286^2/3</f>
        <v>-0.9312027414608719</v>
      </c>
      <c r="V286" s="11">
        <f>'OddsRatio_working_3-way'!S286*'OddsRatio_working_3-way'!R286/3-2*'OddsRatio_working_3-way'!R286^3/27-'OddsRatio_working_3-way'!T286</f>
        <v>0.2116369866956527</v>
      </c>
      <c r="W286" s="11">
        <f>'OddsRatio_working_3-way'!V286^2+4*'OddsRatio_working_3-way'!U286^3/27</f>
        <v>-7.4836717860337465E-2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0.17293563253270949</v>
      </c>
      <c r="Y286" s="11">
        <f>IF('OddsRatio_working_3-way'!W286&gt;=0,IF('OddsRatio_working_3-way'!V286+SQRT('OddsRatio_working_3-way'!W286)&gt;0,0,PI()),ACOS('OddsRatio_working_3-way'!V286/(2*'OddsRatio_working_3-way'!X286)))</f>
        <v>0.91234173832847798</v>
      </c>
      <c r="Z286" s="11">
        <f>'OddsRatio_working_3-way'!X286^(1/3)*COS('OddsRatio_working_3-way'!Y286/3)</f>
        <v>0.53157084826002754</v>
      </c>
      <c r="AA286" s="11">
        <f>'OddsRatio_working_3-way'!X286^(1/3)*COS(('OddsRatio_working_3-way'!Y286+2*PI())/3)</f>
        <v>-0.41026729263019651</v>
      </c>
      <c r="AB286" s="11">
        <f>'OddsRatio_working_3-way'!X286^(1/3)*COS(('OddsRatio_working_3-way'!Y286+4*PI())/3)</f>
        <v>-0.12130355562983113</v>
      </c>
      <c r="AC286" s="11">
        <f>'OddsRatio_working_3-way'!X286^(1/3)*SIN('OddsRatio_working_3-way'!Y286/3)</f>
        <v>0.16683329134320124</v>
      </c>
      <c r="AD286" s="11">
        <f>'OddsRatio_working_3-way'!X286^(1/3)*SIN(('OddsRatio_working_3-way'!Y286+2*PI())/3)</f>
        <v>0.37693721283282627</v>
      </c>
      <c r="AE286" s="11">
        <f>'OddsRatio_working_3-way'!X286^(1/3)*SIN(('OddsRatio_working_3-way'!Y286+4*PI())/3)</f>
        <v>-0.54377050417602746</v>
      </c>
      <c r="AF286" s="11">
        <f>-'OddsRatio_working_3-way'!U286/(3*'OddsRatio_working_3-way'!X286^(1/3))*COS(('OddsRatio_working_3-way'!Y286)/3)</f>
        <v>0.53157084826002743</v>
      </c>
      <c r="AG286" s="11">
        <f>-'OddsRatio_working_3-way'!U286/(3*'OddsRatio_working_3-way'!X286^(1/3))*COS(('OddsRatio_working_3-way'!Y286+2*PI())/3)</f>
        <v>-0.41026729263019646</v>
      </c>
      <c r="AH286" s="11">
        <f>-'OddsRatio_working_3-way'!U286/(3*'OddsRatio_working_3-way'!X286^(1/3))*COS(('OddsRatio_working_3-way'!Y286+4*PI())/3)</f>
        <v>-0.1213035556298311</v>
      </c>
      <c r="AI286" s="11">
        <f>'OddsRatio_working_3-way'!U286/(3*'OddsRatio_working_3-way'!X286^(1/3))*SIN(('OddsRatio_working_3-way'!Y286)/3)</f>
        <v>-0.16683329134320118</v>
      </c>
      <c r="AJ286" s="11">
        <f>'OddsRatio_working_3-way'!U286/(3*'OddsRatio_working_3-way'!X286^(1/3))*SIN(('OddsRatio_working_3-way'!Y286+2*PI())/3)</f>
        <v>-0.37693721283282622</v>
      </c>
      <c r="AK286" s="11">
        <f>'OddsRatio_working_3-way'!U286/(3*'OddsRatio_working_3-way'!X286^(1/3))*SIN(('OddsRatio_working_3-way'!Y286+4*PI())/3)</f>
        <v>0.54377050417602735</v>
      </c>
      <c r="AL286" s="11">
        <f>'OddsRatio_working_3-way'!Z286+'OddsRatio_working_3-way'!AF286</f>
        <v>1.0631416965200549</v>
      </c>
      <c r="AM286" s="11">
        <f>'OddsRatio_working_3-way'!AA286+'OddsRatio_working_3-way'!AG286</f>
        <v>-0.82053458526039291</v>
      </c>
      <c r="AN286" s="11">
        <f>'OddsRatio_working_3-way'!AB286+'OddsRatio_working_3-way'!AH286</f>
        <v>-0.24260711125966222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1.0631416965200549</v>
      </c>
      <c r="AS286" s="11">
        <f>IF(('OddsRatio_working_3-way'!X286=0),IF(Q286&gt;0,-Q286^(1/3),(-Q286)^(1/3)),'OddsRatio_working_3-way'!AM286-'OddsRatio_working_3-way'!R286/3)</f>
        <v>-0.82053458526039291</v>
      </c>
      <c r="AT286" s="11">
        <f>IF(('OddsRatio_working_3-way'!X286=0),IF(Q286&gt;0,-Q286^(1/3),(-Q286)^(1/3)),'OddsRatio_working_3-way'!AN286-'OddsRatio_working_3-way'!R286/3)</f>
        <v>-0.24260711125966222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1.19</v>
      </c>
      <c r="B287" s="4">
        <f>IF('True_Odds_Calculator_3-way'!B288="","",'True_Odds_Calculator_3-way'!B288)</f>
        <v>7.46</v>
      </c>
      <c r="C287" s="4">
        <f>IF('True_Odds_Calculator_3-way'!C288="","",'True_Odds_Calculator_3-way'!C288)</f>
        <v>15.71</v>
      </c>
      <c r="D287" s="9">
        <f t="shared" si="65"/>
        <v>0.82301957239618129</v>
      </c>
      <c r="E287" s="9">
        <f t="shared" si="66"/>
        <v>0.12031826993891759</v>
      </c>
      <c r="F287" s="9">
        <f t="shared" si="67"/>
        <v>5.6662157664901167E-2</v>
      </c>
      <c r="G287" s="9">
        <f t="shared" si="68"/>
        <v>1.1317785943352403</v>
      </c>
      <c r="H287" s="9">
        <f t="shared" si="69"/>
        <v>1.2150379329236956</v>
      </c>
      <c r="I287" s="9">
        <f t="shared" si="70"/>
        <v>8.3112897194056536</v>
      </c>
      <c r="J287" s="9">
        <f t="shared" si="71"/>
        <v>17.648463122671384</v>
      </c>
      <c r="K287" s="11">
        <f t="shared" si="72"/>
        <v>0.84033613445378152</v>
      </c>
      <c r="L287" s="11">
        <f t="shared" si="73"/>
        <v>0.13404825737265416</v>
      </c>
      <c r="M287" s="11">
        <f t="shared" si="74"/>
        <v>6.3653723742838952E-2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-0.12946036220943513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0.15315785468121748</v>
      </c>
      <c r="Q287" s="11">
        <f>2*'OddsRatio_working_3-way'!K287*'OddsRatio_working_3-way'!L287*'OddsRatio_working_3-way'!M287</f>
        <v>1.4340623097492273E-2</v>
      </c>
      <c r="R287" s="11">
        <f t="shared" si="75"/>
        <v>0</v>
      </c>
      <c r="S287" s="11">
        <f t="shared" si="76"/>
        <v>-1.1830482478756363</v>
      </c>
      <c r="T287" s="11">
        <f t="shared" si="77"/>
        <v>-0.110772307853524</v>
      </c>
      <c r="U287" s="11">
        <f>'OddsRatio_working_3-way'!S287-'OddsRatio_working_3-way'!R287^2/3</f>
        <v>-1.1830482478756363</v>
      </c>
      <c r="V287" s="11">
        <f>'OddsRatio_working_3-way'!S287*'OddsRatio_working_3-way'!R287/3-2*'OddsRatio_working_3-way'!R287^3/27-'OddsRatio_working_3-way'!T287</f>
        <v>0.110772307853524</v>
      </c>
      <c r="W287" s="11">
        <f>'OddsRatio_working_3-way'!V287^2+4*'OddsRatio_working_3-way'!U287^3/27</f>
        <v>-0.23303291246100533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0.24764057454716565</v>
      </c>
      <c r="Y287" s="11">
        <f>IF('OddsRatio_working_3-way'!W287&gt;=0,IF('OddsRatio_working_3-way'!V287+SQRT('OddsRatio_working_3-way'!W287)&gt;0,0,PI()),ACOS('OddsRatio_working_3-way'!V287/(2*'OddsRatio_working_3-way'!X287)))</f>
        <v>1.3452330467639226</v>
      </c>
      <c r="Z287" s="11">
        <f>'OddsRatio_working_3-way'!X287^(1/3)*COS('OddsRatio_working_3-way'!Y287/3)</f>
        <v>0.56588929716762026</v>
      </c>
      <c r="AA287" s="11">
        <f>'OddsRatio_working_3-way'!X287^(1/3)*COS(('OddsRatio_working_3-way'!Y287+2*PI())/3)</f>
        <v>-0.5187179284147988</v>
      </c>
      <c r="AB287" s="11">
        <f>'OddsRatio_working_3-way'!X287^(1/3)*COS(('OddsRatio_working_3-way'!Y287+4*PI())/3)</f>
        <v>-4.7171368752821533E-2</v>
      </c>
      <c r="AC287" s="11">
        <f>'OddsRatio_working_3-way'!X287^(1/3)*SIN('OddsRatio_working_3-way'!Y287/3)</f>
        <v>0.27224753315628453</v>
      </c>
      <c r="AD287" s="11">
        <f>'OddsRatio_working_3-way'!X287^(1/3)*SIN(('OddsRatio_working_3-way'!Y287+2*PI())/3)</f>
        <v>0.3539507404987382</v>
      </c>
      <c r="AE287" s="11">
        <f>'OddsRatio_working_3-way'!X287^(1/3)*SIN(('OddsRatio_working_3-way'!Y287+4*PI())/3)</f>
        <v>-0.6261982736550229</v>
      </c>
      <c r="AF287" s="11">
        <f>-'OddsRatio_working_3-way'!U287/(3*'OddsRatio_working_3-way'!X287^(1/3))*COS(('OddsRatio_working_3-way'!Y287)/3)</f>
        <v>0.56588929716762004</v>
      </c>
      <c r="AG287" s="11">
        <f>-'OddsRatio_working_3-way'!U287/(3*'OddsRatio_working_3-way'!X287^(1/3))*COS(('OddsRatio_working_3-way'!Y287+2*PI())/3)</f>
        <v>-0.51871792841479869</v>
      </c>
      <c r="AH287" s="11">
        <f>-'OddsRatio_working_3-way'!U287/(3*'OddsRatio_working_3-way'!X287^(1/3))*COS(('OddsRatio_working_3-way'!Y287+4*PI())/3)</f>
        <v>-4.7171368752821512E-2</v>
      </c>
      <c r="AI287" s="11">
        <f>'OddsRatio_working_3-way'!U287/(3*'OddsRatio_working_3-way'!X287^(1/3))*SIN(('OddsRatio_working_3-way'!Y287)/3)</f>
        <v>-0.27224753315628447</v>
      </c>
      <c r="AJ287" s="11">
        <f>'OddsRatio_working_3-way'!U287/(3*'OddsRatio_working_3-way'!X287^(1/3))*SIN(('OddsRatio_working_3-way'!Y287+2*PI())/3)</f>
        <v>-0.35395074049873809</v>
      </c>
      <c r="AK287" s="11">
        <f>'OddsRatio_working_3-way'!U287/(3*'OddsRatio_working_3-way'!X287^(1/3))*SIN(('OddsRatio_working_3-way'!Y287+4*PI())/3)</f>
        <v>0.62619827365502267</v>
      </c>
      <c r="AL287" s="11">
        <f>'OddsRatio_working_3-way'!Z287+'OddsRatio_working_3-way'!AF287</f>
        <v>1.1317785943352403</v>
      </c>
      <c r="AM287" s="11">
        <f>'OddsRatio_working_3-way'!AA287+'OddsRatio_working_3-way'!AG287</f>
        <v>-1.0374358568295974</v>
      </c>
      <c r="AN287" s="11">
        <f>'OddsRatio_working_3-way'!AB287+'OddsRatio_working_3-way'!AH287</f>
        <v>-9.4342737505643037E-2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1.1317785943352403</v>
      </c>
      <c r="AS287" s="11">
        <f>IF(('OddsRatio_working_3-way'!X287=0),IF(Q287&gt;0,-Q287^(1/3),(-Q287)^(1/3)),'OddsRatio_working_3-way'!AM287-'OddsRatio_working_3-way'!R287/3)</f>
        <v>-1.0374358568295974</v>
      </c>
      <c r="AT287" s="11">
        <f>IF(('OddsRatio_working_3-way'!X287=0),IF(Q287&gt;0,-Q287^(1/3),(-Q287)^(1/3)),'OddsRatio_working_3-way'!AN287-'OddsRatio_working_3-way'!R287/3)</f>
        <v>-9.4342737505643037E-2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3.7</v>
      </c>
      <c r="C288" s="4">
        <f>IF('True_Odds_Calculator_3-way'!C289="","",'True_Odds_Calculator_3-way'!C289)</f>
        <v>1.89</v>
      </c>
      <c r="D288" s="9">
        <f t="shared" si="65"/>
        <v>0.22237248323451692</v>
      </c>
      <c r="E288" s="9">
        <f t="shared" si="66"/>
        <v>0.26073087578492332</v>
      </c>
      <c r="F288" s="9">
        <f t="shared" si="67"/>
        <v>0.51689664098055965</v>
      </c>
      <c r="G288" s="9">
        <f t="shared" si="68"/>
        <v>1.0501379190885602</v>
      </c>
      <c r="H288" s="9">
        <f t="shared" si="69"/>
        <v>4.496959270564906</v>
      </c>
      <c r="I288" s="9">
        <f t="shared" si="70"/>
        <v>3.8353723815391128</v>
      </c>
      <c r="J288" s="9">
        <f t="shared" si="71"/>
        <v>1.9346227479888185</v>
      </c>
      <c r="K288" s="11">
        <f t="shared" si="72"/>
        <v>0.23094688221709006</v>
      </c>
      <c r="L288" s="11">
        <f t="shared" si="73"/>
        <v>0.27027027027027023</v>
      </c>
      <c r="M288" s="11">
        <f t="shared" si="74"/>
        <v>0.52910052910052918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-0.26426921807984161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0.22853602530276901</v>
      </c>
      <c r="Q288" s="11">
        <f>2*'OddsRatio_working_3-way'!K288*'OddsRatio_working_3-way'!L288*'OddsRatio_working_3-way'!M288</f>
        <v>6.6050874364962125E-2</v>
      </c>
      <c r="R288" s="11">
        <f t="shared" si="75"/>
        <v>0</v>
      </c>
      <c r="S288" s="11">
        <f t="shared" si="76"/>
        <v>-0.86478488475991633</v>
      </c>
      <c r="T288" s="11">
        <f t="shared" si="77"/>
        <v>-0.24993782796529365</v>
      </c>
      <c r="U288" s="11">
        <f>'OddsRatio_working_3-way'!S288-'OddsRatio_working_3-way'!R288^2/3</f>
        <v>-0.86478488475991633</v>
      </c>
      <c r="V288" s="11">
        <f>'OddsRatio_working_3-way'!S288*'OddsRatio_working_3-way'!R288/3-2*'OddsRatio_working_3-way'!R288^3/27-'OddsRatio_working_3-way'!T288</f>
        <v>0.24993782796529365</v>
      </c>
      <c r="W288" s="11">
        <f>'OddsRatio_working_3-way'!V288^2+4*'OddsRatio_working_3-way'!U288^3/27</f>
        <v>-3.3343212710659549E-2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0.15476767310929976</v>
      </c>
      <c r="Y288" s="11">
        <f>IF('OddsRatio_working_3-way'!W288&gt;=0,IF('OddsRatio_working_3-way'!V288+SQRT('OddsRatio_working_3-way'!W288)&gt;0,0,PI()),ACOS('OddsRatio_working_3-way'!V288/(2*'OddsRatio_working_3-way'!X288)))</f>
        <v>0.63096035414607854</v>
      </c>
      <c r="Z288" s="11">
        <f>'OddsRatio_working_3-way'!X288^(1/3)*COS('OddsRatio_working_3-way'!Y288/3)</f>
        <v>0.52506895954428012</v>
      </c>
      <c r="AA288" s="11">
        <f>'OddsRatio_working_3-way'!X288^(1/3)*COS(('OddsRatio_working_3-way'!Y288+2*PI())/3)</f>
        <v>-0.35960745223252383</v>
      </c>
      <c r="AB288" s="11">
        <f>'OddsRatio_working_3-way'!X288^(1/3)*COS(('OddsRatio_working_3-way'!Y288+4*PI())/3)</f>
        <v>-0.16546150731175646</v>
      </c>
      <c r="AC288" s="11">
        <f>'OddsRatio_working_3-way'!X288^(1/3)*SIN('OddsRatio_working_3-way'!Y288/3)</f>
        <v>0.11209021356207947</v>
      </c>
      <c r="AD288" s="11">
        <f>'OddsRatio_working_3-way'!X288^(1/3)*SIN(('OddsRatio_working_3-way'!Y288+2*PI())/3)</f>
        <v>0.39867795092297065</v>
      </c>
      <c r="AE288" s="11">
        <f>'OddsRatio_working_3-way'!X288^(1/3)*SIN(('OddsRatio_working_3-way'!Y288+4*PI())/3)</f>
        <v>-0.51076816448505002</v>
      </c>
      <c r="AF288" s="11">
        <f>-'OddsRatio_working_3-way'!U288/(3*'OddsRatio_working_3-way'!X288^(1/3))*COS(('OddsRatio_working_3-way'!Y288)/3)</f>
        <v>0.52506895954428001</v>
      </c>
      <c r="AG288" s="11">
        <f>-'OddsRatio_working_3-way'!U288/(3*'OddsRatio_working_3-way'!X288^(1/3))*COS(('OddsRatio_working_3-way'!Y288+2*PI())/3)</f>
        <v>-0.35960745223252372</v>
      </c>
      <c r="AH288" s="11">
        <f>-'OddsRatio_working_3-way'!U288/(3*'OddsRatio_working_3-way'!X288^(1/3))*COS(('OddsRatio_working_3-way'!Y288+4*PI())/3)</f>
        <v>-0.16546150731175643</v>
      </c>
      <c r="AI288" s="11">
        <f>'OddsRatio_working_3-way'!U288/(3*'OddsRatio_working_3-way'!X288^(1/3))*SIN(('OddsRatio_working_3-way'!Y288)/3)</f>
        <v>-0.11209021356207946</v>
      </c>
      <c r="AJ288" s="11">
        <f>'OddsRatio_working_3-way'!U288/(3*'OddsRatio_working_3-way'!X288^(1/3))*SIN(('OddsRatio_working_3-way'!Y288+2*PI())/3)</f>
        <v>-0.39867795092297054</v>
      </c>
      <c r="AK288" s="11">
        <f>'OddsRatio_working_3-way'!U288/(3*'OddsRatio_working_3-way'!X288^(1/3))*SIN(('OddsRatio_working_3-way'!Y288+4*PI())/3)</f>
        <v>0.51076816448504991</v>
      </c>
      <c r="AL288" s="11">
        <f>'OddsRatio_working_3-way'!Z288+'OddsRatio_working_3-way'!AF288</f>
        <v>1.0501379190885602</v>
      </c>
      <c r="AM288" s="11">
        <f>'OddsRatio_working_3-way'!AA288+'OddsRatio_working_3-way'!AG288</f>
        <v>-0.71921490446504754</v>
      </c>
      <c r="AN288" s="11">
        <f>'OddsRatio_working_3-way'!AB288+'OddsRatio_working_3-way'!AH288</f>
        <v>-0.33092301462351292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1.0501379190885602</v>
      </c>
      <c r="AS288" s="11">
        <f>IF(('OddsRatio_working_3-way'!X288=0),IF(Q288&gt;0,-Q288^(1/3),(-Q288)^(1/3)),'OddsRatio_working_3-way'!AM288-'OddsRatio_working_3-way'!R288/3)</f>
        <v>-0.71921490446504754</v>
      </c>
      <c r="AT288" s="11">
        <f>IF(('OddsRatio_working_3-way'!X288=0),IF(Q288&gt;0,-Q288^(1/3),(-Q288)^(1/3)),'OddsRatio_working_3-way'!AN288-'OddsRatio_working_3-way'!R288/3)</f>
        <v>-0.33092301462351292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1.7</v>
      </c>
      <c r="B289" s="4">
        <f>IF('True_Odds_Calculator_3-way'!B290="","",'True_Odds_Calculator_3-way'!B290)</f>
        <v>3.97</v>
      </c>
      <c r="C289" s="4">
        <f>IF('True_Odds_Calculator_3-way'!C290="","",'True_Odds_Calculator_3-way'!C290)</f>
        <v>5.22</v>
      </c>
      <c r="D289" s="9">
        <f t="shared" si="65"/>
        <v>0.5749721328429156</v>
      </c>
      <c r="E289" s="9">
        <f t="shared" si="66"/>
        <v>0.24175714059701267</v>
      </c>
      <c r="F289" s="9">
        <f t="shared" si="67"/>
        <v>0.18327072656007168</v>
      </c>
      <c r="G289" s="9">
        <f t="shared" si="68"/>
        <v>1.0560210359501854</v>
      </c>
      <c r="H289" s="9">
        <f t="shared" si="69"/>
        <v>1.73921472516513</v>
      </c>
      <c r="I289" s="9">
        <f t="shared" si="70"/>
        <v>4.1363824767720496</v>
      </c>
      <c r="J289" s="9">
        <f t="shared" si="71"/>
        <v>5.456408771709782</v>
      </c>
      <c r="K289" s="11">
        <f t="shared" si="72"/>
        <v>0.58823529411764708</v>
      </c>
      <c r="L289" s="11">
        <f t="shared" si="73"/>
        <v>0.25188916876574308</v>
      </c>
      <c r="M289" s="11">
        <f t="shared" si="74"/>
        <v>0.19157088122605365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-0.24903306236939315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0.22395825350030574</v>
      </c>
      <c r="Q289" s="11">
        <f>2*'OddsRatio_working_3-way'!K289*'OddsRatio_working_3-way'!L289*'OddsRatio_working_3-way'!M289</f>
        <v>5.6770152978531233E-2</v>
      </c>
      <c r="R289" s="11">
        <f t="shared" si="75"/>
        <v>0</v>
      </c>
      <c r="S289" s="11">
        <f t="shared" si="76"/>
        <v>-0.89931132585161033</v>
      </c>
      <c r="T289" s="11">
        <f t="shared" si="77"/>
        <v>-0.22796231327037017</v>
      </c>
      <c r="U289" s="11">
        <f>'OddsRatio_working_3-way'!S289-'OddsRatio_working_3-way'!R289^2/3</f>
        <v>-0.89931132585161033</v>
      </c>
      <c r="V289" s="11">
        <f>'OddsRatio_working_3-way'!S289*'OddsRatio_working_3-way'!R289/3-2*'OddsRatio_working_3-way'!R289^3/27-'OddsRatio_working_3-way'!T289</f>
        <v>0.22796231327037017</v>
      </c>
      <c r="W289" s="11">
        <f>'OddsRatio_working_3-way'!V289^2+4*'OddsRatio_working_3-way'!U289^3/27</f>
        <v>-5.5785450695446402E-2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0.16412820215233029</v>
      </c>
      <c r="Y289" s="11">
        <f>IF('OddsRatio_working_3-way'!W289&gt;=0,IF('OddsRatio_working_3-way'!V289+SQRT('OddsRatio_working_3-way'!W289)&gt;0,0,PI()),ACOS('OddsRatio_working_3-way'!V289/(2*'OddsRatio_working_3-way'!X289)))</f>
        <v>0.80312138306845582</v>
      </c>
      <c r="Z289" s="11">
        <f>'OddsRatio_working_3-way'!X289^(1/3)*COS('OddsRatio_working_3-way'!Y289/3)</f>
        <v>0.52801051797509269</v>
      </c>
      <c r="AA289" s="11">
        <f>'OddsRatio_working_3-way'!X289^(1/3)*COS(('OddsRatio_working_3-way'!Y289+2*PI())/3)</f>
        <v>-0.38943054010606065</v>
      </c>
      <c r="AB289" s="11">
        <f>'OddsRatio_working_3-way'!X289^(1/3)*COS(('OddsRatio_working_3-way'!Y289+4*PI())/3)</f>
        <v>-0.13857997786903226</v>
      </c>
      <c r="AC289" s="11">
        <f>'OddsRatio_working_3-way'!X289^(1/3)*SIN('OddsRatio_working_3-way'!Y289/3)</f>
        <v>0.14482863963391743</v>
      </c>
      <c r="AD289" s="11">
        <f>'OddsRatio_working_3-way'!X289^(1/3)*SIN(('OddsRatio_working_3-way'!Y289+2*PI())/3)</f>
        <v>0.38485620221485162</v>
      </c>
      <c r="AE289" s="11">
        <f>'OddsRatio_working_3-way'!X289^(1/3)*SIN(('OddsRatio_working_3-way'!Y289+4*PI())/3)</f>
        <v>-0.52968484184876896</v>
      </c>
      <c r="AF289" s="11">
        <f>-'OddsRatio_working_3-way'!U289/(3*'OddsRatio_working_3-way'!X289^(1/3))*COS(('OddsRatio_working_3-way'!Y289)/3)</f>
        <v>0.52801051797509257</v>
      </c>
      <c r="AG289" s="11">
        <f>-'OddsRatio_working_3-way'!U289/(3*'OddsRatio_working_3-way'!X289^(1/3))*COS(('OddsRatio_working_3-way'!Y289+2*PI())/3)</f>
        <v>-0.38943054010606054</v>
      </c>
      <c r="AH289" s="11">
        <f>-'OddsRatio_working_3-way'!U289/(3*'OddsRatio_working_3-way'!X289^(1/3))*COS(('OddsRatio_working_3-way'!Y289+4*PI())/3)</f>
        <v>-0.13857997786903223</v>
      </c>
      <c r="AI289" s="11">
        <f>'OddsRatio_working_3-way'!U289/(3*'OddsRatio_working_3-way'!X289^(1/3))*SIN(('OddsRatio_working_3-way'!Y289)/3)</f>
        <v>-0.1448286396339174</v>
      </c>
      <c r="AJ289" s="11">
        <f>'OddsRatio_working_3-way'!U289/(3*'OddsRatio_working_3-way'!X289^(1/3))*SIN(('OddsRatio_working_3-way'!Y289+2*PI())/3)</f>
        <v>-0.38485620221485151</v>
      </c>
      <c r="AK289" s="11">
        <f>'OddsRatio_working_3-way'!U289/(3*'OddsRatio_working_3-way'!X289^(1/3))*SIN(('OddsRatio_working_3-way'!Y289+4*PI())/3)</f>
        <v>0.52968484184876885</v>
      </c>
      <c r="AL289" s="11">
        <f>'OddsRatio_working_3-way'!Z289+'OddsRatio_working_3-way'!AF289</f>
        <v>1.0560210359501854</v>
      </c>
      <c r="AM289" s="11">
        <f>'OddsRatio_working_3-way'!AA289+'OddsRatio_working_3-way'!AG289</f>
        <v>-0.77886108021212119</v>
      </c>
      <c r="AN289" s="11">
        <f>'OddsRatio_working_3-way'!AB289+'OddsRatio_working_3-way'!AH289</f>
        <v>-0.27715995573806451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1.0560210359501854</v>
      </c>
      <c r="AS289" s="11">
        <f>IF(('OddsRatio_working_3-way'!X289=0),IF(Q289&gt;0,-Q289^(1/3),(-Q289)^(1/3)),'OddsRatio_working_3-way'!AM289-'OddsRatio_working_3-way'!R289/3)</f>
        <v>-0.77886108021212119</v>
      </c>
      <c r="AT289" s="11">
        <f>IF(('OddsRatio_working_3-way'!X289=0),IF(Q289&gt;0,-Q289^(1/3),(-Q289)^(1/3)),'OddsRatio_working_3-way'!AN289-'OddsRatio_working_3-way'!R289/3)</f>
        <v>-0.27715995573806451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2.89</v>
      </c>
      <c r="B290" s="4">
        <f>IF('True_Odds_Calculator_3-way'!B291="","",'True_Odds_Calculator_3-way'!B291)</f>
        <v>3.42</v>
      </c>
      <c r="C290" s="4">
        <f>IF('True_Odds_Calculator_3-way'!C291="","",'True_Odds_Calculator_3-way'!C291)</f>
        <v>2.57</v>
      </c>
      <c r="D290" s="9">
        <f t="shared" si="65"/>
        <v>0.33673671881957473</v>
      </c>
      <c r="E290" s="9">
        <f t="shared" si="66"/>
        <v>0.28392773215277289</v>
      </c>
      <c r="F290" s="9">
        <f t="shared" si="67"/>
        <v>0.37933554902765249</v>
      </c>
      <c r="G290" s="9">
        <f t="shared" si="68"/>
        <v>1.0421582601259105</v>
      </c>
      <c r="H290" s="9">
        <f t="shared" si="69"/>
        <v>2.969679111637971</v>
      </c>
      <c r="I290" s="9">
        <f t="shared" si="70"/>
        <v>3.5220229895047037</v>
      </c>
      <c r="J290" s="9">
        <f t="shared" si="71"/>
        <v>2.6361884683976795</v>
      </c>
      <c r="K290" s="11">
        <f t="shared" si="72"/>
        <v>0.34602076124567471</v>
      </c>
      <c r="L290" s="11">
        <f t="shared" si="73"/>
        <v>0.29239766081871343</v>
      </c>
      <c r="M290" s="11">
        <f t="shared" si="74"/>
        <v>0.38910505836575876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-0.28269605658215391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0.23148361391273206</v>
      </c>
      <c r="Q290" s="11">
        <f>2*'OddsRatio_working_3-way'!K290*'OddsRatio_working_3-way'!L290*'OddsRatio_working_3-way'!M290</f>
        <v>7.8735923099568728E-2</v>
      </c>
      <c r="R290" s="11">
        <f t="shared" si="75"/>
        <v>0</v>
      </c>
      <c r="S290" s="11">
        <f t="shared" si="76"/>
        <v>-0.81884274125154244</v>
      </c>
      <c r="T290" s="11">
        <f t="shared" si="77"/>
        <v>-0.27851793920120493</v>
      </c>
      <c r="U290" s="11">
        <f>'OddsRatio_working_3-way'!S290-'OddsRatio_working_3-way'!R290^2/3</f>
        <v>-0.81884274125154244</v>
      </c>
      <c r="V290" s="11">
        <f>'OddsRatio_working_3-way'!S290*'OddsRatio_working_3-way'!R290/3-2*'OddsRatio_working_3-way'!R290^3/27-'OddsRatio_working_3-way'!T290</f>
        <v>0.27851793920120493</v>
      </c>
      <c r="W290" s="11">
        <f>'OddsRatio_working_3-way'!V290^2+4*'OddsRatio_working_3-way'!U290^3/27</f>
        <v>-3.7665531953168657E-3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0.14259978580997495</v>
      </c>
      <c r="Y290" s="11">
        <f>IF('OddsRatio_working_3-way'!W290&gt;=0,IF('OddsRatio_working_3-way'!V290+SQRT('OddsRatio_working_3-way'!W290)&gt;0,0,PI()),ACOS('OddsRatio_working_3-way'!V290/(2*'OddsRatio_working_3-way'!X290)))</f>
        <v>0.21688694098803207</v>
      </c>
      <c r="Z290" s="11">
        <f>'OddsRatio_working_3-way'!X290^(1/3)*COS('OddsRatio_working_3-way'!Y290/3)</f>
        <v>0.52107913006295525</v>
      </c>
      <c r="AA290" s="11">
        <f>'OddsRatio_working_3-way'!X290^(1/3)*COS(('OddsRatio_working_3-way'!Y290+2*PI())/3)</f>
        <v>-0.29322121848583754</v>
      </c>
      <c r="AB290" s="11">
        <f>'OddsRatio_working_3-way'!X290^(1/3)*COS(('OddsRatio_working_3-way'!Y290+4*PI())/3)</f>
        <v>-0.22785791157711788</v>
      </c>
      <c r="AC290" s="11">
        <f>'OddsRatio_working_3-way'!X290^(1/3)*SIN('OddsRatio_working_3-way'!Y290/3)</f>
        <v>3.7737522838873439E-2</v>
      </c>
      <c r="AD290" s="11">
        <f>'OddsRatio_working_3-way'!X290^(1/3)*SIN(('OddsRatio_working_3-way'!Y290+2*PI())/3)</f>
        <v>0.43239900259697822</v>
      </c>
      <c r="AE290" s="11">
        <f>'OddsRatio_working_3-way'!X290^(1/3)*SIN(('OddsRatio_working_3-way'!Y290+4*PI())/3)</f>
        <v>-0.4701365254358516</v>
      </c>
      <c r="AF290" s="11">
        <f>-'OddsRatio_working_3-way'!U290/(3*'OddsRatio_working_3-way'!X290^(1/3))*COS(('OddsRatio_working_3-way'!Y290)/3)</f>
        <v>0.52107913006295525</v>
      </c>
      <c r="AG290" s="11">
        <f>-'OddsRatio_working_3-way'!U290/(3*'OddsRatio_working_3-way'!X290^(1/3))*COS(('OddsRatio_working_3-way'!Y290+2*PI())/3)</f>
        <v>-0.29322121848583754</v>
      </c>
      <c r="AH290" s="11">
        <f>-'OddsRatio_working_3-way'!U290/(3*'OddsRatio_working_3-way'!X290^(1/3))*COS(('OddsRatio_working_3-way'!Y290+4*PI())/3)</f>
        <v>-0.22785791157711788</v>
      </c>
      <c r="AI290" s="11">
        <f>'OddsRatio_working_3-way'!U290/(3*'OddsRatio_working_3-way'!X290^(1/3))*SIN(('OddsRatio_working_3-way'!Y290)/3)</f>
        <v>-3.7737522838873439E-2</v>
      </c>
      <c r="AJ290" s="11">
        <f>'OddsRatio_working_3-way'!U290/(3*'OddsRatio_working_3-way'!X290^(1/3))*SIN(('OddsRatio_working_3-way'!Y290+2*PI())/3)</f>
        <v>-0.43239900259697822</v>
      </c>
      <c r="AK290" s="11">
        <f>'OddsRatio_working_3-way'!U290/(3*'OddsRatio_working_3-way'!X290^(1/3))*SIN(('OddsRatio_working_3-way'!Y290+4*PI())/3)</f>
        <v>0.4701365254358516</v>
      </c>
      <c r="AL290" s="11">
        <f>'OddsRatio_working_3-way'!Z290+'OddsRatio_working_3-way'!AF290</f>
        <v>1.0421582601259105</v>
      </c>
      <c r="AM290" s="11">
        <f>'OddsRatio_working_3-way'!AA290+'OddsRatio_working_3-way'!AG290</f>
        <v>-0.58644243697167509</v>
      </c>
      <c r="AN290" s="11">
        <f>'OddsRatio_working_3-way'!AB290+'OddsRatio_working_3-way'!AH290</f>
        <v>-0.45571582315423576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1.0421582601259105</v>
      </c>
      <c r="AS290" s="11">
        <f>IF(('OddsRatio_working_3-way'!X290=0),IF(Q290&gt;0,-Q290^(1/3),(-Q290)^(1/3)),'OddsRatio_working_3-way'!AM290-'OddsRatio_working_3-way'!R290/3)</f>
        <v>-0.58644243697167509</v>
      </c>
      <c r="AT290" s="11">
        <f>IF(('OddsRatio_working_3-way'!X290=0),IF(Q290&gt;0,-Q290^(1/3),(-Q290)^(1/3)),'OddsRatio_working_3-way'!AN290-'OddsRatio_working_3-way'!R290/3)</f>
        <v>-0.45571582315423576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3.84</v>
      </c>
      <c r="B291" s="4">
        <f>IF('True_Odds_Calculator_3-way'!B292="","",'True_Odds_Calculator_3-way'!B292)</f>
        <v>3.37</v>
      </c>
      <c r="C291" s="4">
        <f>IF('True_Odds_Calculator_3-way'!C292="","",'True_Odds_Calculator_3-way'!C292)</f>
        <v>2.12</v>
      </c>
      <c r="D291" s="9">
        <f t="shared" si="65"/>
        <v>0.25190942337038341</v>
      </c>
      <c r="E291" s="9">
        <f t="shared" si="66"/>
        <v>0.28750341647152766</v>
      </c>
      <c r="F291" s="9">
        <f t="shared" si="67"/>
        <v>0.46058716015808859</v>
      </c>
      <c r="G291" s="9">
        <f t="shared" si="68"/>
        <v>1.0456622517145275</v>
      </c>
      <c r="H291" s="9">
        <f t="shared" si="69"/>
        <v>3.9696807948692578</v>
      </c>
      <c r="I291" s="9">
        <f t="shared" si="70"/>
        <v>3.4782195365634307</v>
      </c>
      <c r="J291" s="9">
        <f t="shared" si="71"/>
        <v>2.1711417219202707</v>
      </c>
      <c r="K291" s="11">
        <f t="shared" si="72"/>
        <v>0.26041666666666669</v>
      </c>
      <c r="L291" s="11">
        <f t="shared" si="73"/>
        <v>0.29673590504451036</v>
      </c>
      <c r="M291" s="11">
        <f t="shared" si="74"/>
        <v>0.47169811320754712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-0.27478164716421238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0.23073141201500477</v>
      </c>
      <c r="Q291" s="11">
        <f>2*'OddsRatio_working_3-way'!K291*'OddsRatio_working_3-way'!L291*'OddsRatio_working_3-way'!M291</f>
        <v>7.2900920067931987E-2</v>
      </c>
      <c r="R291" s="11">
        <f t="shared" si="75"/>
        <v>0</v>
      </c>
      <c r="S291" s="11">
        <f t="shared" si="76"/>
        <v>-0.83969003896798566</v>
      </c>
      <c r="T291" s="11">
        <f t="shared" si="77"/>
        <v>-0.26530490962653569</v>
      </c>
      <c r="U291" s="11">
        <f>'OddsRatio_working_3-way'!S291-'OddsRatio_working_3-way'!R291^2/3</f>
        <v>-0.83969003896798566</v>
      </c>
      <c r="V291" s="11">
        <f>'OddsRatio_working_3-way'!S291*'OddsRatio_working_3-way'!R291/3-2*'OddsRatio_working_3-way'!R291^3/27-'OddsRatio_working_3-way'!T291</f>
        <v>0.26530490962653569</v>
      </c>
      <c r="W291" s="11">
        <f>'OddsRatio_working_3-way'!V291^2+4*'OddsRatio_working_3-way'!U291^3/27</f>
        <v>-1.732413701231833E-2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0.14808007300466072</v>
      </c>
      <c r="Y291" s="11">
        <f>IF('OddsRatio_working_3-way'!W291&gt;=0,IF('OddsRatio_working_3-way'!V291+SQRT('OddsRatio_working_3-way'!W291)&gt;0,0,PI()),ACOS('OddsRatio_working_3-way'!V291/(2*'OddsRatio_working_3-way'!X291)))</f>
        <v>0.46053309482905513</v>
      </c>
      <c r="Z291" s="11">
        <f>'OddsRatio_working_3-way'!X291^(1/3)*COS('OddsRatio_working_3-way'!Y291/3)</f>
        <v>0.52283112585726366</v>
      </c>
      <c r="AA291" s="11">
        <f>'OddsRatio_working_3-way'!X291^(1/3)*COS(('OddsRatio_working_3-way'!Y291+2*PI())/3)</f>
        <v>-0.33147425345390502</v>
      </c>
      <c r="AB291" s="11">
        <f>'OddsRatio_working_3-way'!X291^(1/3)*COS(('OddsRatio_working_3-way'!Y291+4*PI())/3)</f>
        <v>-0.1913568724033585</v>
      </c>
      <c r="AC291" s="11">
        <f>'OddsRatio_working_3-way'!X291^(1/3)*SIN('OddsRatio_working_3-way'!Y291/3)</f>
        <v>8.0896807667678483E-2</v>
      </c>
      <c r="AD291" s="11">
        <f>'OddsRatio_working_3-way'!X291^(1/3)*SIN(('OddsRatio_working_3-way'!Y291+2*PI())/3)</f>
        <v>0.41233663304777024</v>
      </c>
      <c r="AE291" s="11">
        <f>'OddsRatio_working_3-way'!X291^(1/3)*SIN(('OddsRatio_working_3-way'!Y291+4*PI())/3)</f>
        <v>-0.49323344071544861</v>
      </c>
      <c r="AF291" s="11">
        <f>-'OddsRatio_working_3-way'!U291/(3*'OddsRatio_working_3-way'!X291^(1/3))*COS(('OddsRatio_working_3-way'!Y291)/3)</f>
        <v>0.52283112585726377</v>
      </c>
      <c r="AG291" s="11">
        <f>-'OddsRatio_working_3-way'!U291/(3*'OddsRatio_working_3-way'!X291^(1/3))*COS(('OddsRatio_working_3-way'!Y291+2*PI())/3)</f>
        <v>-0.33147425345390508</v>
      </c>
      <c r="AH291" s="11">
        <f>-'OddsRatio_working_3-way'!U291/(3*'OddsRatio_working_3-way'!X291^(1/3))*COS(('OddsRatio_working_3-way'!Y291+4*PI())/3)</f>
        <v>-0.19135687240335852</v>
      </c>
      <c r="AI291" s="11">
        <f>'OddsRatio_working_3-way'!U291/(3*'OddsRatio_working_3-way'!X291^(1/3))*SIN(('OddsRatio_working_3-way'!Y291)/3)</f>
        <v>-8.0896807667678497E-2</v>
      </c>
      <c r="AJ291" s="11">
        <f>'OddsRatio_working_3-way'!U291/(3*'OddsRatio_working_3-way'!X291^(1/3))*SIN(('OddsRatio_working_3-way'!Y291+2*PI())/3)</f>
        <v>-0.4123366330477703</v>
      </c>
      <c r="AK291" s="11">
        <f>'OddsRatio_working_3-way'!U291/(3*'OddsRatio_working_3-way'!X291^(1/3))*SIN(('OddsRatio_working_3-way'!Y291+4*PI())/3)</f>
        <v>0.49323344071544872</v>
      </c>
      <c r="AL291" s="11">
        <f>'OddsRatio_working_3-way'!Z291+'OddsRatio_working_3-way'!AF291</f>
        <v>1.0456622517145275</v>
      </c>
      <c r="AM291" s="11">
        <f>'OddsRatio_working_3-way'!AA291+'OddsRatio_working_3-way'!AG291</f>
        <v>-0.66294850690781004</v>
      </c>
      <c r="AN291" s="11">
        <f>'OddsRatio_working_3-way'!AB291+'OddsRatio_working_3-way'!AH291</f>
        <v>-0.38271374480671705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1.0456622517145275</v>
      </c>
      <c r="AS291" s="11">
        <f>IF(('OddsRatio_working_3-way'!X291=0),IF(Q291&gt;0,-Q291^(1/3),(-Q291)^(1/3)),'OddsRatio_working_3-way'!AM291-'OddsRatio_working_3-way'!R291/3)</f>
        <v>-0.66294850690781004</v>
      </c>
      <c r="AT291" s="11">
        <f>IF(('OddsRatio_working_3-way'!X291=0),IF(Q291&gt;0,-Q291^(1/3),(-Q291)^(1/3)),'OddsRatio_working_3-way'!AN291-'OddsRatio_working_3-way'!R291/3)</f>
        <v>-0.38271374480671705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3.38</v>
      </c>
      <c r="B292" s="4">
        <f>IF('True_Odds_Calculator_3-way'!B293="","",'True_Odds_Calculator_3-way'!B293)</f>
        <v>3.4</v>
      </c>
      <c r="C292" s="4">
        <f>IF('True_Odds_Calculator_3-way'!C293="","",'True_Odds_Calculator_3-way'!C293)</f>
        <v>2.2000000000000002</v>
      </c>
      <c r="D292" s="9">
        <f t="shared" si="65"/>
        <v>0.28194224973286025</v>
      </c>
      <c r="E292" s="9">
        <f t="shared" si="66"/>
        <v>0.28025118640162289</v>
      </c>
      <c r="F292" s="9">
        <f t="shared" si="67"/>
        <v>0.43780656386551675</v>
      </c>
      <c r="G292" s="9">
        <f t="shared" si="68"/>
        <v>1.0700948061984268</v>
      </c>
      <c r="H292" s="9">
        <f t="shared" si="69"/>
        <v>3.5468256387522556</v>
      </c>
      <c r="I292" s="9">
        <f t="shared" si="70"/>
        <v>3.568227534876224</v>
      </c>
      <c r="J292" s="9">
        <f t="shared" si="71"/>
        <v>2.2841137674381122</v>
      </c>
      <c r="K292" s="11">
        <f t="shared" si="72"/>
        <v>0.29585798816568049</v>
      </c>
      <c r="L292" s="11">
        <f t="shared" si="73"/>
        <v>0.29411764705882354</v>
      </c>
      <c r="M292" s="11">
        <f t="shared" si="74"/>
        <v>0.45454545454545453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-0.27111350188273264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0.23652817770464832</v>
      </c>
      <c r="Q292" s="11">
        <f>2*'OddsRatio_working_3-way'!K292*'OddsRatio_working_3-way'!L292*'OddsRatio_working_3-way'!M292</f>
        <v>7.9106413948042908E-2</v>
      </c>
      <c r="R292" s="11">
        <f t="shared" si="75"/>
        <v>0</v>
      </c>
      <c r="S292" s="11">
        <f t="shared" si="76"/>
        <v>-0.87243230625583579</v>
      </c>
      <c r="T292" s="11">
        <f t="shared" si="77"/>
        <v>-0.29178338001867415</v>
      </c>
      <c r="U292" s="11">
        <f>'OddsRatio_working_3-way'!S292-'OddsRatio_working_3-way'!R292^2/3</f>
        <v>-0.87243230625583579</v>
      </c>
      <c r="V292" s="11">
        <f>'OddsRatio_working_3-way'!S292*'OddsRatio_working_3-way'!R292/3-2*'OddsRatio_working_3-way'!R292^3/27-'OddsRatio_working_3-way'!T292</f>
        <v>0.29178338001867415</v>
      </c>
      <c r="W292" s="11">
        <f>'OddsRatio_working_3-way'!V292^2+4*'OddsRatio_working_3-way'!U292^3/27</f>
        <v>-1.3238976665136015E-2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0.15682515544409484</v>
      </c>
      <c r="Y292" s="11">
        <f>IF('OddsRatio_working_3-way'!W292&gt;=0,IF('OddsRatio_working_3-way'!V292+SQRT('OddsRatio_working_3-way'!W292)&gt;0,0,PI()),ACOS('OddsRatio_working_3-way'!V292/(2*'OddsRatio_working_3-way'!X292)))</f>
        <v>0.37561428360700555</v>
      </c>
      <c r="Z292" s="11">
        <f>'OddsRatio_working_3-way'!X292^(1/3)*COS('OddsRatio_working_3-way'!Y292/3)</f>
        <v>0.53504740309921339</v>
      </c>
      <c r="AA292" s="11">
        <f>'OddsRatio_working_3-way'!X292^(1/3)*COS(('OddsRatio_working_3-way'!Y292+2*PI())/3)</f>
        <v>-0.32584422873815216</v>
      </c>
      <c r="AB292" s="11">
        <f>'OddsRatio_working_3-way'!X292^(1/3)*COS(('OddsRatio_working_3-way'!Y292+4*PI())/3)</f>
        <v>-0.20920317436106131</v>
      </c>
      <c r="AC292" s="11">
        <f>'OddsRatio_working_3-way'!X292^(1/3)*SIN('OddsRatio_working_3-way'!Y292/3)</f>
        <v>6.7342744143175454E-2</v>
      </c>
      <c r="AD292" s="11">
        <f>'OddsRatio_working_3-way'!X292^(1/3)*SIN(('OddsRatio_working_3-way'!Y292+2*PI())/3)</f>
        <v>0.42969327124122397</v>
      </c>
      <c r="AE292" s="11">
        <f>'OddsRatio_working_3-way'!X292^(1/3)*SIN(('OddsRatio_working_3-way'!Y292+4*PI())/3)</f>
        <v>-0.49703601538439912</v>
      </c>
      <c r="AF292" s="11">
        <f>-'OddsRatio_working_3-way'!U292/(3*'OddsRatio_working_3-way'!X292^(1/3))*COS(('OddsRatio_working_3-way'!Y292)/3)</f>
        <v>0.53504740309921339</v>
      </c>
      <c r="AG292" s="11">
        <f>-'OddsRatio_working_3-way'!U292/(3*'OddsRatio_working_3-way'!X292^(1/3))*COS(('OddsRatio_working_3-way'!Y292+2*PI())/3)</f>
        <v>-0.32584422873815216</v>
      </c>
      <c r="AH292" s="11">
        <f>-'OddsRatio_working_3-way'!U292/(3*'OddsRatio_working_3-way'!X292^(1/3))*COS(('OddsRatio_working_3-way'!Y292+4*PI())/3)</f>
        <v>-0.20920317436106131</v>
      </c>
      <c r="AI292" s="11">
        <f>'OddsRatio_working_3-way'!U292/(3*'OddsRatio_working_3-way'!X292^(1/3))*SIN(('OddsRatio_working_3-way'!Y292)/3)</f>
        <v>-6.7342744143175454E-2</v>
      </c>
      <c r="AJ292" s="11">
        <f>'OddsRatio_working_3-way'!U292/(3*'OddsRatio_working_3-way'!X292^(1/3))*SIN(('OddsRatio_working_3-way'!Y292+2*PI())/3)</f>
        <v>-0.42969327124122397</v>
      </c>
      <c r="AK292" s="11">
        <f>'OddsRatio_working_3-way'!U292/(3*'OddsRatio_working_3-way'!X292^(1/3))*SIN(('OddsRatio_working_3-way'!Y292+4*PI())/3)</f>
        <v>0.49703601538439912</v>
      </c>
      <c r="AL292" s="11">
        <f>'OddsRatio_working_3-way'!Z292+'OddsRatio_working_3-way'!AF292</f>
        <v>1.0700948061984268</v>
      </c>
      <c r="AM292" s="11">
        <f>'OddsRatio_working_3-way'!AA292+'OddsRatio_working_3-way'!AG292</f>
        <v>-0.65168845747630433</v>
      </c>
      <c r="AN292" s="11">
        <f>'OddsRatio_working_3-way'!AB292+'OddsRatio_working_3-way'!AH292</f>
        <v>-0.41840634872212262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1.0700948061984268</v>
      </c>
      <c r="AS292" s="11">
        <f>IF(('OddsRatio_working_3-way'!X292=0),IF(Q292&gt;0,-Q292^(1/3),(-Q292)^(1/3)),'OddsRatio_working_3-way'!AM292-'OddsRatio_working_3-way'!R292/3)</f>
        <v>-0.65168845747630433</v>
      </c>
      <c r="AT292" s="11">
        <f>IF(('OddsRatio_working_3-way'!X292=0),IF(Q292&gt;0,-Q292^(1/3),(-Q292)^(1/3)),'OddsRatio_working_3-way'!AN292-'OddsRatio_working_3-way'!R292/3)</f>
        <v>-0.41840634872212262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1.94</v>
      </c>
      <c r="B293" s="4">
        <f>IF('True_Odds_Calculator_3-way'!B294="","",'True_Odds_Calculator_3-way'!B294)</f>
        <v>3.9</v>
      </c>
      <c r="C293" s="4">
        <f>IF('True_Odds_Calculator_3-way'!C294="","",'True_Odds_Calculator_3-way'!C294)</f>
        <v>3.7</v>
      </c>
      <c r="D293" s="9">
        <f t="shared" si="65"/>
        <v>0.498788508637309</v>
      </c>
      <c r="E293" s="9">
        <f t="shared" si="66"/>
        <v>0.24389690587976248</v>
      </c>
      <c r="F293" s="9">
        <f t="shared" si="67"/>
        <v>0.25731458548292852</v>
      </c>
      <c r="G293" s="9">
        <f t="shared" si="68"/>
        <v>1.0689975911280363</v>
      </c>
      <c r="H293" s="9">
        <f t="shared" si="69"/>
        <v>2.0048577356603534</v>
      </c>
      <c r="I293" s="9">
        <f t="shared" si="70"/>
        <v>4.1000930142713043</v>
      </c>
      <c r="J293" s="9">
        <f t="shared" si="71"/>
        <v>3.8862934960456985</v>
      </c>
      <c r="K293" s="11">
        <f t="shared" si="72"/>
        <v>0.51546391752577325</v>
      </c>
      <c r="L293" s="11">
        <f t="shared" si="73"/>
        <v>0.25641025641025644</v>
      </c>
      <c r="M293" s="11">
        <f t="shared" si="74"/>
        <v>0.27027027027027023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-0.26291874745482979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0.23361982124868724</v>
      </c>
      <c r="Q293" s="11">
        <f>2*'OddsRatio_working_3-way'!K293*'OddsRatio_working_3-way'!L293*'OddsRatio_working_3-way'!M293</f>
        <v>7.1443370412442586E-2</v>
      </c>
      <c r="R293" s="11">
        <f t="shared" si="75"/>
        <v>0</v>
      </c>
      <c r="S293" s="11">
        <f t="shared" si="76"/>
        <v>-0.88856281079318544</v>
      </c>
      <c r="T293" s="11">
        <f t="shared" si="77"/>
        <v>-0.27173174641993442</v>
      </c>
      <c r="U293" s="11">
        <f>'OddsRatio_working_3-way'!S293-'OddsRatio_working_3-way'!R293^2/3</f>
        <v>-0.88856281079318544</v>
      </c>
      <c r="V293" s="11">
        <f>'OddsRatio_working_3-way'!S293*'OddsRatio_working_3-way'!R293/3-2*'OddsRatio_working_3-way'!R293^3/27-'OddsRatio_working_3-way'!T293</f>
        <v>0.27173174641993442</v>
      </c>
      <c r="W293" s="11">
        <f>'OddsRatio_working_3-way'!V293^2+4*'OddsRatio_working_3-way'!U293^3/27</f>
        <v>-3.0096571948836623E-2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0.16119453616768789</v>
      </c>
      <c r="Y293" s="11">
        <f>IF('OddsRatio_working_3-way'!W293&gt;=0,IF('OddsRatio_working_3-way'!V293+SQRT('OddsRatio_working_3-way'!W293)&gt;0,0,PI()),ACOS('OddsRatio_working_3-way'!V293/(2*'OddsRatio_working_3-way'!X293)))</f>
        <v>0.56820367037455255</v>
      </c>
      <c r="Z293" s="11">
        <f>'OddsRatio_working_3-way'!X293^(1/3)*COS('OddsRatio_working_3-way'!Y293/3)</f>
        <v>0.53449879556401814</v>
      </c>
      <c r="AA293" s="11">
        <f>'OddsRatio_working_3-way'!X293^(1/3)*COS(('OddsRatio_working_3-way'!Y293+2*PI())/3)</f>
        <v>-0.35598485210415043</v>
      </c>
      <c r="AB293" s="11">
        <f>'OddsRatio_working_3-way'!X293^(1/3)*COS(('OddsRatio_working_3-way'!Y293+4*PI())/3)</f>
        <v>-0.17851394345986787</v>
      </c>
      <c r="AC293" s="11">
        <f>'OddsRatio_working_3-way'!X293^(1/3)*SIN('OddsRatio_working_3-way'!Y293/3)</f>
        <v>0.10246287687910398</v>
      </c>
      <c r="AD293" s="11">
        <f>'OddsRatio_working_3-way'!X293^(1/3)*SIN(('OddsRatio_working_3-way'!Y293+2*PI())/3)</f>
        <v>0.4116580968110729</v>
      </c>
      <c r="AE293" s="11">
        <f>'OddsRatio_working_3-way'!X293^(1/3)*SIN(('OddsRatio_working_3-way'!Y293+4*PI())/3)</f>
        <v>-0.51412097369017695</v>
      </c>
      <c r="AF293" s="11">
        <f>-'OddsRatio_working_3-way'!U293/(3*'OddsRatio_working_3-way'!X293^(1/3))*COS(('OddsRatio_working_3-way'!Y293)/3)</f>
        <v>0.53449879556401803</v>
      </c>
      <c r="AG293" s="11">
        <f>-'OddsRatio_working_3-way'!U293/(3*'OddsRatio_working_3-way'!X293^(1/3))*COS(('OddsRatio_working_3-way'!Y293+2*PI())/3)</f>
        <v>-0.35598485210415032</v>
      </c>
      <c r="AH293" s="11">
        <f>-'OddsRatio_working_3-way'!U293/(3*'OddsRatio_working_3-way'!X293^(1/3))*COS(('OddsRatio_working_3-way'!Y293+4*PI())/3)</f>
        <v>-0.17851394345986785</v>
      </c>
      <c r="AI293" s="11">
        <f>'OddsRatio_working_3-way'!U293/(3*'OddsRatio_working_3-way'!X293^(1/3))*SIN(('OddsRatio_working_3-way'!Y293)/3)</f>
        <v>-0.10246287687910395</v>
      </c>
      <c r="AJ293" s="11">
        <f>'OddsRatio_working_3-way'!U293/(3*'OddsRatio_working_3-way'!X293^(1/3))*SIN(('OddsRatio_working_3-way'!Y293+2*PI())/3)</f>
        <v>-0.41165809681107285</v>
      </c>
      <c r="AK293" s="11">
        <f>'OddsRatio_working_3-way'!U293/(3*'OddsRatio_working_3-way'!X293^(1/3))*SIN(('OddsRatio_working_3-way'!Y293+4*PI())/3)</f>
        <v>0.51412097369017684</v>
      </c>
      <c r="AL293" s="11">
        <f>'OddsRatio_working_3-way'!Z293+'OddsRatio_working_3-way'!AF293</f>
        <v>1.0689975911280363</v>
      </c>
      <c r="AM293" s="11">
        <f>'OddsRatio_working_3-way'!AA293+'OddsRatio_working_3-way'!AG293</f>
        <v>-0.71196970420830075</v>
      </c>
      <c r="AN293" s="11">
        <f>'OddsRatio_working_3-way'!AB293+'OddsRatio_working_3-way'!AH293</f>
        <v>-0.35702788691973575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1.0689975911280363</v>
      </c>
      <c r="AS293" s="11">
        <f>IF(('OddsRatio_working_3-way'!X293=0),IF(Q293&gt;0,-Q293^(1/3),(-Q293)^(1/3)),'OddsRatio_working_3-way'!AM293-'OddsRatio_working_3-way'!R293/3)</f>
        <v>-0.71196970420830075</v>
      </c>
      <c r="AT293" s="11">
        <f>IF(('OddsRatio_working_3-way'!X293=0),IF(Q293&gt;0,-Q293^(1/3),(-Q293)^(1/3)),'OddsRatio_working_3-way'!AN293-'OddsRatio_working_3-way'!R293/3)</f>
        <v>-0.35702788691973575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8.01</v>
      </c>
      <c r="B294" s="4">
        <f>IF('True_Odds_Calculator_3-way'!B295="","",'True_Odds_Calculator_3-way'!B295)</f>
        <v>4.75</v>
      </c>
      <c r="C294" s="4">
        <f>IF('True_Odds_Calculator_3-way'!C295="","",'True_Odds_Calculator_3-way'!C295)</f>
        <v>1.41</v>
      </c>
      <c r="D294" s="9">
        <f t="shared" si="65"/>
        <v>0.11499106286023854</v>
      </c>
      <c r="E294" s="9">
        <f t="shared" si="66"/>
        <v>0.19542123306326839</v>
      </c>
      <c r="F294" s="9">
        <f t="shared" si="67"/>
        <v>0.68958770407649306</v>
      </c>
      <c r="G294" s="9">
        <f t="shared" si="68"/>
        <v>1.0979069903848795</v>
      </c>
      <c r="H294" s="9">
        <f t="shared" si="69"/>
        <v>8.6963280025980065</v>
      </c>
      <c r="I294" s="9">
        <f t="shared" si="70"/>
        <v>5.1171512139432975</v>
      </c>
      <c r="J294" s="9">
        <f t="shared" si="71"/>
        <v>1.4501418660578005</v>
      </c>
      <c r="K294" s="11">
        <f t="shared" si="72"/>
        <v>0.12484394506866417</v>
      </c>
      <c r="L294" s="11">
        <f t="shared" si="73"/>
        <v>0.21052631578947367</v>
      </c>
      <c r="M294" s="11">
        <f t="shared" si="74"/>
        <v>0.70921985815602839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-0.20090368562253502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0.2082130446311278</v>
      </c>
      <c r="Q294" s="11">
        <f>2*'OddsRatio_working_3-way'!K294*'OddsRatio_working_3-way'!L294*'OddsRatio_working_3-way'!M294</f>
        <v>3.7280760005573475E-2</v>
      </c>
      <c r="R294" s="11">
        <f t="shared" si="75"/>
        <v>0</v>
      </c>
      <c r="S294" s="11">
        <f t="shared" si="76"/>
        <v>-1.0363824037669764</v>
      </c>
      <c r="T294" s="11">
        <f t="shared" si="77"/>
        <v>-0.18556533639516146</v>
      </c>
      <c r="U294" s="11">
        <f>'OddsRatio_working_3-way'!S294-'OddsRatio_working_3-way'!R294^2/3</f>
        <v>-1.0363824037669764</v>
      </c>
      <c r="V294" s="11">
        <f>'OddsRatio_working_3-way'!S294*'OddsRatio_working_3-way'!R294/3-2*'OddsRatio_working_3-way'!R294^3/27-'OddsRatio_working_3-way'!T294</f>
        <v>0.18556533639516146</v>
      </c>
      <c r="W294" s="11">
        <f>'OddsRatio_working_3-way'!V294^2+4*'OddsRatio_working_3-way'!U294^3/27</f>
        <v>-0.13047904783187061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0.20304774186341007</v>
      </c>
      <c r="Y294" s="11">
        <f>IF('OddsRatio_working_3-way'!W294&gt;=0,IF('OddsRatio_working_3-way'!V294+SQRT('OddsRatio_working_3-way'!W294)&gt;0,0,PI()),ACOS('OddsRatio_working_3-way'!V294/(2*'OddsRatio_working_3-way'!X294)))</f>
        <v>1.0962330682534902</v>
      </c>
      <c r="Z294" s="11">
        <f>'OddsRatio_working_3-way'!X294^(1/3)*COS('OddsRatio_working_3-way'!Y294/3)</f>
        <v>0.54895349519243974</v>
      </c>
      <c r="AA294" s="11">
        <f>'OddsRatio_working_3-way'!X294^(1/3)*COS(('OddsRatio_working_3-way'!Y294+2*PI())/3)</f>
        <v>-0.45636447678306497</v>
      </c>
      <c r="AB294" s="11">
        <f>'OddsRatio_working_3-way'!X294^(1/3)*COS(('OddsRatio_working_3-way'!Y294+4*PI())/3)</f>
        <v>-9.2589018409374904E-2</v>
      </c>
      <c r="AC294" s="11">
        <f>'OddsRatio_working_3-way'!X294^(1/3)*SIN('OddsRatio_working_3-way'!Y294/3)</f>
        <v>0.21002585881662958</v>
      </c>
      <c r="AD294" s="11">
        <f>'OddsRatio_working_3-way'!X294^(1/3)*SIN(('OddsRatio_working_3-way'!Y294+2*PI())/3)</f>
        <v>0.37039474292459679</v>
      </c>
      <c r="AE294" s="11">
        <f>'OddsRatio_working_3-way'!X294^(1/3)*SIN(('OddsRatio_working_3-way'!Y294+4*PI())/3)</f>
        <v>-0.58042060174122634</v>
      </c>
      <c r="AF294" s="11">
        <f>-'OddsRatio_working_3-way'!U294/(3*'OddsRatio_working_3-way'!X294^(1/3))*COS(('OddsRatio_working_3-way'!Y294)/3)</f>
        <v>0.54895349519243974</v>
      </c>
      <c r="AG294" s="11">
        <f>-'OddsRatio_working_3-way'!U294/(3*'OddsRatio_working_3-way'!X294^(1/3))*COS(('OddsRatio_working_3-way'!Y294+2*PI())/3)</f>
        <v>-0.45636447678306497</v>
      </c>
      <c r="AH294" s="11">
        <f>-'OddsRatio_working_3-way'!U294/(3*'OddsRatio_working_3-way'!X294^(1/3))*COS(('OddsRatio_working_3-way'!Y294+4*PI())/3)</f>
        <v>-9.2589018409374904E-2</v>
      </c>
      <c r="AI294" s="11">
        <f>'OddsRatio_working_3-way'!U294/(3*'OddsRatio_working_3-way'!X294^(1/3))*SIN(('OddsRatio_working_3-way'!Y294)/3)</f>
        <v>-0.21002585881662958</v>
      </c>
      <c r="AJ294" s="11">
        <f>'OddsRatio_working_3-way'!U294/(3*'OddsRatio_working_3-way'!X294^(1/3))*SIN(('OddsRatio_working_3-way'!Y294+2*PI())/3)</f>
        <v>-0.37039474292459679</v>
      </c>
      <c r="AK294" s="11">
        <f>'OddsRatio_working_3-way'!U294/(3*'OddsRatio_working_3-way'!X294^(1/3))*SIN(('OddsRatio_working_3-way'!Y294+4*PI())/3)</f>
        <v>0.58042060174122634</v>
      </c>
      <c r="AL294" s="11">
        <f>'OddsRatio_working_3-way'!Z294+'OddsRatio_working_3-way'!AF294</f>
        <v>1.0979069903848795</v>
      </c>
      <c r="AM294" s="11">
        <f>'OddsRatio_working_3-way'!AA294+'OddsRatio_working_3-way'!AG294</f>
        <v>-0.91272895356612993</v>
      </c>
      <c r="AN294" s="11">
        <f>'OddsRatio_working_3-way'!AB294+'OddsRatio_working_3-way'!AH294</f>
        <v>-0.18517803681874981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1.0979069903848795</v>
      </c>
      <c r="AS294" s="11">
        <f>IF(('OddsRatio_working_3-way'!X294=0),IF(Q294&gt;0,-Q294^(1/3),(-Q294)^(1/3)),'OddsRatio_working_3-way'!AM294-'OddsRatio_working_3-way'!R294/3)</f>
        <v>-0.91272895356612993</v>
      </c>
      <c r="AT294" s="11">
        <f>IF(('OddsRatio_working_3-way'!X294=0),IF(Q294&gt;0,-Q294^(1/3),(-Q294)^(1/3)),'OddsRatio_working_3-way'!AN294-'OddsRatio_working_3-way'!R294/3)</f>
        <v>-0.18517803681874981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2.99</v>
      </c>
      <c r="B295" s="4">
        <f>IF('True_Odds_Calculator_3-way'!B296="","",'True_Odds_Calculator_3-way'!B296)</f>
        <v>3.78</v>
      </c>
      <c r="C295" s="4">
        <f>IF('True_Odds_Calculator_3-way'!C296="","",'True_Odds_Calculator_3-way'!C296)</f>
        <v>2.2799999999999998</v>
      </c>
      <c r="D295" s="9">
        <f t="shared" si="65"/>
        <v>0.32184672625999627</v>
      </c>
      <c r="E295" s="9">
        <f t="shared" si="66"/>
        <v>0.25357903418641647</v>
      </c>
      <c r="F295" s="9">
        <f t="shared" si="67"/>
        <v>0.42457423955358709</v>
      </c>
      <c r="G295" s="9">
        <f t="shared" si="68"/>
        <v>1.0588286652092573</v>
      </c>
      <c r="H295" s="9">
        <f t="shared" si="69"/>
        <v>3.1070690437664221</v>
      </c>
      <c r="I295" s="9">
        <f t="shared" si="70"/>
        <v>3.9435436892817348</v>
      </c>
      <c r="J295" s="9">
        <f t="shared" si="71"/>
        <v>2.3553006914678494</v>
      </c>
      <c r="K295" s="11">
        <f t="shared" si="72"/>
        <v>0.33444816053511706</v>
      </c>
      <c r="L295" s="11">
        <f t="shared" si="73"/>
        <v>0.26455026455026459</v>
      </c>
      <c r="M295" s="11">
        <f t="shared" si="74"/>
        <v>0.43859649122807021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-0.27479574695440434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0.23477807612056284</v>
      </c>
      <c r="Q295" s="11">
        <f>2*'OddsRatio_working_3-way'!K295*'OddsRatio_working_3-way'!L295*'OddsRatio_working_3-way'!M295</f>
        <v>7.7612587147293494E-2</v>
      </c>
      <c r="R295" s="11">
        <f t="shared" si="75"/>
        <v>0</v>
      </c>
      <c r="S295" s="11">
        <f t="shared" si="76"/>
        <v>-0.85437303423592847</v>
      </c>
      <c r="T295" s="11">
        <f t="shared" si="77"/>
        <v>-0.2824373666895631</v>
      </c>
      <c r="U295" s="11">
        <f>'OddsRatio_working_3-way'!S295-'OddsRatio_working_3-way'!R295^2/3</f>
        <v>-0.85437303423592847</v>
      </c>
      <c r="V295" s="11">
        <f>'OddsRatio_working_3-way'!S295*'OddsRatio_working_3-way'!R295/3-2*'OddsRatio_working_3-way'!R295^3/27-'OddsRatio_working_3-way'!T295</f>
        <v>0.2824373666895631</v>
      </c>
      <c r="W295" s="11">
        <f>'OddsRatio_working_3-way'!V295^2+4*'OddsRatio_working_3-way'!U295^3/27</f>
        <v>-1.2622082056913439E-2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0.15198104171199131</v>
      </c>
      <c r="Y295" s="11">
        <f>IF('OddsRatio_working_3-way'!W295&gt;=0,IF('OddsRatio_working_3-way'!V295+SQRT('OddsRatio_working_3-way'!W295)&gt;0,0,PI()),ACOS('OddsRatio_working_3-way'!V295/(2*'OddsRatio_working_3-way'!X295)))</f>
        <v>0.37859143848128451</v>
      </c>
      <c r="Z295" s="11">
        <f>'OddsRatio_working_3-way'!X295^(1/3)*COS('OddsRatio_working_3-way'!Y295/3)</f>
        <v>0.52941433260462878</v>
      </c>
      <c r="AA295" s="11">
        <f>'OddsRatio_working_3-way'!X295^(1/3)*COS(('OddsRatio_working_3-way'!Y295+2*PI())/3)</f>
        <v>-0.32287594558793126</v>
      </c>
      <c r="AB295" s="11">
        <f>'OddsRatio_working_3-way'!X295^(1/3)*COS(('OddsRatio_working_3-way'!Y295+4*PI())/3)</f>
        <v>-0.20653838701669716</v>
      </c>
      <c r="AC295" s="11">
        <f>'OddsRatio_working_3-way'!X295^(1/3)*SIN('OddsRatio_working_3-way'!Y295/3)</f>
        <v>6.7167520757965823E-2</v>
      </c>
      <c r="AD295" s="11">
        <f>'OddsRatio_working_3-way'!X295^(1/3)*SIN(('OddsRatio_working_3-way'!Y295+2*PI())/3)</f>
        <v>0.42490250078420988</v>
      </c>
      <c r="AE295" s="11">
        <f>'OddsRatio_working_3-way'!X295^(1/3)*SIN(('OddsRatio_working_3-way'!Y295+4*PI())/3)</f>
        <v>-0.49207002154217566</v>
      </c>
      <c r="AF295" s="11">
        <f>-'OddsRatio_working_3-way'!U295/(3*'OddsRatio_working_3-way'!X295^(1/3))*COS(('OddsRatio_working_3-way'!Y295)/3)</f>
        <v>0.52941433260462856</v>
      </c>
      <c r="AG295" s="11">
        <f>-'OddsRatio_working_3-way'!U295/(3*'OddsRatio_working_3-way'!X295^(1/3))*COS(('OddsRatio_working_3-way'!Y295+2*PI())/3)</f>
        <v>-0.32287594558793115</v>
      </c>
      <c r="AH295" s="11">
        <f>-'OddsRatio_working_3-way'!U295/(3*'OddsRatio_working_3-way'!X295^(1/3))*COS(('OddsRatio_working_3-way'!Y295+4*PI())/3)</f>
        <v>-0.20653838701669708</v>
      </c>
      <c r="AI295" s="11">
        <f>'OddsRatio_working_3-way'!U295/(3*'OddsRatio_working_3-way'!X295^(1/3))*SIN(('OddsRatio_working_3-way'!Y295)/3)</f>
        <v>-6.7167520757965796E-2</v>
      </c>
      <c r="AJ295" s="11">
        <f>'OddsRatio_working_3-way'!U295/(3*'OddsRatio_working_3-way'!X295^(1/3))*SIN(('OddsRatio_working_3-way'!Y295+2*PI())/3)</f>
        <v>-0.42490250078420971</v>
      </c>
      <c r="AK295" s="11">
        <f>'OddsRatio_working_3-way'!U295/(3*'OddsRatio_working_3-way'!X295^(1/3))*SIN(('OddsRatio_working_3-way'!Y295+4*PI())/3)</f>
        <v>0.49207002154217544</v>
      </c>
      <c r="AL295" s="11">
        <f>'OddsRatio_working_3-way'!Z295+'OddsRatio_working_3-way'!AF295</f>
        <v>1.0588286652092573</v>
      </c>
      <c r="AM295" s="11">
        <f>'OddsRatio_working_3-way'!AA295+'OddsRatio_working_3-way'!AG295</f>
        <v>-0.6457518911758624</v>
      </c>
      <c r="AN295" s="11">
        <f>'OddsRatio_working_3-way'!AB295+'OddsRatio_working_3-way'!AH295</f>
        <v>-0.41307677403339427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1.0588286652092573</v>
      </c>
      <c r="AS295" s="11">
        <f>IF(('OddsRatio_working_3-way'!X295=0),IF(Q295&gt;0,-Q295^(1/3),(-Q295)^(1/3)),'OddsRatio_working_3-way'!AM295-'OddsRatio_working_3-way'!R295/3)</f>
        <v>-0.6457518911758624</v>
      </c>
      <c r="AT295" s="11">
        <f>IF(('OddsRatio_working_3-way'!X295=0),IF(Q295&gt;0,-Q295^(1/3),(-Q295)^(1/3)),'OddsRatio_working_3-way'!AN295-'OddsRatio_working_3-way'!R295/3)</f>
        <v>-0.41307677403339427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1.96</v>
      </c>
      <c r="B296" s="4">
        <f>IF('True_Odds_Calculator_3-way'!B297="","",'True_Odds_Calculator_3-way'!B297)</f>
        <v>3.74</v>
      </c>
      <c r="C296" s="4">
        <f>IF('True_Odds_Calculator_3-way'!C297="","",'True_Odds_Calculator_3-way'!C297)</f>
        <v>3.63</v>
      </c>
      <c r="D296" s="9">
        <f t="shared" si="65"/>
        <v>0.48940820230530341</v>
      </c>
      <c r="E296" s="9">
        <f t="shared" si="66"/>
        <v>0.25140113945753906</v>
      </c>
      <c r="F296" s="9">
        <f t="shared" si="67"/>
        <v>0.25919065823715753</v>
      </c>
      <c r="G296" s="9">
        <f t="shared" si="68"/>
        <v>1.0867542747070389</v>
      </c>
      <c r="H296" s="9">
        <f t="shared" si="69"/>
        <v>2.043284103718757</v>
      </c>
      <c r="I296" s="9">
        <f t="shared" si="70"/>
        <v>3.9777067126972874</v>
      </c>
      <c r="J296" s="9">
        <f t="shared" si="71"/>
        <v>3.8581637424795123</v>
      </c>
      <c r="K296" s="11">
        <f t="shared" si="72"/>
        <v>0.51020408163265307</v>
      </c>
      <c r="L296" s="11">
        <f t="shared" si="73"/>
        <v>0.26737967914438499</v>
      </c>
      <c r="M296" s="11">
        <f t="shared" si="74"/>
        <v>0.27548209366391185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-0.2599819792680409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0.23788628900094971</v>
      </c>
      <c r="Q296" s="11">
        <f>2*'OddsRatio_working_3-way'!K296*'OddsRatio_working_3-way'!L296*'OddsRatio_working_3-way'!M296</f>
        <v>7.5161544708040984E-2</v>
      </c>
      <c r="R296" s="11">
        <f t="shared" si="75"/>
        <v>0</v>
      </c>
      <c r="S296" s="11">
        <f t="shared" si="76"/>
        <v>-0.91501068524326234</v>
      </c>
      <c r="T296" s="11">
        <f t="shared" si="77"/>
        <v>-0.2891029021305726</v>
      </c>
      <c r="U296" s="11">
        <f>'OddsRatio_working_3-way'!S296-'OddsRatio_working_3-way'!R296^2/3</f>
        <v>-0.91501068524326234</v>
      </c>
      <c r="V296" s="11">
        <f>'OddsRatio_working_3-way'!S296*'OddsRatio_working_3-way'!R296/3-2*'OddsRatio_working_3-way'!R296^3/27-'OddsRatio_working_3-way'!T296</f>
        <v>0.2891029021305726</v>
      </c>
      <c r="W296" s="11">
        <f>'OddsRatio_working_3-way'!V296^2+4*'OddsRatio_working_3-way'!U296^3/27</f>
        <v>-2.9913988005129594E-2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0.16844470607995449</v>
      </c>
      <c r="Y296" s="11">
        <f>IF('OddsRatio_working_3-way'!W296&gt;=0,IF('OddsRatio_working_3-way'!V296+SQRT('OddsRatio_working_3-way'!W296)&gt;0,0,PI()),ACOS('OddsRatio_working_3-way'!V296/(2*'OddsRatio_working_3-way'!X296)))</f>
        <v>0.53913376992231998</v>
      </c>
      <c r="Z296" s="11">
        <f>'OddsRatio_working_3-way'!X296^(1/3)*COS('OddsRatio_working_3-way'!Y296/3)</f>
        <v>0.54337713735351945</v>
      </c>
      <c r="AA296" s="11">
        <f>'OddsRatio_working_3-way'!X296^(1/3)*COS(('OddsRatio_working_3-way'!Y296+2*PI())/3)</f>
        <v>-0.35717913109119542</v>
      </c>
      <c r="AB296" s="11">
        <f>'OddsRatio_working_3-way'!X296^(1/3)*COS(('OddsRatio_working_3-way'!Y296+4*PI())/3)</f>
        <v>-0.18619800626232411</v>
      </c>
      <c r="AC296" s="11">
        <f>'OddsRatio_working_3-way'!X296^(1/3)*SIN('OddsRatio_working_3-way'!Y296/3)</f>
        <v>9.8715998446293876E-2</v>
      </c>
      <c r="AD296" s="11">
        <f>'OddsRatio_working_3-way'!X296^(1/3)*SIN(('OddsRatio_working_3-way'!Y296+2*PI())/3)</f>
        <v>0.42122040556066703</v>
      </c>
      <c r="AE296" s="11">
        <f>'OddsRatio_working_3-way'!X296^(1/3)*SIN(('OddsRatio_working_3-way'!Y296+4*PI())/3)</f>
        <v>-0.51993640400696095</v>
      </c>
      <c r="AF296" s="11">
        <f>-'OddsRatio_working_3-way'!U296/(3*'OddsRatio_working_3-way'!X296^(1/3))*COS(('OddsRatio_working_3-way'!Y296)/3)</f>
        <v>0.54337713735351933</v>
      </c>
      <c r="AG296" s="11">
        <f>-'OddsRatio_working_3-way'!U296/(3*'OddsRatio_working_3-way'!X296^(1/3))*COS(('OddsRatio_working_3-way'!Y296+2*PI())/3)</f>
        <v>-0.35717913109119531</v>
      </c>
      <c r="AH296" s="11">
        <f>-'OddsRatio_working_3-way'!U296/(3*'OddsRatio_working_3-way'!X296^(1/3))*COS(('OddsRatio_working_3-way'!Y296+4*PI())/3)</f>
        <v>-0.18619800626232405</v>
      </c>
      <c r="AI296" s="11">
        <f>'OddsRatio_working_3-way'!U296/(3*'OddsRatio_working_3-way'!X296^(1/3))*SIN(('OddsRatio_working_3-way'!Y296)/3)</f>
        <v>-9.8715998446293848E-2</v>
      </c>
      <c r="AJ296" s="11">
        <f>'OddsRatio_working_3-way'!U296/(3*'OddsRatio_working_3-way'!X296^(1/3))*SIN(('OddsRatio_working_3-way'!Y296+2*PI())/3)</f>
        <v>-0.42122040556066692</v>
      </c>
      <c r="AK296" s="11">
        <f>'OddsRatio_working_3-way'!U296/(3*'OddsRatio_working_3-way'!X296^(1/3))*SIN(('OddsRatio_working_3-way'!Y296+4*PI())/3)</f>
        <v>0.51993640400696084</v>
      </c>
      <c r="AL296" s="11">
        <f>'OddsRatio_working_3-way'!Z296+'OddsRatio_working_3-way'!AF296</f>
        <v>1.0867542747070389</v>
      </c>
      <c r="AM296" s="11">
        <f>'OddsRatio_working_3-way'!AA296+'OddsRatio_working_3-way'!AG296</f>
        <v>-0.71435826218239074</v>
      </c>
      <c r="AN296" s="11">
        <f>'OddsRatio_working_3-way'!AB296+'OddsRatio_working_3-way'!AH296</f>
        <v>-0.37239601252464816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1.0867542747070389</v>
      </c>
      <c r="AS296" s="11">
        <f>IF(('OddsRatio_working_3-way'!X296=0),IF(Q296&gt;0,-Q296^(1/3),(-Q296)^(1/3)),'OddsRatio_working_3-way'!AM296-'OddsRatio_working_3-way'!R296/3)</f>
        <v>-0.71435826218239074</v>
      </c>
      <c r="AT296" s="11">
        <f>IF(('OddsRatio_working_3-way'!X296=0),IF(Q296&gt;0,-Q296^(1/3),(-Q296)^(1/3)),'OddsRatio_working_3-way'!AN296-'OddsRatio_working_3-way'!R296/3)</f>
        <v>-0.37239601252464816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1.56</v>
      </c>
      <c r="B297" s="4">
        <f>IF('True_Odds_Calculator_3-way'!B298="","",'True_Odds_Calculator_3-way'!B298)</f>
        <v>4.5599999999999996</v>
      </c>
      <c r="C297" s="4">
        <f>IF('True_Odds_Calculator_3-way'!C298="","",'True_Odds_Calculator_3-way'!C298)</f>
        <v>5.13</v>
      </c>
      <c r="D297" s="9">
        <f t="shared" si="65"/>
        <v>0.61767084807763539</v>
      </c>
      <c r="E297" s="9">
        <f t="shared" si="66"/>
        <v>0.20263515924200845</v>
      </c>
      <c r="F297" s="9">
        <f t="shared" si="67"/>
        <v>0.1796939926803563</v>
      </c>
      <c r="G297" s="9">
        <f t="shared" si="68"/>
        <v>1.1053308255645262</v>
      </c>
      <c r="H297" s="9">
        <f t="shared" si="69"/>
        <v>1.6189852623161349</v>
      </c>
      <c r="I297" s="9">
        <f t="shared" si="70"/>
        <v>4.9349777390097129</v>
      </c>
      <c r="J297" s="9">
        <f t="shared" si="71"/>
        <v>5.565016309581492</v>
      </c>
      <c r="K297" s="11">
        <f t="shared" si="72"/>
        <v>0.64102564102564097</v>
      </c>
      <c r="L297" s="11">
        <f t="shared" si="73"/>
        <v>0.2192982456140351</v>
      </c>
      <c r="M297" s="11">
        <f t="shared" si="74"/>
        <v>0.19493177387914232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-0.225621909524649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0.22607219052279071</v>
      </c>
      <c r="Q297" s="11">
        <f>2*'OddsRatio_working_3-way'!K297*'OddsRatio_working_3-way'!L297*'OddsRatio_working_3-way'!M297</f>
        <v>5.4805379520676538E-2</v>
      </c>
      <c r="R297" s="11">
        <f t="shared" si="75"/>
        <v>0</v>
      </c>
      <c r="S297" s="11">
        <f t="shared" si="76"/>
        <v>-1.0019957325912647</v>
      </c>
      <c r="T297" s="11">
        <f t="shared" si="77"/>
        <v>-0.24290805638576113</v>
      </c>
      <c r="U297" s="11">
        <f>'OddsRatio_working_3-way'!S297-'OddsRatio_working_3-way'!R297^2/3</f>
        <v>-1.0019957325912647</v>
      </c>
      <c r="V297" s="11">
        <f>'OddsRatio_working_3-way'!S297*'OddsRatio_working_3-way'!R297/3-2*'OddsRatio_working_3-way'!R297^3/27-'OddsRatio_working_3-way'!T297</f>
        <v>0.24290805638576113</v>
      </c>
      <c r="W297" s="11">
        <f>'OddsRatio_working_3-way'!V297^2+4*'OddsRatio_working_3-way'!U297^3/27</f>
        <v>-9.0032587930806263E-2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0.19302649545328898</v>
      </c>
      <c r="Y297" s="11">
        <f>IF('OddsRatio_working_3-way'!W297&gt;=0,IF('OddsRatio_working_3-way'!V297+SQRT('OddsRatio_working_3-way'!W297)&gt;0,0,PI()),ACOS('OddsRatio_working_3-way'!V297/(2*'OddsRatio_working_3-way'!X297)))</f>
        <v>0.89026111028860766</v>
      </c>
      <c r="Z297" s="11">
        <f>'OddsRatio_working_3-way'!X297^(1/3)*COS('OddsRatio_working_3-way'!Y297/3)</f>
        <v>0.55266541278226311</v>
      </c>
      <c r="AA297" s="11">
        <f>'OddsRatio_working_3-way'!X297^(1/3)*COS(('OddsRatio_working_3-way'!Y297+2*PI())/3)</f>
        <v>-0.42268720506976531</v>
      </c>
      <c r="AB297" s="11">
        <f>'OddsRatio_working_3-way'!X297^(1/3)*COS(('OddsRatio_working_3-way'!Y297+4*PI())/3)</f>
        <v>-0.12997820771249793</v>
      </c>
      <c r="AC297" s="11">
        <f>'OddsRatio_working_3-way'!X297^(1/3)*SIN('OddsRatio_working_3-way'!Y297/3)</f>
        <v>0.16899561841844407</v>
      </c>
      <c r="AD297" s="11">
        <f>'OddsRatio_working_3-way'!X297^(1/3)*SIN(('OddsRatio_working_3-way'!Y297+2*PI())/3)</f>
        <v>0.39412447805323098</v>
      </c>
      <c r="AE297" s="11">
        <f>'OddsRatio_working_3-way'!X297^(1/3)*SIN(('OddsRatio_working_3-way'!Y297+4*PI())/3)</f>
        <v>-0.56312009647167482</v>
      </c>
      <c r="AF297" s="11">
        <f>-'OddsRatio_working_3-way'!U297/(3*'OddsRatio_working_3-way'!X297^(1/3))*COS(('OddsRatio_working_3-way'!Y297)/3)</f>
        <v>0.55266541278226311</v>
      </c>
      <c r="AG297" s="11">
        <f>-'OddsRatio_working_3-way'!U297/(3*'OddsRatio_working_3-way'!X297^(1/3))*COS(('OddsRatio_working_3-way'!Y297+2*PI())/3)</f>
        <v>-0.42268720506976531</v>
      </c>
      <c r="AH297" s="11">
        <f>-'OddsRatio_working_3-way'!U297/(3*'OddsRatio_working_3-way'!X297^(1/3))*COS(('OddsRatio_working_3-way'!Y297+4*PI())/3)</f>
        <v>-0.12997820771249793</v>
      </c>
      <c r="AI297" s="11">
        <f>'OddsRatio_working_3-way'!U297/(3*'OddsRatio_working_3-way'!X297^(1/3))*SIN(('OddsRatio_working_3-way'!Y297)/3)</f>
        <v>-0.16899561841844407</v>
      </c>
      <c r="AJ297" s="11">
        <f>'OddsRatio_working_3-way'!U297/(3*'OddsRatio_working_3-way'!X297^(1/3))*SIN(('OddsRatio_working_3-way'!Y297+2*PI())/3)</f>
        <v>-0.39412447805323098</v>
      </c>
      <c r="AK297" s="11">
        <f>'OddsRatio_working_3-way'!U297/(3*'OddsRatio_working_3-way'!X297^(1/3))*SIN(('OddsRatio_working_3-way'!Y297+4*PI())/3)</f>
        <v>0.56312009647167482</v>
      </c>
      <c r="AL297" s="11">
        <f>'OddsRatio_working_3-way'!Z297+'OddsRatio_working_3-way'!AF297</f>
        <v>1.1053308255645262</v>
      </c>
      <c r="AM297" s="11">
        <f>'OddsRatio_working_3-way'!AA297+'OddsRatio_working_3-way'!AG297</f>
        <v>-0.84537441013953063</v>
      </c>
      <c r="AN297" s="11">
        <f>'OddsRatio_working_3-way'!AB297+'OddsRatio_working_3-way'!AH297</f>
        <v>-0.25995641542499587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1.1053308255645262</v>
      </c>
      <c r="AS297" s="11">
        <f>IF(('OddsRatio_working_3-way'!X297=0),IF(Q297&gt;0,-Q297^(1/3),(-Q297)^(1/3)),'OddsRatio_working_3-way'!AM297-'OddsRatio_working_3-way'!R297/3)</f>
        <v>-0.84537441013953063</v>
      </c>
      <c r="AT297" s="11">
        <f>IF(('OddsRatio_working_3-way'!X297=0),IF(Q297&gt;0,-Q297^(1/3),(-Q297)^(1/3)),'OddsRatio_working_3-way'!AN297-'OddsRatio_working_3-way'!R297/3)</f>
        <v>-0.25995641542499587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3.12</v>
      </c>
      <c r="B298" s="4">
        <f>IF('True_Odds_Calculator_3-way'!B299="","",'True_Odds_Calculator_3-way'!B299)</f>
        <v>3.7</v>
      </c>
      <c r="C298" s="4">
        <f>IF('True_Odds_Calculator_3-way'!C299="","",'True_Odds_Calculator_3-way'!C299)</f>
        <v>2.17</v>
      </c>
      <c r="D298" s="9">
        <f t="shared" si="65"/>
        <v>0.30362118452462245</v>
      </c>
      <c r="E298" s="9">
        <f t="shared" si="66"/>
        <v>0.25503268132365448</v>
      </c>
      <c r="F298" s="9">
        <f t="shared" si="67"/>
        <v>0.44134613415172314</v>
      </c>
      <c r="G298" s="9">
        <f t="shared" si="68"/>
        <v>1.0818763316918809</v>
      </c>
      <c r="H298" s="9">
        <f t="shared" si="69"/>
        <v>3.2935778231867876</v>
      </c>
      <c r="I298" s="9">
        <f t="shared" si="70"/>
        <v>3.9210660955680789</v>
      </c>
      <c r="J298" s="9">
        <f t="shared" si="71"/>
        <v>2.2657953080795004</v>
      </c>
      <c r="K298" s="11">
        <f t="shared" si="72"/>
        <v>0.32051282051282048</v>
      </c>
      <c r="L298" s="11">
        <f t="shared" si="73"/>
        <v>0.27027027027027023</v>
      </c>
      <c r="M298" s="11">
        <f t="shared" si="74"/>
        <v>0.46082949308755761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-0.26734338024660609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0.23911717460104553</v>
      </c>
      <c r="Q298" s="11">
        <f>2*'OddsRatio_working_3-way'!K298*'OddsRatio_working_3-way'!L298*'OddsRatio_working_3-way'!M298</f>
        <v>7.9838789516208847E-2</v>
      </c>
      <c r="R298" s="11">
        <f t="shared" si="75"/>
        <v>0</v>
      </c>
      <c r="S298" s="11">
        <f t="shared" si="76"/>
        <v>-0.89441965752238262</v>
      </c>
      <c r="T298" s="11">
        <f t="shared" si="77"/>
        <v>-0.29863761519945992</v>
      </c>
      <c r="U298" s="11">
        <f>'OddsRatio_working_3-way'!S298-'OddsRatio_working_3-way'!R298^2/3</f>
        <v>-0.89441965752238262</v>
      </c>
      <c r="V298" s="11">
        <f>'OddsRatio_working_3-way'!S298*'OddsRatio_working_3-way'!R298/3-2*'OddsRatio_working_3-way'!R298^3/27-'OddsRatio_working_3-way'!T298</f>
        <v>0.29863761519945992</v>
      </c>
      <c r="W298" s="11">
        <f>'OddsRatio_working_3-way'!V298^2+4*'OddsRatio_working_3-way'!U298^3/27</f>
        <v>-1.6819081840740421E-2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0.16279089889545509</v>
      </c>
      <c r="Y298" s="11">
        <f>IF('OddsRatio_working_3-way'!W298&gt;=0,IF('OddsRatio_working_3-way'!V298+SQRT('OddsRatio_working_3-way'!W298)&gt;0,0,PI()),ACOS('OddsRatio_working_3-way'!V298/(2*'OddsRatio_working_3-way'!X298)))</f>
        <v>0.40969345844390914</v>
      </c>
      <c r="Z298" s="11">
        <f>'OddsRatio_working_3-way'!X298^(1/3)*COS('OddsRatio_working_3-way'!Y298/3)</f>
        <v>0.54093816584594046</v>
      </c>
      <c r="AA298" s="11">
        <f>'OddsRatio_working_3-way'!X298^(1/3)*COS(('OddsRatio_working_3-way'!Y298+2*PI())/3)</f>
        <v>-0.33484563089673203</v>
      </c>
      <c r="AB298" s="11">
        <f>'OddsRatio_working_3-way'!X298^(1/3)*COS(('OddsRatio_working_3-way'!Y298+4*PI())/3)</f>
        <v>-0.20609253494920854</v>
      </c>
      <c r="AC298" s="11">
        <f>'OddsRatio_working_3-way'!X298^(1/3)*SIN('OddsRatio_working_3-way'!Y298/3)</f>
        <v>7.4335634604300538E-2</v>
      </c>
      <c r="AD298" s="11">
        <f>'OddsRatio_working_3-way'!X298^(1/3)*SIN(('OddsRatio_working_3-way'!Y298+2*PI())/3)</f>
        <v>0.43129837619699396</v>
      </c>
      <c r="AE298" s="11">
        <f>'OddsRatio_working_3-way'!X298^(1/3)*SIN(('OddsRatio_working_3-way'!Y298+4*PI())/3)</f>
        <v>-0.50563401080129433</v>
      </c>
      <c r="AF298" s="11">
        <f>-'OddsRatio_working_3-way'!U298/(3*'OddsRatio_working_3-way'!X298^(1/3))*COS(('OddsRatio_working_3-way'!Y298)/3)</f>
        <v>0.54093816584594046</v>
      </c>
      <c r="AG298" s="11">
        <f>-'OddsRatio_working_3-way'!U298/(3*'OddsRatio_working_3-way'!X298^(1/3))*COS(('OddsRatio_working_3-way'!Y298+2*PI())/3)</f>
        <v>-0.33484563089673203</v>
      </c>
      <c r="AH298" s="11">
        <f>-'OddsRatio_working_3-way'!U298/(3*'OddsRatio_working_3-way'!X298^(1/3))*COS(('OddsRatio_working_3-way'!Y298+4*PI())/3)</f>
        <v>-0.20609253494920854</v>
      </c>
      <c r="AI298" s="11">
        <f>'OddsRatio_working_3-way'!U298/(3*'OddsRatio_working_3-way'!X298^(1/3))*SIN(('OddsRatio_working_3-way'!Y298)/3)</f>
        <v>-7.4335634604300538E-2</v>
      </c>
      <c r="AJ298" s="11">
        <f>'OddsRatio_working_3-way'!U298/(3*'OddsRatio_working_3-way'!X298^(1/3))*SIN(('OddsRatio_working_3-way'!Y298+2*PI())/3)</f>
        <v>-0.43129837619699396</v>
      </c>
      <c r="AK298" s="11">
        <f>'OddsRatio_working_3-way'!U298/(3*'OddsRatio_working_3-way'!X298^(1/3))*SIN(('OddsRatio_working_3-way'!Y298+4*PI())/3)</f>
        <v>0.50563401080129433</v>
      </c>
      <c r="AL298" s="11">
        <f>'OddsRatio_working_3-way'!Z298+'OddsRatio_working_3-way'!AF298</f>
        <v>1.0818763316918809</v>
      </c>
      <c r="AM298" s="11">
        <f>'OddsRatio_working_3-way'!AA298+'OddsRatio_working_3-way'!AG298</f>
        <v>-0.66969126179346405</v>
      </c>
      <c r="AN298" s="11">
        <f>'OddsRatio_working_3-way'!AB298+'OddsRatio_working_3-way'!AH298</f>
        <v>-0.41218506989841708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1.0818763316918809</v>
      </c>
      <c r="AS298" s="11">
        <f>IF(('OddsRatio_working_3-way'!X298=0),IF(Q298&gt;0,-Q298^(1/3),(-Q298)^(1/3)),'OddsRatio_working_3-way'!AM298-'OddsRatio_working_3-way'!R298/3)</f>
        <v>-0.66969126179346405</v>
      </c>
      <c r="AT298" s="11">
        <f>IF(('OddsRatio_working_3-way'!X298=0),IF(Q298&gt;0,-Q298^(1/3),(-Q298)^(1/3)),'OddsRatio_working_3-way'!AN298-'OddsRatio_working_3-way'!R298/3)</f>
        <v>-0.41218506989841708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1.31</v>
      </c>
      <c r="B299" s="4">
        <f>IF('True_Odds_Calculator_3-way'!B300="","",'True_Odds_Calculator_3-way'!B300)</f>
        <v>5.45</v>
      </c>
      <c r="C299" s="4">
        <f>IF('True_Odds_Calculator_3-way'!C300="","",'True_Odds_Calculator_3-way'!C300)</f>
        <v>8.86</v>
      </c>
      <c r="D299" s="9">
        <f t="shared" si="65"/>
        <v>0.73706757102028508</v>
      </c>
      <c r="E299" s="9">
        <f t="shared" si="66"/>
        <v>0.16337816951634909</v>
      </c>
      <c r="F299" s="9">
        <f t="shared" si="67"/>
        <v>9.9554259463365616E-2</v>
      </c>
      <c r="G299" s="9">
        <f t="shared" si="68"/>
        <v>1.1507345582535102</v>
      </c>
      <c r="H299" s="9">
        <f t="shared" si="69"/>
        <v>1.3567277130585884</v>
      </c>
      <c r="I299" s="9">
        <f t="shared" si="70"/>
        <v>6.1207687842281215</v>
      </c>
      <c r="J299" s="9">
        <f t="shared" si="71"/>
        <v>10.044773627872589</v>
      </c>
      <c r="K299" s="11">
        <f t="shared" si="72"/>
        <v>0.76335877862595414</v>
      </c>
      <c r="L299" s="11">
        <f t="shared" si="73"/>
        <v>0.18348623853211007</v>
      </c>
      <c r="M299" s="11">
        <f t="shared" si="74"/>
        <v>0.11286681715575622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-0.17141259552260435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0.19950686077535448</v>
      </c>
      <c r="Q299" s="11">
        <f>2*'OddsRatio_working_3-way'!K299*'OddsRatio_working_3-way'!L299*'OddsRatio_working_3-way'!M299</f>
        <v>3.1617569061070439E-2</v>
      </c>
      <c r="R299" s="11">
        <f t="shared" si="75"/>
        <v>0</v>
      </c>
      <c r="S299" s="11">
        <f t="shared" si="76"/>
        <v>-1.1638984881309105</v>
      </c>
      <c r="T299" s="11">
        <f t="shared" si="77"/>
        <v>-0.18445300921250563</v>
      </c>
      <c r="U299" s="11">
        <f>'OddsRatio_working_3-way'!S299-'OddsRatio_working_3-way'!R299^2/3</f>
        <v>-1.1638984881309105</v>
      </c>
      <c r="V299" s="11">
        <f>'OddsRatio_working_3-way'!S299*'OddsRatio_working_3-way'!R299/3-2*'OddsRatio_working_3-way'!R299^3/27-'OddsRatio_working_3-way'!T299</f>
        <v>0.18445300921250563</v>
      </c>
      <c r="W299" s="11">
        <f>'OddsRatio_working_3-way'!V299^2+4*'OddsRatio_working_3-way'!U299^3/27</f>
        <v>-0.19956025271195937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0.24165221151455871</v>
      </c>
      <c r="Y299" s="11">
        <f>IF('OddsRatio_working_3-way'!W299&gt;=0,IF('OddsRatio_working_3-way'!V299+SQRT('OddsRatio_working_3-way'!W299)&gt;0,0,PI()),ACOS('OddsRatio_working_3-way'!V299/(2*'OddsRatio_working_3-way'!X299)))</f>
        <v>1.1792158426565982</v>
      </c>
      <c r="Z299" s="11">
        <f>'OddsRatio_working_3-way'!X299^(1/3)*COS('OddsRatio_working_3-way'!Y299/3)</f>
        <v>0.57536727912675512</v>
      </c>
      <c r="AA299" s="11">
        <f>'OddsRatio_working_3-way'!X299^(1/3)*COS(('OddsRatio_working_3-way'!Y299+2*PI())/3)</f>
        <v>-0.49429678681067546</v>
      </c>
      <c r="AB299" s="11">
        <f>'OddsRatio_working_3-way'!X299^(1/3)*COS(('OddsRatio_working_3-way'!Y299+4*PI())/3)</f>
        <v>-8.1070492316079795E-2</v>
      </c>
      <c r="AC299" s="11">
        <f>'OddsRatio_working_3-way'!X299^(1/3)*SIN('OddsRatio_working_3-way'!Y299/3)</f>
        <v>0.23857631236268662</v>
      </c>
      <c r="AD299" s="11">
        <f>'OddsRatio_working_3-way'!X299^(1/3)*SIN(('OddsRatio_working_3-way'!Y299+2*PI())/3)</f>
        <v>0.37899452404875872</v>
      </c>
      <c r="AE299" s="11">
        <f>'OddsRatio_working_3-way'!X299^(1/3)*SIN(('OddsRatio_working_3-way'!Y299+4*PI())/3)</f>
        <v>-0.61757083641144517</v>
      </c>
      <c r="AF299" s="11">
        <f>-'OddsRatio_working_3-way'!U299/(3*'OddsRatio_working_3-way'!X299^(1/3))*COS(('OddsRatio_working_3-way'!Y299)/3)</f>
        <v>0.57536727912675512</v>
      </c>
      <c r="AG299" s="11">
        <f>-'OddsRatio_working_3-way'!U299/(3*'OddsRatio_working_3-way'!X299^(1/3))*COS(('OddsRatio_working_3-way'!Y299+2*PI())/3)</f>
        <v>-0.49429678681067546</v>
      </c>
      <c r="AH299" s="11">
        <f>-'OddsRatio_working_3-way'!U299/(3*'OddsRatio_working_3-way'!X299^(1/3))*COS(('OddsRatio_working_3-way'!Y299+4*PI())/3)</f>
        <v>-8.1070492316079795E-2</v>
      </c>
      <c r="AI299" s="11">
        <f>'OddsRatio_working_3-way'!U299/(3*'OddsRatio_working_3-way'!X299^(1/3))*SIN(('OddsRatio_working_3-way'!Y299)/3)</f>
        <v>-0.23857631236268662</v>
      </c>
      <c r="AJ299" s="11">
        <f>'OddsRatio_working_3-way'!U299/(3*'OddsRatio_working_3-way'!X299^(1/3))*SIN(('OddsRatio_working_3-way'!Y299+2*PI())/3)</f>
        <v>-0.37899452404875872</v>
      </c>
      <c r="AK299" s="11">
        <f>'OddsRatio_working_3-way'!U299/(3*'OddsRatio_working_3-way'!X299^(1/3))*SIN(('OddsRatio_working_3-way'!Y299+4*PI())/3)</f>
        <v>0.61757083641144517</v>
      </c>
      <c r="AL299" s="11">
        <f>'OddsRatio_working_3-way'!Z299+'OddsRatio_working_3-way'!AF299</f>
        <v>1.1507345582535102</v>
      </c>
      <c r="AM299" s="11">
        <f>'OddsRatio_working_3-way'!AA299+'OddsRatio_working_3-way'!AG299</f>
        <v>-0.98859357362135092</v>
      </c>
      <c r="AN299" s="11">
        <f>'OddsRatio_working_3-way'!AB299+'OddsRatio_working_3-way'!AH299</f>
        <v>-0.16214098463215959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1.1507345582535102</v>
      </c>
      <c r="AS299" s="11">
        <f>IF(('OddsRatio_working_3-way'!X299=0),IF(Q299&gt;0,-Q299^(1/3),(-Q299)^(1/3)),'OddsRatio_working_3-way'!AM299-'OddsRatio_working_3-way'!R299/3)</f>
        <v>-0.98859357362135092</v>
      </c>
      <c r="AT299" s="11">
        <f>IF(('OddsRatio_working_3-way'!X299=0),IF(Q299&gt;0,-Q299^(1/3),(-Q299)^(1/3)),'OddsRatio_working_3-way'!AN299-'OddsRatio_working_3-way'!R299/3)</f>
        <v>-0.16214098463215959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1.49</v>
      </c>
      <c r="B300" s="4">
        <f>IF('True_Odds_Calculator_3-way'!B301="","",'True_Odds_Calculator_3-way'!B301)</f>
        <v>4.5199999999999996</v>
      </c>
      <c r="C300" s="4">
        <f>IF('True_Odds_Calculator_3-way'!C301="","",'True_Odds_Calculator_3-way'!C301)</f>
        <v>6.06</v>
      </c>
      <c r="D300" s="9">
        <f t="shared" si="65"/>
        <v>0.64655298404940242</v>
      </c>
      <c r="E300" s="9">
        <f t="shared" si="66"/>
        <v>0.20296107301799138</v>
      </c>
      <c r="F300" s="9">
        <f t="shared" si="67"/>
        <v>0.15048594293260625</v>
      </c>
      <c r="G300" s="9">
        <f t="shared" si="68"/>
        <v>1.115640107633298</v>
      </c>
      <c r="H300" s="9">
        <f t="shared" si="69"/>
        <v>1.5466636527403159</v>
      </c>
      <c r="I300" s="9">
        <f t="shared" si="70"/>
        <v>4.9270531788692091</v>
      </c>
      <c r="J300" s="9">
        <f t="shared" si="71"/>
        <v>6.6451389446244873</v>
      </c>
      <c r="K300" s="11">
        <f t="shared" si="72"/>
        <v>0.67114093959731547</v>
      </c>
      <c r="L300" s="11">
        <f t="shared" si="73"/>
        <v>0.22123893805309736</v>
      </c>
      <c r="M300" s="11">
        <f t="shared" si="74"/>
        <v>0.16501650165016502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-0.21384147086087124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0.22223372185766416</v>
      </c>
      <c r="Q300" s="11">
        <f>2*'OddsRatio_working_3-way'!K300*'OddsRatio_working_3-way'!L300*'OddsRatio_working_3-way'!M300</f>
        <v>4.9004128303784832E-2</v>
      </c>
      <c r="R300" s="11">
        <f t="shared" si="75"/>
        <v>0</v>
      </c>
      <c r="S300" s="11">
        <f t="shared" si="76"/>
        <v>-1.0392451986184339</v>
      </c>
      <c r="T300" s="11">
        <f t="shared" si="77"/>
        <v>-0.22916101402832062</v>
      </c>
      <c r="U300" s="11">
        <f>'OddsRatio_working_3-way'!S300-'OddsRatio_working_3-way'!R300^2/3</f>
        <v>-1.0392451986184339</v>
      </c>
      <c r="V300" s="11">
        <f>'OddsRatio_working_3-way'!S300*'OddsRatio_working_3-way'!R300/3-2*'OddsRatio_working_3-way'!R300^3/27-'OddsRatio_working_3-way'!T300</f>
        <v>0.22916101402832062</v>
      </c>
      <c r="W300" s="11">
        <f>'OddsRatio_working_3-way'!V300^2+4*'OddsRatio_working_3-way'!U300^3/27</f>
        <v>-0.11376917003313508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0.20388963950114242</v>
      </c>
      <c r="Y300" s="11">
        <f>IF('OddsRatio_working_3-way'!W300&gt;=0,IF('OddsRatio_working_3-way'!V300+SQRT('OddsRatio_working_3-way'!W300)&gt;0,0,PI()),ACOS('OddsRatio_working_3-way'!V300/(2*'OddsRatio_working_3-way'!X300)))</f>
        <v>0.97402696597034522</v>
      </c>
      <c r="Z300" s="11">
        <f>'OddsRatio_working_3-way'!X300^(1/3)*COS('OddsRatio_working_3-way'!Y300/3)</f>
        <v>0.55782005381664901</v>
      </c>
      <c r="AA300" s="11">
        <f>'OddsRatio_working_3-way'!X300^(1/3)*COS(('OddsRatio_working_3-way'!Y300+2*PI())/3)</f>
        <v>-0.44151042765998799</v>
      </c>
      <c r="AB300" s="11">
        <f>'OddsRatio_working_3-way'!X300^(1/3)*COS(('OddsRatio_working_3-way'!Y300+4*PI())/3)</f>
        <v>-0.11630962615666091</v>
      </c>
      <c r="AC300" s="11">
        <f>'OddsRatio_working_3-way'!X300^(1/3)*SIN('OddsRatio_working_3-way'!Y300/3)</f>
        <v>0.18775477028862797</v>
      </c>
      <c r="AD300" s="11">
        <f>'OddsRatio_working_3-way'!X300^(1/3)*SIN(('OddsRatio_working_3-way'!Y300+2*PI())/3)</f>
        <v>0.38920895220130686</v>
      </c>
      <c r="AE300" s="11">
        <f>'OddsRatio_working_3-way'!X300^(1/3)*SIN(('OddsRatio_working_3-way'!Y300+4*PI())/3)</f>
        <v>-0.57696372248993477</v>
      </c>
      <c r="AF300" s="11">
        <f>-'OddsRatio_working_3-way'!U300/(3*'OddsRatio_working_3-way'!X300^(1/3))*COS(('OddsRatio_working_3-way'!Y300)/3)</f>
        <v>0.55782005381664901</v>
      </c>
      <c r="AG300" s="11">
        <f>-'OddsRatio_working_3-way'!U300/(3*'OddsRatio_working_3-way'!X300^(1/3))*COS(('OddsRatio_working_3-way'!Y300+2*PI())/3)</f>
        <v>-0.44151042765998799</v>
      </c>
      <c r="AH300" s="11">
        <f>-'OddsRatio_working_3-way'!U300/(3*'OddsRatio_working_3-way'!X300^(1/3))*COS(('OddsRatio_working_3-way'!Y300+4*PI())/3)</f>
        <v>-0.11630962615666091</v>
      </c>
      <c r="AI300" s="11">
        <f>'OddsRatio_working_3-way'!U300/(3*'OddsRatio_working_3-way'!X300^(1/3))*SIN(('OddsRatio_working_3-way'!Y300)/3)</f>
        <v>-0.18775477028862797</v>
      </c>
      <c r="AJ300" s="11">
        <f>'OddsRatio_working_3-way'!U300/(3*'OddsRatio_working_3-way'!X300^(1/3))*SIN(('OddsRatio_working_3-way'!Y300+2*PI())/3)</f>
        <v>-0.38920895220130686</v>
      </c>
      <c r="AK300" s="11">
        <f>'OddsRatio_working_3-way'!U300/(3*'OddsRatio_working_3-way'!X300^(1/3))*SIN(('OddsRatio_working_3-way'!Y300+4*PI())/3)</f>
        <v>0.57696372248993477</v>
      </c>
      <c r="AL300" s="11">
        <f>'OddsRatio_working_3-way'!Z300+'OddsRatio_working_3-way'!AF300</f>
        <v>1.115640107633298</v>
      </c>
      <c r="AM300" s="11">
        <f>'OddsRatio_working_3-way'!AA300+'OddsRatio_working_3-way'!AG300</f>
        <v>-0.88302085531997598</v>
      </c>
      <c r="AN300" s="11">
        <f>'OddsRatio_working_3-way'!AB300+'OddsRatio_working_3-way'!AH300</f>
        <v>-0.23261925231332181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1.115640107633298</v>
      </c>
      <c r="AS300" s="11">
        <f>IF(('OddsRatio_working_3-way'!X300=0),IF(Q300&gt;0,-Q300^(1/3),(-Q300)^(1/3)),'OddsRatio_working_3-way'!AM300-'OddsRatio_working_3-way'!R300/3)</f>
        <v>-0.88302085531997598</v>
      </c>
      <c r="AT300" s="11">
        <f>IF(('OddsRatio_working_3-way'!X300=0),IF(Q300&gt;0,-Q300^(1/3),(-Q300)^(1/3)),'OddsRatio_working_3-way'!AN300-'OddsRatio_working_3-way'!R300/3)</f>
        <v>-0.23261925231332181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5.47</v>
      </c>
      <c r="B301" s="4">
        <f>IF('True_Odds_Calculator_3-way'!B302="","",'True_Odds_Calculator_3-way'!B302)</f>
        <v>4.1500000000000004</v>
      </c>
      <c r="C301" s="4">
        <f>IF('True_Odds_Calculator_3-way'!C302="","",'True_Odds_Calculator_3-way'!C302)</f>
        <v>1.58</v>
      </c>
      <c r="D301" s="9">
        <f t="shared" si="65"/>
        <v>0.16812308826011807</v>
      </c>
      <c r="E301" s="9">
        <f t="shared" si="66"/>
        <v>0.22287291886438476</v>
      </c>
      <c r="F301" s="9">
        <f t="shared" si="67"/>
        <v>0.60900399287549734</v>
      </c>
      <c r="G301" s="9">
        <f t="shared" si="68"/>
        <v>1.1069402740421785</v>
      </c>
      <c r="H301" s="9">
        <f t="shared" si="69"/>
        <v>5.9480230249685384</v>
      </c>
      <c r="I301" s="9">
        <f t="shared" si="70"/>
        <v>4.4868618632328623</v>
      </c>
      <c r="J301" s="9">
        <f t="shared" si="71"/>
        <v>1.6420253589444636</v>
      </c>
      <c r="K301" s="11">
        <f t="shared" si="72"/>
        <v>0.18281535648994515</v>
      </c>
      <c r="L301" s="11">
        <f t="shared" si="73"/>
        <v>0.24096385542168672</v>
      </c>
      <c r="M301" s="11">
        <f t="shared" si="74"/>
        <v>0.63291139240506322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-0.22769503487766829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0.22862374915625289</v>
      </c>
      <c r="Q301" s="11">
        <f>2*'OddsRatio_working_3-way'!K301*'OddsRatio_working_3-way'!L301*'OddsRatio_working_3-way'!M301</f>
        <v>5.5761890038110447E-2</v>
      </c>
      <c r="R301" s="11">
        <f t="shared" si="75"/>
        <v>0</v>
      </c>
      <c r="S301" s="11">
        <f t="shared" si="76"/>
        <v>-1.0040787638565924</v>
      </c>
      <c r="T301" s="11">
        <f t="shared" si="77"/>
        <v>-0.24489725947721763</v>
      </c>
      <c r="U301" s="11">
        <f>'OddsRatio_working_3-way'!S301-'OddsRatio_working_3-way'!R301^2/3</f>
        <v>-1.0040787638565924</v>
      </c>
      <c r="V301" s="11">
        <f>'OddsRatio_working_3-way'!S301*'OddsRatio_working_3-way'!R301/3-2*'OddsRatio_working_3-way'!R301^3/27-'OddsRatio_working_3-way'!T301</f>
        <v>0.24489725947721763</v>
      </c>
      <c r="W301" s="11">
        <f>'OddsRatio_working_3-way'!V301^2+4*'OddsRatio_working_3-way'!U301^3/27</f>
        <v>-8.9993668355240128E-2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0.1936287272428163</v>
      </c>
      <c r="Y301" s="11">
        <f>IF('OddsRatio_working_3-way'!W301&gt;=0,IF('OddsRatio_working_3-way'!V301+SQRT('OddsRatio_working_3-way'!W301)&gt;0,0,PI()),ACOS('OddsRatio_working_3-way'!V301/(2*'OddsRatio_working_3-way'!X301)))</f>
        <v>0.88616332963670263</v>
      </c>
      <c r="Z301" s="11">
        <f>'OddsRatio_working_3-way'!X301^(1/3)*COS('OddsRatio_working_3-way'!Y301/3)</f>
        <v>0.55347013702108927</v>
      </c>
      <c r="AA301" s="11">
        <f>'OddsRatio_working_3-way'!X301^(1/3)*COS(('OddsRatio_working_3-way'!Y301+2*PI())/3)</f>
        <v>-0.42258703638736356</v>
      </c>
      <c r="AB301" s="11">
        <f>'OddsRatio_working_3-way'!X301^(1/3)*COS(('OddsRatio_working_3-way'!Y301+4*PI())/3)</f>
        <v>-0.13088310063372613</v>
      </c>
      <c r="AC301" s="11">
        <f>'OddsRatio_working_3-way'!X301^(1/3)*SIN('OddsRatio_working_3-way'!Y301/3)</f>
        <v>0.1684153458310361</v>
      </c>
      <c r="AD301" s="11">
        <f>'OddsRatio_working_3-way'!X301^(1/3)*SIN(('OddsRatio_working_3-way'!Y301+2*PI())/3)</f>
        <v>0.39511152598079941</v>
      </c>
      <c r="AE301" s="11">
        <f>'OddsRatio_working_3-way'!X301^(1/3)*SIN(('OddsRatio_working_3-way'!Y301+4*PI())/3)</f>
        <v>-0.56352687181183536</v>
      </c>
      <c r="AF301" s="11">
        <f>-'OddsRatio_working_3-way'!U301/(3*'OddsRatio_working_3-way'!X301^(1/3))*COS(('OddsRatio_working_3-way'!Y301)/3)</f>
        <v>0.55347013702108916</v>
      </c>
      <c r="AG301" s="11">
        <f>-'OddsRatio_working_3-way'!U301/(3*'OddsRatio_working_3-way'!X301^(1/3))*COS(('OddsRatio_working_3-way'!Y301+2*PI())/3)</f>
        <v>-0.42258703638736345</v>
      </c>
      <c r="AH301" s="11">
        <f>-'OddsRatio_working_3-way'!U301/(3*'OddsRatio_working_3-way'!X301^(1/3))*COS(('OddsRatio_working_3-way'!Y301+4*PI())/3)</f>
        <v>-0.1308831006337261</v>
      </c>
      <c r="AI301" s="11">
        <f>'OddsRatio_working_3-way'!U301/(3*'OddsRatio_working_3-way'!X301^(1/3))*SIN(('OddsRatio_working_3-way'!Y301)/3)</f>
        <v>-0.16841534583103607</v>
      </c>
      <c r="AJ301" s="11">
        <f>'OddsRatio_working_3-way'!U301/(3*'OddsRatio_working_3-way'!X301^(1/3))*SIN(('OddsRatio_working_3-way'!Y301+2*PI())/3)</f>
        <v>-0.39511152598079935</v>
      </c>
      <c r="AK301" s="11">
        <f>'OddsRatio_working_3-way'!U301/(3*'OddsRatio_working_3-way'!X301^(1/3))*SIN(('OddsRatio_working_3-way'!Y301+4*PI())/3)</f>
        <v>0.56352687181183525</v>
      </c>
      <c r="AL301" s="11">
        <f>'OddsRatio_working_3-way'!Z301+'OddsRatio_working_3-way'!AF301</f>
        <v>1.1069402740421785</v>
      </c>
      <c r="AM301" s="11">
        <f>'OddsRatio_working_3-way'!AA301+'OddsRatio_working_3-way'!AG301</f>
        <v>-0.845174072774727</v>
      </c>
      <c r="AN301" s="11">
        <f>'OddsRatio_working_3-way'!AB301+'OddsRatio_working_3-way'!AH301</f>
        <v>-0.2617662012674522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1.1069402740421785</v>
      </c>
      <c r="AS301" s="11">
        <f>IF(('OddsRatio_working_3-way'!X301=0),IF(Q301&gt;0,-Q301^(1/3),(-Q301)^(1/3)),'OddsRatio_working_3-way'!AM301-'OddsRatio_working_3-way'!R301/3)</f>
        <v>-0.845174072774727</v>
      </c>
      <c r="AT301" s="11">
        <f>IF(('OddsRatio_working_3-way'!X301=0),IF(Q301&gt;0,-Q301^(1/3),(-Q301)^(1/3)),'OddsRatio_working_3-way'!AN301-'OddsRatio_working_3-way'!R301/3)</f>
        <v>-0.2617662012674522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1.28</v>
      </c>
      <c r="B302" s="4">
        <f>IF('True_Odds_Calculator_3-way'!B303="","",'True_Odds_Calculator_3-way'!B303)</f>
        <v>5.78</v>
      </c>
      <c r="C302" s="4">
        <f>IF('True_Odds_Calculator_3-way'!C303="","",'True_Odds_Calculator_3-way'!C303)</f>
        <v>9.89</v>
      </c>
      <c r="D302" s="9">
        <f t="shared" si="65"/>
        <v>0.75668770799030549</v>
      </c>
      <c r="E302" s="9">
        <f t="shared" si="66"/>
        <v>0.15409974495928294</v>
      </c>
      <c r="F302" s="9">
        <f t="shared" si="67"/>
        <v>8.9212547050411498E-2</v>
      </c>
      <c r="G302" s="9">
        <f t="shared" si="68"/>
        <v>1.1483898341247112</v>
      </c>
      <c r="H302" s="9">
        <f t="shared" si="69"/>
        <v>1.3215491535549191</v>
      </c>
      <c r="I302" s="9">
        <f t="shared" si="70"/>
        <v>6.4893034071161209</v>
      </c>
      <c r="J302" s="9">
        <f t="shared" si="71"/>
        <v>11.209185625368685</v>
      </c>
      <c r="K302" s="11">
        <f t="shared" si="72"/>
        <v>0.78125</v>
      </c>
      <c r="L302" s="11">
        <f t="shared" si="73"/>
        <v>0.17301038062283736</v>
      </c>
      <c r="M302" s="11">
        <f t="shared" si="74"/>
        <v>0.10111223458038422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-0.16261237365344039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0.19065144793419658</v>
      </c>
      <c r="Q302" s="11">
        <f>2*'OddsRatio_working_3-way'!K302*'OddsRatio_working_3-way'!L302*'OddsRatio_working_3-way'!M302</f>
        <v>2.7333540922465458E-2</v>
      </c>
      <c r="R302" s="11">
        <f t="shared" si="75"/>
        <v>0</v>
      </c>
      <c r="S302" s="11">
        <f t="shared" si="76"/>
        <v>-1.1724289096259863</v>
      </c>
      <c r="T302" s="11">
        <f t="shared" si="77"/>
        <v>-0.1680901662546217</v>
      </c>
      <c r="U302" s="11">
        <f>'OddsRatio_working_3-way'!S302-'OddsRatio_working_3-way'!R302^2/3</f>
        <v>-1.1724289096259863</v>
      </c>
      <c r="V302" s="11">
        <f>'OddsRatio_working_3-way'!S302*'OddsRatio_working_3-way'!R302/3-2*'OddsRatio_working_3-way'!R302^3/27-'OddsRatio_working_3-way'!T302</f>
        <v>0.1680901662546217</v>
      </c>
      <c r="W302" s="11">
        <f>'OddsRatio_working_3-way'!V302^2+4*'OddsRatio_working_3-way'!U302^3/27</f>
        <v>-0.21050251454087246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0.24431374221090124</v>
      </c>
      <c r="Y302" s="11">
        <f>IF('OddsRatio_working_3-way'!W302&gt;=0,IF('OddsRatio_working_3-way'!V302+SQRT('OddsRatio_working_3-way'!W302)&gt;0,0,PI()),ACOS('OddsRatio_working_3-way'!V302/(2*'OddsRatio_working_3-way'!X302)))</f>
        <v>1.2196177085719941</v>
      </c>
      <c r="Z302" s="11">
        <f>'OddsRatio_working_3-way'!X302^(1/3)*COS('OddsRatio_working_3-way'!Y302/3)</f>
        <v>0.57419491706235559</v>
      </c>
      <c r="AA302" s="11">
        <f>'OddsRatio_working_3-way'!X302^(1/3)*COS(('OddsRatio_working_3-way'!Y302+2*PI())/3)</f>
        <v>-0.50118243072986457</v>
      </c>
      <c r="AB302" s="11">
        <f>'OddsRatio_working_3-way'!X302^(1/3)*COS(('OddsRatio_working_3-way'!Y302+4*PI())/3)</f>
        <v>-7.3012486332491217E-2</v>
      </c>
      <c r="AC302" s="11">
        <f>'OddsRatio_working_3-way'!X302^(1/3)*SIN('OddsRatio_working_3-way'!Y302/3)</f>
        <v>0.2472040326567308</v>
      </c>
      <c r="AD302" s="11">
        <f>'OddsRatio_working_3-way'!X302^(1/3)*SIN(('OddsRatio_working_3-way'!Y302+2*PI())/3)</f>
        <v>0.37366536857153348</v>
      </c>
      <c r="AE302" s="11">
        <f>'OddsRatio_working_3-way'!X302^(1/3)*SIN(('OddsRatio_working_3-way'!Y302+4*PI())/3)</f>
        <v>-0.62086940122826417</v>
      </c>
      <c r="AF302" s="11">
        <f>-'OddsRatio_working_3-way'!U302/(3*'OddsRatio_working_3-way'!X302^(1/3))*COS(('OddsRatio_working_3-way'!Y302)/3)</f>
        <v>0.57419491706235559</v>
      </c>
      <c r="AG302" s="11">
        <f>-'OddsRatio_working_3-way'!U302/(3*'OddsRatio_working_3-way'!X302^(1/3))*COS(('OddsRatio_working_3-way'!Y302+2*PI())/3)</f>
        <v>-0.50118243072986457</v>
      </c>
      <c r="AH302" s="11">
        <f>-'OddsRatio_working_3-way'!U302/(3*'OddsRatio_working_3-way'!X302^(1/3))*COS(('OddsRatio_working_3-way'!Y302+4*PI())/3)</f>
        <v>-7.3012486332491217E-2</v>
      </c>
      <c r="AI302" s="11">
        <f>'OddsRatio_working_3-way'!U302/(3*'OddsRatio_working_3-way'!X302^(1/3))*SIN(('OddsRatio_working_3-way'!Y302)/3)</f>
        <v>-0.2472040326567308</v>
      </c>
      <c r="AJ302" s="11">
        <f>'OddsRatio_working_3-way'!U302/(3*'OddsRatio_working_3-way'!X302^(1/3))*SIN(('OddsRatio_working_3-way'!Y302+2*PI())/3)</f>
        <v>-0.37366536857153348</v>
      </c>
      <c r="AK302" s="11">
        <f>'OddsRatio_working_3-way'!U302/(3*'OddsRatio_working_3-way'!X302^(1/3))*SIN(('OddsRatio_working_3-way'!Y302+4*PI())/3)</f>
        <v>0.62086940122826417</v>
      </c>
      <c r="AL302" s="11">
        <f>'OddsRatio_working_3-way'!Z302+'OddsRatio_working_3-way'!AF302</f>
        <v>1.1483898341247112</v>
      </c>
      <c r="AM302" s="11">
        <f>'OddsRatio_working_3-way'!AA302+'OddsRatio_working_3-way'!AG302</f>
        <v>-1.0023648614597291</v>
      </c>
      <c r="AN302" s="11">
        <f>'OddsRatio_working_3-way'!AB302+'OddsRatio_working_3-way'!AH302</f>
        <v>-0.14602497266498243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1.1483898341247112</v>
      </c>
      <c r="AS302" s="11">
        <f>IF(('OddsRatio_working_3-way'!X302=0),IF(Q302&gt;0,-Q302^(1/3),(-Q302)^(1/3)),'OddsRatio_working_3-way'!AM302-'OddsRatio_working_3-way'!R302/3)</f>
        <v>-1.0023648614597291</v>
      </c>
      <c r="AT302" s="11">
        <f>IF(('OddsRatio_working_3-way'!X302=0),IF(Q302&gt;0,-Q302^(1/3),(-Q302)^(1/3)),'OddsRatio_working_3-way'!AN302-'OddsRatio_working_3-way'!R302/3)</f>
        <v>-0.14602497266498243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1.63</v>
      </c>
      <c r="B303" s="4">
        <f>IF('True_Odds_Calculator_3-way'!B304="","",'True_Odds_Calculator_3-way'!B304)</f>
        <v>4.26</v>
      </c>
      <c r="C303" s="4">
        <f>IF('True_Odds_Calculator_3-way'!C304="","",'True_Odds_Calculator_3-way'!C304)</f>
        <v>4.8099999999999996</v>
      </c>
      <c r="D303" s="9">
        <f t="shared" si="65"/>
        <v>0.59008655492634954</v>
      </c>
      <c r="E303" s="9">
        <f t="shared" si="66"/>
        <v>0.21764565611568468</v>
      </c>
      <c r="F303" s="9">
        <f t="shared" si="67"/>
        <v>0.19226778895796584</v>
      </c>
      <c r="G303" s="9">
        <f t="shared" si="68"/>
        <v>1.1026454620761152</v>
      </c>
      <c r="H303" s="9">
        <f t="shared" si="69"/>
        <v>1.6946666411079523</v>
      </c>
      <c r="I303" s="9">
        <f t="shared" si="70"/>
        <v>4.5946242063681364</v>
      </c>
      <c r="J303" s="9">
        <f t="shared" si="71"/>
        <v>5.2010792105099988</v>
      </c>
      <c r="K303" s="11">
        <f t="shared" si="72"/>
        <v>0.61349693251533743</v>
      </c>
      <c r="L303" s="11">
        <f t="shared" si="73"/>
        <v>0.23474178403755869</v>
      </c>
      <c r="M303" s="11">
        <f t="shared" si="74"/>
        <v>0.20790020790020791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-0.23428303709993847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0.23054114473798223</v>
      </c>
      <c r="Q303" s="11">
        <f>2*'OddsRatio_working_3-way'!K303*'OddsRatio_working_3-way'!L303*'OddsRatio_working_3-way'!M303</f>
        <v>5.9880816815060321E-2</v>
      </c>
      <c r="R303" s="11">
        <f t="shared" si="75"/>
        <v>0</v>
      </c>
      <c r="S303" s="11">
        <f t="shared" si="76"/>
        <v>-0.9840283257026412</v>
      </c>
      <c r="T303" s="11">
        <f t="shared" si="77"/>
        <v>-0.25559177290977697</v>
      </c>
      <c r="U303" s="11">
        <f>'OddsRatio_working_3-way'!S303-'OddsRatio_working_3-way'!R303^2/3</f>
        <v>-0.9840283257026412</v>
      </c>
      <c r="V303" s="11">
        <f>'OddsRatio_working_3-way'!S303*'OddsRatio_working_3-way'!R303/3-2*'OddsRatio_working_3-way'!R303^3/27-'OddsRatio_working_3-way'!T303</f>
        <v>0.25559177290977697</v>
      </c>
      <c r="W303" s="11">
        <f>'OddsRatio_working_3-way'!V303^2+4*'OddsRatio_working_3-way'!U303^3/27</f>
        <v>-7.5835243541304581E-2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0.1878579236553968</v>
      </c>
      <c r="Y303" s="11">
        <f>IF('OddsRatio_working_3-way'!W303&gt;=0,IF('OddsRatio_working_3-way'!V303+SQRT('OddsRatio_working_3-way'!W303)&gt;0,0,PI()),ACOS('OddsRatio_working_3-way'!V303/(2*'OddsRatio_working_3-way'!X303)))</f>
        <v>0.82265248286470338</v>
      </c>
      <c r="Z303" s="11">
        <f>'OddsRatio_working_3-way'!X303^(1/3)*COS('OddsRatio_working_3-way'!Y303/3)</f>
        <v>0.55132273103805762</v>
      </c>
      <c r="AA303" s="11">
        <f>'OddsRatio_working_3-way'!X303^(1/3)*COS(('OddsRatio_working_3-way'!Y303+2*PI())/3)</f>
        <v>-0.40997263126473399</v>
      </c>
      <c r="AB303" s="11">
        <f>'OddsRatio_working_3-way'!X303^(1/3)*COS(('OddsRatio_working_3-way'!Y303+4*PI())/3)</f>
        <v>-0.14135009977332388</v>
      </c>
      <c r="AC303" s="11">
        <f>'OddsRatio_working_3-way'!X303^(1/3)*SIN('OddsRatio_working_3-way'!Y303/3)</f>
        <v>0.15508929086696449</v>
      </c>
      <c r="AD303" s="11">
        <f>'OddsRatio_working_3-way'!X303^(1/3)*SIN(('OddsRatio_working_3-way'!Y303+2*PI())/3)</f>
        <v>0.39991484532929122</v>
      </c>
      <c r="AE303" s="11">
        <f>'OddsRatio_working_3-way'!X303^(1/3)*SIN(('OddsRatio_working_3-way'!Y303+4*PI())/3)</f>
        <v>-0.55500413619625555</v>
      </c>
      <c r="AF303" s="11">
        <f>-'OddsRatio_working_3-way'!U303/(3*'OddsRatio_working_3-way'!X303^(1/3))*COS(('OddsRatio_working_3-way'!Y303)/3)</f>
        <v>0.55132273103805762</v>
      </c>
      <c r="AG303" s="11">
        <f>-'OddsRatio_working_3-way'!U303/(3*'OddsRatio_working_3-way'!X303^(1/3))*COS(('OddsRatio_working_3-way'!Y303+2*PI())/3)</f>
        <v>-0.40997263126473388</v>
      </c>
      <c r="AH303" s="11">
        <f>-'OddsRatio_working_3-way'!U303/(3*'OddsRatio_working_3-way'!X303^(1/3))*COS(('OddsRatio_working_3-way'!Y303+4*PI())/3)</f>
        <v>-0.14135009977332386</v>
      </c>
      <c r="AI303" s="11">
        <f>'OddsRatio_working_3-way'!U303/(3*'OddsRatio_working_3-way'!X303^(1/3))*SIN(('OddsRatio_working_3-way'!Y303)/3)</f>
        <v>-0.15508929086696446</v>
      </c>
      <c r="AJ303" s="11">
        <f>'OddsRatio_working_3-way'!U303/(3*'OddsRatio_working_3-way'!X303^(1/3))*SIN(('OddsRatio_working_3-way'!Y303+2*PI())/3)</f>
        <v>-0.39991484532929111</v>
      </c>
      <c r="AK303" s="11">
        <f>'OddsRatio_working_3-way'!U303/(3*'OddsRatio_working_3-way'!X303^(1/3))*SIN(('OddsRatio_working_3-way'!Y303+4*PI())/3)</f>
        <v>0.55500413619625544</v>
      </c>
      <c r="AL303" s="11">
        <f>'OddsRatio_working_3-way'!Z303+'OddsRatio_working_3-way'!AF303</f>
        <v>1.1026454620761152</v>
      </c>
      <c r="AM303" s="11">
        <f>'OddsRatio_working_3-way'!AA303+'OddsRatio_working_3-way'!AG303</f>
        <v>-0.81994526252946787</v>
      </c>
      <c r="AN303" s="11">
        <f>'OddsRatio_working_3-way'!AB303+'OddsRatio_working_3-way'!AH303</f>
        <v>-0.28270019954664771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1.1026454620761152</v>
      </c>
      <c r="AS303" s="11">
        <f>IF(('OddsRatio_working_3-way'!X303=0),IF(Q303&gt;0,-Q303^(1/3),(-Q303)^(1/3)),'OddsRatio_working_3-way'!AM303-'OddsRatio_working_3-way'!R303/3)</f>
        <v>-0.81994526252946787</v>
      </c>
      <c r="AT303" s="11">
        <f>IF(('OddsRatio_working_3-way'!X303=0),IF(Q303&gt;0,-Q303^(1/3),(-Q303)^(1/3)),'OddsRatio_working_3-way'!AN303-'OddsRatio_working_3-way'!R303/3)</f>
        <v>-0.28270019954664771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6.17</v>
      </c>
      <c r="C304" s="4">
        <f>IF('True_Odds_Calculator_3-way'!C305="","",'True_Odds_Calculator_3-way'!C305)</f>
        <v>10.02</v>
      </c>
      <c r="D304" s="9">
        <f t="shared" si="65"/>
        <v>0.77270724013585712</v>
      </c>
      <c r="E304" s="9">
        <f t="shared" si="66"/>
        <v>0.14118218244222619</v>
      </c>
      <c r="F304" s="9">
        <f t="shared" si="67"/>
        <v>8.6110577421916551E-2</v>
      </c>
      <c r="G304" s="9">
        <f t="shared" si="68"/>
        <v>1.1766047892818003</v>
      </c>
      <c r="H304" s="9">
        <f t="shared" si="69"/>
        <v>1.29415119732045</v>
      </c>
      <c r="I304" s="9">
        <f t="shared" si="70"/>
        <v>7.0830467605869076</v>
      </c>
      <c r="J304" s="9">
        <f t="shared" si="71"/>
        <v>11.61297519932184</v>
      </c>
      <c r="K304" s="11">
        <f t="shared" si="72"/>
        <v>0.8</v>
      </c>
      <c r="L304" s="11">
        <f t="shared" si="73"/>
        <v>0.16207455429497569</v>
      </c>
      <c r="M304" s="11">
        <f t="shared" si="74"/>
        <v>9.9800399201596807E-2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-0.15086003034449724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0.18685481549057475</v>
      </c>
      <c r="Q304" s="11">
        <f>2*'OddsRatio_working_3-way'!K304*'OddsRatio_working_3-way'!L304*'OddsRatio_working_3-way'!M304</f>
        <v>2.5880168350495121E-2</v>
      </c>
      <c r="R304" s="11">
        <f t="shared" si="75"/>
        <v>0</v>
      </c>
      <c r="S304" s="11">
        <f t="shared" si="76"/>
        <v>-1.2385972285958144</v>
      </c>
      <c r="T304" s="11">
        <f t="shared" si="77"/>
        <v>-0.17155086268640091</v>
      </c>
      <c r="U304" s="11">
        <f>'OddsRatio_working_3-way'!S304-'OddsRatio_working_3-way'!R304^2/3</f>
        <v>-1.2385972285958144</v>
      </c>
      <c r="V304" s="11">
        <f>'OddsRatio_working_3-way'!S304*'OddsRatio_working_3-way'!R304/3-2*'OddsRatio_working_3-way'!R304^3/27-'OddsRatio_working_3-way'!T304</f>
        <v>0.17155086268640091</v>
      </c>
      <c r="W304" s="11">
        <f>'OddsRatio_working_3-way'!V304^2+4*'OddsRatio_working_3-way'!U304^3/27</f>
        <v>-0.25207557757110166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0.26528535393965402</v>
      </c>
      <c r="Y304" s="11">
        <f>IF('OddsRatio_working_3-way'!W304&gt;=0,IF('OddsRatio_working_3-way'!V304+SQRT('OddsRatio_working_3-way'!W304)&gt;0,0,PI()),ACOS('OddsRatio_working_3-way'!V304/(2*'OddsRatio_working_3-way'!X304)))</f>
        <v>1.2415470661045855</v>
      </c>
      <c r="Z304" s="11">
        <f>'OddsRatio_working_3-way'!X304^(1/3)*COS('OddsRatio_working_3-way'!Y304/3)</f>
        <v>0.58830239464090017</v>
      </c>
      <c r="AA304" s="11">
        <f>'OddsRatio_working_3-way'!X304^(1/3)*COS(('OddsRatio_working_3-way'!Y304+2*PI())/3)</f>
        <v>-0.51792457932508107</v>
      </c>
      <c r="AB304" s="11">
        <f>'OddsRatio_working_3-way'!X304^(1/3)*COS(('OddsRatio_working_3-way'!Y304+4*PI())/3)</f>
        <v>-7.0377815315819325E-2</v>
      </c>
      <c r="AC304" s="11">
        <f>'OddsRatio_working_3-way'!X304^(1/3)*SIN('OddsRatio_working_3-way'!Y304/3)</f>
        <v>0.25839124467569335</v>
      </c>
      <c r="AD304" s="11">
        <f>'OddsRatio_working_3-way'!X304^(1/3)*SIN(('OddsRatio_working_3-way'!Y304+2*PI())/3)</f>
        <v>0.38028919652839116</v>
      </c>
      <c r="AE304" s="11">
        <f>'OddsRatio_working_3-way'!X304^(1/3)*SIN(('OddsRatio_working_3-way'!Y304+4*PI())/3)</f>
        <v>-0.6386804412040844</v>
      </c>
      <c r="AF304" s="11">
        <f>-'OddsRatio_working_3-way'!U304/(3*'OddsRatio_working_3-way'!X304^(1/3))*COS(('OddsRatio_working_3-way'!Y304)/3)</f>
        <v>0.58830239464090017</v>
      </c>
      <c r="AG304" s="11">
        <f>-'OddsRatio_working_3-way'!U304/(3*'OddsRatio_working_3-way'!X304^(1/3))*COS(('OddsRatio_working_3-way'!Y304+2*PI())/3)</f>
        <v>-0.51792457932508107</v>
      </c>
      <c r="AH304" s="11">
        <f>-'OddsRatio_working_3-way'!U304/(3*'OddsRatio_working_3-way'!X304^(1/3))*COS(('OddsRatio_working_3-way'!Y304+4*PI())/3)</f>
        <v>-7.0377815315819325E-2</v>
      </c>
      <c r="AI304" s="11">
        <f>'OddsRatio_working_3-way'!U304/(3*'OddsRatio_working_3-way'!X304^(1/3))*SIN(('OddsRatio_working_3-way'!Y304)/3)</f>
        <v>-0.25839124467569335</v>
      </c>
      <c r="AJ304" s="11">
        <f>'OddsRatio_working_3-way'!U304/(3*'OddsRatio_working_3-way'!X304^(1/3))*SIN(('OddsRatio_working_3-way'!Y304+2*PI())/3)</f>
        <v>-0.38028919652839116</v>
      </c>
      <c r="AK304" s="11">
        <f>'OddsRatio_working_3-way'!U304/(3*'OddsRatio_working_3-way'!X304^(1/3))*SIN(('OddsRatio_working_3-way'!Y304+4*PI())/3)</f>
        <v>0.6386804412040844</v>
      </c>
      <c r="AL304" s="11">
        <f>'OddsRatio_working_3-way'!Z304+'OddsRatio_working_3-way'!AF304</f>
        <v>1.1766047892818003</v>
      </c>
      <c r="AM304" s="11">
        <f>'OddsRatio_working_3-way'!AA304+'OddsRatio_working_3-way'!AG304</f>
        <v>-1.0358491586501621</v>
      </c>
      <c r="AN304" s="11">
        <f>'OddsRatio_working_3-way'!AB304+'OddsRatio_working_3-way'!AH304</f>
        <v>-0.14075563063163865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1.1766047892818003</v>
      </c>
      <c r="AS304" s="11">
        <f>IF(('OddsRatio_working_3-way'!X304=0),IF(Q304&gt;0,-Q304^(1/3),(-Q304)^(1/3)),'OddsRatio_working_3-way'!AM304-'OddsRatio_working_3-way'!R304/3)</f>
        <v>-1.0358491586501621</v>
      </c>
      <c r="AT304" s="11">
        <f>IF(('OddsRatio_working_3-way'!X304=0),IF(Q304&gt;0,-Q304^(1/3),(-Q304)^(1/3)),'OddsRatio_working_3-way'!AN304-'OddsRatio_working_3-way'!R304/3)</f>
        <v>-0.14075563063163865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2.2799999999999998</v>
      </c>
      <c r="B305" s="4">
        <f>IF('True_Odds_Calculator_3-way'!B306="","",'True_Odds_Calculator_3-way'!B306)</f>
        <v>3.71</v>
      </c>
      <c r="C305" s="4">
        <f>IF('True_Odds_Calculator_3-way'!C306="","",'True_Odds_Calculator_3-way'!C306)</f>
        <v>2.92</v>
      </c>
      <c r="D305" s="9">
        <f t="shared" si="65"/>
        <v>0.41983564872761248</v>
      </c>
      <c r="E305" s="9">
        <f t="shared" si="66"/>
        <v>0.2547310907744087</v>
      </c>
      <c r="F305" s="9">
        <f t="shared" si="67"/>
        <v>0.32543326049797855</v>
      </c>
      <c r="G305" s="9">
        <f t="shared" si="68"/>
        <v>1.0795972204962081</v>
      </c>
      <c r="H305" s="9">
        <f t="shared" si="69"/>
        <v>2.3818844422351462</v>
      </c>
      <c r="I305" s="9">
        <f t="shared" si="70"/>
        <v>3.925708467544724</v>
      </c>
      <c r="J305" s="9">
        <f t="shared" si="71"/>
        <v>3.0728266633527199</v>
      </c>
      <c r="K305" s="11">
        <f t="shared" si="72"/>
        <v>0.43859649122807021</v>
      </c>
      <c r="L305" s="11">
        <f t="shared" si="73"/>
        <v>0.26954177897574122</v>
      </c>
      <c r="M305" s="11">
        <f t="shared" si="74"/>
        <v>0.34246575342465752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-0.26964283285105994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0.23927419997395921</v>
      </c>
      <c r="Q305" s="11">
        <f>2*'OddsRatio_working_3-way'!K305*'OddsRatio_working_3-way'!L305*'OddsRatio_working_3-way'!M305</f>
        <v>8.0972656505569951E-2</v>
      </c>
      <c r="R305" s="11">
        <f t="shared" si="75"/>
        <v>0</v>
      </c>
      <c r="S305" s="11">
        <f t="shared" si="76"/>
        <v>-0.88737459640221494</v>
      </c>
      <c r="T305" s="11">
        <f t="shared" si="77"/>
        <v>-0.30029597170971739</v>
      </c>
      <c r="U305" s="11">
        <f>'OddsRatio_working_3-way'!S305-'OddsRatio_working_3-way'!R305^2/3</f>
        <v>-0.88737459640221494</v>
      </c>
      <c r="V305" s="11">
        <f>'OddsRatio_working_3-way'!S305*'OddsRatio_working_3-way'!R305/3-2*'OddsRatio_working_3-way'!R305^3/27-'OddsRatio_working_3-way'!T305</f>
        <v>0.30029597170971739</v>
      </c>
      <c r="W305" s="11">
        <f>'OddsRatio_working_3-way'!V305^2+4*'OddsRatio_working_3-way'!U305^3/27</f>
        <v>-1.3340646258022573E-2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0.16087131260972695</v>
      </c>
      <c r="Y305" s="11">
        <f>IF('OddsRatio_working_3-way'!W305&gt;=0,IF('OddsRatio_working_3-way'!V305+SQRT('OddsRatio_working_3-way'!W305)&gt;0,0,PI()),ACOS('OddsRatio_working_3-way'!V305/(2*'OddsRatio_working_3-way'!X305)))</f>
        <v>0.36718330450496417</v>
      </c>
      <c r="Z305" s="11">
        <f>'OddsRatio_working_3-way'!X305^(1/3)*COS('OddsRatio_working_3-way'!Y305/3)</f>
        <v>0.53979861024810405</v>
      </c>
      <c r="AA305" s="11">
        <f>'OddsRatio_working_3-way'!X305^(1/3)*COS(('OddsRatio_working_3-way'!Y305+2*PI())/3)</f>
        <v>-0.32740360393044815</v>
      </c>
      <c r="AB305" s="11">
        <f>'OddsRatio_working_3-way'!X305^(1/3)*COS(('OddsRatio_working_3-way'!Y305+4*PI())/3)</f>
        <v>-0.21239500631765604</v>
      </c>
      <c r="AC305" s="11">
        <f>'OddsRatio_working_3-way'!X305^(1/3)*SIN('OddsRatio_working_3-way'!Y305/3)</f>
        <v>6.6400244790866925E-2</v>
      </c>
      <c r="AD305" s="11">
        <f>'OddsRatio_working_3-way'!X305^(1/3)*SIN(('OddsRatio_working_3-way'!Y305+2*PI())/3)</f>
        <v>0.43427918700695961</v>
      </c>
      <c r="AE305" s="11">
        <f>'OddsRatio_working_3-way'!X305^(1/3)*SIN(('OddsRatio_working_3-way'!Y305+4*PI())/3)</f>
        <v>-0.50067943179782659</v>
      </c>
      <c r="AF305" s="11">
        <f>-'OddsRatio_working_3-way'!U305/(3*'OddsRatio_working_3-way'!X305^(1/3))*COS(('OddsRatio_working_3-way'!Y305)/3)</f>
        <v>0.53979861024810416</v>
      </c>
      <c r="AG305" s="11">
        <f>-'OddsRatio_working_3-way'!U305/(3*'OddsRatio_working_3-way'!X305^(1/3))*COS(('OddsRatio_working_3-way'!Y305+2*PI())/3)</f>
        <v>-0.32740360393044821</v>
      </c>
      <c r="AH305" s="11">
        <f>-'OddsRatio_working_3-way'!U305/(3*'OddsRatio_working_3-way'!X305^(1/3))*COS(('OddsRatio_working_3-way'!Y305+4*PI())/3)</f>
        <v>-0.21239500631765607</v>
      </c>
      <c r="AI305" s="11">
        <f>'OddsRatio_working_3-way'!U305/(3*'OddsRatio_working_3-way'!X305^(1/3))*SIN(('OddsRatio_working_3-way'!Y305)/3)</f>
        <v>-6.6400244790866939E-2</v>
      </c>
      <c r="AJ305" s="11">
        <f>'OddsRatio_working_3-way'!U305/(3*'OddsRatio_working_3-way'!X305^(1/3))*SIN(('OddsRatio_working_3-way'!Y305+2*PI())/3)</f>
        <v>-0.43427918700695972</v>
      </c>
      <c r="AK305" s="11">
        <f>'OddsRatio_working_3-way'!U305/(3*'OddsRatio_working_3-way'!X305^(1/3))*SIN(('OddsRatio_working_3-way'!Y305+4*PI())/3)</f>
        <v>0.5006794317978267</v>
      </c>
      <c r="AL305" s="11">
        <f>'OddsRatio_working_3-way'!Z305+'OddsRatio_working_3-way'!AF305</f>
        <v>1.0795972204962081</v>
      </c>
      <c r="AM305" s="11">
        <f>'OddsRatio_working_3-way'!AA305+'OddsRatio_working_3-way'!AG305</f>
        <v>-0.65480720786089641</v>
      </c>
      <c r="AN305" s="11">
        <f>'OddsRatio_working_3-way'!AB305+'OddsRatio_working_3-way'!AH305</f>
        <v>-0.42479001263531213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1.0795972204962081</v>
      </c>
      <c r="AS305" s="11">
        <f>IF(('OddsRatio_working_3-way'!X305=0),IF(Q305&gt;0,-Q305^(1/3),(-Q305)^(1/3)),'OddsRatio_working_3-way'!AM305-'OddsRatio_working_3-way'!R305/3)</f>
        <v>-0.65480720786089641</v>
      </c>
      <c r="AT305" s="11">
        <f>IF(('OddsRatio_working_3-way'!X305=0),IF(Q305&gt;0,-Q305^(1/3),(-Q305)^(1/3)),'OddsRatio_working_3-way'!AN305-'OddsRatio_working_3-way'!R305/3)</f>
        <v>-0.42479001263531213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2.99</v>
      </c>
      <c r="B306" s="4">
        <f>IF('True_Odds_Calculator_3-way'!B307="","",'True_Odds_Calculator_3-way'!B307)</f>
        <v>3.18</v>
      </c>
      <c r="C306" s="4">
        <f>IF('True_Odds_Calculator_3-way'!C307="","",'True_Odds_Calculator_3-way'!C307)</f>
        <v>2.68</v>
      </c>
      <c r="D306" s="9">
        <f t="shared" si="65"/>
        <v>0.32714754254052958</v>
      </c>
      <c r="E306" s="9">
        <f t="shared" si="66"/>
        <v>0.30739952263920556</v>
      </c>
      <c r="F306" s="9">
        <f t="shared" si="67"/>
        <v>0.36545293482026486</v>
      </c>
      <c r="G306" s="9">
        <f t="shared" si="68"/>
        <v>1.0335300402014029</v>
      </c>
      <c r="H306" s="9">
        <f t="shared" si="69"/>
        <v>3.056724780000792</v>
      </c>
      <c r="I306" s="9">
        <f t="shared" si="70"/>
        <v>3.2530954876390576</v>
      </c>
      <c r="J306" s="9">
        <f t="shared" si="71"/>
        <v>2.7363304675383566</v>
      </c>
      <c r="K306" s="11">
        <f t="shared" si="72"/>
        <v>0.33444816053511706</v>
      </c>
      <c r="L306" s="11">
        <f t="shared" si="73"/>
        <v>0.31446540880503143</v>
      </c>
      <c r="M306" s="11">
        <f t="shared" si="74"/>
        <v>0.37313432835820892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-0.28601298423638732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0.22957403303417287</v>
      </c>
      <c r="Q306" s="11">
        <f>2*'OddsRatio_working_3-way'!K306*'OddsRatio_working_3-way'!L306*'OddsRatio_working_3-way'!M306</f>
        <v>7.8486848900571907E-2</v>
      </c>
      <c r="R306" s="11">
        <f t="shared" si="75"/>
        <v>0</v>
      </c>
      <c r="S306" s="11">
        <f t="shared" si="76"/>
        <v>-0.80266996845301208</v>
      </c>
      <c r="T306" s="11">
        <f t="shared" si="77"/>
        <v>-0.27441708323179897</v>
      </c>
      <c r="U306" s="11">
        <f>'OddsRatio_working_3-way'!S306-'OddsRatio_working_3-way'!R306^2/3</f>
        <v>-0.80266996845301208</v>
      </c>
      <c r="V306" s="11">
        <f>'OddsRatio_working_3-way'!S306*'OddsRatio_working_3-way'!R306/3-2*'OddsRatio_working_3-way'!R306^3/27-'OddsRatio_working_3-way'!T306</f>
        <v>0.27441708323179897</v>
      </c>
      <c r="W306" s="11">
        <f>'OddsRatio_working_3-way'!V306^2+4*'OddsRatio_working_3-way'!U306^3/27</f>
        <v>-1.3091114555841832E-3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0.13839603229954991</v>
      </c>
      <c r="Y306" s="11">
        <f>IF('OddsRatio_working_3-way'!W306&gt;=0,IF('OddsRatio_working_3-way'!V306+SQRT('OddsRatio_working_3-way'!W306)&gt;0,0,PI()),ACOS('OddsRatio_working_3-way'!V306/(2*'OddsRatio_working_3-way'!X306)))</f>
        <v>0.13109294127695925</v>
      </c>
      <c r="Z306" s="11">
        <f>'OddsRatio_working_3-way'!X306^(1/3)*COS('OddsRatio_working_3-way'!Y306/3)</f>
        <v>0.51676502010070147</v>
      </c>
      <c r="AA306" s="11">
        <f>'OddsRatio_working_3-way'!X306^(1/3)*COS(('OddsRatio_working_3-way'!Y306+2*PI())/3)</f>
        <v>-0.27795104636491125</v>
      </c>
      <c r="AB306" s="11">
        <f>'OddsRatio_working_3-way'!X306^(1/3)*COS(('OddsRatio_working_3-way'!Y306+4*PI())/3)</f>
        <v>-0.2388139737357903</v>
      </c>
      <c r="AC306" s="11">
        <f>'OddsRatio_working_3-way'!X306^(1/3)*SIN('OddsRatio_working_3-way'!Y306/3)</f>
        <v>2.259579941771693E-2</v>
      </c>
      <c r="AD306" s="11">
        <f>'OddsRatio_working_3-way'!X306^(1/3)*SIN(('OddsRatio_working_3-way'!Y306+2*PI())/3)</f>
        <v>0.43623373548552508</v>
      </c>
      <c r="AE306" s="11">
        <f>'OddsRatio_working_3-way'!X306^(1/3)*SIN(('OddsRatio_working_3-way'!Y306+4*PI())/3)</f>
        <v>-0.45882953490324196</v>
      </c>
      <c r="AF306" s="11">
        <f>-'OddsRatio_working_3-way'!U306/(3*'OddsRatio_working_3-way'!X306^(1/3))*COS(('OddsRatio_working_3-way'!Y306)/3)</f>
        <v>0.51676502010070136</v>
      </c>
      <c r="AG306" s="11">
        <f>-'OddsRatio_working_3-way'!U306/(3*'OddsRatio_working_3-way'!X306^(1/3))*COS(('OddsRatio_working_3-way'!Y306+2*PI())/3)</f>
        <v>-0.27795104636491119</v>
      </c>
      <c r="AH306" s="11">
        <f>-'OddsRatio_working_3-way'!U306/(3*'OddsRatio_working_3-way'!X306^(1/3))*COS(('OddsRatio_working_3-way'!Y306+4*PI())/3)</f>
        <v>-0.23881397373579027</v>
      </c>
      <c r="AI306" s="11">
        <f>'OddsRatio_working_3-way'!U306/(3*'OddsRatio_working_3-way'!X306^(1/3))*SIN(('OddsRatio_working_3-way'!Y306)/3)</f>
        <v>-2.2595799417716927E-2</v>
      </c>
      <c r="AJ306" s="11">
        <f>'OddsRatio_working_3-way'!U306/(3*'OddsRatio_working_3-way'!X306^(1/3))*SIN(('OddsRatio_working_3-way'!Y306+2*PI())/3)</f>
        <v>-0.43623373548552496</v>
      </c>
      <c r="AK306" s="11">
        <f>'OddsRatio_working_3-way'!U306/(3*'OddsRatio_working_3-way'!X306^(1/3))*SIN(('OddsRatio_working_3-way'!Y306+4*PI())/3)</f>
        <v>0.45882953490324185</v>
      </c>
      <c r="AL306" s="11">
        <f>'OddsRatio_working_3-way'!Z306+'OddsRatio_working_3-way'!AF306</f>
        <v>1.0335300402014029</v>
      </c>
      <c r="AM306" s="11">
        <f>'OddsRatio_working_3-way'!AA306+'OddsRatio_working_3-way'!AG306</f>
        <v>-0.55590209272982238</v>
      </c>
      <c r="AN306" s="11">
        <f>'OddsRatio_working_3-way'!AB306+'OddsRatio_working_3-way'!AH306</f>
        <v>-0.47762794747158055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1.0335300402014029</v>
      </c>
      <c r="AS306" s="11">
        <f>IF(('OddsRatio_working_3-way'!X306=0),IF(Q306&gt;0,-Q306^(1/3),(-Q306)^(1/3)),'OddsRatio_working_3-way'!AM306-'OddsRatio_working_3-way'!R306/3)</f>
        <v>-0.55590209272982238</v>
      </c>
      <c r="AT306" s="11">
        <f>IF(('OddsRatio_working_3-way'!X306=0),IF(Q306&gt;0,-Q306^(1/3),(-Q306)^(1/3)),'OddsRatio_working_3-way'!AN306-'OddsRatio_working_3-way'!R306/3)</f>
        <v>-0.47762794747158055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2.59</v>
      </c>
      <c r="B307" s="4">
        <f>IF('True_Odds_Calculator_3-way'!B308="","",'True_Odds_Calculator_3-way'!B308)</f>
        <v>3.64</v>
      </c>
      <c r="C307" s="4">
        <f>IF('True_Odds_Calculator_3-way'!C308="","",'True_Odds_Calculator_3-way'!C308)</f>
        <v>2.77</v>
      </c>
      <c r="D307" s="9">
        <f t="shared" si="65"/>
        <v>0.37832939458399539</v>
      </c>
      <c r="E307" s="9">
        <f t="shared" si="66"/>
        <v>0.26821653243962928</v>
      </c>
      <c r="F307" s="9">
        <f t="shared" si="67"/>
        <v>0.35345407297637549</v>
      </c>
      <c r="G307" s="9">
        <f t="shared" si="68"/>
        <v>1.0334586943167718</v>
      </c>
      <c r="H307" s="9">
        <f t="shared" si="69"/>
        <v>2.6431993239636671</v>
      </c>
      <c r="I307" s="9">
        <f t="shared" si="70"/>
        <v>3.7283309529962776</v>
      </c>
      <c r="J307" s="9">
        <f t="shared" si="71"/>
        <v>2.8292218889406855</v>
      </c>
      <c r="K307" s="11">
        <f t="shared" si="72"/>
        <v>0.38610038610038611</v>
      </c>
      <c r="L307" s="11">
        <f t="shared" si="73"/>
        <v>0.27472527472527469</v>
      </c>
      <c r="M307" s="11">
        <f t="shared" si="74"/>
        <v>0.36101083032490977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-0.28450729121177809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0.22975783677176148</v>
      </c>
      <c r="Q307" s="11">
        <f>2*'OddsRatio_working_3-way'!K307*'OddsRatio_working_3-way'!L307*'OddsRatio_working_3-way'!M307</f>
        <v>7.6585945590587151E-2</v>
      </c>
      <c r="R307" s="11">
        <f t="shared" si="75"/>
        <v>0</v>
      </c>
      <c r="S307" s="11">
        <f t="shared" si="76"/>
        <v>-0.8075639671418372</v>
      </c>
      <c r="T307" s="11">
        <f t="shared" si="77"/>
        <v>-0.26918798904727903</v>
      </c>
      <c r="U307" s="11">
        <f>'OddsRatio_working_3-way'!S307-'OddsRatio_working_3-way'!R307^2/3</f>
        <v>-0.8075639671418372</v>
      </c>
      <c r="V307" s="11">
        <f>'OddsRatio_working_3-way'!S307*'OddsRatio_working_3-way'!R307/3-2*'OddsRatio_working_3-way'!R307^3/27-'OddsRatio_working_3-way'!T307</f>
        <v>0.26918798904727903</v>
      </c>
      <c r="W307" s="11">
        <f>'OddsRatio_working_3-way'!V307^2+4*'OddsRatio_working_3-way'!U307^3/27</f>
        <v>-5.5616135617967133E-3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0.13966369160336084</v>
      </c>
      <c r="Y307" s="11">
        <f>IF('OddsRatio_working_3-way'!W307&gt;=0,IF('OddsRatio_working_3-way'!V307+SQRT('OddsRatio_working_3-way'!W307)&gt;0,0,PI()),ACOS('OddsRatio_working_3-way'!V307/(2*'OddsRatio_working_3-way'!X307)))</f>
        <v>0.27026312358545757</v>
      </c>
      <c r="Z307" s="11">
        <f>'OddsRatio_working_3-way'!X307^(1/3)*COS('OddsRatio_working_3-way'!Y307/3)</f>
        <v>0.51672934715838603</v>
      </c>
      <c r="AA307" s="11">
        <f>'OddsRatio_working_3-way'!X307^(1/3)*COS(('OddsRatio_working_3-way'!Y307+2*PI())/3)</f>
        <v>-0.29878840577218235</v>
      </c>
      <c r="AB307" s="11">
        <f>'OddsRatio_working_3-way'!X307^(1/3)*COS(('OddsRatio_working_3-way'!Y307+4*PI())/3)</f>
        <v>-0.21794094138620376</v>
      </c>
      <c r="AC307" s="11">
        <f>'OddsRatio_working_3-way'!X307^(1/3)*SIN('OddsRatio_working_3-way'!Y307/3)</f>
        <v>4.6677305326543496E-2</v>
      </c>
      <c r="AD307" s="11">
        <f>'OddsRatio_working_3-way'!X307^(1/3)*SIN(('OddsRatio_working_3-way'!Y307+2*PI())/3)</f>
        <v>0.42416208885683893</v>
      </c>
      <c r="AE307" s="11">
        <f>'OddsRatio_working_3-way'!X307^(1/3)*SIN(('OddsRatio_working_3-way'!Y307+4*PI())/3)</f>
        <v>-0.47083939418338228</v>
      </c>
      <c r="AF307" s="11">
        <f>-'OddsRatio_working_3-way'!U307/(3*'OddsRatio_working_3-way'!X307^(1/3))*COS(('OddsRatio_working_3-way'!Y307)/3)</f>
        <v>0.51672934715838581</v>
      </c>
      <c r="AG307" s="11">
        <f>-'OddsRatio_working_3-way'!U307/(3*'OddsRatio_working_3-way'!X307^(1/3))*COS(('OddsRatio_working_3-way'!Y307+2*PI())/3)</f>
        <v>-0.29878840577218224</v>
      </c>
      <c r="AH307" s="11">
        <f>-'OddsRatio_working_3-way'!U307/(3*'OddsRatio_working_3-way'!X307^(1/3))*COS(('OddsRatio_working_3-way'!Y307+4*PI())/3)</f>
        <v>-0.21794094138620368</v>
      </c>
      <c r="AI307" s="11">
        <f>'OddsRatio_working_3-way'!U307/(3*'OddsRatio_working_3-way'!X307^(1/3))*SIN(('OddsRatio_working_3-way'!Y307)/3)</f>
        <v>-4.6677305326543475E-2</v>
      </c>
      <c r="AJ307" s="11">
        <f>'OddsRatio_working_3-way'!U307/(3*'OddsRatio_working_3-way'!X307^(1/3))*SIN(('OddsRatio_working_3-way'!Y307+2*PI())/3)</f>
        <v>-0.4241620888568387</v>
      </c>
      <c r="AK307" s="11">
        <f>'OddsRatio_working_3-way'!U307/(3*'OddsRatio_working_3-way'!X307^(1/3))*SIN(('OddsRatio_working_3-way'!Y307+4*PI())/3)</f>
        <v>0.47083939418338211</v>
      </c>
      <c r="AL307" s="11">
        <f>'OddsRatio_working_3-way'!Z307+'OddsRatio_working_3-way'!AF307</f>
        <v>1.0334586943167718</v>
      </c>
      <c r="AM307" s="11">
        <f>'OddsRatio_working_3-way'!AA307+'OddsRatio_working_3-way'!AG307</f>
        <v>-0.59757681154436459</v>
      </c>
      <c r="AN307" s="11">
        <f>'OddsRatio_working_3-way'!AB307+'OddsRatio_working_3-way'!AH307</f>
        <v>-0.43588188277240747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1.0334586943167718</v>
      </c>
      <c r="AS307" s="11">
        <f>IF(('OddsRatio_working_3-way'!X307=0),IF(Q307&gt;0,-Q307^(1/3),(-Q307)^(1/3)),'OddsRatio_working_3-way'!AM307-'OddsRatio_working_3-way'!R307/3)</f>
        <v>-0.59757681154436459</v>
      </c>
      <c r="AT307" s="11">
        <f>IF(('OddsRatio_working_3-way'!X307=0),IF(Q307&gt;0,-Q307^(1/3),(-Q307)^(1/3)),'OddsRatio_working_3-way'!AN307-'OddsRatio_working_3-way'!R307/3)</f>
        <v>-0.43588188277240747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1.39</v>
      </c>
      <c r="B308" s="4">
        <f>IF('True_Odds_Calculator_3-way'!B309="","",'True_Odds_Calculator_3-way'!B309)</f>
        <v>4.63</v>
      </c>
      <c r="C308" s="4">
        <f>IF('True_Odds_Calculator_3-way'!C309="","",'True_Odds_Calculator_3-way'!C309)</f>
        <v>9.91</v>
      </c>
      <c r="D308" s="9">
        <f t="shared" si="65"/>
        <v>0.70317131890064133</v>
      </c>
      <c r="E308" s="9">
        <f t="shared" si="66"/>
        <v>0.20287915754293928</v>
      </c>
      <c r="F308" s="9">
        <f t="shared" si="67"/>
        <v>9.3949523556419348E-2</v>
      </c>
      <c r="G308" s="9">
        <f t="shared" si="68"/>
        <v>1.0823808677179452</v>
      </c>
      <c r="H308" s="9">
        <f t="shared" si="69"/>
        <v>1.4221285384099984</v>
      </c>
      <c r="I308" s="9">
        <f t="shared" si="70"/>
        <v>4.929042549816141</v>
      </c>
      <c r="J308" s="9">
        <f t="shared" si="71"/>
        <v>10.644013531366891</v>
      </c>
      <c r="K308" s="11">
        <f t="shared" si="72"/>
        <v>0.71942446043165476</v>
      </c>
      <c r="L308" s="11">
        <f t="shared" si="73"/>
        <v>0.21598272138228941</v>
      </c>
      <c r="M308" s="11">
        <f t="shared" si="74"/>
        <v>0.10090817356205853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-0.19777868742921412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0.20273516232226749</v>
      </c>
      <c r="Q308" s="11">
        <f>2*'OddsRatio_working_3-way'!K308*'OddsRatio_working_3-way'!L308*'OddsRatio_working_3-way'!M308</f>
        <v>3.1358880482949339E-2</v>
      </c>
      <c r="R308" s="11">
        <f t="shared" si="75"/>
        <v>0</v>
      </c>
      <c r="S308" s="11">
        <f t="shared" si="76"/>
        <v>-1.0250607128476739</v>
      </c>
      <c r="T308" s="11">
        <f t="shared" si="77"/>
        <v>-0.15855540801974846</v>
      </c>
      <c r="U308" s="11">
        <f>'OddsRatio_working_3-way'!S308-'OddsRatio_working_3-way'!R308^2/3</f>
        <v>-1.0250607128476739</v>
      </c>
      <c r="V308" s="11">
        <f>'OddsRatio_working_3-way'!S308*'OddsRatio_working_3-way'!R308/3-2*'OddsRatio_working_3-way'!R308^3/27-'OddsRatio_working_3-way'!T308</f>
        <v>0.15855540801974846</v>
      </c>
      <c r="W308" s="11">
        <f>'OddsRatio_working_3-way'!V308^2+4*'OddsRatio_working_3-way'!U308^3/27</f>
        <v>-0.13442788564570429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0.19972963166366503</v>
      </c>
      <c r="Y308" s="11">
        <f>IF('OddsRatio_working_3-way'!W308&gt;=0,IF('OddsRatio_working_3-way'!V308+SQRT('OddsRatio_working_3-way'!W308)&gt;0,0,PI()),ACOS('OddsRatio_working_3-way'!V308/(2*'OddsRatio_working_3-way'!X308)))</f>
        <v>1.1626320253523652</v>
      </c>
      <c r="Z308" s="11">
        <f>'OddsRatio_working_3-way'!X308^(1/3)*COS('OddsRatio_working_3-way'!Y308/3)</f>
        <v>0.54119043385897259</v>
      </c>
      <c r="AA308" s="11">
        <f>'OddsRatio_working_3-way'!X308^(1/3)*COS(('OddsRatio_working_3-way'!Y308+2*PI())/3)</f>
        <v>-0.46190612601877795</v>
      </c>
      <c r="AB308" s="11">
        <f>'OddsRatio_working_3-way'!X308^(1/3)*COS(('OddsRatio_working_3-way'!Y308+4*PI())/3)</f>
        <v>-7.9284307840194704E-2</v>
      </c>
      <c r="AC308" s="11">
        <f>'OddsRatio_working_3-way'!X308^(1/3)*SIN('OddsRatio_working_3-way'!Y308/3)</f>
        <v>0.22090680972322915</v>
      </c>
      <c r="AD308" s="11">
        <f>'OddsRatio_working_3-way'!X308^(1/3)*SIN(('OddsRatio_working_3-way'!Y308+2*PI())/3)</f>
        <v>0.35823125914537768</v>
      </c>
      <c r="AE308" s="11">
        <f>'OddsRatio_working_3-way'!X308^(1/3)*SIN(('OddsRatio_working_3-way'!Y308+4*PI())/3)</f>
        <v>-0.57913806886860686</v>
      </c>
      <c r="AF308" s="11">
        <f>-'OddsRatio_working_3-way'!U308/(3*'OddsRatio_working_3-way'!X308^(1/3))*COS(('OddsRatio_working_3-way'!Y308)/3)</f>
        <v>0.54119043385897259</v>
      </c>
      <c r="AG308" s="11">
        <f>-'OddsRatio_working_3-way'!U308/(3*'OddsRatio_working_3-way'!X308^(1/3))*COS(('OddsRatio_working_3-way'!Y308+2*PI())/3)</f>
        <v>-0.46190612601877806</v>
      </c>
      <c r="AH308" s="11">
        <f>-'OddsRatio_working_3-way'!U308/(3*'OddsRatio_working_3-way'!X308^(1/3))*COS(('OddsRatio_working_3-way'!Y308+4*PI())/3)</f>
        <v>-7.9284307840194718E-2</v>
      </c>
      <c r="AI308" s="11">
        <f>'OddsRatio_working_3-way'!U308/(3*'OddsRatio_working_3-way'!X308^(1/3))*SIN(('OddsRatio_working_3-way'!Y308)/3)</f>
        <v>-0.22090680972322918</v>
      </c>
      <c r="AJ308" s="11">
        <f>'OddsRatio_working_3-way'!U308/(3*'OddsRatio_working_3-way'!X308^(1/3))*SIN(('OddsRatio_working_3-way'!Y308+2*PI())/3)</f>
        <v>-0.35823125914537773</v>
      </c>
      <c r="AK308" s="11">
        <f>'OddsRatio_working_3-way'!U308/(3*'OddsRatio_working_3-way'!X308^(1/3))*SIN(('OddsRatio_working_3-way'!Y308+4*PI())/3)</f>
        <v>0.57913806886860697</v>
      </c>
      <c r="AL308" s="11">
        <f>'OddsRatio_working_3-way'!Z308+'OddsRatio_working_3-way'!AF308</f>
        <v>1.0823808677179452</v>
      </c>
      <c r="AM308" s="11">
        <f>'OddsRatio_working_3-way'!AA308+'OddsRatio_working_3-way'!AG308</f>
        <v>-0.92381225203755601</v>
      </c>
      <c r="AN308" s="11">
        <f>'OddsRatio_working_3-way'!AB308+'OddsRatio_working_3-way'!AH308</f>
        <v>-0.15856861568038944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1.0823808677179452</v>
      </c>
      <c r="AS308" s="11">
        <f>IF(('OddsRatio_working_3-way'!X308=0),IF(Q308&gt;0,-Q308^(1/3),(-Q308)^(1/3)),'OddsRatio_working_3-way'!AM308-'OddsRatio_working_3-way'!R308/3)</f>
        <v>-0.92381225203755601</v>
      </c>
      <c r="AT308" s="11">
        <f>IF(('OddsRatio_working_3-way'!X308=0),IF(Q308&gt;0,-Q308^(1/3),(-Q308)^(1/3)),'OddsRatio_working_3-way'!AN308-'OddsRatio_working_3-way'!R308/3)</f>
        <v>-0.15856861568038944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8.41</v>
      </c>
      <c r="B309" s="4">
        <f>IF('True_Odds_Calculator_3-way'!B310="","",'True_Odds_Calculator_3-way'!B310)</f>
        <v>5.64</v>
      </c>
      <c r="C309" s="4">
        <f>IF('True_Odds_Calculator_3-way'!C310="","",'True_Odds_Calculator_3-way'!C310)</f>
        <v>1.37</v>
      </c>
      <c r="D309" s="9">
        <f t="shared" si="65"/>
        <v>0.11289317163725308</v>
      </c>
      <c r="E309" s="9">
        <f t="shared" si="66"/>
        <v>0.16890504628403957</v>
      </c>
      <c r="F309" s="9">
        <f t="shared" si="67"/>
        <v>0.71820178207870744</v>
      </c>
      <c r="G309" s="9">
        <f t="shared" si="68"/>
        <v>1.0604496176385387</v>
      </c>
      <c r="H309" s="9">
        <f t="shared" si="69"/>
        <v>8.8579316667015728</v>
      </c>
      <c r="I309" s="9">
        <f t="shared" si="70"/>
        <v>5.9204862258428186</v>
      </c>
      <c r="J309" s="9">
        <f t="shared" si="71"/>
        <v>1.3923663585262593</v>
      </c>
      <c r="K309" s="11">
        <f t="shared" si="72"/>
        <v>0.11890606420927467</v>
      </c>
      <c r="L309" s="11">
        <f t="shared" si="73"/>
        <v>0.1773049645390071</v>
      </c>
      <c r="M309" s="11">
        <f t="shared" si="74"/>
        <v>0.72992700729927007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-0.19576824415870964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0.19112871013604485</v>
      </c>
      <c r="Q309" s="11">
        <f>2*'OddsRatio_working_3-way'!K309*'OddsRatio_working_3-way'!L309*'OddsRatio_working_3-way'!M309</f>
        <v>3.0777570070216562E-2</v>
      </c>
      <c r="R309" s="11">
        <f t="shared" si="75"/>
        <v>0</v>
      </c>
      <c r="S309" s="11">
        <f t="shared" si="76"/>
        <v>-0.97630088555678363</v>
      </c>
      <c r="T309" s="11">
        <f t="shared" si="77"/>
        <v>-0.15721431329416805</v>
      </c>
      <c r="U309" s="11">
        <f>'OddsRatio_working_3-way'!S309-'OddsRatio_working_3-way'!R309^2/3</f>
        <v>-0.97630088555678363</v>
      </c>
      <c r="V309" s="11">
        <f>'OddsRatio_working_3-way'!S309*'OddsRatio_working_3-way'!R309/3-2*'OddsRatio_working_3-way'!R309^3/27-'OddsRatio_working_3-way'!T309</f>
        <v>0.15721431329416805</v>
      </c>
      <c r="W309" s="11">
        <f>'OddsRatio_working_3-way'!V309^2+4*'OddsRatio_working_3-way'!U309^3/27</f>
        <v>-0.11314651750073182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0.18564943967414005</v>
      </c>
      <c r="Y309" s="11">
        <f>IF('OddsRatio_working_3-way'!W309&gt;=0,IF('OddsRatio_working_3-way'!V309+SQRT('OddsRatio_working_3-way'!W309)&gt;0,0,PI()),ACOS('OddsRatio_working_3-way'!V309/(2*'OddsRatio_working_3-way'!X309)))</f>
        <v>1.1335823567752381</v>
      </c>
      <c r="Z309" s="11">
        <f>'OddsRatio_working_3-way'!X309^(1/3)*COS('OddsRatio_working_3-way'!Y309/3)</f>
        <v>0.53022480881926948</v>
      </c>
      <c r="AA309" s="11">
        <f>'OddsRatio_working_3-way'!X309^(1/3)*COS(('OddsRatio_working_3-way'!Y309+2*PI())/3)</f>
        <v>-0.44737995630415822</v>
      </c>
      <c r="AB309" s="11">
        <f>'OddsRatio_working_3-way'!X309^(1/3)*COS(('OddsRatio_working_3-way'!Y309+4*PI())/3)</f>
        <v>-8.2844852515111367E-2</v>
      </c>
      <c r="AC309" s="11">
        <f>'OddsRatio_working_3-way'!X309^(1/3)*SIN('OddsRatio_working_3-way'!Y309/3)</f>
        <v>0.21046444030167435</v>
      </c>
      <c r="AD309" s="11">
        <f>'OddsRatio_working_3-way'!X309^(1/3)*SIN(('OddsRatio_working_3-way'!Y309+2*PI())/3)</f>
        <v>0.35395593400339737</v>
      </c>
      <c r="AE309" s="11">
        <f>'OddsRatio_working_3-way'!X309^(1/3)*SIN(('OddsRatio_working_3-way'!Y309+4*PI())/3)</f>
        <v>-0.56442037430507186</v>
      </c>
      <c r="AF309" s="11">
        <f>-'OddsRatio_working_3-way'!U309/(3*'OddsRatio_working_3-way'!X309^(1/3))*COS(('OddsRatio_working_3-way'!Y309)/3)</f>
        <v>0.53022480881926937</v>
      </c>
      <c r="AG309" s="11">
        <f>-'OddsRatio_working_3-way'!U309/(3*'OddsRatio_working_3-way'!X309^(1/3))*COS(('OddsRatio_working_3-way'!Y309+2*PI())/3)</f>
        <v>-0.44737995630415811</v>
      </c>
      <c r="AH309" s="11">
        <f>-'OddsRatio_working_3-way'!U309/(3*'OddsRatio_working_3-way'!X309^(1/3))*COS(('OddsRatio_working_3-way'!Y309+4*PI())/3)</f>
        <v>-8.2844852515111339E-2</v>
      </c>
      <c r="AI309" s="11">
        <f>'OddsRatio_working_3-way'!U309/(3*'OddsRatio_working_3-way'!X309^(1/3))*SIN(('OddsRatio_working_3-way'!Y309)/3)</f>
        <v>-0.21046444030167433</v>
      </c>
      <c r="AJ309" s="11">
        <f>'OddsRatio_working_3-way'!U309/(3*'OddsRatio_working_3-way'!X309^(1/3))*SIN(('OddsRatio_working_3-way'!Y309+2*PI())/3)</f>
        <v>-0.35395593400339731</v>
      </c>
      <c r="AK309" s="11">
        <f>'OddsRatio_working_3-way'!U309/(3*'OddsRatio_working_3-way'!X309^(1/3))*SIN(('OddsRatio_working_3-way'!Y309+4*PI())/3)</f>
        <v>0.56442037430507175</v>
      </c>
      <c r="AL309" s="11">
        <f>'OddsRatio_working_3-way'!Z309+'OddsRatio_working_3-way'!AF309</f>
        <v>1.0604496176385387</v>
      </c>
      <c r="AM309" s="11">
        <f>'OddsRatio_working_3-way'!AA309+'OddsRatio_working_3-way'!AG309</f>
        <v>-0.89475991260831633</v>
      </c>
      <c r="AN309" s="11">
        <f>'OddsRatio_working_3-way'!AB309+'OddsRatio_working_3-way'!AH309</f>
        <v>-0.16568970503022271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1.0604496176385387</v>
      </c>
      <c r="AS309" s="11">
        <f>IF(('OddsRatio_working_3-way'!X309=0),IF(Q309&gt;0,-Q309^(1/3),(-Q309)^(1/3)),'OddsRatio_working_3-way'!AM309-'OddsRatio_working_3-way'!R309/3)</f>
        <v>-0.89475991260831633</v>
      </c>
      <c r="AT309" s="11">
        <f>IF(('OddsRatio_working_3-way'!X309=0),IF(Q309&gt;0,-Q309^(1/3),(-Q309)^(1/3)),'OddsRatio_working_3-way'!AN309-'OddsRatio_working_3-way'!R309/3)</f>
        <v>-0.16568970503022271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1.71</v>
      </c>
      <c r="B310" s="4">
        <f>IF('True_Odds_Calculator_3-way'!B311="","",'True_Odds_Calculator_3-way'!B311)</f>
        <v>3.46</v>
      </c>
      <c r="C310" s="4">
        <f>IF('True_Odds_Calculator_3-way'!C311="","",'True_Odds_Calculator_3-way'!C311)</f>
        <v>6.09</v>
      </c>
      <c r="D310" s="9">
        <f t="shared" si="65"/>
        <v>0.56882301052769468</v>
      </c>
      <c r="E310" s="9">
        <f t="shared" si="66"/>
        <v>0.27575818777969613</v>
      </c>
      <c r="F310" s="9">
        <f t="shared" si="67"/>
        <v>0.15541880169260924</v>
      </c>
      <c r="G310" s="9">
        <f t="shared" si="68"/>
        <v>1.0676282837163247</v>
      </c>
      <c r="H310" s="9">
        <f t="shared" si="69"/>
        <v>1.7580160814385906</v>
      </c>
      <c r="I310" s="9">
        <f t="shared" si="70"/>
        <v>3.6263655779421584</v>
      </c>
      <c r="J310" s="9">
        <f t="shared" si="71"/>
        <v>6.4342279641160935</v>
      </c>
      <c r="K310" s="11">
        <f t="shared" si="72"/>
        <v>0.58479532163742687</v>
      </c>
      <c r="L310" s="11">
        <f t="shared" si="73"/>
        <v>0.28901734104046245</v>
      </c>
      <c r="M310" s="11">
        <f t="shared" si="74"/>
        <v>0.16420361247947454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-0.24672987365097354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0.22924007691587392</v>
      </c>
      <c r="Q310" s="11">
        <f>2*'OddsRatio_working_3-way'!K310*'OddsRatio_working_3-way'!L310*'OddsRatio_working_3-way'!M310</f>
        <v>5.550607189246342E-2</v>
      </c>
      <c r="R310" s="11">
        <f t="shared" si="75"/>
        <v>0</v>
      </c>
      <c r="S310" s="11">
        <f t="shared" si="76"/>
        <v>-0.92911358289819068</v>
      </c>
      <c r="T310" s="11">
        <f t="shared" si="77"/>
        <v>-0.22496696922474352</v>
      </c>
      <c r="U310" s="11">
        <f>'OddsRatio_working_3-way'!S310-'OddsRatio_working_3-way'!R310^2/3</f>
        <v>-0.92911358289819068</v>
      </c>
      <c r="V310" s="11">
        <f>'OddsRatio_working_3-way'!S310*'OddsRatio_working_3-way'!R310/3-2*'OddsRatio_working_3-way'!R310^3/27-'OddsRatio_working_3-way'!T310</f>
        <v>0.22496696922474352</v>
      </c>
      <c r="W310" s="11">
        <f>'OddsRatio_working_3-way'!V310^2+4*'OddsRatio_working_3-way'!U310^3/27</f>
        <v>-6.8213448691295947E-2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0.17235398598049789</v>
      </c>
      <c r="Y310" s="11">
        <f>IF('OddsRatio_working_3-way'!W310&gt;=0,IF('OddsRatio_working_3-way'!V310+SQRT('OddsRatio_working_3-way'!W310)&gt;0,0,PI()),ACOS('OddsRatio_working_3-way'!V310/(2*'OddsRatio_working_3-way'!X310)))</f>
        <v>0.85974513289741616</v>
      </c>
      <c r="Z310" s="11">
        <f>'OddsRatio_working_3-way'!X310^(1/3)*COS('OddsRatio_working_3-way'!Y310/3)</f>
        <v>0.53381414185816234</v>
      </c>
      <c r="AA310" s="11">
        <f>'OddsRatio_working_3-way'!X310^(1/3)*COS(('OddsRatio_working_3-way'!Y310+2*PI())/3)</f>
        <v>-0.40314305071681172</v>
      </c>
      <c r="AB310" s="11">
        <f>'OddsRatio_working_3-way'!X310^(1/3)*COS(('OddsRatio_working_3-way'!Y310+4*PI())/3)</f>
        <v>-0.13067109114135078</v>
      </c>
      <c r="AC310" s="11">
        <f>'OddsRatio_working_3-way'!X310^(1/3)*SIN('OddsRatio_working_3-way'!Y310/3)</f>
        <v>0.15731175920751742</v>
      </c>
      <c r="AD310" s="11">
        <f>'OddsRatio_working_3-way'!X310^(1/3)*SIN(('OddsRatio_working_3-way'!Y310+2*PI())/3)</f>
        <v>0.3836407281448001</v>
      </c>
      <c r="AE310" s="11">
        <f>'OddsRatio_working_3-way'!X310^(1/3)*SIN(('OddsRatio_working_3-way'!Y310+4*PI())/3)</f>
        <v>-0.54095248735231727</v>
      </c>
      <c r="AF310" s="11">
        <f>-'OddsRatio_working_3-way'!U310/(3*'OddsRatio_working_3-way'!X310^(1/3))*COS(('OddsRatio_working_3-way'!Y310)/3)</f>
        <v>0.53381414185816234</v>
      </c>
      <c r="AG310" s="11">
        <f>-'OddsRatio_working_3-way'!U310/(3*'OddsRatio_working_3-way'!X310^(1/3))*COS(('OddsRatio_working_3-way'!Y310+2*PI())/3)</f>
        <v>-0.40314305071681172</v>
      </c>
      <c r="AH310" s="11">
        <f>-'OddsRatio_working_3-way'!U310/(3*'OddsRatio_working_3-way'!X310^(1/3))*COS(('OddsRatio_working_3-way'!Y310+4*PI())/3)</f>
        <v>-0.13067109114135078</v>
      </c>
      <c r="AI310" s="11">
        <f>'OddsRatio_working_3-way'!U310/(3*'OddsRatio_working_3-way'!X310^(1/3))*SIN(('OddsRatio_working_3-way'!Y310)/3)</f>
        <v>-0.15731175920751742</v>
      </c>
      <c r="AJ310" s="11">
        <f>'OddsRatio_working_3-way'!U310/(3*'OddsRatio_working_3-way'!X310^(1/3))*SIN(('OddsRatio_working_3-way'!Y310+2*PI())/3)</f>
        <v>-0.3836407281448001</v>
      </c>
      <c r="AK310" s="11">
        <f>'OddsRatio_working_3-way'!U310/(3*'OddsRatio_working_3-way'!X310^(1/3))*SIN(('OddsRatio_working_3-way'!Y310+4*PI())/3)</f>
        <v>0.54095248735231727</v>
      </c>
      <c r="AL310" s="11">
        <f>'OddsRatio_working_3-way'!Z310+'OddsRatio_working_3-way'!AF310</f>
        <v>1.0676282837163247</v>
      </c>
      <c r="AM310" s="11">
        <f>'OddsRatio_working_3-way'!AA310+'OddsRatio_working_3-way'!AG310</f>
        <v>-0.80628610143362345</v>
      </c>
      <c r="AN310" s="11">
        <f>'OddsRatio_working_3-way'!AB310+'OddsRatio_working_3-way'!AH310</f>
        <v>-0.26134218228270156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1.0676282837163247</v>
      </c>
      <c r="AS310" s="11">
        <f>IF(('OddsRatio_working_3-way'!X310=0),IF(Q310&gt;0,-Q310^(1/3),(-Q310)^(1/3)),'OddsRatio_working_3-way'!AM310-'OddsRatio_working_3-way'!R310/3)</f>
        <v>-0.80628610143362345</v>
      </c>
      <c r="AT310" s="11">
        <f>IF(('OddsRatio_working_3-way'!X310=0),IF(Q310&gt;0,-Q310^(1/3),(-Q310)^(1/3)),'OddsRatio_working_3-way'!AN310-'OddsRatio_working_3-way'!R310/3)</f>
        <v>-0.26134218228270156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2.52</v>
      </c>
      <c r="B311" s="4">
        <f>IF('True_Odds_Calculator_3-way'!B312="","",'True_Odds_Calculator_3-way'!B312)</f>
        <v>2.86</v>
      </c>
      <c r="C311" s="4">
        <f>IF('True_Odds_Calculator_3-way'!C312="","",'True_Odds_Calculator_3-way'!C312)</f>
        <v>3.48</v>
      </c>
      <c r="D311" s="9">
        <f t="shared" si="65"/>
        <v>0.38473660180539693</v>
      </c>
      <c r="E311" s="9">
        <f t="shared" si="66"/>
        <v>0.33819290252051348</v>
      </c>
      <c r="F311" s="9">
        <f t="shared" si="67"/>
        <v>0.27707049567408953</v>
      </c>
      <c r="G311" s="9">
        <f t="shared" si="68"/>
        <v>1.0520926512953874</v>
      </c>
      <c r="H311" s="9">
        <f t="shared" si="69"/>
        <v>2.5991808299689891</v>
      </c>
      <c r="I311" s="9">
        <f t="shared" si="70"/>
        <v>2.9568923314094206</v>
      </c>
      <c r="J311" s="9">
        <f t="shared" si="71"/>
        <v>3.6091897752125606</v>
      </c>
      <c r="K311" s="11">
        <f t="shared" si="72"/>
        <v>0.3968253968253968</v>
      </c>
      <c r="L311" s="11">
        <f t="shared" si="73"/>
        <v>0.34965034965034969</v>
      </c>
      <c r="M311" s="11">
        <f t="shared" si="74"/>
        <v>0.28735632183908044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-0.27955186575876223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0.23364247502178537</v>
      </c>
      <c r="Q311" s="11">
        <f>2*'OddsRatio_working_3-way'!K311*'OddsRatio_working_3-way'!L311*'OddsRatio_working_3-way'!M311</f>
        <v>7.9741459051803881E-2</v>
      </c>
      <c r="R311" s="11">
        <f t="shared" si="75"/>
        <v>0</v>
      </c>
      <c r="S311" s="11">
        <f t="shared" si="76"/>
        <v>-0.83577505157274068</v>
      </c>
      <c r="T311" s="11">
        <f t="shared" si="77"/>
        <v>-0.2852474578746555</v>
      </c>
      <c r="U311" s="11">
        <f>'OddsRatio_working_3-way'!S311-'OddsRatio_working_3-way'!R311^2/3</f>
        <v>-0.83577505157274068</v>
      </c>
      <c r="V311" s="11">
        <f>'OddsRatio_working_3-way'!S311*'OddsRatio_working_3-way'!R311/3-2*'OddsRatio_working_3-way'!R311^3/27-'OddsRatio_working_3-way'!T311</f>
        <v>0.2852474578746555</v>
      </c>
      <c r="W311" s="11">
        <f>'OddsRatio_working_3-way'!V311^2+4*'OddsRatio_working_3-way'!U311^3/27</f>
        <v>-5.1235968471378124E-3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0.14704566388633428</v>
      </c>
      <c r="Y311" s="11">
        <f>IF('OddsRatio_working_3-way'!W311&gt;=0,IF('OddsRatio_working_3-way'!V311+SQRT('OddsRatio_working_3-way'!W311)&gt;0,0,PI()),ACOS('OddsRatio_working_3-way'!V311/(2*'OddsRatio_working_3-way'!X311)))</f>
        <v>0.24586088931855921</v>
      </c>
      <c r="Z311" s="11">
        <f>'OddsRatio_working_3-way'!X311^(1/3)*COS('OddsRatio_working_3-way'!Y311/3)</f>
        <v>0.52604632564769371</v>
      </c>
      <c r="AA311" s="11">
        <f>'OddsRatio_working_3-way'!X311^(1/3)*COS(('OddsRatio_working_3-way'!Y311+2*PI())/3)</f>
        <v>-0.3004425474741263</v>
      </c>
      <c r="AB311" s="11">
        <f>'OddsRatio_working_3-way'!X311^(1/3)*COS(('OddsRatio_working_3-way'!Y311+4*PI())/3)</f>
        <v>-0.22560377817356758</v>
      </c>
      <c r="AC311" s="11">
        <f>'OddsRatio_working_3-way'!X311^(1/3)*SIN('OddsRatio_working_3-way'!Y311/3)</f>
        <v>4.320818360149814E-2</v>
      </c>
      <c r="AD311" s="11">
        <f>'OddsRatio_working_3-way'!X311^(1/3)*SIN(('OddsRatio_working_3-way'!Y311+2*PI())/3)</f>
        <v>0.43396538977761534</v>
      </c>
      <c r="AE311" s="11">
        <f>'OddsRatio_working_3-way'!X311^(1/3)*SIN(('OddsRatio_working_3-way'!Y311+4*PI())/3)</f>
        <v>-0.4771735733791132</v>
      </c>
      <c r="AF311" s="11">
        <f>-'OddsRatio_working_3-way'!U311/(3*'OddsRatio_working_3-way'!X311^(1/3))*COS(('OddsRatio_working_3-way'!Y311)/3)</f>
        <v>0.52604632564769371</v>
      </c>
      <c r="AG311" s="11">
        <f>-'OddsRatio_working_3-way'!U311/(3*'OddsRatio_working_3-way'!X311^(1/3))*COS(('OddsRatio_working_3-way'!Y311+2*PI())/3)</f>
        <v>-0.3004425474741263</v>
      </c>
      <c r="AH311" s="11">
        <f>-'OddsRatio_working_3-way'!U311/(3*'OddsRatio_working_3-way'!X311^(1/3))*COS(('OddsRatio_working_3-way'!Y311+4*PI())/3)</f>
        <v>-0.22560377817356758</v>
      </c>
      <c r="AI311" s="11">
        <f>'OddsRatio_working_3-way'!U311/(3*'OddsRatio_working_3-way'!X311^(1/3))*SIN(('OddsRatio_working_3-way'!Y311)/3)</f>
        <v>-4.320818360149814E-2</v>
      </c>
      <c r="AJ311" s="11">
        <f>'OddsRatio_working_3-way'!U311/(3*'OddsRatio_working_3-way'!X311^(1/3))*SIN(('OddsRatio_working_3-way'!Y311+2*PI())/3)</f>
        <v>-0.43396538977761534</v>
      </c>
      <c r="AK311" s="11">
        <f>'OddsRatio_working_3-way'!U311/(3*'OddsRatio_working_3-way'!X311^(1/3))*SIN(('OddsRatio_working_3-way'!Y311+4*PI())/3)</f>
        <v>0.4771735733791132</v>
      </c>
      <c r="AL311" s="11">
        <f>'OddsRatio_working_3-way'!Z311+'OddsRatio_working_3-way'!AF311</f>
        <v>1.0520926512953874</v>
      </c>
      <c r="AM311" s="11">
        <f>'OddsRatio_working_3-way'!AA311+'OddsRatio_working_3-way'!AG311</f>
        <v>-0.6008850949482526</v>
      </c>
      <c r="AN311" s="11">
        <f>'OddsRatio_working_3-way'!AB311+'OddsRatio_working_3-way'!AH311</f>
        <v>-0.45120755634713516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1.0520926512953874</v>
      </c>
      <c r="AS311" s="11">
        <f>IF(('OddsRatio_working_3-way'!X311=0),IF(Q311&gt;0,-Q311^(1/3),(-Q311)^(1/3)),'OddsRatio_working_3-way'!AM311-'OddsRatio_working_3-way'!R311/3)</f>
        <v>-0.6008850949482526</v>
      </c>
      <c r="AT311" s="11">
        <f>IF(('OddsRatio_working_3-way'!X311=0),IF(Q311&gt;0,-Q311^(1/3),(-Q311)^(1/3)),'OddsRatio_working_3-way'!AN311-'OddsRatio_working_3-way'!R311/3)</f>
        <v>-0.45120755634713516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2.12</v>
      </c>
      <c r="B312" s="4">
        <f>IF('True_Odds_Calculator_3-way'!B313="","",'True_Odds_Calculator_3-way'!B313)</f>
        <v>2.95</v>
      </c>
      <c r="C312" s="4">
        <f>IF('True_Odds_Calculator_3-way'!C313="","",'True_Odds_Calculator_3-way'!C313)</f>
        <v>4.47</v>
      </c>
      <c r="D312" s="9">
        <f t="shared" si="65"/>
        <v>0.45836995177933559</v>
      </c>
      <c r="E312" s="9">
        <f t="shared" si="66"/>
        <v>0.32708316674255244</v>
      </c>
      <c r="F312" s="9">
        <f t="shared" si="67"/>
        <v>0.21454688147811218</v>
      </c>
      <c r="G312" s="9">
        <f t="shared" si="68"/>
        <v>1.0550391784247859</v>
      </c>
      <c r="H312" s="9">
        <f t="shared" si="69"/>
        <v>2.18164387983576</v>
      </c>
      <c r="I312" s="9">
        <f t="shared" si="70"/>
        <v>3.0573263979283323</v>
      </c>
      <c r="J312" s="9">
        <f t="shared" si="71"/>
        <v>4.6609859491340071</v>
      </c>
      <c r="K312" s="11">
        <f t="shared" si="72"/>
        <v>0.47169811320754712</v>
      </c>
      <c r="L312" s="11">
        <f t="shared" si="73"/>
        <v>0.33898305084745761</v>
      </c>
      <c r="M312" s="11">
        <f t="shared" si="74"/>
        <v>0.2237136465324385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-0.27109200447284221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0.23394423542087422</v>
      </c>
      <c r="Q312" s="11">
        <f>2*'OddsRatio_working_3-way'!K312*'OddsRatio_working_3-way'!L312*'OddsRatio_working_3-way'!M312</f>
        <v>7.1542579639411089E-2</v>
      </c>
      <c r="R312" s="11">
        <f t="shared" si="75"/>
        <v>0</v>
      </c>
      <c r="S312" s="11">
        <f t="shared" si="76"/>
        <v>-0.86296988314279321</v>
      </c>
      <c r="T312" s="11">
        <f t="shared" si="77"/>
        <v>-0.26390516304060957</v>
      </c>
      <c r="U312" s="11">
        <f>'OddsRatio_working_3-way'!S312-'OddsRatio_working_3-way'!R312^2/3</f>
        <v>-0.86296988314279321</v>
      </c>
      <c r="V312" s="11">
        <f>'OddsRatio_working_3-way'!S312*'OddsRatio_working_3-way'!R312/3-2*'OddsRatio_working_3-way'!R312^3/27-'OddsRatio_working_3-way'!T312</f>
        <v>0.26390516304060957</v>
      </c>
      <c r="W312" s="11">
        <f>'OddsRatio_working_3-way'!V312^2+4*'OddsRatio_working_3-way'!U312^3/27</f>
        <v>-2.5564192186196016E-2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0.15428069165135891</v>
      </c>
      <c r="Y312" s="11">
        <f>IF('OddsRatio_working_3-way'!W312&gt;=0,IF('OddsRatio_working_3-way'!V312+SQRT('OddsRatio_working_3-way'!W312)&gt;0,0,PI()),ACOS('OddsRatio_working_3-way'!V312/(2*'OddsRatio_working_3-way'!X312)))</f>
        <v>0.54471297152066578</v>
      </c>
      <c r="Z312" s="11">
        <f>'OddsRatio_working_3-way'!X312^(1/3)*COS('OddsRatio_working_3-way'!Y312/3)</f>
        <v>0.52751958921239295</v>
      </c>
      <c r="AA312" s="11">
        <f>'OddsRatio_working_3-way'!X312^(1/3)*COS(('OddsRatio_working_3-way'!Y312+2*PI())/3)</f>
        <v>-0.34763340805875642</v>
      </c>
      <c r="AB312" s="11">
        <f>'OddsRatio_working_3-way'!X312^(1/3)*COS(('OddsRatio_working_3-way'!Y312+4*PI())/3)</f>
        <v>-0.17988618115363669</v>
      </c>
      <c r="AC312" s="11">
        <f>'OddsRatio_working_3-way'!X312^(1/3)*SIN('OddsRatio_working_3-way'!Y312/3)</f>
        <v>9.6848906609484225E-2</v>
      </c>
      <c r="AD312" s="11">
        <f>'OddsRatio_working_3-way'!X312^(1/3)*SIN(('OddsRatio_working_3-way'!Y312+2*PI())/3)</f>
        <v>0.40842091194712177</v>
      </c>
      <c r="AE312" s="11">
        <f>'OddsRatio_working_3-way'!X312^(1/3)*SIN(('OddsRatio_working_3-way'!Y312+4*PI())/3)</f>
        <v>-0.50526981855660591</v>
      </c>
      <c r="AF312" s="11">
        <f>-'OddsRatio_working_3-way'!U312/(3*'OddsRatio_working_3-way'!X312^(1/3))*COS(('OddsRatio_working_3-way'!Y312)/3)</f>
        <v>0.52751958921239284</v>
      </c>
      <c r="AG312" s="11">
        <f>-'OddsRatio_working_3-way'!U312/(3*'OddsRatio_working_3-way'!X312^(1/3))*COS(('OddsRatio_working_3-way'!Y312+2*PI())/3)</f>
        <v>-0.34763340805875631</v>
      </c>
      <c r="AH312" s="11">
        <f>-'OddsRatio_working_3-way'!U312/(3*'OddsRatio_working_3-way'!X312^(1/3))*COS(('OddsRatio_working_3-way'!Y312+4*PI())/3)</f>
        <v>-0.17988618115363667</v>
      </c>
      <c r="AI312" s="11">
        <f>'OddsRatio_working_3-way'!U312/(3*'OddsRatio_working_3-way'!X312^(1/3))*SIN(('OddsRatio_working_3-way'!Y312)/3)</f>
        <v>-9.6848906609484212E-2</v>
      </c>
      <c r="AJ312" s="11">
        <f>'OddsRatio_working_3-way'!U312/(3*'OddsRatio_working_3-way'!X312^(1/3))*SIN(('OddsRatio_working_3-way'!Y312+2*PI())/3)</f>
        <v>-0.40842091194712166</v>
      </c>
      <c r="AK312" s="11">
        <f>'OddsRatio_working_3-way'!U312/(3*'OddsRatio_working_3-way'!X312^(1/3))*SIN(('OddsRatio_working_3-way'!Y312+4*PI())/3)</f>
        <v>0.5052698185566058</v>
      </c>
      <c r="AL312" s="11">
        <f>'OddsRatio_working_3-way'!Z312+'OddsRatio_working_3-way'!AF312</f>
        <v>1.0550391784247859</v>
      </c>
      <c r="AM312" s="11">
        <f>'OddsRatio_working_3-way'!AA312+'OddsRatio_working_3-way'!AG312</f>
        <v>-0.69526681611751273</v>
      </c>
      <c r="AN312" s="11">
        <f>'OddsRatio_working_3-way'!AB312+'OddsRatio_working_3-way'!AH312</f>
        <v>-0.35977236230727339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1.0550391784247859</v>
      </c>
      <c r="AS312" s="11">
        <f>IF(('OddsRatio_working_3-way'!X312=0),IF(Q312&gt;0,-Q312^(1/3),(-Q312)^(1/3)),'OddsRatio_working_3-way'!AM312-'OddsRatio_working_3-way'!R312/3)</f>
        <v>-0.69526681611751273</v>
      </c>
      <c r="AT312" s="11">
        <f>IF(('OddsRatio_working_3-way'!X312=0),IF(Q312&gt;0,-Q312^(1/3),(-Q312)^(1/3)),'OddsRatio_working_3-way'!AN312-'OddsRatio_working_3-way'!R312/3)</f>
        <v>-0.35977236230727339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2.41</v>
      </c>
      <c r="B313" s="4">
        <f>IF('True_Odds_Calculator_3-way'!B314="","",'True_Odds_Calculator_3-way'!B314)</f>
        <v>3.18</v>
      </c>
      <c r="C313" s="4">
        <f>IF('True_Odds_Calculator_3-way'!C314="","",'True_Odds_Calculator_3-way'!C314)</f>
        <v>3.29</v>
      </c>
      <c r="D313" s="9">
        <f t="shared" si="65"/>
        <v>0.40280994372644224</v>
      </c>
      <c r="E313" s="9">
        <f t="shared" si="66"/>
        <v>0.30374958893065651</v>
      </c>
      <c r="F313" s="9">
        <f t="shared" si="67"/>
        <v>0.2934404673429013</v>
      </c>
      <c r="G313" s="9">
        <f t="shared" si="68"/>
        <v>1.0514612501476839</v>
      </c>
      <c r="H313" s="9">
        <f t="shared" si="69"/>
        <v>2.4825603627082344</v>
      </c>
      <c r="I313" s="9">
        <f t="shared" si="70"/>
        <v>3.2921855253219507</v>
      </c>
      <c r="J313" s="9">
        <f t="shared" si="71"/>
        <v>3.4078462628381962</v>
      </c>
      <c r="K313" s="11">
        <f t="shared" si="72"/>
        <v>0.41493775933609955</v>
      </c>
      <c r="L313" s="11">
        <f t="shared" si="73"/>
        <v>0.31446540880503143</v>
      </c>
      <c r="M313" s="11">
        <f t="shared" si="74"/>
        <v>0.303951367781155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-0.27917146659806968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0.23320468208371709</v>
      </c>
      <c r="Q313" s="11">
        <f>2*'OddsRatio_working_3-way'!K313*'OddsRatio_working_3-way'!L313*'OddsRatio_working_3-way'!M313</f>
        <v>7.9321320436638476E-2</v>
      </c>
      <c r="R313" s="11">
        <f t="shared" si="75"/>
        <v>0</v>
      </c>
      <c r="S313" s="11">
        <f t="shared" si="76"/>
        <v>-0.83534569247174473</v>
      </c>
      <c r="T313" s="11">
        <f t="shared" si="77"/>
        <v>-0.28413118791555947</v>
      </c>
      <c r="U313" s="11">
        <f>'OddsRatio_working_3-way'!S313-'OddsRatio_working_3-way'!R313^2/3</f>
        <v>-0.83534569247174473</v>
      </c>
      <c r="V313" s="11">
        <f>'OddsRatio_working_3-way'!S313*'OddsRatio_working_3-way'!R313/3-2*'OddsRatio_working_3-way'!R313^3/27-'OddsRatio_working_3-way'!T313</f>
        <v>0.28413118791555947</v>
      </c>
      <c r="W313" s="11">
        <f>'OddsRatio_working_3-way'!V313^2+4*'OddsRatio_working_3-way'!U313^3/27</f>
        <v>-5.625949638563707E-3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0.14693236674136054</v>
      </c>
      <c r="Y313" s="11">
        <f>IF('OddsRatio_working_3-way'!W313&gt;=0,IF('OddsRatio_working_3-way'!V313+SQRT('OddsRatio_working_3-way'!W313)&gt;0,0,PI()),ACOS('OddsRatio_working_3-way'!V313/(2*'OddsRatio_working_3-way'!X313)))</f>
        <v>0.25809695880526173</v>
      </c>
      <c r="Z313" s="11">
        <f>'OddsRatio_working_3-way'!X313^(1/3)*COS('OddsRatio_working_3-way'!Y313/3)</f>
        <v>0.52573062507384194</v>
      </c>
      <c r="AA313" s="11">
        <f>'OddsRatio_working_3-way'!X313^(1/3)*COS(('OddsRatio_working_3-way'!Y313+2*PI())/3)</f>
        <v>-0.30213241724985868</v>
      </c>
      <c r="AB313" s="11">
        <f>'OddsRatio_working_3-way'!X313^(1/3)*COS(('OddsRatio_working_3-way'!Y313+4*PI())/3)</f>
        <v>-0.22359820782398329</v>
      </c>
      <c r="AC313" s="11">
        <f>'OddsRatio_working_3-way'!X313^(1/3)*SIN('OddsRatio_working_3-way'!Y313/3)</f>
        <v>4.5341746952623579E-2</v>
      </c>
      <c r="AD313" s="11">
        <f>'OddsRatio_working_3-way'!X313^(1/3)*SIN(('OddsRatio_working_3-way'!Y313+2*PI())/3)</f>
        <v>0.4326252033851074</v>
      </c>
      <c r="AE313" s="11">
        <f>'OddsRatio_working_3-way'!X313^(1/3)*SIN(('OddsRatio_working_3-way'!Y313+4*PI())/3)</f>
        <v>-0.47796695033773101</v>
      </c>
      <c r="AF313" s="11">
        <f>-'OddsRatio_working_3-way'!U313/(3*'OddsRatio_working_3-way'!X313^(1/3))*COS(('OddsRatio_working_3-way'!Y313)/3)</f>
        <v>0.52573062507384194</v>
      </c>
      <c r="AG313" s="11">
        <f>-'OddsRatio_working_3-way'!U313/(3*'OddsRatio_working_3-way'!X313^(1/3))*COS(('OddsRatio_working_3-way'!Y313+2*PI())/3)</f>
        <v>-0.30213241724985868</v>
      </c>
      <c r="AH313" s="11">
        <f>-'OddsRatio_working_3-way'!U313/(3*'OddsRatio_working_3-way'!X313^(1/3))*COS(('OddsRatio_working_3-way'!Y313+4*PI())/3)</f>
        <v>-0.22359820782398329</v>
      </c>
      <c r="AI313" s="11">
        <f>'OddsRatio_working_3-way'!U313/(3*'OddsRatio_working_3-way'!X313^(1/3))*SIN(('OddsRatio_working_3-way'!Y313)/3)</f>
        <v>-4.5341746952623579E-2</v>
      </c>
      <c r="AJ313" s="11">
        <f>'OddsRatio_working_3-way'!U313/(3*'OddsRatio_working_3-way'!X313^(1/3))*SIN(('OddsRatio_working_3-way'!Y313+2*PI())/3)</f>
        <v>-0.4326252033851074</v>
      </c>
      <c r="AK313" s="11">
        <f>'OddsRatio_working_3-way'!U313/(3*'OddsRatio_working_3-way'!X313^(1/3))*SIN(('OddsRatio_working_3-way'!Y313+4*PI())/3)</f>
        <v>0.47796695033773101</v>
      </c>
      <c r="AL313" s="11">
        <f>'OddsRatio_working_3-way'!Z313+'OddsRatio_working_3-way'!AF313</f>
        <v>1.0514612501476839</v>
      </c>
      <c r="AM313" s="11">
        <f>'OddsRatio_working_3-way'!AA313+'OddsRatio_working_3-way'!AG313</f>
        <v>-0.60426483449971735</v>
      </c>
      <c r="AN313" s="11">
        <f>'OddsRatio_working_3-way'!AB313+'OddsRatio_working_3-way'!AH313</f>
        <v>-0.44719641564796658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1.0514612501476839</v>
      </c>
      <c r="AS313" s="11">
        <f>IF(('OddsRatio_working_3-way'!X313=0),IF(Q313&gt;0,-Q313^(1/3),(-Q313)^(1/3)),'OddsRatio_working_3-way'!AM313-'OddsRatio_working_3-way'!R313/3)</f>
        <v>-0.60426483449971735</v>
      </c>
      <c r="AT313" s="11">
        <f>IF(('OddsRatio_working_3-way'!X313=0),IF(Q313&gt;0,-Q313^(1/3),(-Q313)^(1/3)),'OddsRatio_working_3-way'!AN313-'OddsRatio_working_3-way'!R313/3)</f>
        <v>-0.44719641564796658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5.22</v>
      </c>
      <c r="B314" s="4">
        <f>IF('True_Odds_Calculator_3-way'!B315="","",'True_Odds_Calculator_3-way'!B315)</f>
        <v>4.0999999999999996</v>
      </c>
      <c r="C314" s="4">
        <f>IF('True_Odds_Calculator_3-way'!C315="","",'True_Odds_Calculator_3-way'!C315)</f>
        <v>1.65</v>
      </c>
      <c r="D314" s="9">
        <f t="shared" si="65"/>
        <v>0.1805931211447929</v>
      </c>
      <c r="E314" s="9">
        <f t="shared" si="66"/>
        <v>0.2307819432343752</v>
      </c>
      <c r="F314" s="9">
        <f t="shared" si="67"/>
        <v>0.58862493562083207</v>
      </c>
      <c r="G314" s="9">
        <f t="shared" si="68"/>
        <v>1.0751918176248783</v>
      </c>
      <c r="H314" s="9">
        <f t="shared" si="69"/>
        <v>5.5373094703769858</v>
      </c>
      <c r="I314" s="9">
        <f t="shared" si="70"/>
        <v>4.3330946346371215</v>
      </c>
      <c r="J314" s="9">
        <f t="shared" si="71"/>
        <v>1.6988746814561706</v>
      </c>
      <c r="K314" s="11">
        <f t="shared" si="72"/>
        <v>0.19157088122605365</v>
      </c>
      <c r="L314" s="11">
        <f t="shared" si="73"/>
        <v>0.24390243902439027</v>
      </c>
      <c r="M314" s="11">
        <f t="shared" si="74"/>
        <v>0.60606060606060608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-0.24079596072867737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0.2256940019765924</v>
      </c>
      <c r="Q314" s="11">
        <f>2*'OddsRatio_working_3-way'!K314*'OddsRatio_working_3-way'!L314*'OddsRatio_working_3-way'!M314</f>
        <v>5.6635885063134862E-2</v>
      </c>
      <c r="R314" s="11">
        <f t="shared" si="75"/>
        <v>0</v>
      </c>
      <c r="S314" s="11">
        <f t="shared" si="76"/>
        <v>-0.93728317241541492</v>
      </c>
      <c r="T314" s="11">
        <f t="shared" si="77"/>
        <v>-0.23520280361741908</v>
      </c>
      <c r="U314" s="11">
        <f>'OddsRatio_working_3-way'!S314-'OddsRatio_working_3-way'!R314^2/3</f>
        <v>-0.93728317241541492</v>
      </c>
      <c r="V314" s="11">
        <f>'OddsRatio_working_3-way'!S314*'OddsRatio_working_3-way'!R314/3-2*'OddsRatio_working_3-way'!R314^3/27-'OddsRatio_working_3-way'!T314</f>
        <v>0.23520280361741908</v>
      </c>
      <c r="W314" s="11">
        <f>'OddsRatio_working_3-way'!V314^2+4*'OddsRatio_working_3-way'!U314^3/27</f>
        <v>-6.6665274983017636E-2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0.17463220909422167</v>
      </c>
      <c r="Y314" s="11">
        <f>IF('OddsRatio_working_3-way'!W314&gt;=0,IF('OddsRatio_working_3-way'!V314+SQRT('OddsRatio_working_3-way'!W314)&gt;0,0,PI()),ACOS('OddsRatio_working_3-way'!V314/(2*'OddsRatio_working_3-way'!X314)))</f>
        <v>0.83196649364646214</v>
      </c>
      <c r="Z314" s="11">
        <f>'OddsRatio_working_3-way'!X314^(1/3)*COS('OddsRatio_working_3-way'!Y314/3)</f>
        <v>0.53759590881243913</v>
      </c>
      <c r="AA314" s="11">
        <f>'OddsRatio_working_3-way'!X314^(1/3)*COS(('OddsRatio_working_3-way'!Y314+2*PI())/3)</f>
        <v>-0.40132633712082699</v>
      </c>
      <c r="AB314" s="11">
        <f>'OddsRatio_working_3-way'!X314^(1/3)*COS(('OddsRatio_working_3-way'!Y314+4*PI())/3)</f>
        <v>-0.13626957169161227</v>
      </c>
      <c r="AC314" s="11">
        <f>'OddsRatio_working_3-way'!X314^(1/3)*SIN('OddsRatio_working_3-way'!Y314/3)</f>
        <v>0.15303059487108886</v>
      </c>
      <c r="AD314" s="11">
        <f>'OddsRatio_working_3-way'!X314^(1/3)*SIN(('OddsRatio_working_3-way'!Y314+2*PI())/3)</f>
        <v>0.38905641656661055</v>
      </c>
      <c r="AE314" s="11">
        <f>'OddsRatio_working_3-way'!X314^(1/3)*SIN(('OddsRatio_working_3-way'!Y314+4*PI())/3)</f>
        <v>-0.54208701143769922</v>
      </c>
      <c r="AF314" s="11">
        <f>-'OddsRatio_working_3-way'!U314/(3*'OddsRatio_working_3-way'!X314^(1/3))*COS(('OddsRatio_working_3-way'!Y314)/3)</f>
        <v>0.53759590881243902</v>
      </c>
      <c r="AG314" s="11">
        <f>-'OddsRatio_working_3-way'!U314/(3*'OddsRatio_working_3-way'!X314^(1/3))*COS(('OddsRatio_working_3-way'!Y314+2*PI())/3)</f>
        <v>-0.40132633712082694</v>
      </c>
      <c r="AH314" s="11">
        <f>-'OddsRatio_working_3-way'!U314/(3*'OddsRatio_working_3-way'!X314^(1/3))*COS(('OddsRatio_working_3-way'!Y314+4*PI())/3)</f>
        <v>-0.13626957169161225</v>
      </c>
      <c r="AI314" s="11">
        <f>'OddsRatio_working_3-way'!U314/(3*'OddsRatio_working_3-way'!X314^(1/3))*SIN(('OddsRatio_working_3-way'!Y314)/3)</f>
        <v>-0.15303059487108883</v>
      </c>
      <c r="AJ314" s="11">
        <f>'OddsRatio_working_3-way'!U314/(3*'OddsRatio_working_3-way'!X314^(1/3))*SIN(('OddsRatio_working_3-way'!Y314+2*PI())/3)</f>
        <v>-0.38905641656661044</v>
      </c>
      <c r="AK314" s="11">
        <f>'OddsRatio_working_3-way'!U314/(3*'OddsRatio_working_3-way'!X314^(1/3))*SIN(('OddsRatio_working_3-way'!Y314+4*PI())/3)</f>
        <v>0.54208701143769911</v>
      </c>
      <c r="AL314" s="11">
        <f>'OddsRatio_working_3-way'!Z314+'OddsRatio_working_3-way'!AF314</f>
        <v>1.0751918176248783</v>
      </c>
      <c r="AM314" s="11">
        <f>'OddsRatio_working_3-way'!AA314+'OddsRatio_working_3-way'!AG314</f>
        <v>-0.80265267424165399</v>
      </c>
      <c r="AN314" s="11">
        <f>'OddsRatio_working_3-way'!AB314+'OddsRatio_working_3-way'!AH314</f>
        <v>-0.27253914338322449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1.0751918176248783</v>
      </c>
      <c r="AS314" s="11">
        <f>IF(('OddsRatio_working_3-way'!X314=0),IF(Q314&gt;0,-Q314^(1/3),(-Q314)^(1/3)),'OddsRatio_working_3-way'!AM314-'OddsRatio_working_3-way'!R314/3)</f>
        <v>-0.80265267424165399</v>
      </c>
      <c r="AT314" s="11">
        <f>IF(('OddsRatio_working_3-way'!X314=0),IF(Q314&gt;0,-Q314^(1/3),(-Q314)^(1/3)),'OddsRatio_working_3-way'!AN314-'OddsRatio_working_3-way'!R314/3)</f>
        <v>-0.27253914338322449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3.93</v>
      </c>
      <c r="C315" s="4">
        <f>IF('True_Odds_Calculator_3-way'!C316="","",'True_Odds_Calculator_3-way'!C316)</f>
        <v>3.91</v>
      </c>
      <c r="D315" s="9">
        <f t="shared" si="65"/>
        <v>0.51505475558695069</v>
      </c>
      <c r="E315" s="9">
        <f t="shared" si="66"/>
        <v>0.24184358095522418</v>
      </c>
      <c r="F315" s="9">
        <f t="shared" si="67"/>
        <v>0.24310166345782502</v>
      </c>
      <c r="G315" s="9">
        <f t="shared" si="68"/>
        <v>1.0699331195388477</v>
      </c>
      <c r="H315" s="9">
        <f t="shared" si="69"/>
        <v>1.9415411451941864</v>
      </c>
      <c r="I315" s="9">
        <f t="shared" si="70"/>
        <v>4.1349040402488244</v>
      </c>
      <c r="J315" s="9">
        <f t="shared" si="71"/>
        <v>4.1135053778580462</v>
      </c>
      <c r="K315" s="11">
        <f t="shared" si="72"/>
        <v>0.53191489361702127</v>
      </c>
      <c r="L315" s="11">
        <f t="shared" si="73"/>
        <v>0.2544529262086514</v>
      </c>
      <c r="M315" s="11">
        <f t="shared" si="74"/>
        <v>0.25575447570332482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-0.25972641706547384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0.23261735649482201</v>
      </c>
      <c r="Q315" s="11">
        <f>2*'OddsRatio_working_3-way'!K315*'OddsRatio_working_3-way'!L315*'OddsRatio_working_3-way'!M315</f>
        <v>6.9231356099649408E-2</v>
      </c>
      <c r="R315" s="11">
        <f t="shared" si="75"/>
        <v>0</v>
      </c>
      <c r="S315" s="11">
        <f t="shared" si="76"/>
        <v>-0.89562455418688514</v>
      </c>
      <c r="T315" s="11">
        <f t="shared" si="77"/>
        <v>-0.26655492684133486</v>
      </c>
      <c r="U315" s="11">
        <f>'OddsRatio_working_3-way'!S315-'OddsRatio_working_3-way'!R315^2/3</f>
        <v>-0.89562455418688514</v>
      </c>
      <c r="V315" s="11">
        <f>'OddsRatio_working_3-way'!S315*'OddsRatio_working_3-way'!R315/3-2*'OddsRatio_working_3-way'!R315^3/27-'OddsRatio_working_3-way'!T315</f>
        <v>0.26655492684133486</v>
      </c>
      <c r="W315" s="11">
        <f>'OddsRatio_working_3-way'!V315^2+4*'OddsRatio_working_3-way'!U315^3/27</f>
        <v>-3.5380955884561138E-2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0.16311995962170794</v>
      </c>
      <c r="Y315" s="11">
        <f>IF('OddsRatio_working_3-way'!W315&gt;=0,IF('OddsRatio_working_3-way'!V315+SQRT('OddsRatio_working_3-way'!W315)&gt;0,0,PI()),ACOS('OddsRatio_working_3-way'!V315/(2*'OddsRatio_working_3-way'!X315)))</f>
        <v>0.61451731379445929</v>
      </c>
      <c r="Z315" s="11">
        <f>'OddsRatio_working_3-way'!X315^(1/3)*COS('OddsRatio_working_3-way'!Y315/3)</f>
        <v>0.53496655976942387</v>
      </c>
      <c r="AA315" s="11">
        <f>'OddsRatio_working_3-way'!X315^(1/3)*COS(('OddsRatio_working_3-way'!Y315+2*PI())/3)</f>
        <v>-0.36373411620872437</v>
      </c>
      <c r="AB315" s="11">
        <f>'OddsRatio_working_3-way'!X315^(1/3)*COS(('OddsRatio_working_3-way'!Y315+4*PI())/3)</f>
        <v>-0.17123244356069917</v>
      </c>
      <c r="AC315" s="11">
        <f>'OddsRatio_working_3-way'!X315^(1/3)*SIN('OddsRatio_working_3-way'!Y315/3)</f>
        <v>0.11114089252279052</v>
      </c>
      <c r="AD315" s="11">
        <f>'OddsRatio_working_3-way'!X315^(1/3)*SIN(('OddsRatio_working_3-way'!Y315+2*PI())/3)</f>
        <v>0.40772418467409216</v>
      </c>
      <c r="AE315" s="11">
        <f>'OddsRatio_working_3-way'!X315^(1/3)*SIN(('OddsRatio_working_3-way'!Y315+4*PI())/3)</f>
        <v>-0.51886507719688268</v>
      </c>
      <c r="AF315" s="11">
        <f>-'OddsRatio_working_3-way'!U315/(3*'OddsRatio_working_3-way'!X315^(1/3))*COS(('OddsRatio_working_3-way'!Y315)/3)</f>
        <v>0.53496655976942387</v>
      </c>
      <c r="AG315" s="11">
        <f>-'OddsRatio_working_3-way'!U315/(3*'OddsRatio_working_3-way'!X315^(1/3))*COS(('OddsRatio_working_3-way'!Y315+2*PI())/3)</f>
        <v>-0.36373411620872437</v>
      </c>
      <c r="AH315" s="11">
        <f>-'OddsRatio_working_3-way'!U315/(3*'OddsRatio_working_3-way'!X315^(1/3))*COS(('OddsRatio_working_3-way'!Y315+4*PI())/3)</f>
        <v>-0.17123244356069917</v>
      </c>
      <c r="AI315" s="11">
        <f>'OddsRatio_working_3-way'!U315/(3*'OddsRatio_working_3-way'!X315^(1/3))*SIN(('OddsRatio_working_3-way'!Y315)/3)</f>
        <v>-0.11114089252279052</v>
      </c>
      <c r="AJ315" s="11">
        <f>'OddsRatio_working_3-way'!U315/(3*'OddsRatio_working_3-way'!X315^(1/3))*SIN(('OddsRatio_working_3-way'!Y315+2*PI())/3)</f>
        <v>-0.40772418467409216</v>
      </c>
      <c r="AK315" s="11">
        <f>'OddsRatio_working_3-way'!U315/(3*'OddsRatio_working_3-way'!X315^(1/3))*SIN(('OddsRatio_working_3-way'!Y315+4*PI())/3)</f>
        <v>0.51886507719688268</v>
      </c>
      <c r="AL315" s="11">
        <f>'OddsRatio_working_3-way'!Z315+'OddsRatio_working_3-way'!AF315</f>
        <v>1.0699331195388477</v>
      </c>
      <c r="AM315" s="11">
        <f>'OddsRatio_working_3-way'!AA315+'OddsRatio_working_3-way'!AG315</f>
        <v>-0.72746823241744873</v>
      </c>
      <c r="AN315" s="11">
        <f>'OddsRatio_working_3-way'!AB315+'OddsRatio_working_3-way'!AH315</f>
        <v>-0.34246488712139833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1.0699331195388477</v>
      </c>
      <c r="AS315" s="11">
        <f>IF(('OddsRatio_working_3-way'!X315=0),IF(Q315&gt;0,-Q315^(1/3),(-Q315)^(1/3)),'OddsRatio_working_3-way'!AM315-'OddsRatio_working_3-way'!R315/3)</f>
        <v>-0.72746823241744873</v>
      </c>
      <c r="AT315" s="11">
        <f>IF(('OddsRatio_working_3-way'!X315=0),IF(Q315&gt;0,-Q315^(1/3),(-Q315)^(1/3)),'OddsRatio_working_3-way'!AN315-'OddsRatio_working_3-way'!R315/3)</f>
        <v>-0.34246488712139833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1.79</v>
      </c>
      <c r="B316" s="4">
        <f>IF('True_Odds_Calculator_3-way'!B317="","",'True_Odds_Calculator_3-way'!B317)</f>
        <v>3.59</v>
      </c>
      <c r="C316" s="4">
        <f>IF('True_Odds_Calculator_3-way'!C317="","",'True_Odds_Calculator_3-way'!C317)</f>
        <v>4.88</v>
      </c>
      <c r="D316" s="9">
        <f t="shared" si="65"/>
        <v>0.54142343371410784</v>
      </c>
      <c r="E316" s="9">
        <f t="shared" si="66"/>
        <v>0.26477312064887731</v>
      </c>
      <c r="F316" s="9">
        <f t="shared" si="67"/>
        <v>0.19380344563701457</v>
      </c>
      <c r="G316" s="9">
        <f t="shared" si="68"/>
        <v>1.0721306652773861</v>
      </c>
      <c r="H316" s="9">
        <f t="shared" si="69"/>
        <v>1.8469832255691356</v>
      </c>
      <c r="I316" s="9">
        <f t="shared" si="70"/>
        <v>3.7768184230684301</v>
      </c>
      <c r="J316" s="9">
        <f t="shared" si="71"/>
        <v>5.1598669812762594</v>
      </c>
      <c r="K316" s="11">
        <f t="shared" si="72"/>
        <v>0.55865921787709494</v>
      </c>
      <c r="L316" s="11">
        <f t="shared" si="73"/>
        <v>0.2785515320334262</v>
      </c>
      <c r="M316" s="11">
        <f t="shared" si="74"/>
        <v>0.20491803278688525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-0.25315778047567794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0.23150976767133824</v>
      </c>
      <c r="Q316" s="11">
        <f>2*'OddsRatio_working_3-way'!K316*'OddsRatio_working_3-way'!L316*'OddsRatio_working_3-way'!M316</f>
        <v>6.3776795501746072E-2</v>
      </c>
      <c r="R316" s="11">
        <f t="shared" si="75"/>
        <v>0</v>
      </c>
      <c r="S316" s="11">
        <f t="shared" si="76"/>
        <v>-0.91448806051442089</v>
      </c>
      <c r="T316" s="11">
        <f t="shared" si="77"/>
        <v>-0.25192508554116277</v>
      </c>
      <c r="U316" s="11">
        <f>'OddsRatio_working_3-way'!S316-'OddsRatio_working_3-way'!R316^2/3</f>
        <v>-0.91448806051442089</v>
      </c>
      <c r="V316" s="11">
        <f>'OddsRatio_working_3-way'!S316*'OddsRatio_working_3-way'!R316/3-2*'OddsRatio_working_3-way'!R316^3/27-'OddsRatio_working_3-way'!T316</f>
        <v>0.25192508554116277</v>
      </c>
      <c r="W316" s="11">
        <f>'OddsRatio_working_3-way'!V316^2+4*'OddsRatio_working_3-way'!U316^3/27</f>
        <v>-4.983386515264511E-2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0.16830041137618121</v>
      </c>
      <c r="Y316" s="11">
        <f>IF('OddsRatio_working_3-way'!W316&gt;=0,IF('OddsRatio_working_3-way'!V316+SQRT('OddsRatio_working_3-way'!W316)&gt;0,0,PI()),ACOS('OddsRatio_working_3-way'!V316/(2*'OddsRatio_working_3-way'!X316)))</f>
        <v>0.72509154827003963</v>
      </c>
      <c r="Z316" s="11">
        <f>'OddsRatio_working_3-way'!X316^(1/3)*COS('OddsRatio_working_3-way'!Y316/3)</f>
        <v>0.53606533263869305</v>
      </c>
      <c r="AA316" s="11">
        <f>'OddsRatio_working_3-way'!X316^(1/3)*COS(('OddsRatio_working_3-way'!Y316+2*PI())/3)</f>
        <v>-0.38247690813967933</v>
      </c>
      <c r="AB316" s="11">
        <f>'OddsRatio_working_3-way'!X316^(1/3)*COS(('OddsRatio_working_3-way'!Y316+4*PI())/3)</f>
        <v>-0.15358842449901386</v>
      </c>
      <c r="AC316" s="11">
        <f>'OddsRatio_working_3-way'!X316^(1/3)*SIN('OddsRatio_working_3-way'!Y316/3)</f>
        <v>0.13214882764434344</v>
      </c>
      <c r="AD316" s="11">
        <f>'OddsRatio_working_3-way'!X316^(1/3)*SIN(('OddsRatio_working_3-way'!Y316+2*PI())/3)</f>
        <v>0.39817178233109179</v>
      </c>
      <c r="AE316" s="11">
        <f>'OddsRatio_working_3-way'!X316^(1/3)*SIN(('OddsRatio_working_3-way'!Y316+4*PI())/3)</f>
        <v>-0.53032060997543529</v>
      </c>
      <c r="AF316" s="11">
        <f>-'OddsRatio_working_3-way'!U316/(3*'OddsRatio_working_3-way'!X316^(1/3))*COS(('OddsRatio_working_3-way'!Y316)/3)</f>
        <v>0.53606533263869294</v>
      </c>
      <c r="AG316" s="11">
        <f>-'OddsRatio_working_3-way'!U316/(3*'OddsRatio_working_3-way'!X316^(1/3))*COS(('OddsRatio_working_3-way'!Y316+2*PI())/3)</f>
        <v>-0.38247690813967922</v>
      </c>
      <c r="AH316" s="11">
        <f>-'OddsRatio_working_3-way'!U316/(3*'OddsRatio_working_3-way'!X316^(1/3))*COS(('OddsRatio_working_3-way'!Y316+4*PI())/3)</f>
        <v>-0.15358842449901383</v>
      </c>
      <c r="AI316" s="11">
        <f>'OddsRatio_working_3-way'!U316/(3*'OddsRatio_working_3-way'!X316^(1/3))*SIN(('OddsRatio_working_3-way'!Y316)/3)</f>
        <v>-0.13214882764434341</v>
      </c>
      <c r="AJ316" s="11">
        <f>'OddsRatio_working_3-way'!U316/(3*'OddsRatio_working_3-way'!X316^(1/3))*SIN(('OddsRatio_working_3-way'!Y316+2*PI())/3)</f>
        <v>-0.39817178233109174</v>
      </c>
      <c r="AK316" s="11">
        <f>'OddsRatio_working_3-way'!U316/(3*'OddsRatio_working_3-way'!X316^(1/3))*SIN(('OddsRatio_working_3-way'!Y316+4*PI())/3)</f>
        <v>0.53032060997543518</v>
      </c>
      <c r="AL316" s="11">
        <f>'OddsRatio_working_3-way'!Z316+'OddsRatio_working_3-way'!AF316</f>
        <v>1.0721306652773861</v>
      </c>
      <c r="AM316" s="11">
        <f>'OddsRatio_working_3-way'!AA316+'OddsRatio_working_3-way'!AG316</f>
        <v>-0.76495381627935854</v>
      </c>
      <c r="AN316" s="11">
        <f>'OddsRatio_working_3-way'!AB316+'OddsRatio_working_3-way'!AH316</f>
        <v>-0.30717684899802766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1.0721306652773861</v>
      </c>
      <c r="AS316" s="11">
        <f>IF(('OddsRatio_working_3-way'!X316=0),IF(Q316&gt;0,-Q316^(1/3),(-Q316)^(1/3)),'OddsRatio_working_3-way'!AM316-'OddsRatio_working_3-way'!R316/3)</f>
        <v>-0.76495381627935854</v>
      </c>
      <c r="AT316" s="11">
        <f>IF(('OddsRatio_working_3-way'!X316=0),IF(Q316&gt;0,-Q316^(1/3),(-Q316)^(1/3)),'OddsRatio_working_3-way'!AN316-'OddsRatio_working_3-way'!R316/3)</f>
        <v>-0.30717684899802766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4.17</v>
      </c>
      <c r="B317" s="4">
        <f>IF('True_Odds_Calculator_3-way'!B318="","",'True_Odds_Calculator_3-way'!B318)</f>
        <v>3.61</v>
      </c>
      <c r="C317" s="4">
        <f>IF('True_Odds_Calculator_3-way'!C318="","",'True_Odds_Calculator_3-way'!C318)</f>
        <v>1.91</v>
      </c>
      <c r="D317" s="9">
        <f t="shared" si="65"/>
        <v>0.22825404497289689</v>
      </c>
      <c r="E317" s="9">
        <f t="shared" si="66"/>
        <v>0.2642849872927151</v>
      </c>
      <c r="F317" s="9">
        <f t="shared" si="67"/>
        <v>0.50746096773438765</v>
      </c>
      <c r="G317" s="9">
        <f t="shared" si="68"/>
        <v>1.0665878130979014</v>
      </c>
      <c r="H317" s="9">
        <f t="shared" si="69"/>
        <v>4.3810833675203478</v>
      </c>
      <c r="I317" s="9">
        <f t="shared" si="70"/>
        <v>3.7837941921855225</v>
      </c>
      <c r="J317" s="9">
        <f t="shared" si="71"/>
        <v>1.9705949099190903</v>
      </c>
      <c r="K317" s="11">
        <f t="shared" si="72"/>
        <v>0.23980815347721823</v>
      </c>
      <c r="L317" s="11">
        <f t="shared" si="73"/>
        <v>0.2770083102493075</v>
      </c>
      <c r="M317" s="11">
        <f t="shared" si="74"/>
        <v>0.52356020942408377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-0.2618572108709456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0.23267487734225611</v>
      </c>
      <c r="Q317" s="11">
        <f>2*'OddsRatio_working_3-way'!K317*'OddsRatio_working_3-way'!L317*'OddsRatio_working_3-way'!M317</f>
        <v>6.955900667929929E-2</v>
      </c>
      <c r="R317" s="11">
        <f t="shared" si="75"/>
        <v>0</v>
      </c>
      <c r="S317" s="11">
        <f t="shared" si="76"/>
        <v>-0.88855631116046763</v>
      </c>
      <c r="T317" s="11">
        <f t="shared" si="77"/>
        <v>-0.26563716327667192</v>
      </c>
      <c r="U317" s="11">
        <f>'OddsRatio_working_3-way'!S317-'OddsRatio_working_3-way'!R317^2/3</f>
        <v>-0.88855631116046763</v>
      </c>
      <c r="V317" s="11">
        <f>'OddsRatio_working_3-way'!S317*'OddsRatio_working_3-way'!R317/3-2*'OddsRatio_working_3-way'!R317^3/27-'OddsRatio_working_3-way'!T317</f>
        <v>0.26563716327667192</v>
      </c>
      <c r="W317" s="11">
        <f>'OddsRatio_working_3-way'!V317^2+4*'OddsRatio_working_3-way'!U317^3/27</f>
        <v>-3.3369330688642965E-2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0.16119276751945186</v>
      </c>
      <c r="Y317" s="11">
        <f>IF('OddsRatio_working_3-way'!W317&gt;=0,IF('OddsRatio_working_3-way'!V317+SQRT('OddsRatio_working_3-way'!W317)&gt;0,0,PI()),ACOS('OddsRatio_working_3-way'!V317/(2*'OddsRatio_working_3-way'!X317)))</f>
        <v>0.60240797323709516</v>
      </c>
      <c r="Z317" s="11">
        <f>'OddsRatio_working_3-way'!X317^(1/3)*COS('OddsRatio_working_3-way'!Y317/3)</f>
        <v>0.5332939065489507</v>
      </c>
      <c r="AA317" s="11">
        <f>'OddsRatio_working_3-way'!X317^(1/3)*COS(('OddsRatio_working_3-way'!Y317+2*PI())/3)</f>
        <v>-0.36065378663480169</v>
      </c>
      <c r="AB317" s="11">
        <f>'OddsRatio_working_3-way'!X317^(1/3)*COS(('OddsRatio_working_3-way'!Y317+4*PI())/3)</f>
        <v>-0.17264011991414868</v>
      </c>
      <c r="AC317" s="11">
        <f>'OddsRatio_working_3-way'!X317^(1/3)*SIN('OddsRatio_working_3-way'!Y317/3)</f>
        <v>0.10854974109249761</v>
      </c>
      <c r="AD317" s="11">
        <f>'OddsRatio_working_3-way'!X317^(1/3)*SIN(('OddsRatio_working_3-way'!Y317+2*PI())/3)</f>
        <v>0.40757120020858706</v>
      </c>
      <c r="AE317" s="11">
        <f>'OddsRatio_working_3-way'!X317^(1/3)*SIN(('OddsRatio_working_3-way'!Y317+4*PI())/3)</f>
        <v>-0.51612094130108455</v>
      </c>
      <c r="AF317" s="11">
        <f>-'OddsRatio_working_3-way'!U317/(3*'OddsRatio_working_3-way'!X317^(1/3))*COS(('OddsRatio_working_3-way'!Y317)/3)</f>
        <v>0.5332939065489507</v>
      </c>
      <c r="AG317" s="11">
        <f>-'OddsRatio_working_3-way'!U317/(3*'OddsRatio_working_3-way'!X317^(1/3))*COS(('OddsRatio_working_3-way'!Y317+2*PI())/3)</f>
        <v>-0.36065378663480169</v>
      </c>
      <c r="AH317" s="11">
        <f>-'OddsRatio_working_3-way'!U317/(3*'OddsRatio_working_3-way'!X317^(1/3))*COS(('OddsRatio_working_3-way'!Y317+4*PI())/3)</f>
        <v>-0.17264011991414868</v>
      </c>
      <c r="AI317" s="11">
        <f>'OddsRatio_working_3-way'!U317/(3*'OddsRatio_working_3-way'!X317^(1/3))*SIN(('OddsRatio_working_3-way'!Y317)/3)</f>
        <v>-0.10854974109249761</v>
      </c>
      <c r="AJ317" s="11">
        <f>'OddsRatio_working_3-way'!U317/(3*'OddsRatio_working_3-way'!X317^(1/3))*SIN(('OddsRatio_working_3-way'!Y317+2*PI())/3)</f>
        <v>-0.40757120020858706</v>
      </c>
      <c r="AK317" s="11">
        <f>'OddsRatio_working_3-way'!U317/(3*'OddsRatio_working_3-way'!X317^(1/3))*SIN(('OddsRatio_working_3-way'!Y317+4*PI())/3)</f>
        <v>0.51612094130108455</v>
      </c>
      <c r="AL317" s="11">
        <f>'OddsRatio_working_3-way'!Z317+'OddsRatio_working_3-way'!AF317</f>
        <v>1.0665878130979014</v>
      </c>
      <c r="AM317" s="11">
        <f>'OddsRatio_working_3-way'!AA317+'OddsRatio_working_3-way'!AG317</f>
        <v>-0.72130757326960337</v>
      </c>
      <c r="AN317" s="11">
        <f>'OddsRatio_working_3-way'!AB317+'OddsRatio_working_3-way'!AH317</f>
        <v>-0.34528023982829736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1.0665878130979014</v>
      </c>
      <c r="AS317" s="11">
        <f>IF(('OddsRatio_working_3-way'!X317=0),IF(Q317&gt;0,-Q317^(1/3),(-Q317)^(1/3)),'OddsRatio_working_3-way'!AM317-'OddsRatio_working_3-way'!R317/3)</f>
        <v>-0.72130757326960337</v>
      </c>
      <c r="AT317" s="11">
        <f>IF(('OddsRatio_working_3-way'!X317=0),IF(Q317&gt;0,-Q317^(1/3),(-Q317)^(1/3)),'OddsRatio_working_3-way'!AN317-'OddsRatio_working_3-way'!R317/3)</f>
        <v>-0.34528023982829736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1.47</v>
      </c>
      <c r="B318" s="4">
        <f>IF('True_Odds_Calculator_3-way'!B319="","",'True_Odds_Calculator_3-way'!B319)</f>
        <v>4.53</v>
      </c>
      <c r="C318" s="4">
        <f>IF('True_Odds_Calculator_3-way'!C319="","",'True_Odds_Calculator_3-way'!C319)</f>
        <v>7.06</v>
      </c>
      <c r="D318" s="9">
        <f t="shared" si="65"/>
        <v>0.66168453888013634</v>
      </c>
      <c r="E318" s="9">
        <f t="shared" si="66"/>
        <v>0.20660534930450991</v>
      </c>
      <c r="F318" s="9">
        <f t="shared" si="67"/>
        <v>0.13171011181535389</v>
      </c>
      <c r="G318" s="9">
        <f t="shared" si="68"/>
        <v>1.087859981223859</v>
      </c>
      <c r="H318" s="9">
        <f t="shared" si="69"/>
        <v>1.5112941911752138</v>
      </c>
      <c r="I318" s="9">
        <f t="shared" si="70"/>
        <v>4.8401457337202229</v>
      </c>
      <c r="J318" s="9">
        <f t="shared" si="71"/>
        <v>7.5924314862165856</v>
      </c>
      <c r="K318" s="11">
        <f t="shared" si="72"/>
        <v>0.68027210884353739</v>
      </c>
      <c r="L318" s="11">
        <f t="shared" si="73"/>
        <v>0.22075055187637968</v>
      </c>
      <c r="M318" s="11">
        <f t="shared" si="74"/>
        <v>0.14164305949008499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-0.21385772852187246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0.21398224662045243</v>
      </c>
      <c r="Q318" s="11">
        <f>2*'OddsRatio_working_3-way'!K318*'OddsRatio_working_3-way'!L318*'OddsRatio_working_3-way'!M318</f>
        <v>4.2541202111421955E-2</v>
      </c>
      <c r="R318" s="11">
        <f t="shared" si="75"/>
        <v>0</v>
      </c>
      <c r="S318" s="11">
        <f t="shared" si="76"/>
        <v>-1.0005822473634252</v>
      </c>
      <c r="T318" s="11">
        <f t="shared" si="77"/>
        <v>-0.19892291200068096</v>
      </c>
      <c r="U318" s="11">
        <f>'OddsRatio_working_3-way'!S318-'OddsRatio_working_3-way'!R318^2/3</f>
        <v>-1.0005822473634252</v>
      </c>
      <c r="V318" s="11">
        <f>'OddsRatio_working_3-way'!S318*'OddsRatio_working_3-way'!R318/3-2*'OddsRatio_working_3-way'!R318^3/27-'OddsRatio_working_3-way'!T318</f>
        <v>0.19892291200068096</v>
      </c>
      <c r="W318" s="11">
        <f>'OddsRatio_working_3-way'!V318^2+4*'OddsRatio_working_3-way'!U318^3/27</f>
        <v>-0.10883675053652356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0.19261819452958892</v>
      </c>
      <c r="Y318" s="11">
        <f>IF('OddsRatio_working_3-way'!W318&gt;=0,IF('OddsRatio_working_3-way'!V318+SQRT('OddsRatio_working_3-way'!W318)&gt;0,0,PI()),ACOS('OddsRatio_working_3-way'!V318/(2*'OddsRatio_working_3-way'!X318)))</f>
        <v>1.0281945203116285</v>
      </c>
      <c r="Z318" s="11">
        <f>'OddsRatio_working_3-way'!X318^(1/3)*COS('OddsRatio_working_3-way'!Y318/3)</f>
        <v>0.54392999061192959</v>
      </c>
      <c r="AA318" s="11">
        <f>'OddsRatio_working_3-way'!X318^(1/3)*COS(('OddsRatio_working_3-way'!Y318+2*PI())/3)</f>
        <v>-0.44004439864122175</v>
      </c>
      <c r="AB318" s="11">
        <f>'OddsRatio_working_3-way'!X318^(1/3)*COS(('OddsRatio_working_3-way'!Y318+4*PI())/3)</f>
        <v>-0.10388559197070771</v>
      </c>
      <c r="AC318" s="11">
        <f>'OddsRatio_working_3-way'!X318^(1/3)*SIN('OddsRatio_working_3-way'!Y318/3)</f>
        <v>0.19408137752168458</v>
      </c>
      <c r="AD318" s="11">
        <f>'OddsRatio_working_3-way'!X318^(1/3)*SIN(('OddsRatio_working_3-way'!Y318+2*PI())/3)</f>
        <v>0.37401650098931993</v>
      </c>
      <c r="AE318" s="11">
        <f>'OddsRatio_working_3-way'!X318^(1/3)*SIN(('OddsRatio_working_3-way'!Y318+4*PI())/3)</f>
        <v>-0.56809787851100457</v>
      </c>
      <c r="AF318" s="11">
        <f>-'OddsRatio_working_3-way'!U318/(3*'OddsRatio_working_3-way'!X318^(1/3))*COS(('OddsRatio_working_3-way'!Y318)/3)</f>
        <v>0.54392999061192948</v>
      </c>
      <c r="AG318" s="11">
        <f>-'OddsRatio_working_3-way'!U318/(3*'OddsRatio_working_3-way'!X318^(1/3))*COS(('OddsRatio_working_3-way'!Y318+2*PI())/3)</f>
        <v>-0.44004439864122163</v>
      </c>
      <c r="AH318" s="11">
        <f>-'OddsRatio_working_3-way'!U318/(3*'OddsRatio_working_3-way'!X318^(1/3))*COS(('OddsRatio_working_3-way'!Y318+4*PI())/3)</f>
        <v>-0.10388559197070769</v>
      </c>
      <c r="AI318" s="11">
        <f>'OddsRatio_working_3-way'!U318/(3*'OddsRatio_working_3-way'!X318^(1/3))*SIN(('OddsRatio_working_3-way'!Y318)/3)</f>
        <v>-0.19408137752168456</v>
      </c>
      <c r="AJ318" s="11">
        <f>'OddsRatio_working_3-way'!U318/(3*'OddsRatio_working_3-way'!X318^(1/3))*SIN(('OddsRatio_working_3-way'!Y318+2*PI())/3)</f>
        <v>-0.37401650098931988</v>
      </c>
      <c r="AK318" s="11">
        <f>'OddsRatio_working_3-way'!U318/(3*'OddsRatio_working_3-way'!X318^(1/3))*SIN(('OddsRatio_working_3-way'!Y318+4*PI())/3)</f>
        <v>0.56809787851100446</v>
      </c>
      <c r="AL318" s="11">
        <f>'OddsRatio_working_3-way'!Z318+'OddsRatio_working_3-way'!AF318</f>
        <v>1.087859981223859</v>
      </c>
      <c r="AM318" s="11">
        <f>'OddsRatio_working_3-way'!AA318+'OddsRatio_working_3-way'!AG318</f>
        <v>-0.88008879728244338</v>
      </c>
      <c r="AN318" s="11">
        <f>'OddsRatio_working_3-way'!AB318+'OddsRatio_working_3-way'!AH318</f>
        <v>-0.20777118394141542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1.087859981223859</v>
      </c>
      <c r="AS318" s="11">
        <f>IF(('OddsRatio_working_3-way'!X318=0),IF(Q318&gt;0,-Q318^(1/3),(-Q318)^(1/3)),'OddsRatio_working_3-way'!AM318-'OddsRatio_working_3-way'!R318/3)</f>
        <v>-0.88008879728244338</v>
      </c>
      <c r="AT318" s="11">
        <f>IF(('OddsRatio_working_3-way'!X318=0),IF(Q318&gt;0,-Q318^(1/3),(-Q318)^(1/3)),'OddsRatio_working_3-way'!AN318-'OddsRatio_working_3-way'!R318/3)</f>
        <v>-0.20777118394141542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2.2599999999999998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3.29</v>
      </c>
      <c r="D319" s="9">
        <f t="shared" si="65"/>
        <v>0.43164140036218707</v>
      </c>
      <c r="E319" s="9">
        <f t="shared" si="66"/>
        <v>0.27364449612002884</v>
      </c>
      <c r="F319" s="9">
        <f t="shared" si="67"/>
        <v>0.29471410351778415</v>
      </c>
      <c r="G319" s="9">
        <f t="shared" si="68"/>
        <v>1.0450300951259717</v>
      </c>
      <c r="H319" s="9">
        <f t="shared" si="69"/>
        <v>2.3167379198587241</v>
      </c>
      <c r="I319" s="9">
        <f t="shared" si="70"/>
        <v>3.6543764416199678</v>
      </c>
      <c r="J319" s="9">
        <f t="shared" si="71"/>
        <v>3.3931189178384749</v>
      </c>
      <c r="K319" s="11">
        <f t="shared" si="72"/>
        <v>0.44247787610619471</v>
      </c>
      <c r="L319" s="11">
        <f t="shared" si="73"/>
        <v>0.2824858757062147</v>
      </c>
      <c r="M319" s="11">
        <f t="shared" si="74"/>
        <v>0.303951367781155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-0.27844033330248386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0.23137141015289658</v>
      </c>
      <c r="Q319" s="11">
        <f>2*'OddsRatio_working_3-way'!K319*'OddsRatio_working_3-way'!L319*'OddsRatio_working_3-way'!M319</f>
        <v>7.5984042743151597E-2</v>
      </c>
      <c r="R319" s="11">
        <f t="shared" si="75"/>
        <v>0</v>
      </c>
      <c r="S319" s="11">
        <f t="shared" si="76"/>
        <v>-0.83095508257974282</v>
      </c>
      <c r="T319" s="11">
        <f t="shared" si="77"/>
        <v>-0.27289165273554777</v>
      </c>
      <c r="U319" s="11">
        <f>'OddsRatio_working_3-way'!S319-'OddsRatio_working_3-way'!R319^2/3</f>
        <v>-0.83095508257974282</v>
      </c>
      <c r="V319" s="11">
        <f>'OddsRatio_working_3-way'!S319*'OddsRatio_working_3-way'!R319/3-2*'OddsRatio_working_3-way'!R319^3/27-'OddsRatio_working_3-way'!T319</f>
        <v>0.27289165273554777</v>
      </c>
      <c r="W319" s="11">
        <f>'OddsRatio_working_3-way'!V319^2+4*'OddsRatio_working_3-way'!U319^3/27</f>
        <v>-1.0532092737449691E-2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0.14577546678898723</v>
      </c>
      <c r="Y319" s="11">
        <f>IF('OddsRatio_working_3-way'!W319&gt;=0,IF('OddsRatio_working_3-way'!V319+SQRT('OddsRatio_working_3-way'!W319)&gt;0,0,PI()),ACOS('OddsRatio_working_3-way'!V319/(2*'OddsRatio_working_3-way'!X319)))</f>
        <v>0.35970720512200582</v>
      </c>
      <c r="Z319" s="11">
        <f>'OddsRatio_working_3-way'!X319^(1/3)*COS('OddsRatio_working_3-way'!Y319/3)</f>
        <v>0.52251504756298583</v>
      </c>
      <c r="AA319" s="11">
        <f>'OddsRatio_working_3-way'!X319^(1/3)*COS(('OddsRatio_working_3-way'!Y319+2*PI())/3)</f>
        <v>-0.31577623109947467</v>
      </c>
      <c r="AB319" s="11">
        <f>'OddsRatio_working_3-way'!X319^(1/3)*COS(('OddsRatio_working_3-way'!Y319+4*PI())/3)</f>
        <v>-0.20673881646351125</v>
      </c>
      <c r="AC319" s="11">
        <f>'OddsRatio_working_3-way'!X319^(1/3)*SIN('OddsRatio_working_3-way'!Y319/3)</f>
        <v>6.2952780691814328E-2</v>
      </c>
      <c r="AD319" s="11">
        <f>'OddsRatio_working_3-way'!X319^(1/3)*SIN(('OddsRatio_working_3-way'!Y319+2*PI())/3)</f>
        <v>0.42103491470327276</v>
      </c>
      <c r="AE319" s="11">
        <f>'OddsRatio_working_3-way'!X319^(1/3)*SIN(('OddsRatio_working_3-way'!Y319+4*PI())/3)</f>
        <v>-0.48398769539508707</v>
      </c>
      <c r="AF319" s="11">
        <f>-'OddsRatio_working_3-way'!U319/(3*'OddsRatio_working_3-way'!X319^(1/3))*COS(('OddsRatio_working_3-way'!Y319)/3)</f>
        <v>0.52251504756298572</v>
      </c>
      <c r="AG319" s="11">
        <f>-'OddsRatio_working_3-way'!U319/(3*'OddsRatio_working_3-way'!X319^(1/3))*COS(('OddsRatio_working_3-way'!Y319+2*PI())/3)</f>
        <v>-0.31577623109947461</v>
      </c>
      <c r="AH319" s="11">
        <f>-'OddsRatio_working_3-way'!U319/(3*'OddsRatio_working_3-way'!X319^(1/3))*COS(('OddsRatio_working_3-way'!Y319+4*PI())/3)</f>
        <v>-0.20673881646351122</v>
      </c>
      <c r="AI319" s="11">
        <f>'OddsRatio_working_3-way'!U319/(3*'OddsRatio_working_3-way'!X319^(1/3))*SIN(('OddsRatio_working_3-way'!Y319)/3)</f>
        <v>-6.2952780691814314E-2</v>
      </c>
      <c r="AJ319" s="11">
        <f>'OddsRatio_working_3-way'!U319/(3*'OddsRatio_working_3-way'!X319^(1/3))*SIN(('OddsRatio_working_3-way'!Y319+2*PI())/3)</f>
        <v>-0.4210349147032727</v>
      </c>
      <c r="AK319" s="11">
        <f>'OddsRatio_working_3-way'!U319/(3*'OddsRatio_working_3-way'!X319^(1/3))*SIN(('OddsRatio_working_3-way'!Y319+4*PI())/3)</f>
        <v>0.48398769539508696</v>
      </c>
      <c r="AL319" s="11">
        <f>'OddsRatio_working_3-way'!Z319+'OddsRatio_working_3-way'!AF319</f>
        <v>1.0450300951259717</v>
      </c>
      <c r="AM319" s="11">
        <f>'OddsRatio_working_3-way'!AA319+'OddsRatio_working_3-way'!AG319</f>
        <v>-0.63155246219894923</v>
      </c>
      <c r="AN319" s="11">
        <f>'OddsRatio_working_3-way'!AB319+'OddsRatio_working_3-way'!AH319</f>
        <v>-0.41347763292702244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1.0450300951259717</v>
      </c>
      <c r="AS319" s="11">
        <f>IF(('OddsRatio_working_3-way'!X319=0),IF(Q319&gt;0,-Q319^(1/3),(-Q319)^(1/3)),'OddsRatio_working_3-way'!AM319-'OddsRatio_working_3-way'!R319/3)</f>
        <v>-0.63155246219894923</v>
      </c>
      <c r="AT319" s="11">
        <f>IF(('OddsRatio_working_3-way'!X319=0),IF(Q319&gt;0,-Q319^(1/3),(-Q319)^(1/3)),'OddsRatio_working_3-way'!AN319-'OddsRatio_working_3-way'!R319/3)</f>
        <v>-0.41347763292702244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4.13</v>
      </c>
      <c r="C320" s="4">
        <f>IF('True_Odds_Calculator_3-way'!C321="","",'True_Odds_Calculator_3-way'!C321)</f>
        <v>3.65</v>
      </c>
      <c r="D320" s="9">
        <f t="shared" si="65"/>
        <v>0.50131060755853696</v>
      </c>
      <c r="E320" s="9">
        <f t="shared" si="66"/>
        <v>0.23378089131744648</v>
      </c>
      <c r="F320" s="9">
        <f t="shared" si="67"/>
        <v>0.26490850112401648</v>
      </c>
      <c r="G320" s="9">
        <f t="shared" si="68"/>
        <v>1.0471276582924995</v>
      </c>
      <c r="H320" s="9">
        <f t="shared" si="69"/>
        <v>1.9947712753778748</v>
      </c>
      <c r="I320" s="9">
        <f t="shared" si="70"/>
        <v>4.2775095704555239</v>
      </c>
      <c r="J320" s="9">
        <f t="shared" si="71"/>
        <v>3.7748882944751236</v>
      </c>
      <c r="K320" s="11">
        <f t="shared" si="72"/>
        <v>0.51282051282051289</v>
      </c>
      <c r="L320" s="11">
        <f t="shared" si="73"/>
        <v>0.24213075060532688</v>
      </c>
      <c r="M320" s="11">
        <f t="shared" si="74"/>
        <v>0.27397260273972601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-0.26806263931873398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0.22894835989797679</v>
      </c>
      <c r="Q320" s="11">
        <f>2*'OddsRatio_working_3-way'!K320*'OddsRatio_working_3-way'!L320*'OddsRatio_working_3-way'!M320</f>
        <v>6.8038145586322971E-2</v>
      </c>
      <c r="R320" s="11">
        <f t="shared" si="75"/>
        <v>0</v>
      </c>
      <c r="S320" s="11">
        <f t="shared" si="76"/>
        <v>-0.85408530065896571</v>
      </c>
      <c r="T320" s="11">
        <f t="shared" si="77"/>
        <v>-0.2538143538362454</v>
      </c>
      <c r="U320" s="11">
        <f>'OddsRatio_working_3-way'!S320-'OddsRatio_working_3-way'!R320^2/3</f>
        <v>-0.85408530065896571</v>
      </c>
      <c r="V320" s="11">
        <f>'OddsRatio_working_3-way'!S320*'OddsRatio_working_3-way'!R320/3-2*'OddsRatio_working_3-way'!R320^3/27-'OddsRatio_working_3-way'!T320</f>
        <v>0.2538143538362454</v>
      </c>
      <c r="W320" s="11">
        <f>'OddsRatio_working_3-way'!V320^2+4*'OddsRatio_working_3-way'!U320^3/27</f>
        <v>-2.7877905793864621E-2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0.15190427249354724</v>
      </c>
      <c r="Y320" s="11">
        <f>IF('OddsRatio_working_3-way'!W320&gt;=0,IF('OddsRatio_working_3-way'!V320+SQRT('OddsRatio_working_3-way'!W320)&gt;0,0,PI()),ACOS('OddsRatio_working_3-way'!V320/(2*'OddsRatio_working_3-way'!X320)))</f>
        <v>0.58186016688731212</v>
      </c>
      <c r="Z320" s="11">
        <f>'OddsRatio_working_3-way'!X320^(1/3)*COS('OddsRatio_working_3-way'!Y320/3)</f>
        <v>0.52356382914624977</v>
      </c>
      <c r="AA320" s="11">
        <f>'OddsRatio_working_3-way'!X320^(1/3)*COS(('OddsRatio_working_3-way'!Y320+2*PI())/3)</f>
        <v>-0.35084376258914596</v>
      </c>
      <c r="AB320" s="11">
        <f>'OddsRatio_working_3-way'!X320^(1/3)*COS(('OddsRatio_working_3-way'!Y320+4*PI())/3)</f>
        <v>-0.17272006655710381</v>
      </c>
      <c r="AC320" s="11">
        <f>'OddsRatio_working_3-way'!X320^(1/3)*SIN('OddsRatio_working_3-way'!Y320/3)</f>
        <v>0.10283976385315062</v>
      </c>
      <c r="AD320" s="11">
        <f>'OddsRatio_working_3-way'!X320^(1/3)*SIN(('OddsRatio_working_3-way'!Y320+2*PI())/3)</f>
        <v>0.40199969461673263</v>
      </c>
      <c r="AE320" s="11">
        <f>'OddsRatio_working_3-way'!X320^(1/3)*SIN(('OddsRatio_working_3-way'!Y320+4*PI())/3)</f>
        <v>-0.50483945846988321</v>
      </c>
      <c r="AF320" s="11">
        <f>-'OddsRatio_working_3-way'!U320/(3*'OddsRatio_working_3-way'!X320^(1/3))*COS(('OddsRatio_working_3-way'!Y320)/3)</f>
        <v>0.52356382914624977</v>
      </c>
      <c r="AG320" s="11">
        <f>-'OddsRatio_working_3-way'!U320/(3*'OddsRatio_working_3-way'!X320^(1/3))*COS(('OddsRatio_working_3-way'!Y320+2*PI())/3)</f>
        <v>-0.35084376258914596</v>
      </c>
      <c r="AH320" s="11">
        <f>-'OddsRatio_working_3-way'!U320/(3*'OddsRatio_working_3-way'!X320^(1/3))*COS(('OddsRatio_working_3-way'!Y320+4*PI())/3)</f>
        <v>-0.17272006655710381</v>
      </c>
      <c r="AI320" s="11">
        <f>'OddsRatio_working_3-way'!U320/(3*'OddsRatio_working_3-way'!X320^(1/3))*SIN(('OddsRatio_working_3-way'!Y320)/3)</f>
        <v>-0.10283976385315062</v>
      </c>
      <c r="AJ320" s="11">
        <f>'OddsRatio_working_3-way'!U320/(3*'OddsRatio_working_3-way'!X320^(1/3))*SIN(('OddsRatio_working_3-way'!Y320+2*PI())/3)</f>
        <v>-0.40199969461673263</v>
      </c>
      <c r="AK320" s="11">
        <f>'OddsRatio_working_3-way'!U320/(3*'OddsRatio_working_3-way'!X320^(1/3))*SIN(('OddsRatio_working_3-way'!Y320+4*PI())/3)</f>
        <v>0.50483945846988321</v>
      </c>
      <c r="AL320" s="11">
        <f>'OddsRatio_working_3-way'!Z320+'OddsRatio_working_3-way'!AF320</f>
        <v>1.0471276582924995</v>
      </c>
      <c r="AM320" s="11">
        <f>'OddsRatio_working_3-way'!AA320+'OddsRatio_working_3-way'!AG320</f>
        <v>-0.70168752517829192</v>
      </c>
      <c r="AN320" s="11">
        <f>'OddsRatio_working_3-way'!AB320+'OddsRatio_working_3-way'!AH320</f>
        <v>-0.34544013311420763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1.0471276582924995</v>
      </c>
      <c r="AS320" s="11">
        <f>IF(('OddsRatio_working_3-way'!X320=0),IF(Q320&gt;0,-Q320^(1/3),(-Q320)^(1/3)),'OddsRatio_working_3-way'!AM320-'OddsRatio_working_3-way'!R320/3)</f>
        <v>-0.70168752517829192</v>
      </c>
      <c r="AT320" s="11">
        <f>IF(('OddsRatio_working_3-way'!X320=0),IF(Q320&gt;0,-Q320^(1/3),(-Q320)^(1/3)),'OddsRatio_working_3-way'!AN320-'OddsRatio_working_3-way'!R320/3)</f>
        <v>-0.34544013311420763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2.17</v>
      </c>
      <c r="B321" s="4">
        <f>IF('True_Odds_Calculator_3-way'!B322="","",'True_Odds_Calculator_3-way'!B322)</f>
        <v>3.65</v>
      </c>
      <c r="C321" s="4">
        <f>IF('True_Odds_Calculator_3-way'!C322="","",'True_Odds_Calculator_3-way'!C322)</f>
        <v>3.41</v>
      </c>
      <c r="D321" s="9">
        <f t="shared" si="65"/>
        <v>0.45013017996570864</v>
      </c>
      <c r="E321" s="9">
        <f t="shared" si="66"/>
        <v>0.26547553365008186</v>
      </c>
      <c r="F321" s="9">
        <f t="shared" si="67"/>
        <v>0.2843942863842096</v>
      </c>
      <c r="G321" s="9">
        <f t="shared" si="68"/>
        <v>1.0440850804389898</v>
      </c>
      <c r="H321" s="9">
        <f t="shared" si="69"/>
        <v>2.2215795441136184</v>
      </c>
      <c r="I321" s="9">
        <f t="shared" si="70"/>
        <v>3.7668254631633231</v>
      </c>
      <c r="J321" s="9">
        <f t="shared" si="71"/>
        <v>3.5162450438579658</v>
      </c>
      <c r="K321" s="11">
        <f t="shared" si="72"/>
        <v>0.46082949308755761</v>
      </c>
      <c r="L321" s="11">
        <f t="shared" si="73"/>
        <v>0.27397260273972601</v>
      </c>
      <c r="M321" s="11">
        <f t="shared" si="74"/>
        <v>0.29325513196480935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-0.27665708772717745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0.23066466411726055</v>
      </c>
      <c r="Q321" s="11">
        <f>2*'OddsRatio_working_3-way'!K321*'OddsRatio_working_3-way'!L321*'OddsRatio_working_3-way'!M321</f>
        <v>7.4049651402009808E-2</v>
      </c>
      <c r="R321" s="11">
        <f t="shared" si="75"/>
        <v>0</v>
      </c>
      <c r="S321" s="11">
        <f t="shared" si="76"/>
        <v>-0.83375656850956281</v>
      </c>
      <c r="T321" s="11">
        <f t="shared" si="77"/>
        <v>-0.26765860947337489</v>
      </c>
      <c r="U321" s="11">
        <f>'OddsRatio_working_3-way'!S321-'OddsRatio_working_3-way'!R321^2/3</f>
        <v>-0.83375656850956281</v>
      </c>
      <c r="V321" s="11">
        <f>'OddsRatio_working_3-way'!S321*'OddsRatio_working_3-way'!R321/3-2*'OddsRatio_working_3-way'!R321^3/27-'OddsRatio_working_3-way'!T321</f>
        <v>0.26765860947337489</v>
      </c>
      <c r="W321" s="11">
        <f>'OddsRatio_working_3-way'!V321^2+4*'OddsRatio_working_3-way'!U321^3/27</f>
        <v>-1.4223445300709917E-2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0.14651328994832732</v>
      </c>
      <c r="Y321" s="11">
        <f>IF('OddsRatio_working_3-way'!W321&gt;=0,IF('OddsRatio_working_3-way'!V321+SQRT('OddsRatio_working_3-way'!W321)&gt;0,0,PI()),ACOS('OddsRatio_working_3-way'!V321/(2*'OddsRatio_working_3-way'!X321)))</f>
        <v>0.41916832248697866</v>
      </c>
      <c r="Z321" s="11">
        <f>'OddsRatio_working_3-way'!X321^(1/3)*COS('OddsRatio_working_3-way'!Y321/3)</f>
        <v>0.52204254021949503</v>
      </c>
      <c r="AA321" s="11">
        <f>'OddsRatio_working_3-way'!X321^(1/3)*COS(('OddsRatio_working_3-way'!Y321+2*PI())/3)</f>
        <v>-0.32460453660552774</v>
      </c>
      <c r="AB321" s="11">
        <f>'OddsRatio_working_3-way'!X321^(1/3)*COS(('OddsRatio_working_3-way'!Y321+4*PI())/3)</f>
        <v>-0.19743800361396746</v>
      </c>
      <c r="AC321" s="11">
        <f>'OddsRatio_working_3-way'!X321^(1/3)*SIN('OddsRatio_working_3-way'!Y321/3)</f>
        <v>7.3419632054588971E-2</v>
      </c>
      <c r="AD321" s="11">
        <f>'OddsRatio_working_3-way'!X321^(1/3)*SIN(('OddsRatio_working_3-way'!Y321+2*PI())/3)</f>
        <v>0.41539228565894787</v>
      </c>
      <c r="AE321" s="11">
        <f>'OddsRatio_working_3-way'!X321^(1/3)*SIN(('OddsRatio_working_3-way'!Y321+4*PI())/3)</f>
        <v>-0.48881191771353666</v>
      </c>
      <c r="AF321" s="11">
        <f>-'OddsRatio_working_3-way'!U321/(3*'OddsRatio_working_3-way'!X321^(1/3))*COS(('OddsRatio_working_3-way'!Y321)/3)</f>
        <v>0.52204254021949481</v>
      </c>
      <c r="AG321" s="11">
        <f>-'OddsRatio_working_3-way'!U321/(3*'OddsRatio_working_3-way'!X321^(1/3))*COS(('OddsRatio_working_3-way'!Y321+2*PI())/3)</f>
        <v>-0.32460453660552763</v>
      </c>
      <c r="AH321" s="11">
        <f>-'OddsRatio_working_3-way'!U321/(3*'OddsRatio_working_3-way'!X321^(1/3))*COS(('OddsRatio_working_3-way'!Y321+4*PI())/3)</f>
        <v>-0.19743800361396738</v>
      </c>
      <c r="AI321" s="11">
        <f>'OddsRatio_working_3-way'!U321/(3*'OddsRatio_working_3-way'!X321^(1/3))*SIN(('OddsRatio_working_3-way'!Y321)/3)</f>
        <v>-7.3419632054588943E-2</v>
      </c>
      <c r="AJ321" s="11">
        <f>'OddsRatio_working_3-way'!U321/(3*'OddsRatio_working_3-way'!X321^(1/3))*SIN(('OddsRatio_working_3-way'!Y321+2*PI())/3)</f>
        <v>-0.4153922856589477</v>
      </c>
      <c r="AK321" s="11">
        <f>'OddsRatio_working_3-way'!U321/(3*'OddsRatio_working_3-way'!X321^(1/3))*SIN(('OddsRatio_working_3-way'!Y321+4*PI())/3)</f>
        <v>0.48881191771353644</v>
      </c>
      <c r="AL321" s="11">
        <f>'OddsRatio_working_3-way'!Z321+'OddsRatio_working_3-way'!AF321</f>
        <v>1.0440850804389898</v>
      </c>
      <c r="AM321" s="11">
        <f>'OddsRatio_working_3-way'!AA321+'OddsRatio_working_3-way'!AG321</f>
        <v>-0.64920907321105537</v>
      </c>
      <c r="AN321" s="11">
        <f>'OddsRatio_working_3-way'!AB321+'OddsRatio_working_3-way'!AH321</f>
        <v>-0.39487600722793481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1.0440850804389898</v>
      </c>
      <c r="AS321" s="11">
        <f>IF(('OddsRatio_working_3-way'!X321=0),IF(Q321&gt;0,-Q321^(1/3),(-Q321)^(1/3)),'OddsRatio_working_3-way'!AM321-'OddsRatio_working_3-way'!R321/3)</f>
        <v>-0.64920907321105537</v>
      </c>
      <c r="AT321" s="11">
        <f>IF(('OddsRatio_working_3-way'!X321=0),IF(Q321&gt;0,-Q321^(1/3),(-Q321)^(1/3)),'OddsRatio_working_3-way'!AN321-'OddsRatio_working_3-way'!R321/3)</f>
        <v>-0.39487600722793481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3.04</v>
      </c>
      <c r="B322" s="4">
        <f>IF('True_Odds_Calculator_3-way'!B323="","",'True_Odds_Calculator_3-way'!B323)</f>
        <v>3.99</v>
      </c>
      <c r="C322" s="4">
        <f>IF('True_Odds_Calculator_3-way'!C323="","",'True_Odds_Calculator_3-way'!C323)</f>
        <v>2.23</v>
      </c>
      <c r="D322" s="9">
        <f t="shared" si="65"/>
        <v>0.31953170215750243</v>
      </c>
      <c r="E322" s="9">
        <f t="shared" si="66"/>
        <v>0.24264211655272086</v>
      </c>
      <c r="F322" s="9">
        <f t="shared" si="67"/>
        <v>0.43782618128977663</v>
      </c>
      <c r="G322" s="9">
        <f t="shared" si="68"/>
        <v>1.0439117272152387</v>
      </c>
      <c r="H322" s="9">
        <f t="shared" si="69"/>
        <v>3.1295799235190866</v>
      </c>
      <c r="I322" s="9">
        <f t="shared" si="70"/>
        <v>4.1212960643735634</v>
      </c>
      <c r="J322" s="9">
        <f t="shared" si="71"/>
        <v>2.2840114244747434</v>
      </c>
      <c r="K322" s="11">
        <f t="shared" si="72"/>
        <v>0.32894736842105265</v>
      </c>
      <c r="L322" s="11">
        <f t="shared" si="73"/>
        <v>0.25062656641604009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-0.27736721435403466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0.23143177746111801</v>
      </c>
      <c r="Q322" s="11">
        <f>2*'OddsRatio_working_3-way'!K322*'OddsRatio_working_3-way'!L322*'OddsRatio_working_3-way'!M322</f>
        <v>7.3939865003552083E-2</v>
      </c>
      <c r="R322" s="11">
        <f t="shared" si="75"/>
        <v>0</v>
      </c>
      <c r="S322" s="11">
        <f t="shared" si="76"/>
        <v>-0.83438764743736393</v>
      </c>
      <c r="T322" s="11">
        <f t="shared" si="77"/>
        <v>-0.26657752314292776</v>
      </c>
      <c r="U322" s="11">
        <f>'OddsRatio_working_3-way'!S322-'OddsRatio_working_3-way'!R322^2/3</f>
        <v>-0.83438764743736393</v>
      </c>
      <c r="V322" s="11">
        <f>'OddsRatio_working_3-way'!S322*'OddsRatio_working_3-way'!R322/3-2*'OddsRatio_working_3-way'!R322^3/27-'OddsRatio_working_3-way'!T322</f>
        <v>0.26657752314292776</v>
      </c>
      <c r="W322" s="11">
        <f>'OddsRatio_working_3-way'!V322^2+4*'OddsRatio_working_3-way'!U322^3/27</f>
        <v>-1.4996123642087231E-2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0.14667966754726558</v>
      </c>
      <c r="Y322" s="11">
        <f>IF('OddsRatio_working_3-way'!W322&gt;=0,IF('OddsRatio_working_3-way'!V322+SQRT('OddsRatio_working_3-way'!W322)&gt;0,0,PI()),ACOS('OddsRatio_working_3-way'!V322/(2*'OddsRatio_working_3-way'!X322)))</f>
        <v>0.43062156735410317</v>
      </c>
      <c r="Z322" s="11">
        <f>'OddsRatio_working_3-way'!X322^(1/3)*COS('OddsRatio_working_3-way'!Y322/3)</f>
        <v>0.52195586360761936</v>
      </c>
      <c r="AA322" s="11">
        <f>'OddsRatio_working_3-way'!X322^(1/3)*COS(('OddsRatio_working_3-way'!Y322+2*PI())/3)</f>
        <v>-0.32631145454335908</v>
      </c>
      <c r="AB322" s="11">
        <f>'OddsRatio_working_3-way'!X322^(1/3)*COS(('OddsRatio_working_3-way'!Y322+4*PI())/3)</f>
        <v>-0.19564440906426034</v>
      </c>
      <c r="AC322" s="11">
        <f>'OddsRatio_working_3-way'!X322^(1/3)*SIN('OddsRatio_working_3-way'!Y322/3)</f>
        <v>7.5440653881570674E-2</v>
      </c>
      <c r="AD322" s="11">
        <f>'OddsRatio_working_3-way'!X322^(1/3)*SIN(('OddsRatio_working_3-way'!Y322+2*PI())/3)</f>
        <v>0.4143067105976585</v>
      </c>
      <c r="AE322" s="11">
        <f>'OddsRatio_working_3-way'!X322^(1/3)*SIN(('OddsRatio_working_3-way'!Y322+4*PI())/3)</f>
        <v>-0.48974736447922929</v>
      </c>
      <c r="AF322" s="11">
        <f>-'OddsRatio_working_3-way'!U322/(3*'OddsRatio_working_3-way'!X322^(1/3))*COS(('OddsRatio_working_3-way'!Y322)/3)</f>
        <v>0.52195586360761925</v>
      </c>
      <c r="AG322" s="11">
        <f>-'OddsRatio_working_3-way'!U322/(3*'OddsRatio_working_3-way'!X322^(1/3))*COS(('OddsRatio_working_3-way'!Y322+2*PI())/3)</f>
        <v>-0.32631145454335903</v>
      </c>
      <c r="AH322" s="11">
        <f>-'OddsRatio_working_3-way'!U322/(3*'OddsRatio_working_3-way'!X322^(1/3))*COS(('OddsRatio_working_3-way'!Y322+4*PI())/3)</f>
        <v>-0.19564440906426031</v>
      </c>
      <c r="AI322" s="11">
        <f>'OddsRatio_working_3-way'!U322/(3*'OddsRatio_working_3-way'!X322^(1/3))*SIN(('OddsRatio_working_3-way'!Y322)/3)</f>
        <v>-7.544065388157066E-2</v>
      </c>
      <c r="AJ322" s="11">
        <f>'OddsRatio_working_3-way'!U322/(3*'OddsRatio_working_3-way'!X322^(1/3))*SIN(('OddsRatio_working_3-way'!Y322+2*PI())/3)</f>
        <v>-0.41430671059765845</v>
      </c>
      <c r="AK322" s="11">
        <f>'OddsRatio_working_3-way'!U322/(3*'OddsRatio_working_3-way'!X322^(1/3))*SIN(('OddsRatio_working_3-way'!Y322+4*PI())/3)</f>
        <v>0.48974736447922917</v>
      </c>
      <c r="AL322" s="11">
        <f>'OddsRatio_working_3-way'!Z322+'OddsRatio_working_3-way'!AF322</f>
        <v>1.0439117272152387</v>
      </c>
      <c r="AM322" s="11">
        <f>'OddsRatio_working_3-way'!AA322+'OddsRatio_working_3-way'!AG322</f>
        <v>-0.65262290908671816</v>
      </c>
      <c r="AN322" s="11">
        <f>'OddsRatio_working_3-way'!AB322+'OddsRatio_working_3-way'!AH322</f>
        <v>-0.39128881812852068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1.0439117272152387</v>
      </c>
      <c r="AS322" s="11">
        <f>IF(('OddsRatio_working_3-way'!X322=0),IF(Q322&gt;0,-Q322^(1/3),(-Q322)^(1/3)),'OddsRatio_working_3-way'!AM322-'OddsRatio_working_3-way'!R322/3)</f>
        <v>-0.65262290908671816</v>
      </c>
      <c r="AT322" s="11">
        <f>IF(('OddsRatio_working_3-way'!X322=0),IF(Q322&gt;0,-Q322^(1/3),(-Q322)^(1/3)),'OddsRatio_working_3-way'!AN322-'OddsRatio_working_3-way'!R322/3)</f>
        <v>-0.39128881812852068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2.8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2.5299999999999998</v>
      </c>
      <c r="D323" s="9">
        <f t="shared" si="65"/>
        <v>0.34932275227537557</v>
      </c>
      <c r="E323" s="9">
        <f t="shared" si="66"/>
        <v>0.2635724530968368</v>
      </c>
      <c r="F323" s="9">
        <f t="shared" si="67"/>
        <v>0.38710479462778791</v>
      </c>
      <c r="G323" s="9">
        <f t="shared" si="68"/>
        <v>1.0348234046949467</v>
      </c>
      <c r="H323" s="9">
        <f t="shared" si="69"/>
        <v>2.8626821284509041</v>
      </c>
      <c r="I323" s="9">
        <f t="shared" si="70"/>
        <v>3.7940231926763563</v>
      </c>
      <c r="J323" s="9">
        <f t="shared" si="71"/>
        <v>2.5832798091832676</v>
      </c>
      <c r="K323" s="11">
        <f t="shared" si="72"/>
        <v>0.35714285714285715</v>
      </c>
      <c r="L323" s="11">
        <f t="shared" si="73"/>
        <v>0.27027027027027023</v>
      </c>
      <c r="M323" s="11">
        <f t="shared" si="74"/>
        <v>0.39525691699604748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-0.28369221847482728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0.23005783875349095</v>
      </c>
      <c r="Q323" s="11">
        <f>2*'OddsRatio_working_3-way'!K323*'OddsRatio_working_3-way'!L323*'OddsRatio_working_3-way'!M323</f>
        <v>7.6304424130511084E-2</v>
      </c>
      <c r="R323" s="11">
        <f t="shared" si="75"/>
        <v>0</v>
      </c>
      <c r="S323" s="11">
        <f t="shared" si="76"/>
        <v>-0.81094166061486295</v>
      </c>
      <c r="T323" s="11">
        <f t="shared" si="77"/>
        <v>-0.26896904166330443</v>
      </c>
      <c r="U323" s="11">
        <f>'OddsRatio_working_3-way'!S323-'OddsRatio_working_3-way'!R323^2/3</f>
        <v>-0.81094166061486295</v>
      </c>
      <c r="V323" s="11">
        <f>'OddsRatio_working_3-way'!S323*'OddsRatio_working_3-way'!R323/3-2*'OddsRatio_working_3-way'!R323^3/27-'OddsRatio_working_3-way'!T323</f>
        <v>0.26896904166330443</v>
      </c>
      <c r="W323" s="11">
        <f>'OddsRatio_working_3-way'!V323^2+4*'OddsRatio_working_3-way'!U323^3/27</f>
        <v>-6.6625622066172896E-3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0.14054083710784357</v>
      </c>
      <c r="Y323" s="11">
        <f>IF('OddsRatio_working_3-way'!W323&gt;=0,IF('OddsRatio_working_3-way'!V323+SQRT('OddsRatio_working_3-way'!W323)&gt;0,0,PI()),ACOS('OddsRatio_working_3-way'!V323/(2*'OddsRatio_working_3-way'!X323)))</f>
        <v>0.29463888216766465</v>
      </c>
      <c r="Z323" s="11">
        <f>'OddsRatio_working_3-way'!X323^(1/3)*COS('OddsRatio_working_3-way'!Y323/3)</f>
        <v>0.51741170234747347</v>
      </c>
      <c r="AA323" s="11">
        <f>'OddsRatio_working_3-way'!X323^(1/3)*COS(('OddsRatio_working_3-way'!Y323+2*PI())/3)</f>
        <v>-0.30285630823969362</v>
      </c>
      <c r="AB323" s="11">
        <f>'OddsRatio_working_3-way'!X323^(1/3)*COS(('OddsRatio_working_3-way'!Y323+4*PI())/3)</f>
        <v>-0.21455539410777993</v>
      </c>
      <c r="AC323" s="11">
        <f>'OddsRatio_working_3-way'!X323^(1/3)*SIN('OddsRatio_working_3-way'!Y323/3)</f>
        <v>5.0980556543750499E-2</v>
      </c>
      <c r="AD323" s="11">
        <f>'OddsRatio_working_3-way'!X323^(1/3)*SIN(('OddsRatio_working_3-way'!Y323+2*PI())/3)</f>
        <v>0.42260140017638925</v>
      </c>
      <c r="AE323" s="11">
        <f>'OddsRatio_working_3-way'!X323^(1/3)*SIN(('OddsRatio_working_3-way'!Y323+4*PI())/3)</f>
        <v>-0.47358195672013964</v>
      </c>
      <c r="AF323" s="11">
        <f>-'OddsRatio_working_3-way'!U323/(3*'OddsRatio_working_3-way'!X323^(1/3))*COS(('OddsRatio_working_3-way'!Y323)/3)</f>
        <v>0.51741170234747336</v>
      </c>
      <c r="AG323" s="11">
        <f>-'OddsRatio_working_3-way'!U323/(3*'OddsRatio_working_3-way'!X323^(1/3))*COS(('OddsRatio_working_3-way'!Y323+2*PI())/3)</f>
        <v>-0.30285630823969356</v>
      </c>
      <c r="AH323" s="11">
        <f>-'OddsRatio_working_3-way'!U323/(3*'OddsRatio_working_3-way'!X323^(1/3))*COS(('OddsRatio_working_3-way'!Y323+4*PI())/3)</f>
        <v>-0.21455539410777991</v>
      </c>
      <c r="AI323" s="11">
        <f>'OddsRatio_working_3-way'!U323/(3*'OddsRatio_working_3-way'!X323^(1/3))*SIN(('OddsRatio_working_3-way'!Y323)/3)</f>
        <v>-5.0980556543750485E-2</v>
      </c>
      <c r="AJ323" s="11">
        <f>'OddsRatio_working_3-way'!U323/(3*'OddsRatio_working_3-way'!X323^(1/3))*SIN(('OddsRatio_working_3-way'!Y323+2*PI())/3)</f>
        <v>-0.4226014001763892</v>
      </c>
      <c r="AK323" s="11">
        <f>'OddsRatio_working_3-way'!U323/(3*'OddsRatio_working_3-way'!X323^(1/3))*SIN(('OddsRatio_working_3-way'!Y323+4*PI())/3)</f>
        <v>0.47358195672013959</v>
      </c>
      <c r="AL323" s="11">
        <f>'OddsRatio_working_3-way'!Z323+'OddsRatio_working_3-way'!AF323</f>
        <v>1.0348234046949467</v>
      </c>
      <c r="AM323" s="11">
        <f>'OddsRatio_working_3-way'!AA323+'OddsRatio_working_3-way'!AG323</f>
        <v>-0.60571261647938712</v>
      </c>
      <c r="AN323" s="11">
        <f>'OddsRatio_working_3-way'!AB323+'OddsRatio_working_3-way'!AH323</f>
        <v>-0.42911078821555981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1.0348234046949467</v>
      </c>
      <c r="AS323" s="11">
        <f>IF(('OddsRatio_working_3-way'!X323=0),IF(Q323&gt;0,-Q323^(1/3),(-Q323)^(1/3)),'OddsRatio_working_3-way'!AM323-'OddsRatio_working_3-way'!R323/3)</f>
        <v>-0.60571261647938712</v>
      </c>
      <c r="AT323" s="11">
        <f>IF(('OddsRatio_working_3-way'!X323=0),IF(Q323&gt;0,-Q323^(1/3),(-Q323)^(1/3)),'OddsRatio_working_3-way'!AN323-'OddsRatio_working_3-way'!R323/3)</f>
        <v>-0.42911078821555981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6.37</v>
      </c>
      <c r="B324" s="4">
        <f>IF('True_Odds_Calculator_3-way'!B325="","",'True_Odds_Calculator_3-way'!B325)</f>
        <v>4.58</v>
      </c>
      <c r="C324" s="4">
        <f>IF('True_Odds_Calculator_3-way'!C325="","",'True_Odds_Calculator_3-way'!C325)</f>
        <v>1.54</v>
      </c>
      <c r="D324" s="9">
        <f t="shared" ref="D324:D387" si="78">(K324/(AR324+K324-(AR324*K324)))</f>
        <v>0.15089821420822658</v>
      </c>
      <c r="E324" s="9">
        <f t="shared" ref="E324:E387" si="79">(L324/(AR324+L324-(AR324*L324)))</f>
        <v>0.21046771978065096</v>
      </c>
      <c r="F324" s="9">
        <f t="shared" ref="F324:F387" si="80">(M324/(AR324+M324-(AR324*M324)))</f>
        <v>0.63863406601112249</v>
      </c>
      <c r="G324" s="9">
        <f t="shared" ref="G324:G387" si="81">AR324</f>
        <v>1.0478554303143328</v>
      </c>
      <c r="H324" s="9">
        <f t="shared" ref="H324:H387" si="82">IF(A324="","",1/D324)</f>
        <v>6.6269836607879657</v>
      </c>
      <c r="I324" s="9">
        <f t="shared" ref="I324:I387" si="83">IF(B324="","",1/E324)</f>
        <v>4.7513224405253123</v>
      </c>
      <c r="J324" s="9">
        <f t="shared" ref="J324:J387" si="84">IF(C324="","",1/F324)</f>
        <v>1.5658419323697399</v>
      </c>
      <c r="K324" s="11">
        <f t="shared" ref="K324:K387" si="85">1/A324</f>
        <v>0.15698587127158556</v>
      </c>
      <c r="L324" s="11">
        <f t="shared" ref="L324:L387" si="86">1/B324</f>
        <v>0.2183406113537118</v>
      </c>
      <c r="M324" s="11">
        <f t="shared" ref="M324:M387" si="87">1/C324</f>
        <v>0.64935064935064934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-0.23106035751967491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0.21122269584973447</v>
      </c>
      <c r="Q324" s="11">
        <f>2*'OddsRatio_working_3-way'!K324*'OddsRatio_working_3-way'!L324*'OddsRatio_working_3-way'!M324</f>
        <v>4.4514793645887132E-2</v>
      </c>
      <c r="R324" s="11">
        <f t="shared" ref="R324:R387" si="88">O324/N324</f>
        <v>0</v>
      </c>
      <c r="S324" s="11">
        <f t="shared" ref="S324:S387" si="89">P324/N324</f>
        <v>-0.91414510960301243</v>
      </c>
      <c r="T324" s="11">
        <f t="shared" ref="T324:T387" si="90">Q324/N324</f>
        <v>-0.19265439612286878</v>
      </c>
      <c r="U324" s="11">
        <f>'OddsRatio_working_3-way'!S324-'OddsRatio_working_3-way'!R324^2/3</f>
        <v>-0.91414510960301243</v>
      </c>
      <c r="V324" s="11">
        <f>'OddsRatio_working_3-way'!S324*'OddsRatio_working_3-way'!R324/3-2*'OddsRatio_working_3-way'!R324^3/27-'OddsRatio_working_3-way'!T324</f>
        <v>0.19265439612286878</v>
      </c>
      <c r="W324" s="11">
        <f>'OddsRatio_working_3-way'!V324^2+4*'OddsRatio_working_3-way'!U324^3/27</f>
        <v>-7.6056976052539749E-2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0.16820574633317895</v>
      </c>
      <c r="Y324" s="11">
        <f>IF('OddsRatio_working_3-way'!W324&gt;=0,IF('OddsRatio_working_3-way'!V324+SQRT('OddsRatio_working_3-way'!W324)&gt;0,0,PI()),ACOS('OddsRatio_working_3-way'!V324/(2*'OddsRatio_working_3-way'!X324)))</f>
        <v>0.96103131678913467</v>
      </c>
      <c r="Z324" s="11">
        <f>'OddsRatio_working_3-way'!X324^(1/3)*COS('OddsRatio_working_3-way'!Y324/3)</f>
        <v>0.52392771515716641</v>
      </c>
      <c r="AA324" s="11">
        <f>'OddsRatio_working_3-way'!X324^(1/3)*COS(('OddsRatio_working_3-way'!Y324+2*PI())/3)</f>
        <v>-0.41249986446197434</v>
      </c>
      <c r="AB324" s="11">
        <f>'OddsRatio_working_3-way'!X324^(1/3)*COS(('OddsRatio_working_3-way'!Y324+4*PI())/3)</f>
        <v>-0.11142785069519176</v>
      </c>
      <c r="AC324" s="11">
        <f>'OddsRatio_working_3-way'!X324^(1/3)*SIN('OddsRatio_working_3-way'!Y324/3)</f>
        <v>0.17382400819371457</v>
      </c>
      <c r="AD324" s="11">
        <f>'OddsRatio_working_3-way'!X324^(1/3)*SIN(('OddsRatio_working_3-way'!Y324+2*PI())/3)</f>
        <v>0.36682270697598623</v>
      </c>
      <c r="AE324" s="11">
        <f>'OddsRatio_working_3-way'!X324^(1/3)*SIN(('OddsRatio_working_3-way'!Y324+4*PI())/3)</f>
        <v>-0.54064671516970075</v>
      </c>
      <c r="AF324" s="11">
        <f>-'OddsRatio_working_3-way'!U324/(3*'OddsRatio_working_3-way'!X324^(1/3))*COS(('OddsRatio_working_3-way'!Y324)/3)</f>
        <v>0.52392771515716641</v>
      </c>
      <c r="AG324" s="11">
        <f>-'OddsRatio_working_3-way'!U324/(3*'OddsRatio_working_3-way'!X324^(1/3))*COS(('OddsRatio_working_3-way'!Y324+2*PI())/3)</f>
        <v>-0.41249986446197434</v>
      </c>
      <c r="AH324" s="11">
        <f>-'OddsRatio_working_3-way'!U324/(3*'OddsRatio_working_3-way'!X324^(1/3))*COS(('OddsRatio_working_3-way'!Y324+4*PI())/3)</f>
        <v>-0.11142785069519176</v>
      </c>
      <c r="AI324" s="11">
        <f>'OddsRatio_working_3-way'!U324/(3*'OddsRatio_working_3-way'!X324^(1/3))*SIN(('OddsRatio_working_3-way'!Y324)/3)</f>
        <v>-0.17382400819371457</v>
      </c>
      <c r="AJ324" s="11">
        <f>'OddsRatio_working_3-way'!U324/(3*'OddsRatio_working_3-way'!X324^(1/3))*SIN(('OddsRatio_working_3-way'!Y324+2*PI())/3)</f>
        <v>-0.36682270697598623</v>
      </c>
      <c r="AK324" s="11">
        <f>'OddsRatio_working_3-way'!U324/(3*'OddsRatio_working_3-way'!X324^(1/3))*SIN(('OddsRatio_working_3-way'!Y324+4*PI())/3)</f>
        <v>0.54064671516970075</v>
      </c>
      <c r="AL324" s="11">
        <f>'OddsRatio_working_3-way'!Z324+'OddsRatio_working_3-way'!AF324</f>
        <v>1.0478554303143328</v>
      </c>
      <c r="AM324" s="11">
        <f>'OddsRatio_working_3-way'!AA324+'OddsRatio_working_3-way'!AG324</f>
        <v>-0.82499972892394868</v>
      </c>
      <c r="AN324" s="11">
        <f>'OddsRatio_working_3-way'!AB324+'OddsRatio_working_3-way'!AH324</f>
        <v>-0.22285570139038352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1.0478554303143328</v>
      </c>
      <c r="AS324" s="11">
        <f>IF(('OddsRatio_working_3-way'!X324=0),IF(Q324&gt;0,-Q324^(1/3),(-Q324)^(1/3)),'OddsRatio_working_3-way'!AM324-'OddsRatio_working_3-way'!R324/3)</f>
        <v>-0.82499972892394868</v>
      </c>
      <c r="AT324" s="11">
        <f>IF(('OddsRatio_working_3-way'!X324=0),IF(Q324&gt;0,-Q324^(1/3),(-Q324)^(1/3)),'OddsRatio_working_3-way'!AN324-'OddsRatio_working_3-way'!R324/3)</f>
        <v>-0.22285570139038352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2.4300000000000002</v>
      </c>
      <c r="B325" s="4">
        <f>IF('True_Odds_Calculator_3-way'!B326="","",'True_Odds_Calculator_3-way'!B326)</f>
        <v>3.44</v>
      </c>
      <c r="C325" s="4">
        <f>IF('True_Odds_Calculator_3-way'!C326="","",'True_Odds_Calculator_3-way'!C326)</f>
        <v>3.07</v>
      </c>
      <c r="D325" s="9">
        <f t="shared" si="78"/>
        <v>0.40136080694406362</v>
      </c>
      <c r="E325" s="9">
        <f t="shared" si="79"/>
        <v>0.28208922475228798</v>
      </c>
      <c r="F325" s="9">
        <f t="shared" si="80"/>
        <v>0.31654996830364823</v>
      </c>
      <c r="G325" s="9">
        <f t="shared" si="81"/>
        <v>1.0430236313312116</v>
      </c>
      <c r="H325" s="9">
        <f t="shared" si="82"/>
        <v>2.4915237928036329</v>
      </c>
      <c r="I325" s="9">
        <f t="shared" si="83"/>
        <v>3.5449776604481564</v>
      </c>
      <c r="J325" s="9">
        <f t="shared" si="84"/>
        <v>3.1590589168556078</v>
      </c>
      <c r="K325" s="11">
        <f t="shared" si="85"/>
        <v>0.41152263374485593</v>
      </c>
      <c r="L325" s="11">
        <f t="shared" si="86"/>
        <v>0.29069767441860467</v>
      </c>
      <c r="M325" s="11">
        <f t="shared" si="87"/>
        <v>0.32573289902280134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-0.28144472781242713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0.23146394633403194</v>
      </c>
      <c r="Q325" s="11">
        <f>2*'OddsRatio_working_3-way'!K325*'OddsRatio_working_3-way'!L325*'OddsRatio_working_3-way'!M325</f>
        <v>7.7933988664657228E-2</v>
      </c>
      <c r="R325" s="11">
        <f t="shared" si="88"/>
        <v>0</v>
      </c>
      <c r="S325" s="11">
        <f t="shared" si="89"/>
        <v>-0.8224135095125833</v>
      </c>
      <c r="T325" s="11">
        <f t="shared" si="90"/>
        <v>-0.27690690555979236</v>
      </c>
      <c r="U325" s="11">
        <f>'OddsRatio_working_3-way'!S325-'OddsRatio_working_3-way'!R325^2/3</f>
        <v>-0.8224135095125833</v>
      </c>
      <c r="V325" s="11">
        <f>'OddsRatio_working_3-way'!S325*'OddsRatio_working_3-way'!R325/3-2*'OddsRatio_working_3-way'!R325^3/27-'OddsRatio_working_3-way'!T325</f>
        <v>0.27690690555979236</v>
      </c>
      <c r="W325" s="11">
        <f>'OddsRatio_working_3-way'!V325^2+4*'OddsRatio_working_3-way'!U325^3/27</f>
        <v>-5.7301026928314319E-3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0.14353356492431588</v>
      </c>
      <c r="Y325" s="11">
        <f>IF('OddsRatio_working_3-way'!W325&gt;=0,IF('OddsRatio_working_3-way'!V325+SQRT('OddsRatio_working_3-way'!W325)&gt;0,0,PI()),ACOS('OddsRatio_working_3-way'!V325/(2*'OddsRatio_working_3-way'!X325)))</f>
        <v>0.26684816953597879</v>
      </c>
      <c r="Z325" s="11">
        <f>'OddsRatio_working_3-way'!X325^(1/3)*COS('OddsRatio_working_3-way'!Y325/3)</f>
        <v>0.52151181566560589</v>
      </c>
      <c r="AA325" s="11">
        <f>'OddsRatio_working_3-way'!X325^(1/3)*COS(('OddsRatio_working_3-way'!Y325+2*PI())/3)</f>
        <v>-0.30103551767473447</v>
      </c>
      <c r="AB325" s="11">
        <f>'OddsRatio_working_3-way'!X325^(1/3)*COS(('OddsRatio_working_3-way'!Y325+4*PI())/3)</f>
        <v>-0.22047629799087112</v>
      </c>
      <c r="AC325" s="11">
        <f>'OddsRatio_working_3-way'!X325^(1/3)*SIN('OddsRatio_working_3-way'!Y325/3)</f>
        <v>4.6510887170184652E-2</v>
      </c>
      <c r="AD325" s="11">
        <f>'OddsRatio_working_3-way'!X325^(1/3)*SIN(('OddsRatio_working_3-way'!Y325+2*PI())/3)</f>
        <v>0.42838703715506982</v>
      </c>
      <c r="AE325" s="11">
        <f>'OddsRatio_working_3-way'!X325^(1/3)*SIN(('OddsRatio_working_3-way'!Y325+4*PI())/3)</f>
        <v>-0.47489792432525441</v>
      </c>
      <c r="AF325" s="11">
        <f>-'OddsRatio_working_3-way'!U325/(3*'OddsRatio_working_3-way'!X325^(1/3))*COS(('OddsRatio_working_3-way'!Y325)/3)</f>
        <v>0.52151181566560578</v>
      </c>
      <c r="AG325" s="11">
        <f>-'OddsRatio_working_3-way'!U325/(3*'OddsRatio_working_3-way'!X325^(1/3))*COS(('OddsRatio_working_3-way'!Y325+2*PI())/3)</f>
        <v>-0.30103551767473441</v>
      </c>
      <c r="AH325" s="11">
        <f>-'OddsRatio_working_3-way'!U325/(3*'OddsRatio_working_3-way'!X325^(1/3))*COS(('OddsRatio_working_3-way'!Y325+4*PI())/3)</f>
        <v>-0.22047629799087107</v>
      </c>
      <c r="AI325" s="11">
        <f>'OddsRatio_working_3-way'!U325/(3*'OddsRatio_working_3-way'!X325^(1/3))*SIN(('OddsRatio_working_3-way'!Y325)/3)</f>
        <v>-4.6510887170184645E-2</v>
      </c>
      <c r="AJ325" s="11">
        <f>'OddsRatio_working_3-way'!U325/(3*'OddsRatio_working_3-way'!X325^(1/3))*SIN(('OddsRatio_working_3-way'!Y325+2*PI())/3)</f>
        <v>-0.42838703715506971</v>
      </c>
      <c r="AK325" s="11">
        <f>'OddsRatio_working_3-way'!U325/(3*'OddsRatio_working_3-way'!X325^(1/3))*SIN(('OddsRatio_working_3-way'!Y325+4*PI())/3)</f>
        <v>0.47489792432525435</v>
      </c>
      <c r="AL325" s="11">
        <f>'OddsRatio_working_3-way'!Z325+'OddsRatio_working_3-way'!AF325</f>
        <v>1.0430236313312116</v>
      </c>
      <c r="AM325" s="11">
        <f>'OddsRatio_working_3-way'!AA325+'OddsRatio_working_3-way'!AG325</f>
        <v>-0.60207103534946893</v>
      </c>
      <c r="AN325" s="11">
        <f>'OddsRatio_working_3-way'!AB325+'OddsRatio_working_3-way'!AH325</f>
        <v>-0.44095259598174219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1.0430236313312116</v>
      </c>
      <c r="AS325" s="11">
        <f>IF(('OddsRatio_working_3-way'!X325=0),IF(Q325&gt;0,-Q325^(1/3),(-Q325)^(1/3)),'OddsRatio_working_3-way'!AM325-'OddsRatio_working_3-way'!R325/3)</f>
        <v>-0.60207103534946893</v>
      </c>
      <c r="AT325" s="11">
        <f>IF(('OddsRatio_working_3-way'!X325=0),IF(Q325&gt;0,-Q325^(1/3),(-Q325)^(1/3)),'OddsRatio_working_3-way'!AN325-'OddsRatio_working_3-way'!R325/3)</f>
        <v>-0.44095259598174219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2.0099999999999998</v>
      </c>
      <c r="B326" s="4">
        <f>IF('True_Odds_Calculator_3-way'!B327="","",'True_Odds_Calculator_3-way'!B327)</f>
        <v>3.79</v>
      </c>
      <c r="C326" s="4">
        <f>IF('True_Odds_Calculator_3-way'!C327="","",'True_Odds_Calculator_3-way'!C327)</f>
        <v>3.73</v>
      </c>
      <c r="D326" s="9">
        <f t="shared" si="78"/>
        <v>0.48593766461348181</v>
      </c>
      <c r="E326" s="9">
        <f t="shared" si="79"/>
        <v>0.25495540187444132</v>
      </c>
      <c r="F326" s="9">
        <f t="shared" si="80"/>
        <v>0.25910693351207686</v>
      </c>
      <c r="G326" s="9">
        <f t="shared" si="81"/>
        <v>1.0474030855344849</v>
      </c>
      <c r="H326" s="9">
        <f t="shared" si="82"/>
        <v>2.0578771163898293</v>
      </c>
      <c r="I326" s="9">
        <f t="shared" si="83"/>
        <v>3.9222546086412127</v>
      </c>
      <c r="J326" s="9">
        <f t="shared" si="84"/>
        <v>3.8594104235091433</v>
      </c>
      <c r="K326" s="11">
        <f t="shared" si="85"/>
        <v>0.49751243781094534</v>
      </c>
      <c r="L326" s="11">
        <f t="shared" si="86"/>
        <v>0.26385224274406333</v>
      </c>
      <c r="M326" s="11">
        <f t="shared" si="87"/>
        <v>0.26809651474530832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-0.27073482601493781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0.22981008431285044</v>
      </c>
      <c r="Q326" s="11">
        <f>2*'OddsRatio_working_3-way'!K326*'OddsRatio_working_3-way'!L326*'OddsRatio_working_3-way'!M326</f>
        <v>7.0385937002404433E-2</v>
      </c>
      <c r="R326" s="11">
        <f t="shared" si="88"/>
        <v>0</v>
      </c>
      <c r="S326" s="11">
        <f t="shared" si="89"/>
        <v>-0.84883828096859115</v>
      </c>
      <c r="T326" s="11">
        <f t="shared" si="90"/>
        <v>-0.25998109677445369</v>
      </c>
      <c r="U326" s="11">
        <f>'OddsRatio_working_3-way'!S326-'OddsRatio_working_3-way'!R326^2/3</f>
        <v>-0.84883828096859115</v>
      </c>
      <c r="V326" s="11">
        <f>'OddsRatio_working_3-way'!S326*'OddsRatio_working_3-way'!R326/3-2*'OddsRatio_working_3-way'!R326^3/27-'OddsRatio_working_3-way'!T326</f>
        <v>0.25998109677445369</v>
      </c>
      <c r="W326" s="11">
        <f>'OddsRatio_working_3-way'!V326^2+4*'OddsRatio_working_3-way'!U326^3/27</f>
        <v>-2.3018779525715238E-2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0.1505066030160829</v>
      </c>
      <c r="Y326" s="11">
        <f>IF('OddsRatio_working_3-way'!W326&gt;=0,IF('OddsRatio_working_3-way'!V326+SQRT('OddsRatio_working_3-way'!W326)&gt;0,0,PI()),ACOS('OddsRatio_working_3-way'!V326/(2*'OddsRatio_working_3-way'!X326)))</f>
        <v>0.52825744308066791</v>
      </c>
      <c r="Z326" s="11">
        <f>'OddsRatio_working_3-way'!X326^(1/3)*COS('OddsRatio_working_3-way'!Y326/3)</f>
        <v>0.52370154276724246</v>
      </c>
      <c r="AA326" s="11">
        <f>'OddsRatio_working_3-way'!X326^(1/3)*COS(('OddsRatio_working_3-way'!Y326+2*PI())/3)</f>
        <v>-0.34254829810876541</v>
      </c>
      <c r="AB326" s="11">
        <f>'OddsRatio_working_3-way'!X326^(1/3)*COS(('OddsRatio_working_3-way'!Y326+4*PI())/3)</f>
        <v>-0.18115324465847735</v>
      </c>
      <c r="AC326" s="11">
        <f>'OddsRatio_working_3-way'!X326^(1/3)*SIN('OddsRatio_working_3-way'!Y326/3)</f>
        <v>9.318147755539806E-2</v>
      </c>
      <c r="AD326" s="11">
        <f>'OddsRatio_working_3-way'!X326^(1/3)*SIN(('OddsRatio_working_3-way'!Y326+2*PI())/3)</f>
        <v>0.4069481012598356</v>
      </c>
      <c r="AE326" s="11">
        <f>'OddsRatio_working_3-way'!X326^(1/3)*SIN(('OddsRatio_working_3-way'!Y326+4*PI())/3)</f>
        <v>-0.50012957881523357</v>
      </c>
      <c r="AF326" s="11">
        <f>-'OddsRatio_working_3-way'!U326/(3*'OddsRatio_working_3-way'!X326^(1/3))*COS(('OddsRatio_working_3-way'!Y326)/3)</f>
        <v>0.52370154276724246</v>
      </c>
      <c r="AG326" s="11">
        <f>-'OddsRatio_working_3-way'!U326/(3*'OddsRatio_working_3-way'!X326^(1/3))*COS(('OddsRatio_working_3-way'!Y326+2*PI())/3)</f>
        <v>-0.34254829810876541</v>
      </c>
      <c r="AH326" s="11">
        <f>-'OddsRatio_working_3-way'!U326/(3*'OddsRatio_working_3-way'!X326^(1/3))*COS(('OddsRatio_working_3-way'!Y326+4*PI())/3)</f>
        <v>-0.18115324465847735</v>
      </c>
      <c r="AI326" s="11">
        <f>'OddsRatio_working_3-way'!U326/(3*'OddsRatio_working_3-way'!X326^(1/3))*SIN(('OddsRatio_working_3-way'!Y326)/3)</f>
        <v>-9.318147755539806E-2</v>
      </c>
      <c r="AJ326" s="11">
        <f>'OddsRatio_working_3-way'!U326/(3*'OddsRatio_working_3-way'!X326^(1/3))*SIN(('OddsRatio_working_3-way'!Y326+2*PI())/3)</f>
        <v>-0.4069481012598356</v>
      </c>
      <c r="AK326" s="11">
        <f>'OddsRatio_working_3-way'!U326/(3*'OddsRatio_working_3-way'!X326^(1/3))*SIN(('OddsRatio_working_3-way'!Y326+4*PI())/3)</f>
        <v>0.50012957881523357</v>
      </c>
      <c r="AL326" s="11">
        <f>'OddsRatio_working_3-way'!Z326+'OddsRatio_working_3-way'!AF326</f>
        <v>1.0474030855344849</v>
      </c>
      <c r="AM326" s="11">
        <f>'OddsRatio_working_3-way'!AA326+'OddsRatio_working_3-way'!AG326</f>
        <v>-0.68509659621753083</v>
      </c>
      <c r="AN326" s="11">
        <f>'OddsRatio_working_3-way'!AB326+'OddsRatio_working_3-way'!AH326</f>
        <v>-0.36230648931695469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1.0474030855344849</v>
      </c>
      <c r="AS326" s="11">
        <f>IF(('OddsRatio_working_3-way'!X326=0),IF(Q326&gt;0,-Q326^(1/3),(-Q326)^(1/3)),'OddsRatio_working_3-way'!AM326-'OddsRatio_working_3-way'!R326/3)</f>
        <v>-0.68509659621753083</v>
      </c>
      <c r="AT326" s="11">
        <f>IF(('OddsRatio_working_3-way'!X326=0),IF(Q326&gt;0,-Q326^(1/3),(-Q326)^(1/3)),'OddsRatio_working_3-way'!AN326-'OddsRatio_working_3-way'!R326/3)</f>
        <v>-0.36230648931695469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3.36</v>
      </c>
      <c r="C327" s="4">
        <f>IF('True_Odds_Calculator_3-way'!C328="","",'True_Odds_Calculator_3-way'!C328)</f>
        <v>2.74</v>
      </c>
      <c r="D327" s="9">
        <f t="shared" si="78"/>
        <v>0.35546313729518542</v>
      </c>
      <c r="E327" s="9">
        <f t="shared" si="79"/>
        <v>0.28907372540962922</v>
      </c>
      <c r="F327" s="9">
        <f t="shared" si="80"/>
        <v>0.35546313729518542</v>
      </c>
      <c r="G327" s="9">
        <f t="shared" si="81"/>
        <v>1.0420869154865502</v>
      </c>
      <c r="H327" s="9">
        <f t="shared" si="82"/>
        <v>2.8132312329465972</v>
      </c>
      <c r="I327" s="9">
        <f t="shared" si="83"/>
        <v>3.4593251205482591</v>
      </c>
      <c r="J327" s="9">
        <f t="shared" si="84"/>
        <v>2.8132312329465972</v>
      </c>
      <c r="K327" s="11">
        <f t="shared" si="85"/>
        <v>0.36496350364963503</v>
      </c>
      <c r="L327" s="11">
        <f t="shared" si="86"/>
        <v>0.29761904761904762</v>
      </c>
      <c r="M327" s="11">
        <f t="shared" si="87"/>
        <v>0.36496350364963503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-0.28325011607285566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0.23151143349342507</v>
      </c>
      <c r="Q327" s="11">
        <f>2*'OddsRatio_working_3-way'!K327*'OddsRatio_working_3-way'!L327*'OddsRatio_working_3-way'!M327</f>
        <v>7.9284737497748309E-2</v>
      </c>
      <c r="R327" s="11">
        <f t="shared" si="88"/>
        <v>0</v>
      </c>
      <c r="S327" s="11">
        <f t="shared" si="89"/>
        <v>-0.81733923609011783</v>
      </c>
      <c r="T327" s="11">
        <f t="shared" si="90"/>
        <v>-0.27991069729113627</v>
      </c>
      <c r="U327" s="11">
        <f>'OddsRatio_working_3-way'!S327-'OddsRatio_working_3-way'!R327^2/3</f>
        <v>-0.81733923609011783</v>
      </c>
      <c r="V327" s="11">
        <f>'OddsRatio_working_3-way'!S327*'OddsRatio_working_3-way'!R327/3-2*'OddsRatio_working_3-way'!R327^3/27-'OddsRatio_working_3-way'!T327</f>
        <v>0.27991069729113627</v>
      </c>
      <c r="W327" s="11">
        <f>'OddsRatio_working_3-way'!V327^2+4*'OddsRatio_working_3-way'!U327^3/27</f>
        <v>-2.5415725314042042E-3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0.14220721763452648</v>
      </c>
      <c r="Y327" s="11">
        <f>IF('OddsRatio_working_3-way'!W327&gt;=0,IF('OddsRatio_working_3-way'!V327+SQRT('OddsRatio_working_3-way'!W327)&gt;0,0,PI()),ACOS('OddsRatio_working_3-way'!V327/(2*'OddsRatio_working_3-way'!X327)))</f>
        <v>0.17819704649098722</v>
      </c>
      <c r="Z327" s="11">
        <f>'OddsRatio_working_3-way'!X327^(1/3)*COS('OddsRatio_working_3-way'!Y327/3)</f>
        <v>0.5210434577432751</v>
      </c>
      <c r="AA327" s="11">
        <f>'OddsRatio_working_3-way'!X327^(1/3)*COS(('OddsRatio_working_3-way'!Y327+2*PI())/3)</f>
        <v>-0.28735632183908033</v>
      </c>
      <c r="AB327" s="11">
        <f>'OddsRatio_working_3-way'!X327^(1/3)*COS(('OddsRatio_working_3-way'!Y327+4*PI())/3)</f>
        <v>-0.23368713590419454</v>
      </c>
      <c r="AC327" s="11">
        <f>'OddsRatio_working_3-way'!X327^(1/3)*SIN('OddsRatio_working_3-way'!Y327/3)</f>
        <v>3.0985918946694373E-2</v>
      </c>
      <c r="AD327" s="11">
        <f>'OddsRatio_working_3-way'!X327^(1/3)*SIN(('OddsRatio_working_3-way'!Y327+2*PI())/3)</f>
        <v>0.43574391140801289</v>
      </c>
      <c r="AE327" s="11">
        <f>'OddsRatio_working_3-way'!X327^(1/3)*SIN(('OddsRatio_working_3-way'!Y327+4*PI())/3)</f>
        <v>-0.46672983035470722</v>
      </c>
      <c r="AF327" s="11">
        <f>-'OddsRatio_working_3-way'!U327/(3*'OddsRatio_working_3-way'!X327^(1/3))*COS(('OddsRatio_working_3-way'!Y327)/3)</f>
        <v>0.5210434577432751</v>
      </c>
      <c r="AG327" s="11">
        <f>-'OddsRatio_working_3-way'!U327/(3*'OddsRatio_working_3-way'!X327^(1/3))*COS(('OddsRatio_working_3-way'!Y327+2*PI())/3)</f>
        <v>-0.28735632183908033</v>
      </c>
      <c r="AH327" s="11">
        <f>-'OddsRatio_working_3-way'!U327/(3*'OddsRatio_working_3-way'!X327^(1/3))*COS(('OddsRatio_working_3-way'!Y327+4*PI())/3)</f>
        <v>-0.23368713590419454</v>
      </c>
      <c r="AI327" s="11">
        <f>'OddsRatio_working_3-way'!U327/(3*'OddsRatio_working_3-way'!X327^(1/3))*SIN(('OddsRatio_working_3-way'!Y327)/3)</f>
        <v>-3.0985918946694373E-2</v>
      </c>
      <c r="AJ327" s="11">
        <f>'OddsRatio_working_3-way'!U327/(3*'OddsRatio_working_3-way'!X327^(1/3))*SIN(('OddsRatio_working_3-way'!Y327+2*PI())/3)</f>
        <v>-0.43574391140801289</v>
      </c>
      <c r="AK327" s="11">
        <f>'OddsRatio_working_3-way'!U327/(3*'OddsRatio_working_3-way'!X327^(1/3))*SIN(('OddsRatio_working_3-way'!Y327+4*PI())/3)</f>
        <v>0.46672983035470722</v>
      </c>
      <c r="AL327" s="11">
        <f>'OddsRatio_working_3-way'!Z327+'OddsRatio_working_3-way'!AF327</f>
        <v>1.0420869154865502</v>
      </c>
      <c r="AM327" s="11">
        <f>'OddsRatio_working_3-way'!AA327+'OddsRatio_working_3-way'!AG327</f>
        <v>-0.57471264367816066</v>
      </c>
      <c r="AN327" s="11">
        <f>'OddsRatio_working_3-way'!AB327+'OddsRatio_working_3-way'!AH327</f>
        <v>-0.46737427180838909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1.0420869154865502</v>
      </c>
      <c r="AS327" s="11">
        <f>IF(('OddsRatio_working_3-way'!X327=0),IF(Q327&gt;0,-Q327^(1/3),(-Q327)^(1/3)),'OddsRatio_working_3-way'!AM327-'OddsRatio_working_3-way'!R327/3)</f>
        <v>-0.57471264367816066</v>
      </c>
      <c r="AT327" s="11">
        <f>IF(('OddsRatio_working_3-way'!X327=0),IF(Q327&gt;0,-Q327^(1/3),(-Q327)^(1/3)),'OddsRatio_working_3-way'!AN327-'OddsRatio_working_3-way'!R327/3)</f>
        <v>-0.46737427180838909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2.98</v>
      </c>
      <c r="B328" s="4">
        <f>IF('True_Odds_Calculator_3-way'!B329="","",'True_Odds_Calculator_3-way'!B329)</f>
        <v>3.3</v>
      </c>
      <c r="C328" s="4">
        <f>IF('True_Odds_Calculator_3-way'!C329="","",'True_Odds_Calculator_3-way'!C329)</f>
        <v>2.61</v>
      </c>
      <c r="D328" s="9">
        <f t="shared" si="78"/>
        <v>0.32834201800682933</v>
      </c>
      <c r="E328" s="9">
        <f t="shared" si="79"/>
        <v>0.29619032565669212</v>
      </c>
      <c r="F328" s="9">
        <f t="shared" si="80"/>
        <v>0.37546765633647866</v>
      </c>
      <c r="G328" s="9">
        <f t="shared" si="81"/>
        <v>1.0331336972528393</v>
      </c>
      <c r="H328" s="9">
        <f t="shared" si="82"/>
        <v>3.0456047205606214</v>
      </c>
      <c r="I328" s="9">
        <f t="shared" si="83"/>
        <v>3.3762075036815302</v>
      </c>
      <c r="J328" s="9">
        <f t="shared" si="84"/>
        <v>2.6633452525770718</v>
      </c>
      <c r="K328" s="11">
        <f t="shared" si="85"/>
        <v>0.33557046979865773</v>
      </c>
      <c r="L328" s="11">
        <f t="shared" si="86"/>
        <v>0.30303030303030304</v>
      </c>
      <c r="M328" s="11">
        <f t="shared" si="87"/>
        <v>0.38314176245210729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-0.28565918383090338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0.22947986382376567</v>
      </c>
      <c r="Q328" s="11">
        <f>2*'OddsRatio_working_3-way'!K328*'OddsRatio_working_3-way'!L328*'OddsRatio_working_3-way'!M328</f>
        <v>7.792185528820568E-2</v>
      </c>
      <c r="R328" s="11">
        <f t="shared" si="88"/>
        <v>0</v>
      </c>
      <c r="S328" s="11">
        <f t="shared" si="89"/>
        <v>-0.80333445172764617</v>
      </c>
      <c r="T328" s="11">
        <f t="shared" si="90"/>
        <v>-0.27277910075641643</v>
      </c>
      <c r="U328" s="11">
        <f>'OddsRatio_working_3-way'!S328-'OddsRatio_working_3-way'!R328^2/3</f>
        <v>-0.80333445172764617</v>
      </c>
      <c r="V328" s="11">
        <f>'OddsRatio_working_3-way'!S328*'OddsRatio_working_3-way'!R328/3-2*'OddsRatio_working_3-way'!R328^3/27-'OddsRatio_working_3-way'!T328</f>
        <v>0.27277910075641643</v>
      </c>
      <c r="W328" s="11">
        <f>'OddsRatio_working_3-way'!V328^2+4*'OddsRatio_working_3-way'!U328^3/27</f>
        <v>-2.3958390728004708E-3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0.13856792276919616</v>
      </c>
      <c r="Y328" s="11">
        <f>IF('OddsRatio_working_3-way'!W328&gt;=0,IF('OddsRatio_working_3-way'!V328+SQRT('OddsRatio_working_3-way'!W328)&gt;0,0,PI()),ACOS('OddsRatio_working_3-way'!V328/(2*'OddsRatio_working_3-way'!X328)))</f>
        <v>0.17754984656690365</v>
      </c>
      <c r="Z328" s="11">
        <f>'OddsRatio_working_3-way'!X328^(1/3)*COS('OddsRatio_working_3-way'!Y328/3)</f>
        <v>0.51656684862641966</v>
      </c>
      <c r="AA328" s="11">
        <f>'OddsRatio_working_3-way'!X328^(1/3)*COS(('OddsRatio_working_3-way'!Y328+2*PI())/3)</f>
        <v>-0.28479061403673073</v>
      </c>
      <c r="AB328" s="11">
        <f>'OddsRatio_working_3-way'!X328^(1/3)*COS(('OddsRatio_working_3-way'!Y328+4*PI())/3)</f>
        <v>-0.2317762345896891</v>
      </c>
      <c r="AC328" s="11">
        <f>'OddsRatio_working_3-way'!X328^(1/3)*SIN('OddsRatio_working_3-way'!Y328/3)</f>
        <v>3.0607866244670469E-2</v>
      </c>
      <c r="AD328" s="11">
        <f>'OddsRatio_working_3-way'!X328^(1/3)*SIN(('OddsRatio_working_3-way'!Y328+2*PI())/3)</f>
        <v>0.43205608054101485</v>
      </c>
      <c r="AE328" s="11">
        <f>'OddsRatio_working_3-way'!X328^(1/3)*SIN(('OddsRatio_working_3-way'!Y328+4*PI())/3)</f>
        <v>-0.46266394678568529</v>
      </c>
      <c r="AF328" s="11">
        <f>-'OddsRatio_working_3-way'!U328/(3*'OddsRatio_working_3-way'!X328^(1/3))*COS(('OddsRatio_working_3-way'!Y328)/3)</f>
        <v>0.51656684862641966</v>
      </c>
      <c r="AG328" s="11">
        <f>-'OddsRatio_working_3-way'!U328/(3*'OddsRatio_working_3-way'!X328^(1/3))*COS(('OddsRatio_working_3-way'!Y328+2*PI())/3)</f>
        <v>-0.28479061403673073</v>
      </c>
      <c r="AH328" s="11">
        <f>-'OddsRatio_working_3-way'!U328/(3*'OddsRatio_working_3-way'!X328^(1/3))*COS(('OddsRatio_working_3-way'!Y328+4*PI())/3)</f>
        <v>-0.2317762345896891</v>
      </c>
      <c r="AI328" s="11">
        <f>'OddsRatio_working_3-way'!U328/(3*'OddsRatio_working_3-way'!X328^(1/3))*SIN(('OddsRatio_working_3-way'!Y328)/3)</f>
        <v>-3.0607866244670469E-2</v>
      </c>
      <c r="AJ328" s="11">
        <f>'OddsRatio_working_3-way'!U328/(3*'OddsRatio_working_3-way'!X328^(1/3))*SIN(('OddsRatio_working_3-way'!Y328+2*PI())/3)</f>
        <v>-0.43205608054101485</v>
      </c>
      <c r="AK328" s="11">
        <f>'OddsRatio_working_3-way'!U328/(3*'OddsRatio_working_3-way'!X328^(1/3))*SIN(('OddsRatio_working_3-way'!Y328+4*PI())/3)</f>
        <v>0.46266394678568529</v>
      </c>
      <c r="AL328" s="11">
        <f>'OddsRatio_working_3-way'!Z328+'OddsRatio_working_3-way'!AF328</f>
        <v>1.0331336972528393</v>
      </c>
      <c r="AM328" s="11">
        <f>'OddsRatio_working_3-way'!AA328+'OddsRatio_working_3-way'!AG328</f>
        <v>-0.56958122807346145</v>
      </c>
      <c r="AN328" s="11">
        <f>'OddsRatio_working_3-way'!AB328+'OddsRatio_working_3-way'!AH328</f>
        <v>-0.4635524691793782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1.0331336972528393</v>
      </c>
      <c r="AS328" s="11">
        <f>IF(('OddsRatio_working_3-way'!X328=0),IF(Q328&gt;0,-Q328^(1/3),(-Q328)^(1/3)),'OddsRatio_working_3-way'!AM328-'OddsRatio_working_3-way'!R328/3)</f>
        <v>-0.56958122807346145</v>
      </c>
      <c r="AT328" s="11">
        <f>IF(('OddsRatio_working_3-way'!X328=0),IF(Q328&gt;0,-Q328^(1/3),(-Q328)^(1/3)),'OddsRatio_working_3-way'!AN328-'OddsRatio_working_3-way'!R328/3)</f>
        <v>-0.4635524691793782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4.0199999999999996</v>
      </c>
      <c r="B329" s="4">
        <f>IF('True_Odds_Calculator_3-way'!B330="","",'True_Odds_Calculator_3-way'!B330)</f>
        <v>3.54</v>
      </c>
      <c r="C329" s="4">
        <f>IF('True_Odds_Calculator_3-way'!C330="","",'True_Odds_Calculator_3-way'!C330)</f>
        <v>2.04</v>
      </c>
      <c r="D329" s="9">
        <f t="shared" si="78"/>
        <v>0.24251325087994402</v>
      </c>
      <c r="E329" s="9">
        <f t="shared" si="79"/>
        <v>0.27570707124077942</v>
      </c>
      <c r="F329" s="9">
        <f t="shared" si="80"/>
        <v>0.48177967787927645</v>
      </c>
      <c r="G329" s="9">
        <f t="shared" si="81"/>
        <v>1.0342668944927702</v>
      </c>
      <c r="H329" s="9">
        <f t="shared" si="82"/>
        <v>4.1234860213681648</v>
      </c>
      <c r="I329" s="9">
        <f t="shared" si="83"/>
        <v>3.6270379120116361</v>
      </c>
      <c r="J329" s="9">
        <f t="shared" si="84"/>
        <v>2.0756375702724812</v>
      </c>
      <c r="K329" s="11">
        <f t="shared" si="85"/>
        <v>0.24875621890547267</v>
      </c>
      <c r="L329" s="11">
        <f t="shared" si="86"/>
        <v>0.2824858757062147</v>
      </c>
      <c r="M329" s="11">
        <f t="shared" si="87"/>
        <v>0.49019607843137253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-0.27479860032947034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0.22734450049519767</v>
      </c>
      <c r="Q329" s="11">
        <f>2*'OddsRatio_working_3-way'!K329*'OddsRatio_working_3-way'!L329*'OddsRatio_working_3-way'!M329</f>
        <v>6.8892272877332628E-2</v>
      </c>
      <c r="R329" s="11">
        <f t="shared" si="88"/>
        <v>0</v>
      </c>
      <c r="S329" s="11">
        <f t="shared" si="89"/>
        <v>-0.82731316761665641</v>
      </c>
      <c r="T329" s="11">
        <f t="shared" si="90"/>
        <v>-0.25070095988383528</v>
      </c>
      <c r="U329" s="11">
        <f>'OddsRatio_working_3-way'!S329-'OddsRatio_working_3-way'!R329^2/3</f>
        <v>-0.82731316761665641</v>
      </c>
      <c r="V329" s="11">
        <f>'OddsRatio_working_3-way'!S329*'OddsRatio_working_3-way'!R329/3-2*'OddsRatio_working_3-way'!R329^3/27-'OddsRatio_working_3-way'!T329</f>
        <v>0.25070095988383528</v>
      </c>
      <c r="W329" s="11">
        <f>'OddsRatio_working_3-way'!V329^2+4*'OddsRatio_working_3-way'!U329^3/27</f>
        <v>-2.1038225690638471E-2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0.1448181592353967</v>
      </c>
      <c r="Y329" s="11">
        <f>IF('OddsRatio_working_3-way'!W329&gt;=0,IF('OddsRatio_working_3-way'!V329+SQRT('OddsRatio_working_3-way'!W329)&gt;0,0,PI()),ACOS('OddsRatio_working_3-way'!V329/(2*'OddsRatio_working_3-way'!X329)))</f>
        <v>0.52450575177507441</v>
      </c>
      <c r="Z329" s="11">
        <f>'OddsRatio_working_3-way'!X329^(1/3)*COS('OddsRatio_working_3-way'!Y329/3)</f>
        <v>0.5171334472463851</v>
      </c>
      <c r="AA329" s="11">
        <f>'OddsRatio_working_3-way'!X329^(1/3)*COS(('OddsRatio_working_3-way'!Y329+2*PI())/3)</f>
        <v>-0.33767449952712519</v>
      </c>
      <c r="AB329" s="11">
        <f>'OddsRatio_working_3-way'!X329^(1/3)*COS(('OddsRatio_working_3-way'!Y329+4*PI())/3)</f>
        <v>-0.17945894771926024</v>
      </c>
      <c r="AC329" s="11">
        <f>'OddsRatio_working_3-way'!X329^(1/3)*SIN('OddsRatio_working_3-way'!Y329/3)</f>
        <v>9.1345791426256179E-2</v>
      </c>
      <c r="AD329" s="11">
        <f>'OddsRatio_working_3-way'!X329^(1/3)*SIN(('OddsRatio_working_3-way'!Y329+2*PI())/3)</f>
        <v>0.40217780674886128</v>
      </c>
      <c r="AE329" s="11">
        <f>'OddsRatio_working_3-way'!X329^(1/3)*SIN(('OddsRatio_working_3-way'!Y329+4*PI())/3)</f>
        <v>-0.49352359817511732</v>
      </c>
      <c r="AF329" s="11">
        <f>-'OddsRatio_working_3-way'!U329/(3*'OddsRatio_working_3-way'!X329^(1/3))*COS(('OddsRatio_working_3-way'!Y329)/3)</f>
        <v>0.51713344724638499</v>
      </c>
      <c r="AG329" s="11">
        <f>-'OddsRatio_working_3-way'!U329/(3*'OddsRatio_working_3-way'!X329^(1/3))*COS(('OddsRatio_working_3-way'!Y329+2*PI())/3)</f>
        <v>-0.33767449952712508</v>
      </c>
      <c r="AH329" s="11">
        <f>-'OddsRatio_working_3-way'!U329/(3*'OddsRatio_working_3-way'!X329^(1/3))*COS(('OddsRatio_working_3-way'!Y329+4*PI())/3)</f>
        <v>-0.17945894771926021</v>
      </c>
      <c r="AI329" s="11">
        <f>'OddsRatio_working_3-way'!U329/(3*'OddsRatio_working_3-way'!X329^(1/3))*SIN(('OddsRatio_working_3-way'!Y329)/3)</f>
        <v>-9.1345791426256165E-2</v>
      </c>
      <c r="AJ329" s="11">
        <f>'OddsRatio_working_3-way'!U329/(3*'OddsRatio_working_3-way'!X329^(1/3))*SIN(('OddsRatio_working_3-way'!Y329+2*PI())/3)</f>
        <v>-0.40217780674886117</v>
      </c>
      <c r="AK329" s="11">
        <f>'OddsRatio_working_3-way'!U329/(3*'OddsRatio_working_3-way'!X329^(1/3))*SIN(('OddsRatio_working_3-way'!Y329+4*PI())/3)</f>
        <v>0.49352359817511721</v>
      </c>
      <c r="AL329" s="11">
        <f>'OddsRatio_working_3-way'!Z329+'OddsRatio_working_3-way'!AF329</f>
        <v>1.0342668944927702</v>
      </c>
      <c r="AM329" s="11">
        <f>'OddsRatio_working_3-way'!AA329+'OddsRatio_working_3-way'!AG329</f>
        <v>-0.67534899905425028</v>
      </c>
      <c r="AN329" s="11">
        <f>'OddsRatio_working_3-way'!AB329+'OddsRatio_working_3-way'!AH329</f>
        <v>-0.35891789543852048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1.0342668944927702</v>
      </c>
      <c r="AS329" s="11">
        <f>IF(('OddsRatio_working_3-way'!X329=0),IF(Q329&gt;0,-Q329^(1/3),(-Q329)^(1/3)),'OddsRatio_working_3-way'!AM329-'OddsRatio_working_3-way'!R329/3)</f>
        <v>-0.67534899905425028</v>
      </c>
      <c r="AT329" s="11">
        <f>IF(('OddsRatio_working_3-way'!X329=0),IF(Q329&gt;0,-Q329^(1/3),(-Q329)^(1/3)),'OddsRatio_working_3-way'!AN329-'OddsRatio_working_3-way'!R329/3)</f>
        <v>-0.35891789543852048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2.0699999999999998</v>
      </c>
      <c r="B330" s="4">
        <f>IF('True_Odds_Calculator_3-way'!B331="","",'True_Odds_Calculator_3-way'!B331)</f>
        <v>3.56</v>
      </c>
      <c r="C330" s="4">
        <f>IF('True_Odds_Calculator_3-way'!C331="","",'True_Odds_Calculator_3-way'!C331)</f>
        <v>3.87</v>
      </c>
      <c r="D330" s="9">
        <f t="shared" si="78"/>
        <v>0.47436205308453439</v>
      </c>
      <c r="E330" s="9">
        <f t="shared" si="79"/>
        <v>0.27388692459200664</v>
      </c>
      <c r="F330" s="9">
        <f t="shared" si="80"/>
        <v>0.25175102232345903</v>
      </c>
      <c r="G330" s="9">
        <f t="shared" si="81"/>
        <v>1.0356022672632741</v>
      </c>
      <c r="H330" s="9">
        <f t="shared" si="82"/>
        <v>2.1080944259717032</v>
      </c>
      <c r="I330" s="9">
        <f t="shared" si="83"/>
        <v>3.6511418041939812</v>
      </c>
      <c r="J330" s="9">
        <f t="shared" si="84"/>
        <v>3.9721785070455962</v>
      </c>
      <c r="K330" s="11">
        <f t="shared" si="85"/>
        <v>0.48309178743961356</v>
      </c>
      <c r="L330" s="11">
        <f t="shared" si="86"/>
        <v>0.2808988764044944</v>
      </c>
      <c r="M330" s="11">
        <f t="shared" si="87"/>
        <v>0.25839793281653745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-0.27566036780504533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0.22791979635611648</v>
      </c>
      <c r="Q330" s="11">
        <f>2*'OddsRatio_working_3-way'!K330*'OddsRatio_working_3-way'!L330*'OddsRatio_working_3-way'!M330</f>
        <v>7.01291681095743E-2</v>
      </c>
      <c r="R330" s="11">
        <f t="shared" si="88"/>
        <v>0</v>
      </c>
      <c r="S330" s="11">
        <f t="shared" si="89"/>
        <v>-0.82681380051450737</v>
      </c>
      <c r="T330" s="11">
        <f t="shared" si="90"/>
        <v>-0.25440424631215613</v>
      </c>
      <c r="U330" s="11">
        <f>'OddsRatio_working_3-way'!S330-'OddsRatio_working_3-way'!R330^2/3</f>
        <v>-0.82681380051450737</v>
      </c>
      <c r="V330" s="11">
        <f>'OddsRatio_working_3-way'!S330*'OddsRatio_working_3-way'!R330/3-2*'OddsRatio_working_3-way'!R330^3/27-'OddsRatio_working_3-way'!T330</f>
        <v>0.25440424631215613</v>
      </c>
      <c r="W330" s="11">
        <f>'OddsRatio_working_3-way'!V330^2+4*'OddsRatio_working_3-way'!U330^3/27</f>
        <v>-1.9015861284520125E-2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0.144687060432314</v>
      </c>
      <c r="Y330" s="11">
        <f>IF('OddsRatio_working_3-way'!W330&gt;=0,IF('OddsRatio_working_3-way'!V330+SQRT('OddsRatio_working_3-way'!W330)&gt;0,0,PI()),ACOS('OddsRatio_working_3-way'!V330/(2*'OddsRatio_working_3-way'!X330)))</f>
        <v>0.49671357882630218</v>
      </c>
      <c r="Z330" s="11">
        <f>'OddsRatio_working_3-way'!X330^(1/3)*COS('OddsRatio_working_3-way'!Y330/3)</f>
        <v>0.51780113363163693</v>
      </c>
      <c r="AA330" s="11">
        <f>'OddsRatio_working_3-way'!X330^(1/3)*COS(('OddsRatio_working_3-way'!Y330+2*PI())/3)</f>
        <v>-0.33383346770701916</v>
      </c>
      <c r="AB330" s="11">
        <f>'OddsRatio_working_3-way'!X330^(1/3)*COS(('OddsRatio_working_3-way'!Y330+4*PI())/3)</f>
        <v>-0.18396766592461772</v>
      </c>
      <c r="AC330" s="11">
        <f>'OddsRatio_working_3-way'!X330^(1/3)*SIN('OddsRatio_working_3-way'!Y330/3)</f>
        <v>8.6525061001388584E-2</v>
      </c>
      <c r="AD330" s="11">
        <f>'OddsRatio_working_3-way'!X330^(1/3)*SIN(('OddsRatio_working_3-way'!Y330+2*PI())/3)</f>
        <v>0.40516640533268428</v>
      </c>
      <c r="AE330" s="11">
        <f>'OddsRatio_working_3-way'!X330^(1/3)*SIN(('OddsRatio_working_3-way'!Y330+4*PI())/3)</f>
        <v>-0.49169146633407279</v>
      </c>
      <c r="AF330" s="11">
        <f>-'OddsRatio_working_3-way'!U330/(3*'OddsRatio_working_3-way'!X330^(1/3))*COS(('OddsRatio_working_3-way'!Y330)/3)</f>
        <v>0.51780113363163704</v>
      </c>
      <c r="AG330" s="11">
        <f>-'OddsRatio_working_3-way'!U330/(3*'OddsRatio_working_3-way'!X330^(1/3))*COS(('OddsRatio_working_3-way'!Y330+2*PI())/3)</f>
        <v>-0.33383346770701927</v>
      </c>
      <c r="AH330" s="11">
        <f>-'OddsRatio_working_3-way'!U330/(3*'OddsRatio_working_3-way'!X330^(1/3))*COS(('OddsRatio_working_3-way'!Y330+4*PI())/3)</f>
        <v>-0.18396766592461775</v>
      </c>
      <c r="AI330" s="11">
        <f>'OddsRatio_working_3-way'!U330/(3*'OddsRatio_working_3-way'!X330^(1/3))*SIN(('OddsRatio_working_3-way'!Y330)/3)</f>
        <v>-8.6525061001388598E-2</v>
      </c>
      <c r="AJ330" s="11">
        <f>'OddsRatio_working_3-way'!U330/(3*'OddsRatio_working_3-way'!X330^(1/3))*SIN(('OddsRatio_working_3-way'!Y330+2*PI())/3)</f>
        <v>-0.40516640533268433</v>
      </c>
      <c r="AK330" s="11">
        <f>'OddsRatio_working_3-way'!U330/(3*'OddsRatio_working_3-way'!X330^(1/3))*SIN(('OddsRatio_working_3-way'!Y330+4*PI())/3)</f>
        <v>0.4916914663340729</v>
      </c>
      <c r="AL330" s="11">
        <f>'OddsRatio_working_3-way'!Z330+'OddsRatio_working_3-way'!AF330</f>
        <v>1.0356022672632741</v>
      </c>
      <c r="AM330" s="11">
        <f>'OddsRatio_working_3-way'!AA330+'OddsRatio_working_3-way'!AG330</f>
        <v>-0.66766693541403843</v>
      </c>
      <c r="AN330" s="11">
        <f>'OddsRatio_working_3-way'!AB330+'OddsRatio_working_3-way'!AH330</f>
        <v>-0.36793533184923544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1.0356022672632741</v>
      </c>
      <c r="AS330" s="11">
        <f>IF(('OddsRatio_working_3-way'!X330=0),IF(Q330&gt;0,-Q330^(1/3),(-Q330)^(1/3)),'OddsRatio_working_3-way'!AM330-'OddsRatio_working_3-way'!R330/3)</f>
        <v>-0.66766693541403843</v>
      </c>
      <c r="AT330" s="11">
        <f>IF(('OddsRatio_working_3-way'!X330=0),IF(Q330&gt;0,-Q330^(1/3),(-Q330)^(1/3)),'OddsRatio_working_3-way'!AN330-'OddsRatio_working_3-way'!R330/3)</f>
        <v>-0.36793533184923544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1.54</v>
      </c>
      <c r="B331" s="4">
        <f>IF('True_Odds_Calculator_3-way'!B332="","",'True_Odds_Calculator_3-way'!B332)</f>
        <v>4.25</v>
      </c>
      <c r="C331" s="4">
        <f>IF('True_Odds_Calculator_3-way'!C332="","",'True_Odds_Calculator_3-way'!C332)</f>
        <v>7.17</v>
      </c>
      <c r="D331" s="9">
        <f t="shared" si="78"/>
        <v>0.63882175819533482</v>
      </c>
      <c r="E331" s="9">
        <f t="shared" si="79"/>
        <v>0.22713018917647795</v>
      </c>
      <c r="F331" s="9">
        <f t="shared" si="80"/>
        <v>0.1340480526281872</v>
      </c>
      <c r="G331" s="9">
        <f t="shared" si="81"/>
        <v>1.0470034674837247</v>
      </c>
      <c r="H331" s="9">
        <f t="shared" si="82"/>
        <v>1.5653818724412114</v>
      </c>
      <c r="I331" s="9">
        <f t="shared" si="83"/>
        <v>4.402761269322105</v>
      </c>
      <c r="J331" s="9">
        <f t="shared" si="84"/>
        <v>7.4600113943745807</v>
      </c>
      <c r="K331" s="11">
        <f t="shared" si="85"/>
        <v>0.64935064935064934</v>
      </c>
      <c r="L331" s="11">
        <f t="shared" si="86"/>
        <v>0.23529411764705882</v>
      </c>
      <c r="M331" s="11">
        <f t="shared" si="87"/>
        <v>0.1394700139470014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-0.23074562651230135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0.21224161022339705</v>
      </c>
      <c r="Q331" s="11">
        <f>2*'OddsRatio_working_3-way'!K331*'OddsRatio_working_3-way'!L331*'OddsRatio_working_3-way'!M331</f>
        <v>4.2618797233613871E-2</v>
      </c>
      <c r="R331" s="11">
        <f t="shared" si="88"/>
        <v>0</v>
      </c>
      <c r="S331" s="11">
        <f t="shared" si="89"/>
        <v>-0.91980772693900736</v>
      </c>
      <c r="T331" s="11">
        <f t="shared" si="90"/>
        <v>-0.1847003467749011</v>
      </c>
      <c r="U331" s="11">
        <f>'OddsRatio_working_3-way'!S331-'OddsRatio_working_3-way'!R331^2/3</f>
        <v>-0.91980772693900736</v>
      </c>
      <c r="V331" s="11">
        <f>'OddsRatio_working_3-way'!S331*'OddsRatio_working_3-way'!R331/3-2*'OddsRatio_working_3-way'!R331^3/27-'OddsRatio_working_3-way'!T331</f>
        <v>0.1847003467749011</v>
      </c>
      <c r="W331" s="11">
        <f>'OddsRatio_working_3-way'!V331^2+4*'OddsRatio_working_3-way'!U331^3/27</f>
        <v>-8.1174653348737386E-2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0.16977107486811918</v>
      </c>
      <c r="Y331" s="11">
        <f>IF('OddsRatio_working_3-way'!W331&gt;=0,IF('OddsRatio_working_3-way'!V331+SQRT('OddsRatio_working_3-way'!W331)&gt;0,0,PI()),ACOS('OddsRatio_working_3-way'!V331/(2*'OddsRatio_working_3-way'!X331)))</f>
        <v>0.9956365913567452</v>
      </c>
      <c r="Z331" s="11">
        <f>'OddsRatio_working_3-way'!X331^(1/3)*COS('OddsRatio_working_3-way'!Y331/3)</f>
        <v>0.52350173374186237</v>
      </c>
      <c r="AA331" s="11">
        <f>'OddsRatio_working_3-way'!X331^(1/3)*COS(('OddsRatio_working_3-way'!Y331+2*PI())/3)</f>
        <v>-0.41799229163306018</v>
      </c>
      <c r="AB331" s="11">
        <f>'OddsRatio_working_3-way'!X331^(1/3)*COS(('OddsRatio_working_3-way'!Y331+4*PI())/3)</f>
        <v>-0.10550944210880209</v>
      </c>
      <c r="AC331" s="11">
        <f>'OddsRatio_working_3-way'!X331^(1/3)*SIN('OddsRatio_working_3-way'!Y331/3)</f>
        <v>0.18041205728997176</v>
      </c>
      <c r="AD331" s="11">
        <f>'OddsRatio_working_3-way'!X331^(1/3)*SIN(('OddsRatio_working_3-way'!Y331+2*PI())/3)</f>
        <v>0.36315977170066427</v>
      </c>
      <c r="AE331" s="11">
        <f>'OddsRatio_working_3-way'!X331^(1/3)*SIN(('OddsRatio_working_3-way'!Y331+4*PI())/3)</f>
        <v>-0.54357182899063594</v>
      </c>
      <c r="AF331" s="11">
        <f>-'OddsRatio_working_3-way'!U331/(3*'OddsRatio_working_3-way'!X331^(1/3))*COS(('OddsRatio_working_3-way'!Y331)/3)</f>
        <v>0.52350173374186226</v>
      </c>
      <c r="AG331" s="11">
        <f>-'OddsRatio_working_3-way'!U331/(3*'OddsRatio_working_3-way'!X331^(1/3))*COS(('OddsRatio_working_3-way'!Y331+2*PI())/3)</f>
        <v>-0.41799229163306012</v>
      </c>
      <c r="AH331" s="11">
        <f>-'OddsRatio_working_3-way'!U331/(3*'OddsRatio_working_3-way'!X331^(1/3))*COS(('OddsRatio_working_3-way'!Y331+4*PI())/3)</f>
        <v>-0.10550944210880207</v>
      </c>
      <c r="AI331" s="11">
        <f>'OddsRatio_working_3-way'!U331/(3*'OddsRatio_working_3-way'!X331^(1/3))*SIN(('OddsRatio_working_3-way'!Y331)/3)</f>
        <v>-0.18041205728997173</v>
      </c>
      <c r="AJ331" s="11">
        <f>'OddsRatio_working_3-way'!U331/(3*'OddsRatio_working_3-way'!X331^(1/3))*SIN(('OddsRatio_working_3-way'!Y331+2*PI())/3)</f>
        <v>-0.36315977170066421</v>
      </c>
      <c r="AK331" s="11">
        <f>'OddsRatio_working_3-way'!U331/(3*'OddsRatio_working_3-way'!X331^(1/3))*SIN(('OddsRatio_working_3-way'!Y331+4*PI())/3)</f>
        <v>0.54357182899063583</v>
      </c>
      <c r="AL331" s="11">
        <f>'OddsRatio_working_3-way'!Z331+'OddsRatio_working_3-way'!AF331</f>
        <v>1.0470034674837247</v>
      </c>
      <c r="AM331" s="11">
        <f>'OddsRatio_working_3-way'!AA331+'OddsRatio_working_3-way'!AG331</f>
        <v>-0.83598458326612035</v>
      </c>
      <c r="AN331" s="11">
        <f>'OddsRatio_working_3-way'!AB331+'OddsRatio_working_3-way'!AH331</f>
        <v>-0.21101888421760417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1.0470034674837247</v>
      </c>
      <c r="AS331" s="11">
        <f>IF(('OddsRatio_working_3-way'!X331=0),IF(Q331&gt;0,-Q331^(1/3),(-Q331)^(1/3)),'OddsRatio_working_3-way'!AM331-'OddsRatio_working_3-way'!R331/3)</f>
        <v>-0.83598458326612035</v>
      </c>
      <c r="AT331" s="11">
        <f>IF(('OddsRatio_working_3-way'!X331=0),IF(Q331&gt;0,-Q331^(1/3),(-Q331)^(1/3)),'OddsRatio_working_3-way'!AN331-'OddsRatio_working_3-way'!R331/3)</f>
        <v>-0.21101888421760417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2.4300000000000002</v>
      </c>
      <c r="B332" s="4">
        <f>IF('True_Odds_Calculator_3-way'!B333="","",'True_Odds_Calculator_3-way'!B333)</f>
        <v>3.66</v>
      </c>
      <c r="C332" s="4">
        <f>IF('True_Odds_Calculator_3-way'!C333="","",'True_Odds_Calculator_3-way'!C333)</f>
        <v>2.97</v>
      </c>
      <c r="D332" s="9">
        <f t="shared" si="78"/>
        <v>0.40368465647904356</v>
      </c>
      <c r="E332" s="9">
        <f t="shared" si="79"/>
        <v>0.26682580596390171</v>
      </c>
      <c r="F332" s="9">
        <f t="shared" si="80"/>
        <v>0.32948953755705473</v>
      </c>
      <c r="G332" s="9">
        <f t="shared" si="81"/>
        <v>1.0329937738160961</v>
      </c>
      <c r="H332" s="9">
        <f t="shared" si="82"/>
        <v>2.4771810965570173</v>
      </c>
      <c r="I332" s="9">
        <f t="shared" si="83"/>
        <v>3.747763438350816</v>
      </c>
      <c r="J332" s="9">
        <f t="shared" si="84"/>
        <v>3.0349977344177099</v>
      </c>
      <c r="K332" s="11">
        <f t="shared" si="85"/>
        <v>0.41152263374485593</v>
      </c>
      <c r="L332" s="11">
        <f t="shared" si="86"/>
        <v>0.27322404371584696</v>
      </c>
      <c r="M332" s="11">
        <f t="shared" si="87"/>
        <v>0.33670033670033667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-0.28368742936194413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0.22941870071331039</v>
      </c>
      <c r="Q332" s="11">
        <f>2*'OddsRatio_working_3-way'!K332*'OddsRatio_working_3-way'!L332*'OddsRatio_working_3-way'!M332</f>
        <v>7.5715742809673386E-2</v>
      </c>
      <c r="R332" s="11">
        <f t="shared" si="88"/>
        <v>0</v>
      </c>
      <c r="S332" s="11">
        <f t="shared" si="89"/>
        <v>-0.80870238497809965</v>
      </c>
      <c r="T332" s="11">
        <f t="shared" si="90"/>
        <v>-0.26689847689046187</v>
      </c>
      <c r="U332" s="11">
        <f>'OddsRatio_working_3-way'!S332-'OddsRatio_working_3-way'!R332^2/3</f>
        <v>-0.80870238497809965</v>
      </c>
      <c r="V332" s="11">
        <f>'OddsRatio_working_3-way'!S332*'OddsRatio_working_3-way'!R332/3-2*'OddsRatio_working_3-way'!R332^3/27-'OddsRatio_working_3-way'!T332</f>
        <v>0.26689847689046187</v>
      </c>
      <c r="W332" s="11">
        <f>'OddsRatio_working_3-way'!V332^2+4*'OddsRatio_working_3-way'!U332^3/27</f>
        <v>-7.1194243391802803E-3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0.13995912019731752</v>
      </c>
      <c r="Y332" s="11">
        <f>IF('OddsRatio_working_3-way'!W332&gt;=0,IF('OddsRatio_working_3-way'!V332+SQRT('OddsRatio_working_3-way'!W332)&gt;0,0,PI()),ACOS('OddsRatio_working_3-way'!V332/(2*'OddsRatio_working_3-way'!X332)))</f>
        <v>0.30619552507809789</v>
      </c>
      <c r="Z332" s="11">
        <f>'OddsRatio_working_3-way'!X332^(1/3)*COS('OddsRatio_working_3-way'!Y332/3)</f>
        <v>0.51649688690804818</v>
      </c>
      <c r="AA332" s="11">
        <f>'OddsRatio_working_3-way'!X332^(1/3)*COS(('OddsRatio_working_3-way'!Y332+2*PI())/3)</f>
        <v>-0.304061330344572</v>
      </c>
      <c r="AB332" s="11">
        <f>'OddsRatio_working_3-way'!X332^(1/3)*COS(('OddsRatio_working_3-way'!Y332+4*PI())/3)</f>
        <v>-0.21243555656347649</v>
      </c>
      <c r="AC332" s="11">
        <f>'OddsRatio_working_3-way'!X332^(1/3)*SIN('OddsRatio_working_3-way'!Y332/3)</f>
        <v>5.2900165157223428E-2</v>
      </c>
      <c r="AD332" s="11">
        <f>'OddsRatio_working_3-way'!X332^(1/3)*SIN(('OddsRatio_working_3-way'!Y332+2*PI())/3)</f>
        <v>0.42084934245933625</v>
      </c>
      <c r="AE332" s="11">
        <f>'OddsRatio_working_3-way'!X332^(1/3)*SIN(('OddsRatio_working_3-way'!Y332+4*PI())/3)</f>
        <v>-0.47374950761655954</v>
      </c>
      <c r="AF332" s="11">
        <f>-'OddsRatio_working_3-way'!U332/(3*'OddsRatio_working_3-way'!X332^(1/3))*COS(('OddsRatio_working_3-way'!Y332)/3)</f>
        <v>0.51649688690804796</v>
      </c>
      <c r="AG332" s="11">
        <f>-'OddsRatio_working_3-way'!U332/(3*'OddsRatio_working_3-way'!X332^(1/3))*COS(('OddsRatio_working_3-way'!Y332+2*PI())/3)</f>
        <v>-0.30406133034457189</v>
      </c>
      <c r="AH332" s="11">
        <f>-'OddsRatio_working_3-way'!U332/(3*'OddsRatio_working_3-way'!X332^(1/3))*COS(('OddsRatio_working_3-way'!Y332+4*PI())/3)</f>
        <v>-0.2124355565634764</v>
      </c>
      <c r="AI332" s="11">
        <f>'OddsRatio_working_3-way'!U332/(3*'OddsRatio_working_3-way'!X332^(1/3))*SIN(('OddsRatio_working_3-way'!Y332)/3)</f>
        <v>-5.2900165157223407E-2</v>
      </c>
      <c r="AJ332" s="11">
        <f>'OddsRatio_working_3-way'!U332/(3*'OddsRatio_working_3-way'!X332^(1/3))*SIN(('OddsRatio_working_3-way'!Y332+2*PI())/3)</f>
        <v>-0.42084934245933608</v>
      </c>
      <c r="AK332" s="11">
        <f>'OddsRatio_working_3-way'!U332/(3*'OddsRatio_working_3-way'!X332^(1/3))*SIN(('OddsRatio_working_3-way'!Y332+4*PI())/3)</f>
        <v>0.47374950761655937</v>
      </c>
      <c r="AL332" s="11">
        <f>'OddsRatio_working_3-way'!Z332+'OddsRatio_working_3-way'!AF332</f>
        <v>1.0329937738160961</v>
      </c>
      <c r="AM332" s="11">
        <f>'OddsRatio_working_3-way'!AA332+'OddsRatio_working_3-way'!AG332</f>
        <v>-0.60812266068914389</v>
      </c>
      <c r="AN332" s="11">
        <f>'OddsRatio_working_3-way'!AB332+'OddsRatio_working_3-way'!AH332</f>
        <v>-0.42487111312695292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1.0329937738160961</v>
      </c>
      <c r="AS332" s="11">
        <f>IF(('OddsRatio_working_3-way'!X332=0),IF(Q332&gt;0,-Q332^(1/3),(-Q332)^(1/3)),'OddsRatio_working_3-way'!AM332-'OddsRatio_working_3-way'!R332/3)</f>
        <v>-0.60812266068914389</v>
      </c>
      <c r="AT332" s="11">
        <f>IF(('OddsRatio_working_3-way'!X332=0),IF(Q332&gt;0,-Q332^(1/3),(-Q332)^(1/3)),'OddsRatio_working_3-way'!AN332-'OddsRatio_working_3-way'!R332/3)</f>
        <v>-0.42487111312695292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1.88</v>
      </c>
      <c r="B333" s="4">
        <f>IF('True_Odds_Calculator_3-way'!B334="","",'True_Odds_Calculator_3-way'!B334)</f>
        <v>3.83</v>
      </c>
      <c r="C333" s="4">
        <f>IF('True_Odds_Calculator_3-way'!C334="","",'True_Odds_Calculator_3-way'!C334)</f>
        <v>4.34</v>
      </c>
      <c r="D333" s="9">
        <f t="shared" si="78"/>
        <v>0.5224346624663454</v>
      </c>
      <c r="E333" s="9">
        <f t="shared" si="79"/>
        <v>0.25382575111640537</v>
      </c>
      <c r="F333" s="9">
        <f t="shared" si="80"/>
        <v>0.223739586417249</v>
      </c>
      <c r="G333" s="9">
        <f t="shared" si="81"/>
        <v>1.0387669933671955</v>
      </c>
      <c r="H333" s="9">
        <f t="shared" si="82"/>
        <v>1.9141149541631319</v>
      </c>
      <c r="I333" s="9">
        <f t="shared" si="83"/>
        <v>3.9397105912291637</v>
      </c>
      <c r="J333" s="9">
        <f t="shared" si="84"/>
        <v>4.4694817578464328</v>
      </c>
      <c r="K333" s="11">
        <f t="shared" si="85"/>
        <v>0.53191489361702127</v>
      </c>
      <c r="L333" s="11">
        <f t="shared" si="86"/>
        <v>0.2610966057441253</v>
      </c>
      <c r="M333" s="11">
        <f t="shared" si="87"/>
        <v>0.2304147465437788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-0.26617620065654302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0.22560190588490089</v>
      </c>
      <c r="Q333" s="11">
        <f>2*'OddsRatio_working_3-way'!K333*'OddsRatio_working_3-way'!L333*'OddsRatio_working_3-way'!M333</f>
        <v>6.400054067656763E-2</v>
      </c>
      <c r="R333" s="11">
        <f t="shared" si="88"/>
        <v>0</v>
      </c>
      <c r="S333" s="11">
        <f t="shared" si="89"/>
        <v>-0.84756603080379589</v>
      </c>
      <c r="T333" s="11">
        <f t="shared" si="90"/>
        <v>-0.24044426405781444</v>
      </c>
      <c r="U333" s="11">
        <f>'OddsRatio_working_3-way'!S333-'OddsRatio_working_3-way'!R333^2/3</f>
        <v>-0.84756603080379589</v>
      </c>
      <c r="V333" s="11">
        <f>'OddsRatio_working_3-way'!S333*'OddsRatio_working_3-way'!R333/3-2*'OddsRatio_working_3-way'!R333^3/27-'OddsRatio_working_3-way'!T333</f>
        <v>0.24044426405781444</v>
      </c>
      <c r="W333" s="11">
        <f>'OddsRatio_working_3-way'!V333^2+4*'OddsRatio_working_3-way'!U333^3/27</f>
        <v>-3.2388698707372321E-2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0.15016835787348504</v>
      </c>
      <c r="Y333" s="11">
        <f>IF('OddsRatio_working_3-way'!W333&gt;=0,IF('OddsRatio_working_3-way'!V333+SQRT('OddsRatio_working_3-way'!W333)&gt;0,0,PI()),ACOS('OddsRatio_working_3-way'!V333/(2*'OddsRatio_working_3-way'!X333)))</f>
        <v>0.64252994995982637</v>
      </c>
      <c r="Z333" s="11">
        <f>'OddsRatio_working_3-way'!X333^(1/3)*COS('OddsRatio_working_3-way'!Y333/3)</f>
        <v>0.51938349668359773</v>
      </c>
      <c r="AA333" s="11">
        <f>'OddsRatio_working_3-way'!X333^(1/3)*COS(('OddsRatio_working_3-way'!Y333+2*PI())/3)</f>
        <v>-0.35752883349098152</v>
      </c>
      <c r="AB333" s="11">
        <f>'OddsRatio_working_3-way'!X333^(1/3)*COS(('OddsRatio_working_3-way'!Y333+4*PI())/3)</f>
        <v>-0.16185466319261632</v>
      </c>
      <c r="AC333" s="11">
        <f>'OddsRatio_working_3-way'!X333^(1/3)*SIN('OddsRatio_working_3-way'!Y333/3)</f>
        <v>0.11297253489521807</v>
      </c>
      <c r="AD333" s="11">
        <f>'OddsRatio_working_3-way'!X333^(1/3)*SIN(('OddsRatio_working_3-way'!Y333+2*PI())/3)</f>
        <v>0.39331303498677744</v>
      </c>
      <c r="AE333" s="11">
        <f>'OddsRatio_working_3-way'!X333^(1/3)*SIN(('OddsRatio_working_3-way'!Y333+4*PI())/3)</f>
        <v>-0.50628556988199525</v>
      </c>
      <c r="AF333" s="11">
        <f>-'OddsRatio_working_3-way'!U333/(3*'OddsRatio_working_3-way'!X333^(1/3))*COS(('OddsRatio_working_3-way'!Y333)/3)</f>
        <v>0.51938349668359762</v>
      </c>
      <c r="AG333" s="11">
        <f>-'OddsRatio_working_3-way'!U333/(3*'OddsRatio_working_3-way'!X333^(1/3))*COS(('OddsRatio_working_3-way'!Y333+2*PI())/3)</f>
        <v>-0.35752883349098147</v>
      </c>
      <c r="AH333" s="11">
        <f>-'OddsRatio_working_3-way'!U333/(3*'OddsRatio_working_3-way'!X333^(1/3))*COS(('OddsRatio_working_3-way'!Y333+4*PI())/3)</f>
        <v>-0.16185466319261629</v>
      </c>
      <c r="AI333" s="11">
        <f>'OddsRatio_working_3-way'!U333/(3*'OddsRatio_working_3-way'!X333^(1/3))*SIN(('OddsRatio_working_3-way'!Y333)/3)</f>
        <v>-0.11297253489521805</v>
      </c>
      <c r="AJ333" s="11">
        <f>'OddsRatio_working_3-way'!U333/(3*'OddsRatio_working_3-way'!X333^(1/3))*SIN(('OddsRatio_working_3-way'!Y333+2*PI())/3)</f>
        <v>-0.39331303498677733</v>
      </c>
      <c r="AK333" s="11">
        <f>'OddsRatio_working_3-way'!U333/(3*'OddsRatio_working_3-way'!X333^(1/3))*SIN(('OddsRatio_working_3-way'!Y333+4*PI())/3)</f>
        <v>0.50628556988199525</v>
      </c>
      <c r="AL333" s="11">
        <f>'OddsRatio_working_3-way'!Z333+'OddsRatio_working_3-way'!AF333</f>
        <v>1.0387669933671955</v>
      </c>
      <c r="AM333" s="11">
        <f>'OddsRatio_working_3-way'!AA333+'OddsRatio_working_3-way'!AG333</f>
        <v>-0.71505766698196305</v>
      </c>
      <c r="AN333" s="11">
        <f>'OddsRatio_working_3-way'!AB333+'OddsRatio_working_3-way'!AH333</f>
        <v>-0.32370932638523264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1.0387669933671955</v>
      </c>
      <c r="AS333" s="11">
        <f>IF(('OddsRatio_working_3-way'!X333=0),IF(Q333&gt;0,-Q333^(1/3),(-Q333)^(1/3)),'OddsRatio_working_3-way'!AM333-'OddsRatio_working_3-way'!R333/3)</f>
        <v>-0.71505766698196305</v>
      </c>
      <c r="AT333" s="11">
        <f>IF(('OddsRatio_working_3-way'!X333=0),IF(Q333&gt;0,-Q333^(1/3),(-Q333)^(1/3)),'OddsRatio_working_3-way'!AN333-'OddsRatio_working_3-way'!R333/3)</f>
        <v>-0.32370932638523264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2.17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3.62</v>
      </c>
      <c r="D334" s="9">
        <f t="shared" si="78"/>
        <v>0.45242618545024166</v>
      </c>
      <c r="E334" s="9">
        <f t="shared" si="79"/>
        <v>0.27805065772073428</v>
      </c>
      <c r="F334" s="9">
        <f t="shared" si="80"/>
        <v>0.26952315682902434</v>
      </c>
      <c r="G334" s="9">
        <f t="shared" si="81"/>
        <v>1.0344489827478349</v>
      </c>
      <c r="H334" s="9">
        <f t="shared" si="82"/>
        <v>2.210305309814967</v>
      </c>
      <c r="I334" s="9">
        <f t="shared" si="83"/>
        <v>3.5964669466970651</v>
      </c>
      <c r="J334" s="9">
        <f t="shared" si="84"/>
        <v>3.7102563347993267</v>
      </c>
      <c r="K334" s="11">
        <f t="shared" si="85"/>
        <v>0.46082949308755761</v>
      </c>
      <c r="L334" s="11">
        <f t="shared" si="86"/>
        <v>0.28490028490028491</v>
      </c>
      <c r="M334" s="11">
        <f t="shared" si="87"/>
        <v>0.27624309392265195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-0.27905220188235713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0.22848891143312816</v>
      </c>
      <c r="Q334" s="11">
        <f>2*'OddsRatio_working_3-way'!K334*'OddsRatio_working_3-way'!L334*'OddsRatio_working_3-way'!M334</f>
        <v>7.2536162359723225E-2</v>
      </c>
      <c r="R334" s="11">
        <f t="shared" si="88"/>
        <v>0</v>
      </c>
      <c r="S334" s="11">
        <f t="shared" si="89"/>
        <v>-0.81880347079094018</v>
      </c>
      <c r="T334" s="11">
        <f t="shared" si="90"/>
        <v>-0.25993760977490166</v>
      </c>
      <c r="U334" s="11">
        <f>'OddsRatio_working_3-way'!S334-'OddsRatio_working_3-way'!R334^2/3</f>
        <v>-0.81880347079094018</v>
      </c>
      <c r="V334" s="11">
        <f>'OddsRatio_working_3-way'!S334*'OddsRatio_working_3-way'!R334/3-2*'OddsRatio_working_3-way'!R334^3/27-'OddsRatio_working_3-way'!T334</f>
        <v>0.25993760977490166</v>
      </c>
      <c r="W334" s="11">
        <f>'OddsRatio_working_3-way'!V334^2+4*'OddsRatio_working_3-way'!U334^3/27</f>
        <v>-1.3759532580736047E-2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0.14258952762757957</v>
      </c>
      <c r="Y334" s="11">
        <f>IF('OddsRatio_working_3-way'!W334&gt;=0,IF('OddsRatio_working_3-way'!V334+SQRT('OddsRatio_working_3-way'!W334)&gt;0,0,PI()),ACOS('OddsRatio_working_3-way'!V334/(2*'OddsRatio_working_3-way'!X334)))</f>
        <v>0.42390632526796757</v>
      </c>
      <c r="Z334" s="11">
        <f>'OddsRatio_working_3-way'!X334^(1/3)*COS('OddsRatio_working_3-way'!Y334/3)</f>
        <v>0.51722449137391746</v>
      </c>
      <c r="AA334" s="11">
        <f>'OddsRatio_working_3-way'!X334^(1/3)*COS(('OddsRatio_working_3-way'!Y334+2*PI())/3)</f>
        <v>-0.32233027170769596</v>
      </c>
      <c r="AB334" s="11">
        <f>'OddsRatio_working_3-way'!X334^(1/3)*COS(('OddsRatio_working_3-way'!Y334+4*PI())/3)</f>
        <v>-0.19489421966622159</v>
      </c>
      <c r="AC334" s="11">
        <f>'OddsRatio_working_3-way'!X334^(1/3)*SIN('OddsRatio_working_3-way'!Y334/3)</f>
        <v>7.3575238950608385E-2</v>
      </c>
      <c r="AD334" s="11">
        <f>'OddsRatio_working_3-way'!X334^(1/3)*SIN(('OddsRatio_working_3-way'!Y334+2*PI())/3)</f>
        <v>0.41114192951399353</v>
      </c>
      <c r="AE334" s="11">
        <f>'OddsRatio_working_3-way'!X334^(1/3)*SIN(('OddsRatio_working_3-way'!Y334+4*PI())/3)</f>
        <v>-0.48471716846460194</v>
      </c>
      <c r="AF334" s="11">
        <f>-'OddsRatio_working_3-way'!U334/(3*'OddsRatio_working_3-way'!X334^(1/3))*COS(('OddsRatio_working_3-way'!Y334)/3)</f>
        <v>0.51722449137391746</v>
      </c>
      <c r="AG334" s="11">
        <f>-'OddsRatio_working_3-way'!U334/(3*'OddsRatio_working_3-way'!X334^(1/3))*COS(('OddsRatio_working_3-way'!Y334+2*PI())/3)</f>
        <v>-0.32233027170769596</v>
      </c>
      <c r="AH334" s="11">
        <f>-'OddsRatio_working_3-way'!U334/(3*'OddsRatio_working_3-way'!X334^(1/3))*COS(('OddsRatio_working_3-way'!Y334+4*PI())/3)</f>
        <v>-0.19489421966622159</v>
      </c>
      <c r="AI334" s="11">
        <f>'OddsRatio_working_3-way'!U334/(3*'OddsRatio_working_3-way'!X334^(1/3))*SIN(('OddsRatio_working_3-way'!Y334)/3)</f>
        <v>-7.3575238950608385E-2</v>
      </c>
      <c r="AJ334" s="11">
        <f>'OddsRatio_working_3-way'!U334/(3*'OddsRatio_working_3-way'!X334^(1/3))*SIN(('OddsRatio_working_3-way'!Y334+2*PI())/3)</f>
        <v>-0.41114192951399353</v>
      </c>
      <c r="AK334" s="11">
        <f>'OddsRatio_working_3-way'!U334/(3*'OddsRatio_working_3-way'!X334^(1/3))*SIN(('OddsRatio_working_3-way'!Y334+4*PI())/3)</f>
        <v>0.48471716846460194</v>
      </c>
      <c r="AL334" s="11">
        <f>'OddsRatio_working_3-way'!Z334+'OddsRatio_working_3-way'!AF334</f>
        <v>1.0344489827478349</v>
      </c>
      <c r="AM334" s="11">
        <f>'OddsRatio_working_3-way'!AA334+'OddsRatio_working_3-way'!AG334</f>
        <v>-0.64466054341539192</v>
      </c>
      <c r="AN334" s="11">
        <f>'OddsRatio_working_3-way'!AB334+'OddsRatio_working_3-way'!AH334</f>
        <v>-0.38978843933244317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1.0344489827478349</v>
      </c>
      <c r="AS334" s="11">
        <f>IF(('OddsRatio_working_3-way'!X334=0),IF(Q334&gt;0,-Q334^(1/3),(-Q334)^(1/3)),'OddsRatio_working_3-way'!AM334-'OddsRatio_working_3-way'!R334/3)</f>
        <v>-0.64466054341539192</v>
      </c>
      <c r="AT334" s="11">
        <f>IF(('OddsRatio_working_3-way'!X334=0),IF(Q334&gt;0,-Q334^(1/3),(-Q334)^(1/3)),'OddsRatio_working_3-way'!AN334-'OddsRatio_working_3-way'!R334/3)</f>
        <v>-0.38978843933244317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3.07</v>
      </c>
      <c r="B335" s="4">
        <f>IF('True_Odds_Calculator_3-way'!B336="","",'True_Odds_Calculator_3-way'!B336)</f>
        <v>3.56</v>
      </c>
      <c r="C335" s="4">
        <f>IF('True_Odds_Calculator_3-way'!C336="","",'True_Odds_Calculator_3-way'!C336)</f>
        <v>2.41</v>
      </c>
      <c r="D335" s="9">
        <f t="shared" si="78"/>
        <v>0.31860695379347503</v>
      </c>
      <c r="E335" s="9">
        <f t="shared" si="79"/>
        <v>0.2743546612348769</v>
      </c>
      <c r="F335" s="9">
        <f t="shared" si="80"/>
        <v>0.40703838497164796</v>
      </c>
      <c r="G335" s="9">
        <f t="shared" si="81"/>
        <v>1.0331707475983369</v>
      </c>
      <c r="H335" s="9">
        <f t="shared" si="82"/>
        <v>3.1386634475285571</v>
      </c>
      <c r="I335" s="9">
        <f t="shared" si="83"/>
        <v>3.6449171138517422</v>
      </c>
      <c r="J335" s="9">
        <f t="shared" si="84"/>
        <v>2.4567707541136556</v>
      </c>
      <c r="K335" s="11">
        <f t="shared" si="85"/>
        <v>0.32573289902280134</v>
      </c>
      <c r="L335" s="11">
        <f t="shared" si="86"/>
        <v>0.2808988764044944</v>
      </c>
      <c r="M335" s="11">
        <f t="shared" si="87"/>
        <v>0.41493775933609955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-0.28367692289702273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0.22931450301852299</v>
      </c>
      <c r="Q335" s="11">
        <f>2*'OddsRatio_working_3-way'!K335*'OddsRatio_working_3-way'!L335*'OddsRatio_working_3-way'!M335</f>
        <v>7.5931954641895033E-2</v>
      </c>
      <c r="R335" s="11">
        <f t="shared" si="88"/>
        <v>0</v>
      </c>
      <c r="S335" s="11">
        <f t="shared" si="89"/>
        <v>-0.80836502552506262</v>
      </c>
      <c r="T335" s="11">
        <f t="shared" si="90"/>
        <v>-0.26767053825333198</v>
      </c>
      <c r="U335" s="11">
        <f>'OddsRatio_working_3-way'!S335-'OddsRatio_working_3-way'!R335^2/3</f>
        <v>-0.80836502552506262</v>
      </c>
      <c r="V335" s="11">
        <f>'OddsRatio_working_3-way'!S335*'OddsRatio_working_3-way'!R335/3-2*'OddsRatio_working_3-way'!R335^3/27-'OddsRatio_working_3-way'!T335</f>
        <v>0.26767053825333198</v>
      </c>
      <c r="W335" s="11">
        <f>'OddsRatio_working_3-way'!V335^2+4*'OddsRatio_working_3-way'!U335^3/27</f>
        <v>-6.6086860777477552E-3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0.13987155100893126</v>
      </c>
      <c r="Y335" s="11">
        <f>IF('OddsRatio_working_3-way'!W335&gt;=0,IF('OddsRatio_working_3-way'!V335+SQRT('OddsRatio_working_3-way'!W335)&gt;0,0,PI()),ACOS('OddsRatio_working_3-way'!V335/(2*'OddsRatio_working_3-way'!X335)))</f>
        <v>0.29485563290082495</v>
      </c>
      <c r="Z335" s="11">
        <f>'OddsRatio_working_3-way'!X335^(1/3)*COS('OddsRatio_working_3-way'!Y335/3)</f>
        <v>0.51658537379916847</v>
      </c>
      <c r="AA335" s="11">
        <f>'OddsRatio_working_3-way'!X335^(1/3)*COS(('OddsRatio_working_3-way'!Y335+2*PI())/3)</f>
        <v>-0.30240527086205166</v>
      </c>
      <c r="AB335" s="11">
        <f>'OddsRatio_working_3-way'!X335^(1/3)*COS(('OddsRatio_working_3-way'!Y335+4*PI())/3)</f>
        <v>-0.21418010293711667</v>
      </c>
      <c r="AC335" s="11">
        <f>'OddsRatio_working_3-way'!X335^(1/3)*SIN('OddsRatio_working_3-way'!Y335/3)</f>
        <v>5.0936824450761087E-2</v>
      </c>
      <c r="AD335" s="11">
        <f>'OddsRatio_working_3-way'!X335^(1/3)*SIN(('OddsRatio_working_3-way'!Y335+2*PI())/3)</f>
        <v>0.42190764470817949</v>
      </c>
      <c r="AE335" s="11">
        <f>'OddsRatio_working_3-way'!X335^(1/3)*SIN(('OddsRatio_working_3-way'!Y335+4*PI())/3)</f>
        <v>-0.47284446915894057</v>
      </c>
      <c r="AF335" s="11">
        <f>-'OddsRatio_working_3-way'!U335/(3*'OddsRatio_working_3-way'!X335^(1/3))*COS(('OddsRatio_working_3-way'!Y335)/3)</f>
        <v>0.51658537379916847</v>
      </c>
      <c r="AG335" s="11">
        <f>-'OddsRatio_working_3-way'!U335/(3*'OddsRatio_working_3-way'!X335^(1/3))*COS(('OddsRatio_working_3-way'!Y335+2*PI())/3)</f>
        <v>-0.30240527086205166</v>
      </c>
      <c r="AH335" s="11">
        <f>-'OddsRatio_working_3-way'!U335/(3*'OddsRatio_working_3-way'!X335^(1/3))*COS(('OddsRatio_working_3-way'!Y335+4*PI())/3)</f>
        <v>-0.21418010293711667</v>
      </c>
      <c r="AI335" s="11">
        <f>'OddsRatio_working_3-way'!U335/(3*'OddsRatio_working_3-way'!X335^(1/3))*SIN(('OddsRatio_working_3-way'!Y335)/3)</f>
        <v>-5.0936824450761087E-2</v>
      </c>
      <c r="AJ335" s="11">
        <f>'OddsRatio_working_3-way'!U335/(3*'OddsRatio_working_3-way'!X335^(1/3))*SIN(('OddsRatio_working_3-way'!Y335+2*PI())/3)</f>
        <v>-0.42190764470817949</v>
      </c>
      <c r="AK335" s="11">
        <f>'OddsRatio_working_3-way'!U335/(3*'OddsRatio_working_3-way'!X335^(1/3))*SIN(('OddsRatio_working_3-way'!Y335+4*PI())/3)</f>
        <v>0.47284446915894057</v>
      </c>
      <c r="AL335" s="11">
        <f>'OddsRatio_working_3-way'!Z335+'OddsRatio_working_3-way'!AF335</f>
        <v>1.0331707475983369</v>
      </c>
      <c r="AM335" s="11">
        <f>'OddsRatio_working_3-way'!AA335+'OddsRatio_working_3-way'!AG335</f>
        <v>-0.60481054172410331</v>
      </c>
      <c r="AN335" s="11">
        <f>'OddsRatio_working_3-way'!AB335+'OddsRatio_working_3-way'!AH335</f>
        <v>-0.42836020587423335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1.0331707475983369</v>
      </c>
      <c r="AS335" s="11">
        <f>IF(('OddsRatio_working_3-way'!X335=0),IF(Q335&gt;0,-Q335^(1/3),(-Q335)^(1/3)),'OddsRatio_working_3-way'!AM335-'OddsRatio_working_3-way'!R335/3)</f>
        <v>-0.60481054172410331</v>
      </c>
      <c r="AT335" s="11">
        <f>IF(('OddsRatio_working_3-way'!X335=0),IF(Q335&gt;0,-Q335^(1/3),(-Q335)^(1/3)),'OddsRatio_working_3-way'!AN335-'OddsRatio_working_3-way'!R335/3)</f>
        <v>-0.42836020587423335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2.19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3.41</v>
      </c>
      <c r="D336" s="9">
        <f t="shared" si="78"/>
        <v>0.4478231027811766</v>
      </c>
      <c r="E336" s="9">
        <f t="shared" si="79"/>
        <v>0.26622844679532726</v>
      </c>
      <c r="F336" s="9">
        <f t="shared" si="80"/>
        <v>0.2859484504234962</v>
      </c>
      <c r="G336" s="9">
        <f t="shared" si="81"/>
        <v>1.036155116745471</v>
      </c>
      <c r="H336" s="9">
        <f t="shared" si="82"/>
        <v>2.2330245889271105</v>
      </c>
      <c r="I336" s="9">
        <f t="shared" si="83"/>
        <v>3.7561726105429529</v>
      </c>
      <c r="J336" s="9">
        <f t="shared" si="84"/>
        <v>3.4971338313565856</v>
      </c>
      <c r="K336" s="11">
        <f t="shared" si="85"/>
        <v>0.45662100456621008</v>
      </c>
      <c r="L336" s="11">
        <f t="shared" si="86"/>
        <v>0.27322404371584696</v>
      </c>
      <c r="M336" s="11">
        <f t="shared" si="87"/>
        <v>0.29325513196480935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-0.27910400045894068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0.22903125559544207</v>
      </c>
      <c r="Q336" s="11">
        <f>2*'OddsRatio_working_3-way'!K336*'OddsRatio_working_3-way'!L336*'OddsRatio_working_3-way'!M336</f>
        <v>7.3172925110364884E-2</v>
      </c>
      <c r="R336" s="11">
        <f t="shared" si="88"/>
        <v>0</v>
      </c>
      <c r="S336" s="11">
        <f t="shared" si="89"/>
        <v>-0.82059467158778732</v>
      </c>
      <c r="T336" s="11">
        <f t="shared" si="90"/>
        <v>-0.26217082159354227</v>
      </c>
      <c r="U336" s="11">
        <f>'OddsRatio_working_3-way'!S336-'OddsRatio_working_3-way'!R336^2/3</f>
        <v>-0.82059467158778732</v>
      </c>
      <c r="V336" s="11">
        <f>'OddsRatio_working_3-way'!S336*'OddsRatio_working_3-way'!R336/3-2*'OddsRatio_working_3-way'!R336^3/27-'OddsRatio_working_3-way'!T336</f>
        <v>0.26217082159354227</v>
      </c>
      <c r="W336" s="11">
        <f>'OddsRatio_working_3-way'!V336^2+4*'OddsRatio_working_3-way'!U336^3/27</f>
        <v>-1.3128451664604399E-2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0.14305767312489512</v>
      </c>
      <c r="Y336" s="11">
        <f>IF('OddsRatio_working_3-way'!W336&gt;=0,IF('OddsRatio_working_3-way'!V336+SQRT('OddsRatio_working_3-way'!W336)&gt;0,0,PI()),ACOS('OddsRatio_working_3-way'!V336/(2*'OddsRatio_working_3-way'!X336)))</f>
        <v>0.412025302260288</v>
      </c>
      <c r="Z336" s="11">
        <f>'OddsRatio_working_3-way'!X336^(1/3)*COS('OddsRatio_working_3-way'!Y336/3)</f>
        <v>0.5180775583727355</v>
      </c>
      <c r="AA336" s="11">
        <f>'OddsRatio_working_3-way'!X336^(1/3)*COS(('OddsRatio_working_3-way'!Y336+2*PI())/3)</f>
        <v>-0.32105007275339054</v>
      </c>
      <c r="AB336" s="11">
        <f>'OddsRatio_working_3-way'!X336^(1/3)*COS(('OddsRatio_working_3-way'!Y336+4*PI())/3)</f>
        <v>-0.19702748561934483</v>
      </c>
      <c r="AC336" s="11">
        <f>'OddsRatio_working_3-way'!X336^(1/3)*SIN('OddsRatio_working_3-way'!Y336/3)</f>
        <v>7.1604474067435142E-2</v>
      </c>
      <c r="AD336" s="11">
        <f>'OddsRatio_working_3-way'!X336^(1/3)*SIN(('OddsRatio_working_3-way'!Y336+2*PI())/3)</f>
        <v>0.41286608964768684</v>
      </c>
      <c r="AE336" s="11">
        <f>'OddsRatio_working_3-way'!X336^(1/3)*SIN(('OddsRatio_working_3-way'!Y336+4*PI())/3)</f>
        <v>-0.48447056371512193</v>
      </c>
      <c r="AF336" s="11">
        <f>-'OddsRatio_working_3-way'!U336/(3*'OddsRatio_working_3-way'!X336^(1/3))*COS(('OddsRatio_working_3-way'!Y336)/3)</f>
        <v>0.51807755837273539</v>
      </c>
      <c r="AG336" s="11">
        <f>-'OddsRatio_working_3-way'!U336/(3*'OddsRatio_working_3-way'!X336^(1/3))*COS(('OddsRatio_working_3-way'!Y336+2*PI())/3)</f>
        <v>-0.32105007275339048</v>
      </c>
      <c r="AH336" s="11">
        <f>-'OddsRatio_working_3-way'!U336/(3*'OddsRatio_working_3-way'!X336^(1/3))*COS(('OddsRatio_working_3-way'!Y336+4*PI())/3)</f>
        <v>-0.1970274856193448</v>
      </c>
      <c r="AI336" s="11">
        <f>'OddsRatio_working_3-way'!U336/(3*'OddsRatio_working_3-way'!X336^(1/3))*SIN(('OddsRatio_working_3-way'!Y336)/3)</f>
        <v>-7.1604474067435114E-2</v>
      </c>
      <c r="AJ336" s="11">
        <f>'OddsRatio_working_3-way'!U336/(3*'OddsRatio_working_3-way'!X336^(1/3))*SIN(('OddsRatio_working_3-way'!Y336+2*PI())/3)</f>
        <v>-0.41286608964768673</v>
      </c>
      <c r="AK336" s="11">
        <f>'OddsRatio_working_3-way'!U336/(3*'OddsRatio_working_3-way'!X336^(1/3))*SIN(('OddsRatio_working_3-way'!Y336+4*PI())/3)</f>
        <v>0.48447056371512182</v>
      </c>
      <c r="AL336" s="11">
        <f>'OddsRatio_working_3-way'!Z336+'OddsRatio_working_3-way'!AF336</f>
        <v>1.036155116745471</v>
      </c>
      <c r="AM336" s="11">
        <f>'OddsRatio_working_3-way'!AA336+'OddsRatio_working_3-way'!AG336</f>
        <v>-0.64210014550678096</v>
      </c>
      <c r="AN336" s="11">
        <f>'OddsRatio_working_3-way'!AB336+'OddsRatio_working_3-way'!AH336</f>
        <v>-0.3940549712386896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1.036155116745471</v>
      </c>
      <c r="AS336" s="11">
        <f>IF(('OddsRatio_working_3-way'!X336=0),IF(Q336&gt;0,-Q336^(1/3),(-Q336)^(1/3)),'OddsRatio_working_3-way'!AM336-'OddsRatio_working_3-way'!R336/3)</f>
        <v>-0.64210014550678096</v>
      </c>
      <c r="AT336" s="11">
        <f>IF(('OddsRatio_working_3-way'!X336=0),IF(Q336&gt;0,-Q336^(1/3),(-Q336)^(1/3)),'OddsRatio_working_3-way'!AN336-'OddsRatio_working_3-way'!R336/3)</f>
        <v>-0.3940549712386896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2.58</v>
      </c>
      <c r="B337" s="4">
        <f>IF('True_Odds_Calculator_3-way'!B338="","",'True_Odds_Calculator_3-way'!B338)</f>
        <v>3.48</v>
      </c>
      <c r="C337" s="4">
        <f>IF('True_Odds_Calculator_3-way'!C338="","",'True_Odds_Calculator_3-way'!C338)</f>
        <v>2.88</v>
      </c>
      <c r="D337" s="9">
        <f t="shared" si="78"/>
        <v>0.37971505677608142</v>
      </c>
      <c r="E337" s="9">
        <f t="shared" si="79"/>
        <v>0.28057896891386314</v>
      </c>
      <c r="F337" s="9">
        <f t="shared" si="80"/>
        <v>0.33970597431005517</v>
      </c>
      <c r="G337" s="9">
        <f t="shared" si="81"/>
        <v>1.0338947589725263</v>
      </c>
      <c r="H337" s="9">
        <f t="shared" si="82"/>
        <v>2.6335537191765921</v>
      </c>
      <c r="I337" s="9">
        <f t="shared" si="83"/>
        <v>3.5640590022518648</v>
      </c>
      <c r="J337" s="9">
        <f t="shared" si="84"/>
        <v>2.9437221468683497</v>
      </c>
      <c r="K337" s="11">
        <f t="shared" si="85"/>
        <v>0.38759689922480617</v>
      </c>
      <c r="L337" s="11">
        <f t="shared" si="86"/>
        <v>0.28735632183908044</v>
      </c>
      <c r="M337" s="11">
        <f t="shared" si="87"/>
        <v>0.34722222222222221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-0.28488867108220206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0.22971798984228814</v>
      </c>
      <c r="Q337" s="11">
        <f>2*'OddsRatio_working_3-way'!K337*'OddsRatio_working_3-way'!L337*'OddsRatio_working_3-way'!M337</f>
        <v>7.7346124526022936E-2</v>
      </c>
      <c r="R337" s="11">
        <f t="shared" si="88"/>
        <v>0</v>
      </c>
      <c r="S337" s="11">
        <f t="shared" si="89"/>
        <v>-0.80634301451743262</v>
      </c>
      <c r="T337" s="11">
        <f t="shared" si="90"/>
        <v>-0.271495964483984</v>
      </c>
      <c r="U337" s="11">
        <f>'OddsRatio_working_3-way'!S337-'OddsRatio_working_3-way'!R337^2/3</f>
        <v>-0.80634301451743262</v>
      </c>
      <c r="V337" s="11">
        <f>'OddsRatio_working_3-way'!S337*'OddsRatio_working_3-way'!R337/3-2*'OddsRatio_working_3-way'!R337^3/27-'OddsRatio_working_3-way'!T337</f>
        <v>0.271495964483984</v>
      </c>
      <c r="W337" s="11">
        <f>'OddsRatio_working_3-way'!V337^2+4*'OddsRatio_working_3-way'!U337^3/27</f>
        <v>-3.9603715321502031E-3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0.1393470759140992</v>
      </c>
      <c r="Y337" s="11">
        <f>IF('OddsRatio_working_3-way'!W337&gt;=0,IF('OddsRatio_working_3-way'!V337+SQRT('OddsRatio_working_3-way'!W337)&gt;0,0,PI()),ACOS('OddsRatio_working_3-way'!V337/(2*'OddsRatio_working_3-way'!X337)))</f>
        <v>0.22777279819101648</v>
      </c>
      <c r="Z337" s="11">
        <f>'OddsRatio_working_3-way'!X337^(1/3)*COS('OddsRatio_working_3-way'!Y337/3)</f>
        <v>0.51694737948626301</v>
      </c>
      <c r="AA337" s="11">
        <f>'OddsRatio_working_3-way'!X337^(1/3)*COS(('OddsRatio_working_3-way'!Y337+2*PI())/3)</f>
        <v>-0.29252965487513582</v>
      </c>
      <c r="AB337" s="11">
        <f>'OddsRatio_working_3-way'!X337^(1/3)*COS(('OddsRatio_working_3-way'!Y337+4*PI())/3)</f>
        <v>-0.22441772461112697</v>
      </c>
      <c r="AC337" s="11">
        <f>'OddsRatio_working_3-way'!X337^(1/3)*SIN('OddsRatio_working_3-way'!Y337/3)</f>
        <v>3.9324441272950497E-2</v>
      </c>
      <c r="AD337" s="11">
        <f>'OddsRatio_working_3-way'!X337^(1/3)*SIN(('OddsRatio_working_3-way'!Y337+2*PI())/3)</f>
        <v>0.42802734241842327</v>
      </c>
      <c r="AE337" s="11">
        <f>'OddsRatio_working_3-way'!X337^(1/3)*SIN(('OddsRatio_working_3-way'!Y337+4*PI())/3)</f>
        <v>-0.4673517836913737</v>
      </c>
      <c r="AF337" s="11">
        <f>-'OddsRatio_working_3-way'!U337/(3*'OddsRatio_working_3-way'!X337^(1/3))*COS(('OddsRatio_working_3-way'!Y337)/3)</f>
        <v>0.51694737948626313</v>
      </c>
      <c r="AG337" s="11">
        <f>-'OddsRatio_working_3-way'!U337/(3*'OddsRatio_working_3-way'!X337^(1/3))*COS(('OddsRatio_working_3-way'!Y337+2*PI())/3)</f>
        <v>-0.29252965487513588</v>
      </c>
      <c r="AH337" s="11">
        <f>-'OddsRatio_working_3-way'!U337/(3*'OddsRatio_working_3-way'!X337^(1/3))*COS(('OddsRatio_working_3-way'!Y337+4*PI())/3)</f>
        <v>-0.224417724611127</v>
      </c>
      <c r="AI337" s="11">
        <f>'OddsRatio_working_3-way'!U337/(3*'OddsRatio_working_3-way'!X337^(1/3))*SIN(('OddsRatio_working_3-way'!Y337)/3)</f>
        <v>-3.9324441272950504E-2</v>
      </c>
      <c r="AJ337" s="11">
        <f>'OddsRatio_working_3-way'!U337/(3*'OddsRatio_working_3-way'!X337^(1/3))*SIN(('OddsRatio_working_3-way'!Y337+2*PI())/3)</f>
        <v>-0.42802734241842333</v>
      </c>
      <c r="AK337" s="11">
        <f>'OddsRatio_working_3-way'!U337/(3*'OddsRatio_working_3-way'!X337^(1/3))*SIN(('OddsRatio_working_3-way'!Y337+4*PI())/3)</f>
        <v>0.46735178369137381</v>
      </c>
      <c r="AL337" s="11">
        <f>'OddsRatio_working_3-way'!Z337+'OddsRatio_working_3-way'!AF337</f>
        <v>1.0338947589725263</v>
      </c>
      <c r="AM337" s="11">
        <f>'OddsRatio_working_3-way'!AA337+'OddsRatio_working_3-way'!AG337</f>
        <v>-0.58505930975027165</v>
      </c>
      <c r="AN337" s="11">
        <f>'OddsRatio_working_3-way'!AB337+'OddsRatio_working_3-way'!AH337</f>
        <v>-0.44883544922225393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1.0338947589725263</v>
      </c>
      <c r="AS337" s="11">
        <f>IF(('OddsRatio_working_3-way'!X337=0),IF(Q337&gt;0,-Q337^(1/3),(-Q337)^(1/3)),'OddsRatio_working_3-way'!AM337-'OddsRatio_working_3-way'!R337/3)</f>
        <v>-0.58505930975027165</v>
      </c>
      <c r="AT337" s="11">
        <f>IF(('OddsRatio_working_3-way'!X337=0),IF(Q337&gt;0,-Q337^(1/3),(-Q337)^(1/3)),'OddsRatio_working_3-way'!AN337-'OddsRatio_working_3-way'!R337/3)</f>
        <v>-0.44883544922225393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5.7</v>
      </c>
      <c r="B338" s="4">
        <f>IF('True_Odds_Calculator_3-way'!B339="","",'True_Odds_Calculator_3-way'!B339)</f>
        <v>4.5599999999999996</v>
      </c>
      <c r="C338" s="4">
        <f>IF('True_Odds_Calculator_3-way'!C339="","",'True_Odds_Calculator_3-way'!C339)</f>
        <v>1.58</v>
      </c>
      <c r="D338" s="9">
        <f t="shared" si="78"/>
        <v>0.16821918178801512</v>
      </c>
      <c r="E338" s="9">
        <f t="shared" si="79"/>
        <v>0.21073524826448134</v>
      </c>
      <c r="F338" s="9">
        <f t="shared" si="80"/>
        <v>0.62104556994750326</v>
      </c>
      <c r="G338" s="9">
        <f t="shared" si="81"/>
        <v>1.0520479311080051</v>
      </c>
      <c r="H338" s="9">
        <f t="shared" si="82"/>
        <v>5.9446252762076242</v>
      </c>
      <c r="I338" s="9">
        <f t="shared" si="83"/>
        <v>4.7452906347444976</v>
      </c>
      <c r="J338" s="9">
        <f t="shared" si="84"/>
        <v>1.6101878000426435</v>
      </c>
      <c r="K338" s="11">
        <f t="shared" si="85"/>
        <v>0.17543859649122806</v>
      </c>
      <c r="L338" s="11">
        <f t="shared" si="86"/>
        <v>0.2192982456140351</v>
      </c>
      <c r="M338" s="11">
        <f t="shared" si="87"/>
        <v>0.63291139240506322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-0.23630834804087719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0.21525610606574175</v>
      </c>
      <c r="Q338" s="11">
        <f>2*'OddsRatio_working_3-way'!K338*'OddsRatio_working_3-way'!L338*'OddsRatio_working_3-way'!M338</f>
        <v>4.8700476485461927E-2</v>
      </c>
      <c r="R338" s="11">
        <f t="shared" si="88"/>
        <v>0</v>
      </c>
      <c r="S338" s="11">
        <f t="shared" si="89"/>
        <v>-0.91091198364480219</v>
      </c>
      <c r="T338" s="11">
        <f t="shared" si="90"/>
        <v>-0.20608868408253439</v>
      </c>
      <c r="U338" s="11">
        <f>'OddsRatio_working_3-way'!S338-'OddsRatio_working_3-way'!R338^2/3</f>
        <v>-0.91091198364480219</v>
      </c>
      <c r="V338" s="11">
        <f>'OddsRatio_working_3-way'!S338*'OddsRatio_working_3-way'!R338/3-2*'OddsRatio_working_3-way'!R338^3/27-'OddsRatio_working_3-way'!T338</f>
        <v>0.20608868408253439</v>
      </c>
      <c r="W338" s="11">
        <f>'OddsRatio_working_3-way'!V338^2+4*'OddsRatio_working_3-way'!U338^3/27</f>
        <v>-6.9503589449717712E-2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0.16731417689229772</v>
      </c>
      <c r="Y338" s="11">
        <f>IF('OddsRatio_working_3-way'!W338&gt;=0,IF('OddsRatio_working_3-way'!V338+SQRT('OddsRatio_working_3-way'!W338)&gt;0,0,PI()),ACOS('OddsRatio_working_3-way'!V338/(2*'OddsRatio_working_3-way'!X338)))</f>
        <v>0.90730231439572995</v>
      </c>
      <c r="Z338" s="11">
        <f>'OddsRatio_working_3-way'!X338^(1/3)*COS('OddsRatio_working_3-way'!Y338/3)</f>
        <v>0.52602396555400255</v>
      </c>
      <c r="AA338" s="11">
        <f>'OddsRatio_working_3-way'!X338^(1/3)*COS(('OddsRatio_working_3-way'!Y338+2*PI())/3)</f>
        <v>-0.40514602746134737</v>
      </c>
      <c r="AB338" s="11">
        <f>'OddsRatio_working_3-way'!X338^(1/3)*COS(('OddsRatio_working_3-way'!Y338+4*PI())/3)</f>
        <v>-0.12087793809265532</v>
      </c>
      <c r="AC338" s="11">
        <f>'OddsRatio_working_3-way'!X338^(1/3)*SIN('OddsRatio_working_3-way'!Y338/3)</f>
        <v>0.16412225791903504</v>
      </c>
      <c r="AD338" s="11">
        <f>'OddsRatio_working_3-way'!X338^(1/3)*SIN(('OddsRatio_working_3-way'!Y338+2*PI())/3)</f>
        <v>0.37348898820967918</v>
      </c>
      <c r="AE338" s="11">
        <f>'OddsRatio_working_3-way'!X338^(1/3)*SIN(('OddsRatio_working_3-way'!Y338+4*PI())/3)</f>
        <v>-0.53761124612871425</v>
      </c>
      <c r="AF338" s="11">
        <f>-'OddsRatio_working_3-way'!U338/(3*'OddsRatio_working_3-way'!X338^(1/3))*COS(('OddsRatio_working_3-way'!Y338)/3)</f>
        <v>0.52602396555400255</v>
      </c>
      <c r="AG338" s="11">
        <f>-'OddsRatio_working_3-way'!U338/(3*'OddsRatio_working_3-way'!X338^(1/3))*COS(('OddsRatio_working_3-way'!Y338+2*PI())/3)</f>
        <v>-0.40514602746134737</v>
      </c>
      <c r="AH338" s="11">
        <f>-'OddsRatio_working_3-way'!U338/(3*'OddsRatio_working_3-way'!X338^(1/3))*COS(('OddsRatio_working_3-way'!Y338+4*PI())/3)</f>
        <v>-0.12087793809265532</v>
      </c>
      <c r="AI338" s="11">
        <f>'OddsRatio_working_3-way'!U338/(3*'OddsRatio_working_3-way'!X338^(1/3))*SIN(('OddsRatio_working_3-way'!Y338)/3)</f>
        <v>-0.16412225791903504</v>
      </c>
      <c r="AJ338" s="11">
        <f>'OddsRatio_working_3-way'!U338/(3*'OddsRatio_working_3-way'!X338^(1/3))*SIN(('OddsRatio_working_3-way'!Y338+2*PI())/3)</f>
        <v>-0.37348898820967918</v>
      </c>
      <c r="AK338" s="11">
        <f>'OddsRatio_working_3-way'!U338/(3*'OddsRatio_working_3-way'!X338^(1/3))*SIN(('OddsRatio_working_3-way'!Y338+4*PI())/3)</f>
        <v>0.53761124612871425</v>
      </c>
      <c r="AL338" s="11">
        <f>'OddsRatio_working_3-way'!Z338+'OddsRatio_working_3-way'!AF338</f>
        <v>1.0520479311080051</v>
      </c>
      <c r="AM338" s="11">
        <f>'OddsRatio_working_3-way'!AA338+'OddsRatio_working_3-way'!AG338</f>
        <v>-0.81029205492269474</v>
      </c>
      <c r="AN338" s="11">
        <f>'OddsRatio_working_3-way'!AB338+'OddsRatio_working_3-way'!AH338</f>
        <v>-0.24175587618531064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1.0520479311080051</v>
      </c>
      <c r="AS338" s="11">
        <f>IF(('OddsRatio_working_3-way'!X338=0),IF(Q338&gt;0,-Q338^(1/3),(-Q338)^(1/3)),'OddsRatio_working_3-way'!AM338-'OddsRatio_working_3-way'!R338/3)</f>
        <v>-0.81029205492269474</v>
      </c>
      <c r="AT338" s="11">
        <f>IF(('OddsRatio_working_3-way'!X338=0),IF(Q338&gt;0,-Q338^(1/3),(-Q338)^(1/3)),'OddsRatio_working_3-way'!AN338-'OddsRatio_working_3-way'!R338/3)</f>
        <v>-0.24175587618531064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1.85</v>
      </c>
      <c r="B339" s="4">
        <f>IF('True_Odds_Calculator_3-way'!B340="","",'True_Odds_Calculator_3-way'!B340)</f>
        <v>3.5</v>
      </c>
      <c r="C339" s="4">
        <f>IF('True_Odds_Calculator_3-way'!C340="","",'True_Odds_Calculator_3-way'!C340)</f>
        <v>4.43</v>
      </c>
      <c r="D339" s="9">
        <f t="shared" si="78"/>
        <v>0.51966238945710763</v>
      </c>
      <c r="E339" s="9">
        <f t="shared" si="79"/>
        <v>0.2689179222418398</v>
      </c>
      <c r="F339" s="9">
        <f t="shared" si="80"/>
        <v>0.21141968830105265</v>
      </c>
      <c r="G339" s="9">
        <f t="shared" si="81"/>
        <v>1.0874426987438834</v>
      </c>
      <c r="H339" s="9">
        <f t="shared" si="82"/>
        <v>1.9243262939323011</v>
      </c>
      <c r="I339" s="9">
        <f t="shared" si="83"/>
        <v>3.7186067468597086</v>
      </c>
      <c r="J339" s="9">
        <f t="shared" si="84"/>
        <v>4.7299284566915194</v>
      </c>
      <c r="K339" s="11">
        <f t="shared" si="85"/>
        <v>0.54054054054054046</v>
      </c>
      <c r="L339" s="11">
        <f t="shared" si="86"/>
        <v>0.2857142857142857</v>
      </c>
      <c r="M339" s="11">
        <f t="shared" si="87"/>
        <v>0.22573363431151244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-0.25410286132633764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0.2363666472018616</v>
      </c>
      <c r="Q339" s="11">
        <f>2*'OddsRatio_working_3-way'!K339*'OddsRatio_working_3-way'!L339*'OddsRatio_working_3-way'!M339</f>
        <v>6.9724674690814642E-2</v>
      </c>
      <c r="R339" s="11">
        <f t="shared" si="88"/>
        <v>0</v>
      </c>
      <c r="S339" s="11">
        <f t="shared" si="89"/>
        <v>-0.93020065168924693</v>
      </c>
      <c r="T339" s="11">
        <f t="shared" si="90"/>
        <v>-0.27439547247470414</v>
      </c>
      <c r="U339" s="11">
        <f>'OddsRatio_working_3-way'!S339-'OddsRatio_working_3-way'!R339^2/3</f>
        <v>-0.93020065168924693</v>
      </c>
      <c r="V339" s="11">
        <f>'OddsRatio_working_3-way'!S339*'OddsRatio_working_3-way'!R339/3-2*'OddsRatio_working_3-way'!R339^3/27-'OddsRatio_working_3-way'!T339</f>
        <v>0.27439547247470414</v>
      </c>
      <c r="W339" s="11">
        <f>'OddsRatio_working_3-way'!V339^2+4*'OddsRatio_working_3-way'!U339^3/27</f>
        <v>-4.3948271837182043E-2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0.17265655732682017</v>
      </c>
      <c r="Y339" s="11">
        <f>IF('OddsRatio_working_3-way'!W339&gt;=0,IF('OddsRatio_working_3-way'!V339+SQRT('OddsRatio_working_3-way'!W339)&gt;0,0,PI()),ACOS('OddsRatio_working_3-way'!V339/(2*'OddsRatio_working_3-way'!X339)))</f>
        <v>0.65240173239513155</v>
      </c>
      <c r="Z339" s="11">
        <f>'OddsRatio_working_3-way'!X339^(1/3)*COS('OddsRatio_working_3-way'!Y339/3)</f>
        <v>0.54372134937194183</v>
      </c>
      <c r="AA339" s="11">
        <f>'OddsRatio_working_3-way'!X339^(1/3)*COS(('OddsRatio_working_3-way'!Y339+2*PI())/3)</f>
        <v>-0.37590625892758039</v>
      </c>
      <c r="AB339" s="11">
        <f>'OddsRatio_working_3-way'!X339^(1/3)*COS(('OddsRatio_working_3-way'!Y339+4*PI())/3)</f>
        <v>-0.16781509044436108</v>
      </c>
      <c r="AC339" s="11">
        <f>'OddsRatio_working_3-way'!X339^(1/3)*SIN('OddsRatio_working_3-way'!Y339/3)</f>
        <v>0.12014149213977041</v>
      </c>
      <c r="AD339" s="11">
        <f>'OddsRatio_working_3-way'!X339^(1/3)*SIN(('OddsRatio_working_3-way'!Y339+2*PI())/3)</f>
        <v>0.41080575506617062</v>
      </c>
      <c r="AE339" s="11">
        <f>'OddsRatio_working_3-way'!X339^(1/3)*SIN(('OddsRatio_working_3-way'!Y339+4*PI())/3)</f>
        <v>-0.530947247205941</v>
      </c>
      <c r="AF339" s="11">
        <f>-'OddsRatio_working_3-way'!U339/(3*'OddsRatio_working_3-way'!X339^(1/3))*COS(('OddsRatio_working_3-way'!Y339)/3)</f>
        <v>0.54372134937194172</v>
      </c>
      <c r="AG339" s="11">
        <f>-'OddsRatio_working_3-way'!U339/(3*'OddsRatio_working_3-way'!X339^(1/3))*COS(('OddsRatio_working_3-way'!Y339+2*PI())/3)</f>
        <v>-0.37590625892758034</v>
      </c>
      <c r="AH339" s="11">
        <f>-'OddsRatio_working_3-way'!U339/(3*'OddsRatio_working_3-way'!X339^(1/3))*COS(('OddsRatio_working_3-way'!Y339+4*PI())/3)</f>
        <v>-0.16781509044436105</v>
      </c>
      <c r="AI339" s="11">
        <f>'OddsRatio_working_3-way'!U339/(3*'OddsRatio_working_3-way'!X339^(1/3))*SIN(('OddsRatio_working_3-way'!Y339)/3)</f>
        <v>-0.12014149213977038</v>
      </c>
      <c r="AJ339" s="11">
        <f>'OddsRatio_working_3-way'!U339/(3*'OddsRatio_working_3-way'!X339^(1/3))*SIN(('OddsRatio_working_3-way'!Y339+2*PI())/3)</f>
        <v>-0.41080575506617056</v>
      </c>
      <c r="AK339" s="11">
        <f>'OddsRatio_working_3-way'!U339/(3*'OddsRatio_working_3-way'!X339^(1/3))*SIN(('OddsRatio_working_3-way'!Y339+4*PI())/3)</f>
        <v>0.53094724720594089</v>
      </c>
      <c r="AL339" s="11">
        <f>'OddsRatio_working_3-way'!Z339+'OddsRatio_working_3-way'!AF339</f>
        <v>1.0874426987438834</v>
      </c>
      <c r="AM339" s="11">
        <f>'OddsRatio_working_3-way'!AA339+'OddsRatio_working_3-way'!AG339</f>
        <v>-0.75181251785516068</v>
      </c>
      <c r="AN339" s="11">
        <f>'OddsRatio_working_3-way'!AB339+'OddsRatio_working_3-way'!AH339</f>
        <v>-0.3356301808887221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1.0874426987438834</v>
      </c>
      <c r="AS339" s="11">
        <f>IF(('OddsRatio_working_3-way'!X339=0),IF(Q339&gt;0,-Q339^(1/3),(-Q339)^(1/3)),'OddsRatio_working_3-way'!AM339-'OddsRatio_working_3-way'!R339/3)</f>
        <v>-0.75181251785516068</v>
      </c>
      <c r="AT339" s="11">
        <f>IF(('OddsRatio_working_3-way'!X339=0),IF(Q339&gt;0,-Q339^(1/3),(-Q339)^(1/3)),'OddsRatio_working_3-way'!AN339-'OddsRatio_working_3-way'!R339/3)</f>
        <v>-0.3356301808887221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1.81</v>
      </c>
      <c r="B340" s="4">
        <f>IF('True_Odds_Calculator_3-way'!B341="","",'True_Odds_Calculator_3-way'!B341)</f>
        <v>3.29</v>
      </c>
      <c r="C340" s="4">
        <f>IF('True_Odds_Calculator_3-way'!C341="","",'True_Odds_Calculator_3-way'!C341)</f>
        <v>5.0599999999999996</v>
      </c>
      <c r="D340" s="9">
        <f t="shared" si="78"/>
        <v>0.53049845707653576</v>
      </c>
      <c r="E340" s="9">
        <f t="shared" si="79"/>
        <v>0.28554357095385474</v>
      </c>
      <c r="F340" s="9">
        <f t="shared" si="80"/>
        <v>0.18395797196960964</v>
      </c>
      <c r="G340" s="9">
        <f t="shared" si="81"/>
        <v>1.0926168148869633</v>
      </c>
      <c r="H340" s="9">
        <f t="shared" si="82"/>
        <v>1.8850196200584399</v>
      </c>
      <c r="I340" s="9">
        <f t="shared" si="83"/>
        <v>3.5020925060911456</v>
      </c>
      <c r="J340" s="9">
        <f t="shared" si="84"/>
        <v>5.4360242684410691</v>
      </c>
      <c r="K340" s="11">
        <f t="shared" si="85"/>
        <v>0.5524861878453039</v>
      </c>
      <c r="L340" s="11">
        <f t="shared" si="86"/>
        <v>0.303951367781155</v>
      </c>
      <c r="M340" s="11">
        <f t="shared" si="87"/>
        <v>0.19762845849802374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-0.24993181620715976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0.23762275820682965</v>
      </c>
      <c r="Q340" s="11">
        <f>2*'OddsRatio_working_3-way'!K340*'OddsRatio_working_3-way'!L340*'OddsRatio_working_3-way'!M340</f>
        <v>6.6375072124812751E-2</v>
      </c>
      <c r="R340" s="11">
        <f t="shared" si="88"/>
        <v>0</v>
      </c>
      <c r="S340" s="11">
        <f t="shared" si="89"/>
        <v>-0.95075033588309721</v>
      </c>
      <c r="T340" s="11">
        <f t="shared" si="90"/>
        <v>-0.26557271952041822</v>
      </c>
      <c r="U340" s="11">
        <f>'OddsRatio_working_3-way'!S340-'OddsRatio_working_3-way'!R340^2/3</f>
        <v>-0.95075033588309721</v>
      </c>
      <c r="V340" s="11">
        <f>'OddsRatio_working_3-way'!S340*'OddsRatio_working_3-way'!R340/3-2*'OddsRatio_working_3-way'!R340^3/27-'OddsRatio_working_3-way'!T340</f>
        <v>0.26557271952041822</v>
      </c>
      <c r="W340" s="11">
        <f>'OddsRatio_working_3-way'!V340^2+4*'OddsRatio_working_3-way'!U340^3/27</f>
        <v>-5.6790855000181079E-2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0.17840944786757496</v>
      </c>
      <c r="Y340" s="11">
        <f>IF('OddsRatio_working_3-way'!W340&gt;=0,IF('OddsRatio_working_3-way'!V340+SQRT('OddsRatio_working_3-way'!W340)&gt;0,0,PI()),ACOS('OddsRatio_working_3-way'!V340/(2*'OddsRatio_working_3-way'!X340)))</f>
        <v>0.7313420728274852</v>
      </c>
      <c r="Z340" s="11">
        <f>'OddsRatio_working_3-way'!X340^(1/3)*COS('OddsRatio_working_3-way'!Y340/3)</f>
        <v>0.54630840744348175</v>
      </c>
      <c r="AA340" s="11">
        <f>'OddsRatio_working_3-way'!X340^(1/3)*COS(('OddsRatio_working_3-way'!Y340+2*PI())/3)</f>
        <v>-0.39083141875591576</v>
      </c>
      <c r="AB340" s="11">
        <f>'OddsRatio_working_3-way'!X340^(1/3)*COS(('OddsRatio_working_3-way'!Y340+4*PI())/3)</f>
        <v>-0.15547698868756607</v>
      </c>
      <c r="AC340" s="11">
        <f>'OddsRatio_working_3-way'!X340^(1/3)*SIN('OddsRatio_working_3-way'!Y340/3)</f>
        <v>0.13588194355493272</v>
      </c>
      <c r="AD340" s="11">
        <f>'OddsRatio_working_3-way'!X340^(1/3)*SIN(('OddsRatio_working_3-way'!Y340+2*PI())/3)</f>
        <v>0.40517598736960847</v>
      </c>
      <c r="AE340" s="11">
        <f>'OddsRatio_working_3-way'!X340^(1/3)*SIN(('OddsRatio_working_3-way'!Y340+4*PI())/3)</f>
        <v>-0.54105793092454124</v>
      </c>
      <c r="AF340" s="11">
        <f>-'OddsRatio_working_3-way'!U340/(3*'OddsRatio_working_3-way'!X340^(1/3))*COS(('OddsRatio_working_3-way'!Y340)/3)</f>
        <v>0.54630840744348164</v>
      </c>
      <c r="AG340" s="11">
        <f>-'OddsRatio_working_3-way'!U340/(3*'OddsRatio_working_3-way'!X340^(1/3))*COS(('OddsRatio_working_3-way'!Y340+2*PI())/3)</f>
        <v>-0.39083141875591565</v>
      </c>
      <c r="AH340" s="11">
        <f>-'OddsRatio_working_3-way'!U340/(3*'OddsRatio_working_3-way'!X340^(1/3))*COS(('OddsRatio_working_3-way'!Y340+4*PI())/3)</f>
        <v>-0.15547698868756604</v>
      </c>
      <c r="AI340" s="11">
        <f>'OddsRatio_working_3-way'!U340/(3*'OddsRatio_working_3-way'!X340^(1/3))*SIN(('OddsRatio_working_3-way'!Y340)/3)</f>
        <v>-0.13588194355493269</v>
      </c>
      <c r="AJ340" s="11">
        <f>'OddsRatio_working_3-way'!U340/(3*'OddsRatio_working_3-way'!X340^(1/3))*SIN(('OddsRatio_working_3-way'!Y340+2*PI())/3)</f>
        <v>-0.40517598736960841</v>
      </c>
      <c r="AK340" s="11">
        <f>'OddsRatio_working_3-way'!U340/(3*'OddsRatio_working_3-way'!X340^(1/3))*SIN(('OddsRatio_working_3-way'!Y340+4*PI())/3)</f>
        <v>0.54105793092454113</v>
      </c>
      <c r="AL340" s="11">
        <f>'OddsRatio_working_3-way'!Z340+'OddsRatio_working_3-way'!AF340</f>
        <v>1.0926168148869633</v>
      </c>
      <c r="AM340" s="11">
        <f>'OddsRatio_working_3-way'!AA340+'OddsRatio_working_3-way'!AG340</f>
        <v>-0.78166283751183141</v>
      </c>
      <c r="AN340" s="11">
        <f>'OddsRatio_working_3-way'!AB340+'OddsRatio_working_3-way'!AH340</f>
        <v>-0.31095397737513208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1.0926168148869633</v>
      </c>
      <c r="AS340" s="11">
        <f>IF(('OddsRatio_working_3-way'!X340=0),IF(Q340&gt;0,-Q340^(1/3),(-Q340)^(1/3)),'OddsRatio_working_3-way'!AM340-'OddsRatio_working_3-way'!R340/3)</f>
        <v>-0.78166283751183141</v>
      </c>
      <c r="AT340" s="11">
        <f>IF(('OddsRatio_working_3-way'!X340=0),IF(Q340&gt;0,-Q340^(1/3),(-Q340)^(1/3)),'OddsRatio_working_3-way'!AN340-'OddsRatio_working_3-way'!R340/3)</f>
        <v>-0.31095397737513208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1.28</v>
      </c>
      <c r="B341" s="4">
        <f>IF('True_Odds_Calculator_3-way'!B342="","",'True_Odds_Calculator_3-way'!B342)</f>
        <v>5.44</v>
      </c>
      <c r="C341" s="4">
        <f>IF('True_Odds_Calculator_3-way'!C342="","",'True_Odds_Calculator_3-way'!C342)</f>
        <v>11.16</v>
      </c>
      <c r="D341" s="9">
        <f t="shared" si="78"/>
        <v>0.75687725972793352</v>
      </c>
      <c r="E341" s="9">
        <f t="shared" si="79"/>
        <v>0.16410653198238903</v>
      </c>
      <c r="F341" s="9">
        <f t="shared" si="80"/>
        <v>7.9016208289677231E-2</v>
      </c>
      <c r="G341" s="9">
        <f t="shared" si="81"/>
        <v>1.1472078065653379</v>
      </c>
      <c r="H341" s="9">
        <f t="shared" si="82"/>
        <v>1.3212181858382945</v>
      </c>
      <c r="I341" s="9">
        <f t="shared" si="83"/>
        <v>6.0936026611501015</v>
      </c>
      <c r="J341" s="9">
        <f t="shared" si="84"/>
        <v>12.655631314703836</v>
      </c>
      <c r="K341" s="11">
        <f t="shared" si="85"/>
        <v>0.78125</v>
      </c>
      <c r="L341" s="11">
        <f t="shared" si="86"/>
        <v>0.18382352941176469</v>
      </c>
      <c r="M341" s="11">
        <f t="shared" si="87"/>
        <v>8.9605734767025089E-2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-0.16254052024035404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0.19148284313725489</v>
      </c>
      <c r="Q341" s="11">
        <f>2*'OddsRatio_working_3-way'!K341*'OddsRatio_working_3-way'!L341*'OddsRatio_working_3-way'!M341</f>
        <v>2.5736941281889095E-2</v>
      </c>
      <c r="R341" s="11">
        <f t="shared" si="88"/>
        <v>0</v>
      </c>
      <c r="S341" s="11">
        <f t="shared" si="89"/>
        <v>-1.1780622016842501</v>
      </c>
      <c r="T341" s="11">
        <f t="shared" si="90"/>
        <v>-0.15834169377476479</v>
      </c>
      <c r="U341" s="11">
        <f>'OddsRatio_working_3-way'!S341-'OddsRatio_working_3-way'!R341^2/3</f>
        <v>-1.1780622016842501</v>
      </c>
      <c r="V341" s="11">
        <f>'OddsRatio_working_3-way'!S341*'OddsRatio_working_3-way'!R341/3-2*'OddsRatio_working_3-way'!R341^3/27-'OddsRatio_working_3-way'!T341</f>
        <v>0.15834169377476479</v>
      </c>
      <c r="W341" s="11">
        <f>'OddsRatio_working_3-way'!V341^2+4*'OddsRatio_working_3-way'!U341^3/27</f>
        <v>-0.21714282868209159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0.24607667538267061</v>
      </c>
      <c r="Y341" s="11">
        <f>IF('OddsRatio_working_3-way'!W341&gt;=0,IF('OddsRatio_working_3-way'!V341+SQRT('OddsRatio_working_3-way'!W341)&gt;0,0,PI()),ACOS('OddsRatio_working_3-way'!V341/(2*'OddsRatio_working_3-way'!X341)))</f>
        <v>1.2432376915017862</v>
      </c>
      <c r="Z341" s="11">
        <f>'OddsRatio_working_3-way'!X341^(1/3)*COS('OddsRatio_working_3-way'!Y341/3)</f>
        <v>0.57360390328266897</v>
      </c>
      <c r="AA341" s="11">
        <f>'OddsRatio_working_3-way'!X341^(1/3)*COS(('OddsRatio_working_3-way'!Y341+2*PI())/3)</f>
        <v>-0.50531847738990909</v>
      </c>
      <c r="AB341" s="11">
        <f>'OddsRatio_working_3-way'!X341^(1/3)*COS(('OddsRatio_working_3-way'!Y341+4*PI())/3)</f>
        <v>-6.8285425892759752E-2</v>
      </c>
      <c r="AC341" s="11">
        <f>'OddsRatio_working_3-way'!X341^(1/3)*SIN('OddsRatio_working_3-way'!Y341/3)</f>
        <v>0.25232114992664273</v>
      </c>
      <c r="AD341" s="11">
        <f>'OddsRatio_working_3-way'!X341^(1/3)*SIN(('OddsRatio_working_3-way'!Y341+2*PI())/3)</f>
        <v>0.37059497698938215</v>
      </c>
      <c r="AE341" s="11">
        <f>'OddsRatio_working_3-way'!X341^(1/3)*SIN(('OddsRatio_working_3-way'!Y341+4*PI())/3)</f>
        <v>-0.62291612691602483</v>
      </c>
      <c r="AF341" s="11">
        <f>-'OddsRatio_working_3-way'!U341/(3*'OddsRatio_working_3-way'!X341^(1/3))*COS(('OddsRatio_working_3-way'!Y341)/3)</f>
        <v>0.57360390328266886</v>
      </c>
      <c r="AG341" s="11">
        <f>-'OddsRatio_working_3-way'!U341/(3*'OddsRatio_working_3-way'!X341^(1/3))*COS(('OddsRatio_working_3-way'!Y341+2*PI())/3)</f>
        <v>-0.50531847738990898</v>
      </c>
      <c r="AH341" s="11">
        <f>-'OddsRatio_working_3-way'!U341/(3*'OddsRatio_working_3-way'!X341^(1/3))*COS(('OddsRatio_working_3-way'!Y341+4*PI())/3)</f>
        <v>-6.8285425892759738E-2</v>
      </c>
      <c r="AI341" s="11">
        <f>'OddsRatio_working_3-way'!U341/(3*'OddsRatio_working_3-way'!X341^(1/3))*SIN(('OddsRatio_working_3-way'!Y341)/3)</f>
        <v>-0.25232114992664267</v>
      </c>
      <c r="AJ341" s="11">
        <f>'OddsRatio_working_3-way'!U341/(3*'OddsRatio_working_3-way'!X341^(1/3))*SIN(('OddsRatio_working_3-way'!Y341+2*PI())/3)</f>
        <v>-0.3705949769893821</v>
      </c>
      <c r="AK341" s="11">
        <f>'OddsRatio_working_3-way'!U341/(3*'OddsRatio_working_3-way'!X341^(1/3))*SIN(('OddsRatio_working_3-way'!Y341+4*PI())/3)</f>
        <v>0.62291612691602471</v>
      </c>
      <c r="AL341" s="11">
        <f>'OddsRatio_working_3-way'!Z341+'OddsRatio_working_3-way'!AF341</f>
        <v>1.1472078065653379</v>
      </c>
      <c r="AM341" s="11">
        <f>'OddsRatio_working_3-way'!AA341+'OddsRatio_working_3-way'!AG341</f>
        <v>-1.0106369547798182</v>
      </c>
      <c r="AN341" s="11">
        <f>'OddsRatio_working_3-way'!AB341+'OddsRatio_working_3-way'!AH341</f>
        <v>-0.13657085178551948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1.1472078065653379</v>
      </c>
      <c r="AS341" s="11">
        <f>IF(('OddsRatio_working_3-way'!X341=0),IF(Q341&gt;0,-Q341^(1/3),(-Q341)^(1/3)),'OddsRatio_working_3-way'!AM341-'OddsRatio_working_3-way'!R341/3)</f>
        <v>-1.0106369547798182</v>
      </c>
      <c r="AT341" s="11">
        <f>IF(('OddsRatio_working_3-way'!X341=0),IF(Q341&gt;0,-Q341^(1/3),(-Q341)^(1/3)),'OddsRatio_working_3-way'!AN341-'OddsRatio_working_3-way'!R341/3)</f>
        <v>-0.13657085178551948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1.89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4.1100000000000003</v>
      </c>
      <c r="D342" s="9">
        <f t="shared" si="78"/>
        <v>0.50821255893896711</v>
      </c>
      <c r="E342" s="9">
        <f t="shared" si="79"/>
        <v>0.26355227414936272</v>
      </c>
      <c r="F342" s="9">
        <f t="shared" si="80"/>
        <v>0.2282351669116702</v>
      </c>
      <c r="G342" s="9">
        <f t="shared" si="81"/>
        <v>1.0872815887296925</v>
      </c>
      <c r="H342" s="9">
        <f t="shared" si="82"/>
        <v>1.9676806139694263</v>
      </c>
      <c r="I342" s="9">
        <f t="shared" si="83"/>
        <v>3.7943136830353095</v>
      </c>
      <c r="J342" s="9">
        <f t="shared" si="84"/>
        <v>4.3814457409493439</v>
      </c>
      <c r="K342" s="11">
        <f t="shared" si="85"/>
        <v>0.52910052910052918</v>
      </c>
      <c r="L342" s="11">
        <f t="shared" si="86"/>
        <v>0.28011204481792717</v>
      </c>
      <c r="M342" s="11">
        <f t="shared" si="87"/>
        <v>0.24330900243309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-0.2565143566663397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0.23691552857963954</v>
      </c>
      <c r="Q342" s="11">
        <f>2*'OddsRatio_working_3-way'!K342*'OddsRatio_working_3-way'!L342*'OddsRatio_working_3-way'!M342</f>
        <v>7.2120404438246424E-2</v>
      </c>
      <c r="R342" s="11">
        <f t="shared" si="88"/>
        <v>0</v>
      </c>
      <c r="S342" s="11">
        <f t="shared" si="89"/>
        <v>-0.92359558996460667</v>
      </c>
      <c r="T342" s="11">
        <f t="shared" si="90"/>
        <v>-0.28115543073504001</v>
      </c>
      <c r="U342" s="11">
        <f>'OddsRatio_working_3-way'!S342-'OddsRatio_working_3-way'!R342^2/3</f>
        <v>-0.92359558996460667</v>
      </c>
      <c r="V342" s="11">
        <f>'OddsRatio_working_3-way'!S342*'OddsRatio_working_3-way'!R342/3-2*'OddsRatio_working_3-way'!R342^3/27-'OddsRatio_working_3-way'!T342</f>
        <v>0.28115543073504001</v>
      </c>
      <c r="W342" s="11">
        <f>'OddsRatio_working_3-way'!V342^2+4*'OddsRatio_working_3-way'!U342^3/27</f>
        <v>-3.7670683107502462E-2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0.17082085597147406</v>
      </c>
      <c r="Y342" s="11">
        <f>IF('OddsRatio_working_3-way'!W342&gt;=0,IF('OddsRatio_working_3-way'!V342+SQRT('OddsRatio_working_3-way'!W342)&gt;0,0,PI()),ACOS('OddsRatio_working_3-way'!V342/(2*'OddsRatio_working_3-way'!X342)))</f>
        <v>0.60420491692455336</v>
      </c>
      <c r="Z342" s="11">
        <f>'OddsRatio_working_3-way'!X342^(1/3)*COS('OddsRatio_working_3-way'!Y342/3)</f>
        <v>0.54364079436484625</v>
      </c>
      <c r="AA342" s="11">
        <f>'OddsRatio_working_3-way'!X342^(1/3)*COS(('OddsRatio_working_3-way'!Y342+2*PI())/3)</f>
        <v>-0.36794486086322048</v>
      </c>
      <c r="AB342" s="11">
        <f>'OddsRatio_working_3-way'!X342^(1/3)*COS(('OddsRatio_working_3-way'!Y342+4*PI())/3)</f>
        <v>-0.17569593350162588</v>
      </c>
      <c r="AC342" s="11">
        <f>'OddsRatio_working_3-way'!X342^(1/3)*SIN('OddsRatio_working_3-way'!Y342/3)</f>
        <v>0.11099496996363349</v>
      </c>
      <c r="AD342" s="11">
        <f>'OddsRatio_working_3-way'!X342^(1/3)*SIN(('OddsRatio_working_3-way'!Y342+2*PI())/3)</f>
        <v>0.41530925347169217</v>
      </c>
      <c r="AE342" s="11">
        <f>'OddsRatio_working_3-way'!X342^(1/3)*SIN(('OddsRatio_working_3-way'!Y342+4*PI())/3)</f>
        <v>-0.52630422343532568</v>
      </c>
      <c r="AF342" s="11">
        <f>-'OddsRatio_working_3-way'!U342/(3*'OddsRatio_working_3-way'!X342^(1/3))*COS(('OddsRatio_working_3-way'!Y342)/3)</f>
        <v>0.54364079436484614</v>
      </c>
      <c r="AG342" s="11">
        <f>-'OddsRatio_working_3-way'!U342/(3*'OddsRatio_working_3-way'!X342^(1/3))*COS(('OddsRatio_working_3-way'!Y342+2*PI())/3)</f>
        <v>-0.36794486086322042</v>
      </c>
      <c r="AH342" s="11">
        <f>-'OddsRatio_working_3-way'!U342/(3*'OddsRatio_working_3-way'!X342^(1/3))*COS(('OddsRatio_working_3-way'!Y342+4*PI())/3)</f>
        <v>-0.17569593350162585</v>
      </c>
      <c r="AI342" s="11">
        <f>'OddsRatio_working_3-way'!U342/(3*'OddsRatio_working_3-way'!X342^(1/3))*SIN(('OddsRatio_working_3-way'!Y342)/3)</f>
        <v>-0.11099496996363346</v>
      </c>
      <c r="AJ342" s="11">
        <f>'OddsRatio_working_3-way'!U342/(3*'OddsRatio_working_3-way'!X342^(1/3))*SIN(('OddsRatio_working_3-way'!Y342+2*PI())/3)</f>
        <v>-0.41530925347169212</v>
      </c>
      <c r="AK342" s="11">
        <f>'OddsRatio_working_3-way'!U342/(3*'OddsRatio_working_3-way'!X342^(1/3))*SIN(('OddsRatio_working_3-way'!Y342+4*PI())/3)</f>
        <v>0.52630422343532557</v>
      </c>
      <c r="AL342" s="11">
        <f>'OddsRatio_working_3-way'!Z342+'OddsRatio_working_3-way'!AF342</f>
        <v>1.0872815887296925</v>
      </c>
      <c r="AM342" s="11">
        <f>'OddsRatio_working_3-way'!AA342+'OddsRatio_working_3-way'!AG342</f>
        <v>-0.73588972172644085</v>
      </c>
      <c r="AN342" s="11">
        <f>'OddsRatio_working_3-way'!AB342+'OddsRatio_working_3-way'!AH342</f>
        <v>-0.35139186700325176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1.0872815887296925</v>
      </c>
      <c r="AS342" s="11">
        <f>IF(('OddsRatio_working_3-way'!X342=0),IF(Q342&gt;0,-Q342^(1/3),(-Q342)^(1/3)),'OddsRatio_working_3-way'!AM342-'OddsRatio_working_3-way'!R342/3)</f>
        <v>-0.73588972172644085</v>
      </c>
      <c r="AT342" s="11">
        <f>IF(('OddsRatio_working_3-way'!X342=0),IF(Q342&gt;0,-Q342^(1/3),(-Q342)^(1/3)),'OddsRatio_working_3-way'!AN342-'OddsRatio_working_3-way'!R342/3)</f>
        <v>-0.35139186700325176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1.95</v>
      </c>
      <c r="B343" s="4">
        <f>IF('True_Odds_Calculator_3-way'!B344="","",'True_Odds_Calculator_3-way'!B344)</f>
        <v>3.83</v>
      </c>
      <c r="C343" s="4">
        <f>IF('True_Odds_Calculator_3-way'!C344="","",'True_Odds_Calculator_3-way'!C344)</f>
        <v>3.66</v>
      </c>
      <c r="D343" s="9">
        <f t="shared" si="78"/>
        <v>0.49425321927376653</v>
      </c>
      <c r="E343" s="9">
        <f t="shared" si="79"/>
        <v>0.24702208708167592</v>
      </c>
      <c r="F343" s="9">
        <f t="shared" si="80"/>
        <v>0.25872469364455752</v>
      </c>
      <c r="G343" s="9">
        <f t="shared" si="81"/>
        <v>1.0771098934380987</v>
      </c>
      <c r="H343" s="9">
        <f t="shared" si="82"/>
        <v>2.0232543987661935</v>
      </c>
      <c r="I343" s="9">
        <f t="shared" si="83"/>
        <v>4.0482209984298203</v>
      </c>
      <c r="J343" s="9">
        <f t="shared" si="84"/>
        <v>3.8651123165453432</v>
      </c>
      <c r="K343" s="11">
        <f t="shared" si="85"/>
        <v>0.51282051282051289</v>
      </c>
      <c r="L343" s="11">
        <f t="shared" si="86"/>
        <v>0.2610966057441253</v>
      </c>
      <c r="M343" s="11">
        <f t="shared" si="87"/>
        <v>0.27322404371584696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-0.26162377431478134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0.23559789000871051</v>
      </c>
      <c r="Q343" s="11">
        <f>2*'OddsRatio_working_3-way'!K343*'OddsRatio_working_3-way'!L343*'OddsRatio_working_3-way'!M343</f>
        <v>7.3167046586556067E-2</v>
      </c>
      <c r="R343" s="11">
        <f t="shared" si="88"/>
        <v>0</v>
      </c>
      <c r="S343" s="11">
        <f t="shared" si="89"/>
        <v>-0.90052171529810232</v>
      </c>
      <c r="T343" s="11">
        <f t="shared" si="90"/>
        <v>-0.27966512897456597</v>
      </c>
      <c r="U343" s="11">
        <f>'OddsRatio_working_3-way'!S343-'OddsRatio_working_3-way'!R343^2/3</f>
        <v>-0.90052171529810232</v>
      </c>
      <c r="V343" s="11">
        <f>'OddsRatio_working_3-way'!S343*'OddsRatio_working_3-way'!R343/3-2*'OddsRatio_working_3-way'!R343^3/27-'OddsRatio_working_3-way'!T343</f>
        <v>0.27966512897456597</v>
      </c>
      <c r="W343" s="11">
        <f>'OddsRatio_working_3-way'!V343^2+4*'OddsRatio_working_3-way'!U343^3/27</f>
        <v>-2.9975342038734781E-2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0.16445966557418829</v>
      </c>
      <c r="Y343" s="11">
        <f>IF('OddsRatio_working_3-way'!W343&gt;=0,IF('OddsRatio_working_3-way'!V343+SQRT('OddsRatio_working_3-way'!W343)&gt;0,0,PI()),ACOS('OddsRatio_working_3-way'!V343/(2*'OddsRatio_working_3-way'!X343)))</f>
        <v>0.55432779511880348</v>
      </c>
      <c r="Z343" s="11">
        <f>'OddsRatio_working_3-way'!X343^(1/3)*COS('OddsRatio_working_3-way'!Y343/3)</f>
        <v>0.53855494671904935</v>
      </c>
      <c r="AA343" s="11">
        <f>'OddsRatio_working_3-way'!X343^(1/3)*COS(('OddsRatio_working_3-way'!Y343+2*PI())/3)</f>
        <v>-0.35645175768613663</v>
      </c>
      <c r="AB343" s="11">
        <f>'OddsRatio_working_3-way'!X343^(1/3)*COS(('OddsRatio_working_3-way'!Y343+4*PI())/3)</f>
        <v>-0.18210318903291289</v>
      </c>
      <c r="AC343" s="11">
        <f>'OddsRatio_working_3-way'!X343^(1/3)*SIN('OddsRatio_working_3-way'!Y343/3)</f>
        <v>0.10066019304476487</v>
      </c>
      <c r="AD343" s="11">
        <f>'OddsRatio_working_3-way'!X343^(1/3)*SIN(('OddsRatio_working_3-way'!Y343+2*PI())/3)</f>
        <v>0.41607216867008923</v>
      </c>
      <c r="AE343" s="11">
        <f>'OddsRatio_working_3-way'!X343^(1/3)*SIN(('OddsRatio_working_3-way'!Y343+4*PI())/3)</f>
        <v>-0.51673236171485393</v>
      </c>
      <c r="AF343" s="11">
        <f>-'OddsRatio_working_3-way'!U343/(3*'OddsRatio_working_3-way'!X343^(1/3))*COS(('OddsRatio_working_3-way'!Y343)/3)</f>
        <v>0.53855494671904935</v>
      </c>
      <c r="AG343" s="11">
        <f>-'OddsRatio_working_3-way'!U343/(3*'OddsRatio_working_3-way'!X343^(1/3))*COS(('OddsRatio_working_3-way'!Y343+2*PI())/3)</f>
        <v>-0.35645175768613663</v>
      </c>
      <c r="AH343" s="11">
        <f>-'OddsRatio_working_3-way'!U343/(3*'OddsRatio_working_3-way'!X343^(1/3))*COS(('OddsRatio_working_3-way'!Y343+4*PI())/3)</f>
        <v>-0.18210318903291289</v>
      </c>
      <c r="AI343" s="11">
        <f>'OddsRatio_working_3-way'!U343/(3*'OddsRatio_working_3-way'!X343^(1/3))*SIN(('OddsRatio_working_3-way'!Y343)/3)</f>
        <v>-0.10066019304476487</v>
      </c>
      <c r="AJ343" s="11">
        <f>'OddsRatio_working_3-way'!U343/(3*'OddsRatio_working_3-way'!X343^(1/3))*SIN(('OddsRatio_working_3-way'!Y343+2*PI())/3)</f>
        <v>-0.41607216867008923</v>
      </c>
      <c r="AK343" s="11">
        <f>'OddsRatio_working_3-way'!U343/(3*'OddsRatio_working_3-way'!X343^(1/3))*SIN(('OddsRatio_working_3-way'!Y343+4*PI())/3)</f>
        <v>0.51673236171485393</v>
      </c>
      <c r="AL343" s="11">
        <f>'OddsRatio_working_3-way'!Z343+'OddsRatio_working_3-way'!AF343</f>
        <v>1.0771098934380987</v>
      </c>
      <c r="AM343" s="11">
        <f>'OddsRatio_working_3-way'!AA343+'OddsRatio_working_3-way'!AG343</f>
        <v>-0.71290351537227326</v>
      </c>
      <c r="AN343" s="11">
        <f>'OddsRatio_working_3-way'!AB343+'OddsRatio_working_3-way'!AH343</f>
        <v>-0.36420637806582579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1.0771098934380987</v>
      </c>
      <c r="AS343" s="11">
        <f>IF(('OddsRatio_working_3-way'!X343=0),IF(Q343&gt;0,-Q343^(1/3),(-Q343)^(1/3)),'OddsRatio_working_3-way'!AM343-'OddsRatio_working_3-way'!R343/3)</f>
        <v>-0.71290351537227326</v>
      </c>
      <c r="AT343" s="11">
        <f>IF(('OddsRatio_working_3-way'!X343=0),IF(Q343&gt;0,-Q343^(1/3),(-Q343)^(1/3)),'OddsRatio_working_3-way'!AN343-'OddsRatio_working_3-way'!R343/3)</f>
        <v>-0.36420637806582579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2.12</v>
      </c>
      <c r="B344" s="4">
        <f>IF('True_Odds_Calculator_3-way'!B345="","",'True_Odds_Calculator_3-way'!B345)</f>
        <v>3.72</v>
      </c>
      <c r="C344" s="4">
        <f>IF('True_Odds_Calculator_3-way'!C345="","",'True_Odds_Calculator_3-way'!C345)</f>
        <v>3.55</v>
      </c>
      <c r="D344" s="9">
        <f t="shared" si="78"/>
        <v>0.46312447490642916</v>
      </c>
      <c r="E344" s="9">
        <f t="shared" si="79"/>
        <v>0.26210166331003704</v>
      </c>
      <c r="F344" s="9">
        <f t="shared" si="80"/>
        <v>0.27477386178353375</v>
      </c>
      <c r="G344" s="9">
        <f t="shared" si="81"/>
        <v>1.0350417077435254</v>
      </c>
      <c r="H344" s="9">
        <f t="shared" si="82"/>
        <v>2.1592467126727484</v>
      </c>
      <c r="I344" s="9">
        <f t="shared" si="83"/>
        <v>3.8153134450623898</v>
      </c>
      <c r="J344" s="9">
        <f t="shared" si="84"/>
        <v>3.6393563547459906</v>
      </c>
      <c r="K344" s="11">
        <f t="shared" si="85"/>
        <v>0.47169811320754712</v>
      </c>
      <c r="L344" s="11">
        <f t="shared" si="86"/>
        <v>0.26881720430107525</v>
      </c>
      <c r="M344" s="11">
        <f t="shared" si="87"/>
        <v>0.28169014084507044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-0.27747250392188805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0.22824102251978087</v>
      </c>
      <c r="Q344" s="11">
        <f>2*'OddsRatio_working_3-way'!K344*'OddsRatio_working_3-way'!L344*'OddsRatio_working_3-way'!M344</f>
        <v>7.1436939755799955E-2</v>
      </c>
      <c r="R344" s="11">
        <f t="shared" si="88"/>
        <v>0</v>
      </c>
      <c r="S344" s="11">
        <f t="shared" si="89"/>
        <v>-0.82257167572911494</v>
      </c>
      <c r="T344" s="11">
        <f t="shared" si="90"/>
        <v>-0.25745592354588887</v>
      </c>
      <c r="U344" s="11">
        <f>'OddsRatio_working_3-way'!S344-'OddsRatio_working_3-way'!R344^2/3</f>
        <v>-0.82257167572911494</v>
      </c>
      <c r="V344" s="11">
        <f>'OddsRatio_working_3-way'!S344*'OddsRatio_working_3-way'!R344/3-2*'OddsRatio_working_3-way'!R344^3/27-'OddsRatio_working_3-way'!T344</f>
        <v>0.25745592354588887</v>
      </c>
      <c r="W344" s="11">
        <f>'OddsRatio_working_3-way'!V344^2+4*'OddsRatio_working_3-way'!U344^3/27</f>
        <v>-1.6171539362701784E-2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0.14357497338635342</v>
      </c>
      <c r="Y344" s="11">
        <f>IF('OddsRatio_working_3-way'!W344&gt;=0,IF('OddsRatio_working_3-way'!V344+SQRT('OddsRatio_working_3-way'!W344)&gt;0,0,PI()),ACOS('OddsRatio_working_3-way'!V344/(2*'OddsRatio_working_3-way'!X344)))</f>
        <v>0.45878658275216377</v>
      </c>
      <c r="Z344" s="11">
        <f>'OddsRatio_working_3-way'!X344^(1/3)*COS('OddsRatio_working_3-way'!Y344/3)</f>
        <v>0.51752085387176272</v>
      </c>
      <c r="AA344" s="11">
        <f>'OddsRatio_working_3-way'!X344^(1/3)*COS(('OddsRatio_working_3-way'!Y344+2*PI())/3)</f>
        <v>-0.3278404044124264</v>
      </c>
      <c r="AB344" s="11">
        <f>'OddsRatio_working_3-way'!X344^(1/3)*COS(('OddsRatio_working_3-way'!Y344+4*PI())/3)</f>
        <v>-0.18968044945933638</v>
      </c>
      <c r="AC344" s="11">
        <f>'OddsRatio_working_3-way'!X344^(1/3)*SIN('OddsRatio_working_3-way'!Y344/3)</f>
        <v>7.9766687183393081E-2</v>
      </c>
      <c r="AD344" s="11">
        <f>'OddsRatio_working_3-way'!X344^(1/3)*SIN(('OddsRatio_working_3-way'!Y344+2*PI())/3)</f>
        <v>0.40830286284946415</v>
      </c>
      <c r="AE344" s="11">
        <f>'OddsRatio_working_3-way'!X344^(1/3)*SIN(('OddsRatio_working_3-way'!Y344+4*PI())/3)</f>
        <v>-0.48806955003285724</v>
      </c>
      <c r="AF344" s="11">
        <f>-'OddsRatio_working_3-way'!U344/(3*'OddsRatio_working_3-way'!X344^(1/3))*COS(('OddsRatio_working_3-way'!Y344)/3)</f>
        <v>0.51752085387176272</v>
      </c>
      <c r="AG344" s="11">
        <f>-'OddsRatio_working_3-way'!U344/(3*'OddsRatio_working_3-way'!X344^(1/3))*COS(('OddsRatio_working_3-way'!Y344+2*PI())/3)</f>
        <v>-0.32784040441242646</v>
      </c>
      <c r="AH344" s="11">
        <f>-'OddsRatio_working_3-way'!U344/(3*'OddsRatio_working_3-way'!X344^(1/3))*COS(('OddsRatio_working_3-way'!Y344+4*PI())/3)</f>
        <v>-0.18968044945933643</v>
      </c>
      <c r="AI344" s="11">
        <f>'OddsRatio_working_3-way'!U344/(3*'OddsRatio_working_3-way'!X344^(1/3))*SIN(('OddsRatio_working_3-way'!Y344)/3)</f>
        <v>-7.9766687183393095E-2</v>
      </c>
      <c r="AJ344" s="11">
        <f>'OddsRatio_working_3-way'!U344/(3*'OddsRatio_working_3-way'!X344^(1/3))*SIN(('OddsRatio_working_3-way'!Y344+2*PI())/3)</f>
        <v>-0.40830286284946427</v>
      </c>
      <c r="AK344" s="11">
        <f>'OddsRatio_working_3-way'!U344/(3*'OddsRatio_working_3-way'!X344^(1/3))*SIN(('OddsRatio_working_3-way'!Y344+4*PI())/3)</f>
        <v>0.48806955003285735</v>
      </c>
      <c r="AL344" s="11">
        <f>'OddsRatio_working_3-way'!Z344+'OddsRatio_working_3-way'!AF344</f>
        <v>1.0350417077435254</v>
      </c>
      <c r="AM344" s="11">
        <f>'OddsRatio_working_3-way'!AA344+'OddsRatio_working_3-way'!AG344</f>
        <v>-0.65568080882485291</v>
      </c>
      <c r="AN344" s="11">
        <f>'OddsRatio_working_3-way'!AB344+'OddsRatio_working_3-way'!AH344</f>
        <v>-0.37936089891867281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1.0350417077435254</v>
      </c>
      <c r="AS344" s="11">
        <f>IF(('OddsRatio_working_3-way'!X344=0),IF(Q344&gt;0,-Q344^(1/3),(-Q344)^(1/3)),'OddsRatio_working_3-way'!AM344-'OddsRatio_working_3-way'!R344/3)</f>
        <v>-0.65568080882485291</v>
      </c>
      <c r="AT344" s="11">
        <f>IF(('OddsRatio_working_3-way'!X344=0),IF(Q344&gt;0,-Q344^(1/3),(-Q344)^(1/3)),'OddsRatio_working_3-way'!AN344-'OddsRatio_working_3-way'!R344/3)</f>
        <v>-0.37936089891867281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1.74</v>
      </c>
      <c r="B345" s="4">
        <f>IF('True_Odds_Calculator_3-way'!B346="","",'True_Odds_Calculator_3-way'!B346)</f>
        <v>4.3</v>
      </c>
      <c r="C345" s="4">
        <f>IF('True_Odds_Calculator_3-way'!C346="","",'True_Odds_Calculator_3-way'!C346)</f>
        <v>4.6100000000000003</v>
      </c>
      <c r="D345" s="9">
        <f t="shared" si="78"/>
        <v>0.56465404415078435</v>
      </c>
      <c r="E345" s="9">
        <f t="shared" si="79"/>
        <v>0.22531530149795789</v>
      </c>
      <c r="F345" s="9">
        <f t="shared" si="80"/>
        <v>0.21003065435125778</v>
      </c>
      <c r="G345" s="9">
        <f t="shared" si="81"/>
        <v>1.0418863582691051</v>
      </c>
      <c r="H345" s="9">
        <f t="shared" si="82"/>
        <v>1.770995905119138</v>
      </c>
      <c r="I345" s="9">
        <f t="shared" si="83"/>
        <v>4.4382249822880464</v>
      </c>
      <c r="J345" s="9">
        <f t="shared" si="84"/>
        <v>4.7612097533514701</v>
      </c>
      <c r="K345" s="11">
        <f t="shared" si="85"/>
        <v>0.57471264367816088</v>
      </c>
      <c r="L345" s="11">
        <f t="shared" si="86"/>
        <v>0.23255813953488372</v>
      </c>
      <c r="M345" s="11">
        <f t="shared" si="87"/>
        <v>0.21691973969631234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-0.25558433515926304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0.22179043152590078</v>
      </c>
      <c r="Q345" s="11">
        <f>2*'OddsRatio_working_3-way'!K345*'OddsRatio_working_3-way'!L345*'OddsRatio_working_3-way'!M345</f>
        <v>5.7984426542719153E-2</v>
      </c>
      <c r="R345" s="11">
        <f t="shared" si="88"/>
        <v>0</v>
      </c>
      <c r="S345" s="11">
        <f t="shared" si="89"/>
        <v>-0.86777787608812496</v>
      </c>
      <c r="T345" s="11">
        <f t="shared" si="90"/>
        <v>-0.22687003296421568</v>
      </c>
      <c r="U345" s="11">
        <f>'OddsRatio_working_3-way'!S345-'OddsRatio_working_3-way'!R345^2/3</f>
        <v>-0.86777787608812496</v>
      </c>
      <c r="V345" s="11">
        <f>'OddsRatio_working_3-way'!S345*'OddsRatio_working_3-way'!R345/3-2*'OddsRatio_working_3-way'!R345^3/27-'OddsRatio_working_3-way'!T345</f>
        <v>0.22687003296421568</v>
      </c>
      <c r="W345" s="11">
        <f>'OddsRatio_working_3-way'!V345^2+4*'OddsRatio_working_3-way'!U345^3/27</f>
        <v>-4.5340373329384426E-2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0.15557183645069625</v>
      </c>
      <c r="Y345" s="11">
        <f>IF('OddsRatio_working_3-way'!W345&gt;=0,IF('OddsRatio_working_3-way'!V345+SQRT('OddsRatio_working_3-way'!W345)&gt;0,0,PI()),ACOS('OddsRatio_working_3-way'!V345/(2*'OddsRatio_working_3-way'!X345)))</f>
        <v>0.75371901324354806</v>
      </c>
      <c r="Z345" s="11">
        <f>'OddsRatio_working_3-way'!X345^(1/3)*COS('OddsRatio_working_3-way'!Y345/3)</f>
        <v>0.52094317913455257</v>
      </c>
      <c r="AA345" s="11">
        <f>'OddsRatio_working_3-way'!X345^(1/3)*COS(('OddsRatio_working_3-way'!Y345+2*PI())/3)</f>
        <v>-0.37626503543931322</v>
      </c>
      <c r="AB345" s="11">
        <f>'OddsRatio_working_3-way'!X345^(1/3)*COS(('OddsRatio_working_3-way'!Y345+4*PI())/3)</f>
        <v>-0.14467814369523901</v>
      </c>
      <c r="AC345" s="11">
        <f>'OddsRatio_working_3-way'!X345^(1/3)*SIN('OddsRatio_working_3-way'!Y345/3)</f>
        <v>0.13370675428922993</v>
      </c>
      <c r="AD345" s="11">
        <f>'OddsRatio_working_3-way'!X345^(1/3)*SIN(('OddsRatio_working_3-way'!Y345+2*PI())/3)</f>
        <v>0.38429664991413515</v>
      </c>
      <c r="AE345" s="11">
        <f>'OddsRatio_working_3-way'!X345^(1/3)*SIN(('OddsRatio_working_3-way'!Y345+4*PI())/3)</f>
        <v>-0.5180034042033651</v>
      </c>
      <c r="AF345" s="11">
        <f>-'OddsRatio_working_3-way'!U345/(3*'OddsRatio_working_3-way'!X345^(1/3))*COS(('OddsRatio_working_3-way'!Y345)/3)</f>
        <v>0.52094317913455257</v>
      </c>
      <c r="AG345" s="11">
        <f>-'OddsRatio_working_3-way'!U345/(3*'OddsRatio_working_3-way'!X345^(1/3))*COS(('OddsRatio_working_3-way'!Y345+2*PI())/3)</f>
        <v>-0.37626503543931322</v>
      </c>
      <c r="AH345" s="11">
        <f>-'OddsRatio_working_3-way'!U345/(3*'OddsRatio_working_3-way'!X345^(1/3))*COS(('OddsRatio_working_3-way'!Y345+4*PI())/3)</f>
        <v>-0.14467814369523901</v>
      </c>
      <c r="AI345" s="11">
        <f>'OddsRatio_working_3-way'!U345/(3*'OddsRatio_working_3-way'!X345^(1/3))*SIN(('OddsRatio_working_3-way'!Y345)/3)</f>
        <v>-0.13370675428922993</v>
      </c>
      <c r="AJ345" s="11">
        <f>'OddsRatio_working_3-way'!U345/(3*'OddsRatio_working_3-way'!X345^(1/3))*SIN(('OddsRatio_working_3-way'!Y345+2*PI())/3)</f>
        <v>-0.38429664991413515</v>
      </c>
      <c r="AK345" s="11">
        <f>'OddsRatio_working_3-way'!U345/(3*'OddsRatio_working_3-way'!X345^(1/3))*SIN(('OddsRatio_working_3-way'!Y345+4*PI())/3)</f>
        <v>0.5180034042033651</v>
      </c>
      <c r="AL345" s="11">
        <f>'OddsRatio_working_3-way'!Z345+'OddsRatio_working_3-way'!AF345</f>
        <v>1.0418863582691051</v>
      </c>
      <c r="AM345" s="11">
        <f>'OddsRatio_working_3-way'!AA345+'OddsRatio_working_3-way'!AG345</f>
        <v>-0.75253007087862644</v>
      </c>
      <c r="AN345" s="11">
        <f>'OddsRatio_working_3-way'!AB345+'OddsRatio_working_3-way'!AH345</f>
        <v>-0.28935628739047803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1.0418863582691051</v>
      </c>
      <c r="AS345" s="11">
        <f>IF(('OddsRatio_working_3-way'!X345=0),IF(Q345&gt;0,-Q345^(1/3),(-Q345)^(1/3)),'OddsRatio_working_3-way'!AM345-'OddsRatio_working_3-way'!R345/3)</f>
        <v>-0.75253007087862644</v>
      </c>
      <c r="AT345" s="11">
        <f>IF(('OddsRatio_working_3-way'!X345=0),IF(Q345&gt;0,-Q345^(1/3),(-Q345)^(1/3)),'OddsRatio_working_3-way'!AN345-'OddsRatio_working_3-way'!R345/3)</f>
        <v>-0.28935628739047803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3.62</v>
      </c>
      <c r="B346" s="4">
        <f>IF('True_Odds_Calculator_3-way'!B347="","",'True_Odds_Calculator_3-way'!B347)</f>
        <v>3.55</v>
      </c>
      <c r="C346" s="4">
        <f>IF('True_Odds_Calculator_3-way'!C347="","",'True_Odds_Calculator_3-way'!C347)</f>
        <v>2.15</v>
      </c>
      <c r="D346" s="9">
        <f t="shared" si="78"/>
        <v>0.2691833593396587</v>
      </c>
      <c r="E346" s="9">
        <f t="shared" si="79"/>
        <v>0.27454400550265168</v>
      </c>
      <c r="F346" s="9">
        <f t="shared" si="80"/>
        <v>0.45627263515768951</v>
      </c>
      <c r="G346" s="9">
        <f t="shared" si="81"/>
        <v>1.0362366001794105</v>
      </c>
      <c r="H346" s="9">
        <f t="shared" si="82"/>
        <v>3.7149398924700554</v>
      </c>
      <c r="I346" s="9">
        <f t="shared" si="83"/>
        <v>3.6424033304574976</v>
      </c>
      <c r="J346" s="9">
        <f t="shared" si="84"/>
        <v>2.191672090206322</v>
      </c>
      <c r="K346" s="11">
        <f t="shared" si="85"/>
        <v>0.27624309392265195</v>
      </c>
      <c r="L346" s="11">
        <f t="shared" si="86"/>
        <v>0.28169014084507044</v>
      </c>
      <c r="M346" s="11">
        <f t="shared" si="87"/>
        <v>0.46511627906976744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-0.27807626951481468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0.22873977773876975</v>
      </c>
      <c r="Q346" s="11">
        <f>2*'OddsRatio_working_3-way'!K346*'OddsRatio_working_3-way'!L346*'OddsRatio_working_3-way'!M346</f>
        <v>7.238600561353474E-2</v>
      </c>
      <c r="R346" s="11">
        <f t="shared" si="88"/>
        <v>0</v>
      </c>
      <c r="S346" s="11">
        <f t="shared" si="89"/>
        <v>-0.82257928063359431</v>
      </c>
      <c r="T346" s="11">
        <f t="shared" si="90"/>
        <v>-0.26030989893468176</v>
      </c>
      <c r="U346" s="11">
        <f>'OddsRatio_working_3-way'!S346-'OddsRatio_working_3-way'!R346^2/3</f>
        <v>-0.82257928063359431</v>
      </c>
      <c r="V346" s="11">
        <f>'OddsRatio_working_3-way'!S346*'OddsRatio_working_3-way'!R346/3-2*'OddsRatio_working_3-way'!R346^3/27-'OddsRatio_working_3-way'!T346</f>
        <v>0.26030989893468176</v>
      </c>
      <c r="W346" s="11">
        <f>'OddsRatio_working_3-way'!V346^2+4*'OddsRatio_working_3-way'!U346^3/27</f>
        <v>-1.4696135430269236E-2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0.14357696447694304</v>
      </c>
      <c r="Y346" s="11">
        <f>IF('OddsRatio_working_3-way'!W346&gt;=0,IF('OddsRatio_working_3-way'!V346+SQRT('OddsRatio_working_3-way'!W346)&gt;0,0,PI()),ACOS('OddsRatio_working_3-way'!V346/(2*'OddsRatio_working_3-way'!X346)))</f>
        <v>0.43583716891233393</v>
      </c>
      <c r="Z346" s="11">
        <f>'OddsRatio_working_3-way'!X346^(1/3)*COS('OddsRatio_working_3-way'!Y346/3)</f>
        <v>0.51811830008970527</v>
      </c>
      <c r="AA346" s="11">
        <f>'OddsRatio_working_3-way'!X346^(1/3)*COS(('OddsRatio_working_3-way'!Y346+2*PI())/3)</f>
        <v>-0.32470890627070764</v>
      </c>
      <c r="AB346" s="11">
        <f>'OddsRatio_working_3-way'!X346^(1/3)*COS(('OddsRatio_working_3-way'!Y346+4*PI())/3)</f>
        <v>-0.19340939381899747</v>
      </c>
      <c r="AC346" s="11">
        <f>'OddsRatio_working_3-way'!X346^(1/3)*SIN('OddsRatio_working_3-way'!Y346/3)</f>
        <v>7.5805808858461443E-2</v>
      </c>
      <c r="AD346" s="11">
        <f>'OddsRatio_working_3-way'!X346^(1/3)*SIN(('OddsRatio_working_3-way'!Y346+2*PI())/3)</f>
        <v>0.41080070561406323</v>
      </c>
      <c r="AE346" s="11">
        <f>'OddsRatio_working_3-way'!X346^(1/3)*SIN(('OddsRatio_working_3-way'!Y346+4*PI())/3)</f>
        <v>-0.48660651447252473</v>
      </c>
      <c r="AF346" s="11">
        <f>-'OddsRatio_working_3-way'!U346/(3*'OddsRatio_working_3-way'!X346^(1/3))*COS(('OddsRatio_working_3-way'!Y346)/3)</f>
        <v>0.51811830008970527</v>
      </c>
      <c r="AG346" s="11">
        <f>-'OddsRatio_working_3-way'!U346/(3*'OddsRatio_working_3-way'!X346^(1/3))*COS(('OddsRatio_working_3-way'!Y346+2*PI())/3)</f>
        <v>-0.32470890627070764</v>
      </c>
      <c r="AH346" s="11">
        <f>-'OddsRatio_working_3-way'!U346/(3*'OddsRatio_working_3-way'!X346^(1/3))*COS(('OddsRatio_working_3-way'!Y346+4*PI())/3)</f>
        <v>-0.19340939381899747</v>
      </c>
      <c r="AI346" s="11">
        <f>'OddsRatio_working_3-way'!U346/(3*'OddsRatio_working_3-way'!X346^(1/3))*SIN(('OddsRatio_working_3-way'!Y346)/3)</f>
        <v>-7.5805808858461443E-2</v>
      </c>
      <c r="AJ346" s="11">
        <f>'OddsRatio_working_3-way'!U346/(3*'OddsRatio_working_3-way'!X346^(1/3))*SIN(('OddsRatio_working_3-way'!Y346+2*PI())/3)</f>
        <v>-0.41080070561406323</v>
      </c>
      <c r="AK346" s="11">
        <f>'OddsRatio_working_3-way'!U346/(3*'OddsRatio_working_3-way'!X346^(1/3))*SIN(('OddsRatio_working_3-way'!Y346+4*PI())/3)</f>
        <v>0.48660651447252473</v>
      </c>
      <c r="AL346" s="11">
        <f>'OddsRatio_working_3-way'!Z346+'OddsRatio_working_3-way'!AF346</f>
        <v>1.0362366001794105</v>
      </c>
      <c r="AM346" s="11">
        <f>'OddsRatio_working_3-way'!AA346+'OddsRatio_working_3-way'!AG346</f>
        <v>-0.64941781254141528</v>
      </c>
      <c r="AN346" s="11">
        <f>'OddsRatio_working_3-way'!AB346+'OddsRatio_working_3-way'!AH346</f>
        <v>-0.38681878763799493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1.0362366001794105</v>
      </c>
      <c r="AS346" s="11">
        <f>IF(('OddsRatio_working_3-way'!X346=0),IF(Q346&gt;0,-Q346^(1/3),(-Q346)^(1/3)),'OddsRatio_working_3-way'!AM346-'OddsRatio_working_3-way'!R346/3)</f>
        <v>-0.64941781254141528</v>
      </c>
      <c r="AT346" s="11">
        <f>IF(('OddsRatio_working_3-way'!X346=0),IF(Q346&gt;0,-Q346^(1/3),(-Q346)^(1/3)),'OddsRatio_working_3-way'!AN346-'OddsRatio_working_3-way'!R346/3)</f>
        <v>-0.38681878763799493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8.8699999999999992</v>
      </c>
      <c r="B347" s="4">
        <f>IF('True_Odds_Calculator_3-way'!B348="","",'True_Odds_Calculator_3-way'!B348)</f>
        <v>5.57</v>
      </c>
      <c r="C347" s="4">
        <f>IF('True_Odds_Calculator_3-way'!C348="","",'True_Odds_Calculator_3-way'!C348)</f>
        <v>1.36</v>
      </c>
      <c r="D347" s="9">
        <f t="shared" si="78"/>
        <v>0.10661566098390561</v>
      </c>
      <c r="E347" s="9">
        <f t="shared" si="79"/>
        <v>0.17047825002637426</v>
      </c>
      <c r="F347" s="9">
        <f t="shared" si="80"/>
        <v>0.72290608898972042</v>
      </c>
      <c r="G347" s="9">
        <f t="shared" si="81"/>
        <v>1.0647376195676681</v>
      </c>
      <c r="H347" s="9">
        <f t="shared" si="82"/>
        <v>9.3794850659975477</v>
      </c>
      <c r="I347" s="9">
        <f t="shared" si="83"/>
        <v>5.8658509214242436</v>
      </c>
      <c r="J347" s="9">
        <f t="shared" si="84"/>
        <v>1.3833055430443606</v>
      </c>
      <c r="K347" s="11">
        <f t="shared" si="85"/>
        <v>0.11273957158962797</v>
      </c>
      <c r="L347" s="11">
        <f t="shared" si="86"/>
        <v>0.17953321364452424</v>
      </c>
      <c r="M347" s="11">
        <f t="shared" si="87"/>
        <v>0.73529411764705876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-0.19269733562424041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0.19049880086957938</v>
      </c>
      <c r="Q347" s="11">
        <f>2*'OddsRatio_working_3-way'!K347*'OddsRatio_working_3-way'!L347*'OddsRatio_working_3-way'!M347</f>
        <v>2.9765437635871778E-2</v>
      </c>
      <c r="R347" s="11">
        <f t="shared" si="88"/>
        <v>0</v>
      </c>
      <c r="S347" s="11">
        <f t="shared" si="89"/>
        <v>-0.98859073610157133</v>
      </c>
      <c r="T347" s="11">
        <f t="shared" si="90"/>
        <v>-0.15446730251587051</v>
      </c>
      <c r="U347" s="11">
        <f>'OddsRatio_working_3-way'!S347-'OddsRatio_working_3-way'!R347^2/3</f>
        <v>-0.98859073610157133</v>
      </c>
      <c r="V347" s="11">
        <f>'OddsRatio_working_3-way'!S347*'OddsRatio_working_3-way'!R347/3-2*'OddsRatio_working_3-way'!R347^3/27-'OddsRatio_working_3-way'!T347</f>
        <v>0.15446730251587051</v>
      </c>
      <c r="W347" s="11">
        <f>'OddsRatio_working_3-way'!V347^2+4*'OddsRatio_working_3-way'!U347^3/27</f>
        <v>-0.11927485053555667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0.18916593118350231</v>
      </c>
      <c r="Y347" s="11">
        <f>IF('OddsRatio_working_3-way'!W347&gt;=0,IF('OddsRatio_working_3-way'!V347+SQRT('OddsRatio_working_3-way'!W347)&gt;0,0,PI()),ACOS('OddsRatio_working_3-way'!V347/(2*'OddsRatio_working_3-way'!X347)))</f>
        <v>1.1502215517585213</v>
      </c>
      <c r="Z347" s="11">
        <f>'OddsRatio_working_3-way'!X347^(1/3)*COS('OddsRatio_working_3-way'!Y347/3)</f>
        <v>0.53236880978383405</v>
      </c>
      <c r="AA347" s="11">
        <f>'OddsRatio_working_3-way'!X347^(1/3)*COS(('OddsRatio_working_3-way'!Y347+2*PI())/3)</f>
        <v>-0.45215556341495461</v>
      </c>
      <c r="AB347" s="11">
        <f>'OddsRatio_working_3-way'!X347^(1/3)*COS(('OddsRatio_working_3-way'!Y347+4*PI())/3)</f>
        <v>-8.0213246368879554E-2</v>
      </c>
      <c r="AC347" s="11">
        <f>'OddsRatio_working_3-way'!X347^(1/3)*SIN('OddsRatio_working_3-way'!Y347/3)</f>
        <v>0.21474099686956466</v>
      </c>
      <c r="AD347" s="11">
        <f>'OddsRatio_working_3-way'!X347^(1/3)*SIN(('OddsRatio_working_3-way'!Y347+2*PI())/3)</f>
        <v>0.35367441502050362</v>
      </c>
      <c r="AE347" s="11">
        <f>'OddsRatio_working_3-way'!X347^(1/3)*SIN(('OddsRatio_working_3-way'!Y347+4*PI())/3)</f>
        <v>-0.56841541189006817</v>
      </c>
      <c r="AF347" s="11">
        <f>-'OddsRatio_working_3-way'!U347/(3*'OddsRatio_working_3-way'!X347^(1/3))*COS(('OddsRatio_working_3-way'!Y347)/3)</f>
        <v>0.53236880978383405</v>
      </c>
      <c r="AG347" s="11">
        <f>-'OddsRatio_working_3-way'!U347/(3*'OddsRatio_working_3-way'!X347^(1/3))*COS(('OddsRatio_working_3-way'!Y347+2*PI())/3)</f>
        <v>-0.45215556341495461</v>
      </c>
      <c r="AH347" s="11">
        <f>-'OddsRatio_working_3-way'!U347/(3*'OddsRatio_working_3-way'!X347^(1/3))*COS(('OddsRatio_working_3-way'!Y347+4*PI())/3)</f>
        <v>-8.0213246368879554E-2</v>
      </c>
      <c r="AI347" s="11">
        <f>'OddsRatio_working_3-way'!U347/(3*'OddsRatio_working_3-way'!X347^(1/3))*SIN(('OddsRatio_working_3-way'!Y347)/3)</f>
        <v>-0.21474099686956466</v>
      </c>
      <c r="AJ347" s="11">
        <f>'OddsRatio_working_3-way'!U347/(3*'OddsRatio_working_3-way'!X347^(1/3))*SIN(('OddsRatio_working_3-way'!Y347+2*PI())/3)</f>
        <v>-0.35367441502050362</v>
      </c>
      <c r="AK347" s="11">
        <f>'OddsRatio_working_3-way'!U347/(3*'OddsRatio_working_3-way'!X347^(1/3))*SIN(('OddsRatio_working_3-way'!Y347+4*PI())/3)</f>
        <v>0.56841541189006817</v>
      </c>
      <c r="AL347" s="11">
        <f>'OddsRatio_working_3-way'!Z347+'OddsRatio_working_3-way'!AF347</f>
        <v>1.0647376195676681</v>
      </c>
      <c r="AM347" s="11">
        <f>'OddsRatio_working_3-way'!AA347+'OddsRatio_working_3-way'!AG347</f>
        <v>-0.90431112682990922</v>
      </c>
      <c r="AN347" s="11">
        <f>'OddsRatio_working_3-way'!AB347+'OddsRatio_working_3-way'!AH347</f>
        <v>-0.16042649273775911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1.0647376195676681</v>
      </c>
      <c r="AS347" s="11">
        <f>IF(('OddsRatio_working_3-way'!X347=0),IF(Q347&gt;0,-Q347^(1/3),(-Q347)^(1/3)),'OddsRatio_working_3-way'!AM347-'OddsRatio_working_3-way'!R347/3)</f>
        <v>-0.90431112682990922</v>
      </c>
      <c r="AT347" s="11">
        <f>IF(('OddsRatio_working_3-way'!X347=0),IF(Q347&gt;0,-Q347^(1/3),(-Q347)^(1/3)),'OddsRatio_working_3-way'!AN347-'OddsRatio_working_3-way'!R347/3)</f>
        <v>-0.16042649273775911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4.7300000000000004</v>
      </c>
      <c r="B348" s="4">
        <f>IF('True_Odds_Calculator_3-way'!B349="","",'True_Odds_Calculator_3-way'!B349)</f>
        <v>4.03</v>
      </c>
      <c r="C348" s="4">
        <f>IF('True_Odds_Calculator_3-way'!C349="","",'True_Odds_Calculator_3-way'!C349)</f>
        <v>1.77</v>
      </c>
      <c r="D348" s="9">
        <f t="shared" si="78"/>
        <v>0.20463433567339087</v>
      </c>
      <c r="E348" s="9">
        <f t="shared" si="79"/>
        <v>0.24053809402926482</v>
      </c>
      <c r="F348" s="9">
        <f t="shared" si="80"/>
        <v>0.55482757029734442</v>
      </c>
      <c r="G348" s="9">
        <f t="shared" si="81"/>
        <v>1.0420282688746167</v>
      </c>
      <c r="H348" s="9">
        <f t="shared" si="82"/>
        <v>4.8867654429023206</v>
      </c>
      <c r="I348" s="9">
        <f t="shared" si="83"/>
        <v>4.1573456546900882</v>
      </c>
      <c r="J348" s="9">
        <f t="shared" si="84"/>
        <v>1.8023617670334546</v>
      </c>
      <c r="K348" s="11">
        <f t="shared" si="85"/>
        <v>0.21141649048625791</v>
      </c>
      <c r="L348" s="11">
        <f t="shared" si="86"/>
        <v>0.24813895781637715</v>
      </c>
      <c r="M348" s="11">
        <f t="shared" si="87"/>
        <v>0.56497175141242939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-0.2579305191356509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0.22318012832590622</v>
      </c>
      <c r="Q348" s="11">
        <f>2*'OddsRatio_working_3-way'!K348*'OddsRatio_working_3-way'!L348*'OddsRatio_working_3-way'!M348</f>
        <v>5.9277590524809097E-2</v>
      </c>
      <c r="R348" s="11">
        <f t="shared" si="88"/>
        <v>0</v>
      </c>
      <c r="S348" s="11">
        <f t="shared" si="89"/>
        <v>-0.86527227981319754</v>
      </c>
      <c r="T348" s="11">
        <f t="shared" si="90"/>
        <v>-0.2298199946382995</v>
      </c>
      <c r="U348" s="11">
        <f>'OddsRatio_working_3-way'!S348-'OddsRatio_working_3-way'!R348^2/3</f>
        <v>-0.86527227981319754</v>
      </c>
      <c r="V348" s="11">
        <f>'OddsRatio_working_3-way'!S348*'OddsRatio_working_3-way'!R348/3-2*'OddsRatio_working_3-way'!R348^3/27-'OddsRatio_working_3-way'!T348</f>
        <v>0.2298199946382995</v>
      </c>
      <c r="W348" s="11">
        <f>'OddsRatio_working_3-way'!V348^2+4*'OddsRatio_working_3-way'!U348^3/27</f>
        <v>-4.3156991856091245E-2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0.15489853274937698</v>
      </c>
      <c r="Y348" s="11">
        <f>IF('OddsRatio_working_3-way'!W348&gt;=0,IF('OddsRatio_working_3-way'!V348+SQRT('OddsRatio_working_3-way'!W348)&gt;0,0,PI()),ACOS('OddsRatio_working_3-way'!V348/(2*'OddsRatio_working_3-way'!X348)))</f>
        <v>0.73498553925213184</v>
      </c>
      <c r="Z348" s="11">
        <f>'OddsRatio_working_3-way'!X348^(1/3)*COS('OddsRatio_working_3-way'!Y348/3)</f>
        <v>0.52101413443730837</v>
      </c>
      <c r="AA348" s="11">
        <f>'OddsRatio_working_3-way'!X348^(1/3)*COS(('OddsRatio_working_3-way'!Y348+2*PI())/3)</f>
        <v>-0.37331785456058414</v>
      </c>
      <c r="AB348" s="11">
        <f>'OddsRatio_working_3-way'!X348^(1/3)*COS(('OddsRatio_working_3-way'!Y348+4*PI())/3)</f>
        <v>-0.14769627987672387</v>
      </c>
      <c r="AC348" s="11">
        <f>'OddsRatio_working_3-way'!X348^(1/3)*SIN('OddsRatio_working_3-way'!Y348/3)</f>
        <v>0.13026267687871393</v>
      </c>
      <c r="AD348" s="11">
        <f>'OddsRatio_working_3-way'!X348^(1/3)*SIN(('OddsRatio_working_3-way'!Y348+2*PI())/3)</f>
        <v>0.38608013771411287</v>
      </c>
      <c r="AE348" s="11">
        <f>'OddsRatio_working_3-way'!X348^(1/3)*SIN(('OddsRatio_working_3-way'!Y348+4*PI())/3)</f>
        <v>-0.51634281459282672</v>
      </c>
      <c r="AF348" s="11">
        <f>-'OddsRatio_working_3-way'!U348/(3*'OddsRatio_working_3-way'!X348^(1/3))*COS(('OddsRatio_working_3-way'!Y348)/3)</f>
        <v>0.52101413443730837</v>
      </c>
      <c r="AG348" s="11">
        <f>-'OddsRatio_working_3-way'!U348/(3*'OddsRatio_working_3-way'!X348^(1/3))*COS(('OddsRatio_working_3-way'!Y348+2*PI())/3)</f>
        <v>-0.37331785456058414</v>
      </c>
      <c r="AH348" s="11">
        <f>-'OddsRatio_working_3-way'!U348/(3*'OddsRatio_working_3-way'!X348^(1/3))*COS(('OddsRatio_working_3-way'!Y348+4*PI())/3)</f>
        <v>-0.14769627987672387</v>
      </c>
      <c r="AI348" s="11">
        <f>'OddsRatio_working_3-way'!U348/(3*'OddsRatio_working_3-way'!X348^(1/3))*SIN(('OddsRatio_working_3-way'!Y348)/3)</f>
        <v>-0.13026267687871393</v>
      </c>
      <c r="AJ348" s="11">
        <f>'OddsRatio_working_3-way'!U348/(3*'OddsRatio_working_3-way'!X348^(1/3))*SIN(('OddsRatio_working_3-way'!Y348+2*PI())/3)</f>
        <v>-0.38608013771411287</v>
      </c>
      <c r="AK348" s="11">
        <f>'OddsRatio_working_3-way'!U348/(3*'OddsRatio_working_3-way'!X348^(1/3))*SIN(('OddsRatio_working_3-way'!Y348+4*PI())/3)</f>
        <v>0.51634281459282672</v>
      </c>
      <c r="AL348" s="11">
        <f>'OddsRatio_working_3-way'!Z348+'OddsRatio_working_3-way'!AF348</f>
        <v>1.0420282688746167</v>
      </c>
      <c r="AM348" s="11">
        <f>'OddsRatio_working_3-way'!AA348+'OddsRatio_working_3-way'!AG348</f>
        <v>-0.74663570912116828</v>
      </c>
      <c r="AN348" s="11">
        <f>'OddsRatio_working_3-way'!AB348+'OddsRatio_working_3-way'!AH348</f>
        <v>-0.29539255975344775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1.0420282688746167</v>
      </c>
      <c r="AS348" s="11">
        <f>IF(('OddsRatio_working_3-way'!X348=0),IF(Q348&gt;0,-Q348^(1/3),(-Q348)^(1/3)),'OddsRatio_working_3-way'!AM348-'OddsRatio_working_3-way'!R348/3)</f>
        <v>-0.74663570912116828</v>
      </c>
      <c r="AT348" s="11">
        <f>IF(('OddsRatio_working_3-way'!X348=0),IF(Q348&gt;0,-Q348^(1/3),(-Q348)^(1/3)),'OddsRatio_working_3-way'!AN348-'OddsRatio_working_3-way'!R348/3)</f>
        <v>-0.29539255975344775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4.95</v>
      </c>
      <c r="B349" s="4">
        <f>IF('True_Odds_Calculator_3-way'!B350="","",'True_Odds_Calculator_3-way'!B350)</f>
        <v>3.59</v>
      </c>
      <c r="C349" s="4">
        <f>IF('True_Odds_Calculator_3-way'!C350="","",'True_Odds_Calculator_3-way'!C350)</f>
        <v>1.82</v>
      </c>
      <c r="D349" s="9">
        <f t="shared" si="78"/>
        <v>0.194147353829659</v>
      </c>
      <c r="E349" s="9">
        <f t="shared" si="79"/>
        <v>0.2687004876674039</v>
      </c>
      <c r="F349" s="9">
        <f t="shared" si="80"/>
        <v>0.53715215850293696</v>
      </c>
      <c r="G349" s="9">
        <f t="shared" si="81"/>
        <v>1.0508169394025701</v>
      </c>
      <c r="H349" s="9">
        <f t="shared" si="82"/>
        <v>5.1507269106401523</v>
      </c>
      <c r="I349" s="9">
        <f t="shared" si="83"/>
        <v>3.7216158730526567</v>
      </c>
      <c r="J349" s="9">
        <f t="shared" si="84"/>
        <v>1.8616698903101072</v>
      </c>
      <c r="K349" s="11">
        <f t="shared" si="85"/>
        <v>0.20202020202020202</v>
      </c>
      <c r="L349" s="11">
        <f t="shared" si="86"/>
        <v>0.2785515320334262</v>
      </c>
      <c r="M349" s="11">
        <f t="shared" si="87"/>
        <v>0.54945054945054939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-0.2593819056214598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0.22756568717571496</v>
      </c>
      <c r="Q349" s="11">
        <f>2*'OddsRatio_working_3-way'!K349*'OddsRatio_working_3-way'!L349*'OddsRatio_working_3-way'!M349</f>
        <v>6.1838501949922554E-2</v>
      </c>
      <c r="R349" s="11">
        <f t="shared" si="88"/>
        <v>0</v>
      </c>
      <c r="S349" s="11">
        <f t="shared" si="89"/>
        <v>-0.87733832716852189</v>
      </c>
      <c r="T349" s="11">
        <f t="shared" si="90"/>
        <v>-0.23840715412188099</v>
      </c>
      <c r="U349" s="11">
        <f>'OddsRatio_working_3-way'!S349-'OddsRatio_working_3-way'!R349^2/3</f>
        <v>-0.87733832716852189</v>
      </c>
      <c r="V349" s="11">
        <f>'OddsRatio_working_3-way'!S349*'OddsRatio_working_3-way'!R349/3-2*'OddsRatio_working_3-way'!R349^3/27-'OddsRatio_working_3-way'!T349</f>
        <v>0.23840715412188099</v>
      </c>
      <c r="W349" s="11">
        <f>'OddsRatio_working_3-way'!V349^2+4*'OddsRatio_working_3-way'!U349^3/27</f>
        <v>-4.3207523071987775E-2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0.15814984524848744</v>
      </c>
      <c r="Y349" s="11">
        <f>IF('OddsRatio_working_3-way'!W349&gt;=0,IF('OddsRatio_working_3-way'!V349+SQRT('OddsRatio_working_3-way'!W349)&gt;0,0,PI()),ACOS('OddsRatio_working_3-way'!V349/(2*'OddsRatio_working_3-way'!X349)))</f>
        <v>0.71706438962305685</v>
      </c>
      <c r="Z349" s="11">
        <f>'OddsRatio_working_3-way'!X349^(1/3)*COS('OddsRatio_working_3-way'!Y349/3)</f>
        <v>0.52540846970128507</v>
      </c>
      <c r="AA349" s="11">
        <f>'OddsRatio_working_3-way'!X349^(1/3)*COS(('OddsRatio_working_3-way'!Y349+2*PI())/3)</f>
        <v>-0.37358271232371165</v>
      </c>
      <c r="AB349" s="11">
        <f>'OddsRatio_working_3-way'!X349^(1/3)*COS(('OddsRatio_working_3-way'!Y349+4*PI())/3)</f>
        <v>-0.15182575737757348</v>
      </c>
      <c r="AC349" s="11">
        <f>'OddsRatio_working_3-way'!X349^(1/3)*SIN('OddsRatio_working_3-way'!Y349/3)</f>
        <v>0.12803143763282473</v>
      </c>
      <c r="AD349" s="11">
        <f>'OddsRatio_working_3-way'!X349^(1/3)*SIN(('OddsRatio_working_3-way'!Y349+2*PI())/3)</f>
        <v>0.39100136330840701</v>
      </c>
      <c r="AE349" s="11">
        <f>'OddsRatio_working_3-way'!X349^(1/3)*SIN(('OddsRatio_working_3-way'!Y349+4*PI())/3)</f>
        <v>-0.51903280094123172</v>
      </c>
      <c r="AF349" s="11">
        <f>-'OddsRatio_working_3-way'!U349/(3*'OddsRatio_working_3-way'!X349^(1/3))*COS(('OddsRatio_working_3-way'!Y349)/3)</f>
        <v>0.52540846970128496</v>
      </c>
      <c r="AG349" s="11">
        <f>-'OddsRatio_working_3-way'!U349/(3*'OddsRatio_working_3-way'!X349^(1/3))*COS(('OddsRatio_working_3-way'!Y349+2*PI())/3)</f>
        <v>-0.3735827123237116</v>
      </c>
      <c r="AH349" s="11">
        <f>-'OddsRatio_working_3-way'!U349/(3*'OddsRatio_working_3-way'!X349^(1/3))*COS(('OddsRatio_working_3-way'!Y349+4*PI())/3)</f>
        <v>-0.15182575737757345</v>
      </c>
      <c r="AI349" s="11">
        <f>'OddsRatio_working_3-way'!U349/(3*'OddsRatio_working_3-way'!X349^(1/3))*SIN(('OddsRatio_working_3-way'!Y349)/3)</f>
        <v>-0.12803143763282471</v>
      </c>
      <c r="AJ349" s="11">
        <f>'OddsRatio_working_3-way'!U349/(3*'OddsRatio_working_3-way'!X349^(1/3))*SIN(('OddsRatio_working_3-way'!Y349+2*PI())/3)</f>
        <v>-0.39100136330840696</v>
      </c>
      <c r="AK349" s="11">
        <f>'OddsRatio_working_3-way'!U349/(3*'OddsRatio_working_3-way'!X349^(1/3))*SIN(('OddsRatio_working_3-way'!Y349+4*PI())/3)</f>
        <v>0.51903280094123161</v>
      </c>
      <c r="AL349" s="11">
        <f>'OddsRatio_working_3-way'!Z349+'OddsRatio_working_3-way'!AF349</f>
        <v>1.0508169394025701</v>
      </c>
      <c r="AM349" s="11">
        <f>'OddsRatio_working_3-way'!AA349+'OddsRatio_working_3-way'!AG349</f>
        <v>-0.7471654246474233</v>
      </c>
      <c r="AN349" s="11">
        <f>'OddsRatio_working_3-way'!AB349+'OddsRatio_working_3-way'!AH349</f>
        <v>-0.30365151475514696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1.0508169394025701</v>
      </c>
      <c r="AS349" s="11">
        <f>IF(('OddsRatio_working_3-way'!X349=0),IF(Q349&gt;0,-Q349^(1/3),(-Q349)^(1/3)),'OddsRatio_working_3-way'!AM349-'OddsRatio_working_3-way'!R349/3)</f>
        <v>-0.7471654246474233</v>
      </c>
      <c r="AT349" s="11">
        <f>IF(('OddsRatio_working_3-way'!X349=0),IF(Q349&gt;0,-Q349^(1/3),(-Q349)^(1/3)),'OddsRatio_working_3-way'!AN349-'OddsRatio_working_3-way'!R349/3)</f>
        <v>-0.30365151475514696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2.2000000000000002</v>
      </c>
      <c r="B350" s="4">
        <f>IF('True_Odds_Calculator_3-way'!B351="","",'True_Odds_Calculator_3-way'!B351)</f>
        <v>3.28</v>
      </c>
      <c r="C350" s="4">
        <f>IF('True_Odds_Calculator_3-way'!C351="","",'True_Odds_Calculator_3-way'!C351)</f>
        <v>3.72</v>
      </c>
      <c r="D350" s="9">
        <f t="shared" si="78"/>
        <v>0.44383092094158988</v>
      </c>
      <c r="E350" s="9">
        <f t="shared" si="79"/>
        <v>0.29577840042754716</v>
      </c>
      <c r="F350" s="9">
        <f t="shared" si="80"/>
        <v>0.26039067863086279</v>
      </c>
      <c r="G350" s="9">
        <f t="shared" si="81"/>
        <v>1.0442585468480019</v>
      </c>
      <c r="H350" s="9">
        <f t="shared" si="82"/>
        <v>2.2531102562176022</v>
      </c>
      <c r="I350" s="9">
        <f t="shared" si="83"/>
        <v>3.3809094868134446</v>
      </c>
      <c r="J350" s="9">
        <f t="shared" si="84"/>
        <v>3.8403832474265651</v>
      </c>
      <c r="K350" s="11">
        <f t="shared" si="85"/>
        <v>0.45454545454545453</v>
      </c>
      <c r="L350" s="11">
        <f t="shared" si="86"/>
        <v>0.3048780487804878</v>
      </c>
      <c r="M350" s="11">
        <f t="shared" si="87"/>
        <v>0.26881720430107525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-0.2772333881696587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0.23096821877309681</v>
      </c>
      <c r="Q350" s="11">
        <f>2*'OddsRatio_working_3-way'!K350*'OddsRatio_working_3-way'!L350*'OddsRatio_working_3-way'!M350</f>
        <v>7.4505877023579609E-2</v>
      </c>
      <c r="R350" s="11">
        <f t="shared" si="88"/>
        <v>0</v>
      </c>
      <c r="S350" s="11">
        <f t="shared" si="89"/>
        <v>-0.83311833505331989</v>
      </c>
      <c r="T350" s="11">
        <f t="shared" si="90"/>
        <v>-0.26874785001719992</v>
      </c>
      <c r="U350" s="11">
        <f>'OddsRatio_working_3-way'!S350-'OddsRatio_working_3-way'!R350^2/3</f>
        <v>-0.83311833505331989</v>
      </c>
      <c r="V350" s="11">
        <f>'OddsRatio_working_3-way'!S350*'OddsRatio_working_3-way'!R350/3-2*'OddsRatio_working_3-way'!R350^3/27-'OddsRatio_working_3-way'!T350</f>
        <v>0.26874785001719992</v>
      </c>
      <c r="W350" s="11">
        <f>'OddsRatio_working_3-way'!V350^2+4*'OddsRatio_working_3-way'!U350^3/27</f>
        <v>-1.3442134766103758E-2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0.14634509015933123</v>
      </c>
      <c r="Y350" s="11">
        <f>IF('OddsRatio_working_3-way'!W350&gt;=0,IF('OddsRatio_working_3-way'!V350+SQRT('OddsRatio_working_3-way'!W350)&gt;0,0,PI()),ACOS('OddsRatio_working_3-way'!V350/(2*'OddsRatio_working_3-way'!X350)))</f>
        <v>0.40728651538819483</v>
      </c>
      <c r="Z350" s="11">
        <f>'OddsRatio_working_3-way'!X350^(1/3)*COS('OddsRatio_working_3-way'!Y350/3)</f>
        <v>0.52212927342400095</v>
      </c>
      <c r="AA350" s="11">
        <f>'OddsRatio_working_3-way'!X350^(1/3)*COS(('OddsRatio_working_3-way'!Y350+2*PI())/3)</f>
        <v>-0.32283315732423151</v>
      </c>
      <c r="AB350" s="11">
        <f>'OddsRatio_working_3-way'!X350^(1/3)*COS(('OddsRatio_working_3-way'!Y350+4*PI())/3)</f>
        <v>-0.19929611609976952</v>
      </c>
      <c r="AC350" s="11">
        <f>'OddsRatio_working_3-way'!X350^(1/3)*SIN('OddsRatio_working_3-way'!Y350/3)</f>
        <v>7.1324144005833132E-2</v>
      </c>
      <c r="AD350" s="11">
        <f>'OddsRatio_working_3-way'!X350^(1/3)*SIN(('OddsRatio_working_3-way'!Y350+2*PI())/3)</f>
        <v>0.41651514284177943</v>
      </c>
      <c r="AE350" s="11">
        <f>'OddsRatio_working_3-way'!X350^(1/3)*SIN(('OddsRatio_working_3-way'!Y350+4*PI())/3)</f>
        <v>-0.48783928684761246</v>
      </c>
      <c r="AF350" s="11">
        <f>-'OddsRatio_working_3-way'!U350/(3*'OddsRatio_working_3-way'!X350^(1/3))*COS(('OddsRatio_working_3-way'!Y350)/3)</f>
        <v>0.52212927342400095</v>
      </c>
      <c r="AG350" s="11">
        <f>-'OddsRatio_working_3-way'!U350/(3*'OddsRatio_working_3-way'!X350^(1/3))*COS(('OddsRatio_working_3-way'!Y350+2*PI())/3)</f>
        <v>-0.32283315732423151</v>
      </c>
      <c r="AH350" s="11">
        <f>-'OddsRatio_working_3-way'!U350/(3*'OddsRatio_working_3-way'!X350^(1/3))*COS(('OddsRatio_working_3-way'!Y350+4*PI())/3)</f>
        <v>-0.19929611609976952</v>
      </c>
      <c r="AI350" s="11">
        <f>'OddsRatio_working_3-way'!U350/(3*'OddsRatio_working_3-way'!X350^(1/3))*SIN(('OddsRatio_working_3-way'!Y350)/3)</f>
        <v>-7.1324144005833132E-2</v>
      </c>
      <c r="AJ350" s="11">
        <f>'OddsRatio_working_3-way'!U350/(3*'OddsRatio_working_3-way'!X350^(1/3))*SIN(('OddsRatio_working_3-way'!Y350+2*PI())/3)</f>
        <v>-0.41651514284177943</v>
      </c>
      <c r="AK350" s="11">
        <f>'OddsRatio_working_3-way'!U350/(3*'OddsRatio_working_3-way'!X350^(1/3))*SIN(('OddsRatio_working_3-way'!Y350+4*PI())/3)</f>
        <v>0.48783928684761246</v>
      </c>
      <c r="AL350" s="11">
        <f>'OddsRatio_working_3-way'!Z350+'OddsRatio_working_3-way'!AF350</f>
        <v>1.0442585468480019</v>
      </c>
      <c r="AM350" s="11">
        <f>'OddsRatio_working_3-way'!AA350+'OddsRatio_working_3-way'!AG350</f>
        <v>-0.64566631464846302</v>
      </c>
      <c r="AN350" s="11">
        <f>'OddsRatio_working_3-way'!AB350+'OddsRatio_working_3-way'!AH350</f>
        <v>-0.39859223219953904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1.0442585468480019</v>
      </c>
      <c r="AS350" s="11">
        <f>IF(('OddsRatio_working_3-way'!X350=0),IF(Q350&gt;0,-Q350^(1/3),(-Q350)^(1/3)),'OddsRatio_working_3-way'!AM350-'OddsRatio_working_3-way'!R350/3)</f>
        <v>-0.64566631464846302</v>
      </c>
      <c r="AT350" s="11">
        <f>IF(('OddsRatio_working_3-way'!X350=0),IF(Q350&gt;0,-Q350^(1/3),(-Q350)^(1/3)),'OddsRatio_working_3-way'!AN350-'OddsRatio_working_3-way'!R350/3)</f>
        <v>-0.39859223219953904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1.49</v>
      </c>
      <c r="B351" s="4">
        <f>IF('True_Odds_Calculator_3-way'!B352="","",'True_Odds_Calculator_3-way'!B352)</f>
        <v>4.4800000000000004</v>
      </c>
      <c r="C351" s="4">
        <f>IF('True_Odds_Calculator_3-way'!C352="","",'True_Odds_Calculator_3-way'!C352)</f>
        <v>7.35</v>
      </c>
      <c r="D351" s="9">
        <f t="shared" si="78"/>
        <v>0.65780800789195426</v>
      </c>
      <c r="E351" s="9">
        <f t="shared" si="79"/>
        <v>0.21301593350862347</v>
      </c>
      <c r="F351" s="9">
        <f t="shared" si="80"/>
        <v>0.12917605859942269</v>
      </c>
      <c r="G351" s="9">
        <f t="shared" si="81"/>
        <v>1.0616334795620785</v>
      </c>
      <c r="H351" s="9">
        <f t="shared" si="82"/>
        <v>1.5202004049854181</v>
      </c>
      <c r="I351" s="9">
        <f t="shared" si="83"/>
        <v>4.694484508876033</v>
      </c>
      <c r="J351" s="9">
        <f t="shared" si="84"/>
        <v>7.7413725952191976</v>
      </c>
      <c r="K351" s="11">
        <f t="shared" si="85"/>
        <v>0.67114093959731547</v>
      </c>
      <c r="L351" s="11">
        <f t="shared" si="86"/>
        <v>0.2232142857142857</v>
      </c>
      <c r="M351" s="11">
        <f t="shared" si="87"/>
        <v>0.1360544217687075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-0.22069750719079595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0.21034300585047061</v>
      </c>
      <c r="Q351" s="11">
        <f>2*'OddsRatio_working_3-way'!K351*'OddsRatio_working_3-way'!L351*'OddsRatio_working_3-way'!M351</f>
        <v>4.0764148420633833E-2</v>
      </c>
      <c r="R351" s="11">
        <f t="shared" si="88"/>
        <v>0</v>
      </c>
      <c r="S351" s="11">
        <f t="shared" si="89"/>
        <v>-0.95308283508896308</v>
      </c>
      <c r="T351" s="11">
        <f t="shared" si="90"/>
        <v>-0.18470597579243467</v>
      </c>
      <c r="U351" s="11">
        <f>'OddsRatio_working_3-way'!S351-'OddsRatio_working_3-way'!R351^2/3</f>
        <v>-0.95308283508896308</v>
      </c>
      <c r="V351" s="11">
        <f>'OddsRatio_working_3-way'!S351*'OddsRatio_working_3-way'!R351/3-2*'OddsRatio_working_3-way'!R351^3/27-'OddsRatio_working_3-way'!T351</f>
        <v>0.18470597579243467</v>
      </c>
      <c r="W351" s="11">
        <f>'OddsRatio_working_3-way'!V351^2+4*'OddsRatio_working_3-way'!U351^3/27</f>
        <v>-9.4142797519596769E-2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0.17906639481839706</v>
      </c>
      <c r="Y351" s="11">
        <f>IF('OddsRatio_working_3-way'!W351&gt;=0,IF('OddsRatio_working_3-way'!V351+SQRT('OddsRatio_working_3-way'!W351)&gt;0,0,PI()),ACOS('OddsRatio_working_3-way'!V351/(2*'OddsRatio_working_3-way'!X351)))</f>
        <v>1.028916788916554</v>
      </c>
      <c r="Z351" s="11">
        <f>'OddsRatio_working_3-way'!X351^(1/3)*COS('OddsRatio_working_3-way'!Y351/3)</f>
        <v>0.53081673978103938</v>
      </c>
      <c r="AA351" s="11">
        <f>'OddsRatio_working_3-way'!X351^(1/3)*COS(('OddsRatio_working_3-way'!Y351+2*PI())/3)</f>
        <v>-0.42956043460008109</v>
      </c>
      <c r="AB351" s="11">
        <f>'OddsRatio_working_3-way'!X351^(1/3)*COS(('OddsRatio_working_3-way'!Y351+4*PI())/3)</f>
        <v>-0.10125630518095843</v>
      </c>
      <c r="AC351" s="11">
        <f>'OddsRatio_working_3-way'!X351^(1/3)*SIN('OddsRatio_working_3-way'!Y351/3)</f>
        <v>0.18954647749619624</v>
      </c>
      <c r="AD351" s="11">
        <f>'OddsRatio_working_3-way'!X351^(1/3)*SIN(('OddsRatio_working_3-way'!Y351+2*PI())/3)</f>
        <v>0.36492754265631583</v>
      </c>
      <c r="AE351" s="11">
        <f>'OddsRatio_working_3-way'!X351^(1/3)*SIN(('OddsRatio_working_3-way'!Y351+4*PI())/3)</f>
        <v>-0.55447402015251201</v>
      </c>
      <c r="AF351" s="11">
        <f>-'OddsRatio_working_3-way'!U351/(3*'OddsRatio_working_3-way'!X351^(1/3))*COS(('OddsRatio_working_3-way'!Y351)/3)</f>
        <v>0.53081673978103927</v>
      </c>
      <c r="AG351" s="11">
        <f>-'OddsRatio_working_3-way'!U351/(3*'OddsRatio_working_3-way'!X351^(1/3))*COS(('OddsRatio_working_3-way'!Y351+2*PI())/3)</f>
        <v>-0.42956043460008098</v>
      </c>
      <c r="AH351" s="11">
        <f>-'OddsRatio_working_3-way'!U351/(3*'OddsRatio_working_3-way'!X351^(1/3))*COS(('OddsRatio_working_3-way'!Y351+4*PI())/3)</f>
        <v>-0.10125630518095842</v>
      </c>
      <c r="AI351" s="11">
        <f>'OddsRatio_working_3-way'!U351/(3*'OddsRatio_working_3-way'!X351^(1/3))*SIN(('OddsRatio_working_3-way'!Y351)/3)</f>
        <v>-0.18954647749619621</v>
      </c>
      <c r="AJ351" s="11">
        <f>'OddsRatio_working_3-way'!U351/(3*'OddsRatio_working_3-way'!X351^(1/3))*SIN(('OddsRatio_working_3-way'!Y351+2*PI())/3)</f>
        <v>-0.36492754265631572</v>
      </c>
      <c r="AK351" s="11">
        <f>'OddsRatio_working_3-way'!U351/(3*'OddsRatio_working_3-way'!X351^(1/3))*SIN(('OddsRatio_working_3-way'!Y351+4*PI())/3)</f>
        <v>0.5544740201525119</v>
      </c>
      <c r="AL351" s="11">
        <f>'OddsRatio_working_3-way'!Z351+'OddsRatio_working_3-way'!AF351</f>
        <v>1.0616334795620785</v>
      </c>
      <c r="AM351" s="11">
        <f>'OddsRatio_working_3-way'!AA351+'OddsRatio_working_3-way'!AG351</f>
        <v>-0.85912086920016206</v>
      </c>
      <c r="AN351" s="11">
        <f>'OddsRatio_working_3-way'!AB351+'OddsRatio_working_3-way'!AH351</f>
        <v>-0.20251261036191687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1.0616334795620785</v>
      </c>
      <c r="AS351" s="11">
        <f>IF(('OddsRatio_working_3-way'!X351=0),IF(Q351&gt;0,-Q351^(1/3),(-Q351)^(1/3)),'OddsRatio_working_3-way'!AM351-'OddsRatio_working_3-way'!R351/3)</f>
        <v>-0.85912086920016206</v>
      </c>
      <c r="AT351" s="11">
        <f>IF(('OddsRatio_working_3-way'!X351=0),IF(Q351&gt;0,-Q351^(1/3),(-Q351)^(1/3)),'OddsRatio_working_3-way'!AN351-'OddsRatio_working_3-way'!R351/3)</f>
        <v>-0.20251261036191687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4.33</v>
      </c>
      <c r="C352" s="4">
        <f>IF('True_Odds_Calculator_3-way'!C353="","",'True_Odds_Calculator_3-way'!C353)</f>
        <v>7.01</v>
      </c>
      <c r="D352" s="9">
        <f t="shared" si="78"/>
        <v>0.64417730463845591</v>
      </c>
      <c r="E352" s="9">
        <f t="shared" si="79"/>
        <v>0.22039648877931695</v>
      </c>
      <c r="F352" s="9">
        <f t="shared" si="80"/>
        <v>0.1354262065822272</v>
      </c>
      <c r="G352" s="9">
        <f t="shared" si="81"/>
        <v>1.0622454551404363</v>
      </c>
      <c r="H352" s="9">
        <f t="shared" si="82"/>
        <v>1.5523676366730264</v>
      </c>
      <c r="I352" s="9">
        <f t="shared" si="83"/>
        <v>4.5372773656176539</v>
      </c>
      <c r="J352" s="9">
        <f t="shared" si="84"/>
        <v>7.3840951853940213</v>
      </c>
      <c r="K352" s="11">
        <f t="shared" si="85"/>
        <v>0.65789473684210531</v>
      </c>
      <c r="L352" s="11">
        <f t="shared" si="86"/>
        <v>0.23094688221709006</v>
      </c>
      <c r="M352" s="11">
        <f t="shared" si="87"/>
        <v>0.14265335235378032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-0.22556543318709632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0.21371126385807007</v>
      </c>
      <c r="Q352" s="11">
        <f>2*'OddsRatio_working_3-way'!K352*'OddsRatio_working_3-way'!L352*'OddsRatio_working_3-way'!M352</f>
        <v>4.3349140742002044E-2</v>
      </c>
      <c r="R352" s="11">
        <f t="shared" si="88"/>
        <v>0</v>
      </c>
      <c r="S352" s="11">
        <f t="shared" si="89"/>
        <v>-0.94744687090777002</v>
      </c>
      <c r="T352" s="11">
        <f t="shared" si="90"/>
        <v>-0.19217989267906085</v>
      </c>
      <c r="U352" s="11">
        <f>'OddsRatio_working_3-way'!S352-'OddsRatio_working_3-way'!R352^2/3</f>
        <v>-0.94744687090777002</v>
      </c>
      <c r="V352" s="11">
        <f>'OddsRatio_working_3-way'!S352*'OddsRatio_working_3-way'!R352/3-2*'OddsRatio_working_3-way'!R352^3/27-'OddsRatio_working_3-way'!T352</f>
        <v>0.19217989267906085</v>
      </c>
      <c r="W352" s="11">
        <f>'OddsRatio_working_3-way'!V352^2+4*'OddsRatio_working_3-way'!U352^3/27</f>
        <v>-8.9064068697947196E-2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0.17748040726238104</v>
      </c>
      <c r="Y352" s="11">
        <f>IF('OddsRatio_working_3-way'!W352&gt;=0,IF('OddsRatio_working_3-way'!V352+SQRT('OddsRatio_working_3-way'!W352)&gt;0,0,PI()),ACOS('OddsRatio_working_3-way'!V352/(2*'OddsRatio_working_3-way'!X352)))</f>
        <v>0.99868119449922266</v>
      </c>
      <c r="Z352" s="11">
        <f>'OddsRatio_working_3-way'!X352^(1/3)*COS('OddsRatio_working_3-way'!Y352/3)</f>
        <v>0.53112272757021817</v>
      </c>
      <c r="AA352" s="11">
        <f>'OddsRatio_working_3-way'!X352^(1/3)*COS(('OddsRatio_working_3-way'!Y352+2*PI())/3)</f>
        <v>-0.42459973626395869</v>
      </c>
      <c r="AB352" s="11">
        <f>'OddsRatio_working_3-way'!X352^(1/3)*COS(('OddsRatio_working_3-way'!Y352+4*PI())/3)</f>
        <v>-0.1065229913062596</v>
      </c>
      <c r="AC352" s="11">
        <f>'OddsRatio_working_3-way'!X352^(1/3)*SIN('OddsRatio_working_3-way'!Y352/3)</f>
        <v>0.18364169432428762</v>
      </c>
      <c r="AD352" s="11">
        <f>'OddsRatio_working_3-way'!X352^(1/3)*SIN(('OddsRatio_working_3-way'!Y352+2*PI())/3)</f>
        <v>0.36814492744094685</v>
      </c>
      <c r="AE352" s="11">
        <f>'OddsRatio_working_3-way'!X352^(1/3)*SIN(('OddsRatio_working_3-way'!Y352+4*PI())/3)</f>
        <v>-0.55178662176523441</v>
      </c>
      <c r="AF352" s="11">
        <f>-'OddsRatio_working_3-way'!U352/(3*'OddsRatio_working_3-way'!X352^(1/3))*COS(('OddsRatio_working_3-way'!Y352)/3)</f>
        <v>0.53112272757021817</v>
      </c>
      <c r="AG352" s="11">
        <f>-'OddsRatio_working_3-way'!U352/(3*'OddsRatio_working_3-way'!X352^(1/3))*COS(('OddsRatio_working_3-way'!Y352+2*PI())/3)</f>
        <v>-0.42459973626395869</v>
      </c>
      <c r="AH352" s="11">
        <f>-'OddsRatio_working_3-way'!U352/(3*'OddsRatio_working_3-way'!X352^(1/3))*COS(('OddsRatio_working_3-way'!Y352+4*PI())/3)</f>
        <v>-0.1065229913062596</v>
      </c>
      <c r="AI352" s="11">
        <f>'OddsRatio_working_3-way'!U352/(3*'OddsRatio_working_3-way'!X352^(1/3))*SIN(('OddsRatio_working_3-way'!Y352)/3)</f>
        <v>-0.18364169432428762</v>
      </c>
      <c r="AJ352" s="11">
        <f>'OddsRatio_working_3-way'!U352/(3*'OddsRatio_working_3-way'!X352^(1/3))*SIN(('OddsRatio_working_3-way'!Y352+2*PI())/3)</f>
        <v>-0.36814492744094685</v>
      </c>
      <c r="AK352" s="11">
        <f>'OddsRatio_working_3-way'!U352/(3*'OddsRatio_working_3-way'!X352^(1/3))*SIN(('OddsRatio_working_3-way'!Y352+4*PI())/3)</f>
        <v>0.55178662176523441</v>
      </c>
      <c r="AL352" s="11">
        <f>'OddsRatio_working_3-way'!Z352+'OddsRatio_working_3-way'!AF352</f>
        <v>1.0622454551404363</v>
      </c>
      <c r="AM352" s="11">
        <f>'OddsRatio_working_3-way'!AA352+'OddsRatio_working_3-way'!AG352</f>
        <v>-0.84919947252791739</v>
      </c>
      <c r="AN352" s="11">
        <f>'OddsRatio_working_3-way'!AB352+'OddsRatio_working_3-way'!AH352</f>
        <v>-0.2130459826125192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1.0622454551404363</v>
      </c>
      <c r="AS352" s="11">
        <f>IF(('OddsRatio_working_3-way'!X352=0),IF(Q352&gt;0,-Q352^(1/3),(-Q352)^(1/3)),'OddsRatio_working_3-way'!AM352-'OddsRatio_working_3-way'!R352/3)</f>
        <v>-0.84919947252791739</v>
      </c>
      <c r="AT352" s="11">
        <f>IF(('OddsRatio_working_3-way'!X352=0),IF(Q352&gt;0,-Q352^(1/3),(-Q352)^(1/3)),'OddsRatio_working_3-way'!AN352-'OddsRatio_working_3-way'!R352/3)</f>
        <v>-0.2130459826125192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1.21</v>
      </c>
      <c r="B353" s="4">
        <f>IF('True_Odds_Calculator_3-way'!B354="","",'True_Odds_Calculator_3-way'!B354)</f>
        <v>6.89</v>
      </c>
      <c r="C353" s="4">
        <f>IF('True_Odds_Calculator_3-way'!C354="","",'True_Odds_Calculator_3-way'!C354)</f>
        <v>14.93</v>
      </c>
      <c r="D353" s="9">
        <f t="shared" si="78"/>
        <v>0.80889434339686883</v>
      </c>
      <c r="E353" s="9">
        <f t="shared" si="79"/>
        <v>0.13112344083436117</v>
      </c>
      <c r="F353" s="9">
        <f t="shared" si="80"/>
        <v>5.9982215768770157E-2</v>
      </c>
      <c r="G353" s="9">
        <f t="shared" si="81"/>
        <v>1.1250257139688009</v>
      </c>
      <c r="H353" s="9">
        <f t="shared" si="82"/>
        <v>1.236255399933448</v>
      </c>
      <c r="I353" s="9">
        <f t="shared" si="83"/>
        <v>7.6264014552762402</v>
      </c>
      <c r="J353" s="9">
        <f t="shared" si="84"/>
        <v>16.671608195585392</v>
      </c>
      <c r="K353" s="11">
        <f t="shared" si="85"/>
        <v>0.82644628099173556</v>
      </c>
      <c r="L353" s="11">
        <f t="shared" si="86"/>
        <v>0.14513788098693758</v>
      </c>
      <c r="M353" s="11">
        <f t="shared" si="87"/>
        <v>6.6979236436704628E-2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-0.13842715907009095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0.16092241790440015</v>
      </c>
      <c r="Q353" s="11">
        <f>2*'OddsRatio_working_3-way'!K353*'OddsRatio_working_3-way'!L353*'OddsRatio_working_3-way'!M353</f>
        <v>1.6068139581068414E-2</v>
      </c>
      <c r="R353" s="11">
        <f t="shared" si="88"/>
        <v>0</v>
      </c>
      <c r="S353" s="11">
        <f t="shared" si="89"/>
        <v>-1.1625061078001246</v>
      </c>
      <c r="T353" s="11">
        <f t="shared" si="90"/>
        <v>-0.11607649603595853</v>
      </c>
      <c r="U353" s="11">
        <f>'OddsRatio_working_3-way'!S353-'OddsRatio_working_3-way'!R353^2/3</f>
        <v>-1.1625061078001246</v>
      </c>
      <c r="V353" s="11">
        <f>'OddsRatio_working_3-way'!S353*'OddsRatio_working_3-way'!R353/3-2*'OddsRatio_working_3-way'!R353^3/27-'OddsRatio_working_3-way'!T353</f>
        <v>0.11607649603595853</v>
      </c>
      <c r="W353" s="11">
        <f>'OddsRatio_working_3-way'!V353^2+4*'OddsRatio_working_3-way'!U353^3/27</f>
        <v>-0.21927210308473838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0.24121870575098661</v>
      </c>
      <c r="Y353" s="11">
        <f>IF('OddsRatio_working_3-way'!W353&gt;=0,IF('OddsRatio_working_3-way'!V353+SQRT('OddsRatio_working_3-way'!W353)&gt;0,0,PI()),ACOS('OddsRatio_working_3-way'!V353/(2*'OddsRatio_working_3-way'!X353)))</f>
        <v>1.3278079760839578</v>
      </c>
      <c r="Z353" s="11">
        <f>'OddsRatio_working_3-way'!X353^(1/3)*COS('OddsRatio_working_3-way'!Y353/3)</f>
        <v>0.56251285698440057</v>
      </c>
      <c r="AA353" s="11">
        <f>'OddsRatio_working_3-way'!X353^(1/3)*COS(('OddsRatio_working_3-way'!Y353+2*PI())/3)</f>
        <v>-0.51214815906189104</v>
      </c>
      <c r="AB353" s="11">
        <f>'OddsRatio_working_3-way'!X353^(1/3)*COS(('OddsRatio_working_3-way'!Y353+4*PI())/3)</f>
        <v>-5.0364697922509125E-2</v>
      </c>
      <c r="AC353" s="11">
        <f>'OddsRatio_working_3-way'!X353^(1/3)*SIN('OddsRatio_working_3-way'!Y353/3)</f>
        <v>0.2666108055961392</v>
      </c>
      <c r="AD353" s="11">
        <f>'OddsRatio_working_3-way'!X353^(1/3)*SIN(('OddsRatio_working_3-way'!Y353+2*PI())/3)</f>
        <v>0.35384502130578427</v>
      </c>
      <c r="AE353" s="11">
        <f>'OddsRatio_working_3-way'!X353^(1/3)*SIN(('OddsRatio_working_3-way'!Y353+4*PI())/3)</f>
        <v>-0.62045582690192325</v>
      </c>
      <c r="AF353" s="11">
        <f>-'OddsRatio_working_3-way'!U353/(3*'OddsRatio_working_3-way'!X353^(1/3))*COS(('OddsRatio_working_3-way'!Y353)/3)</f>
        <v>0.56251285698440046</v>
      </c>
      <c r="AG353" s="11">
        <f>-'OddsRatio_working_3-way'!U353/(3*'OddsRatio_working_3-way'!X353^(1/3))*COS(('OddsRatio_working_3-way'!Y353+2*PI())/3)</f>
        <v>-0.51214815906189093</v>
      </c>
      <c r="AH353" s="11">
        <f>-'OddsRatio_working_3-way'!U353/(3*'OddsRatio_working_3-way'!X353^(1/3))*COS(('OddsRatio_working_3-way'!Y353+4*PI())/3)</f>
        <v>-5.0364697922509118E-2</v>
      </c>
      <c r="AI353" s="11">
        <f>'OddsRatio_working_3-way'!U353/(3*'OddsRatio_working_3-way'!X353^(1/3))*SIN(('OddsRatio_working_3-way'!Y353)/3)</f>
        <v>-0.26661080559613914</v>
      </c>
      <c r="AJ353" s="11">
        <f>'OddsRatio_working_3-way'!U353/(3*'OddsRatio_working_3-way'!X353^(1/3))*SIN(('OddsRatio_working_3-way'!Y353+2*PI())/3)</f>
        <v>-0.35384502130578416</v>
      </c>
      <c r="AK353" s="11">
        <f>'OddsRatio_working_3-way'!U353/(3*'OddsRatio_working_3-way'!X353^(1/3))*SIN(('OddsRatio_working_3-way'!Y353+4*PI())/3)</f>
        <v>0.62045582690192314</v>
      </c>
      <c r="AL353" s="11">
        <f>'OddsRatio_working_3-way'!Z353+'OddsRatio_working_3-way'!AF353</f>
        <v>1.1250257139688009</v>
      </c>
      <c r="AM353" s="11">
        <f>'OddsRatio_working_3-way'!AA353+'OddsRatio_working_3-way'!AG353</f>
        <v>-1.0242963181237821</v>
      </c>
      <c r="AN353" s="11">
        <f>'OddsRatio_working_3-way'!AB353+'OddsRatio_working_3-way'!AH353</f>
        <v>-0.10072939584501825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1.1250257139688009</v>
      </c>
      <c r="AS353" s="11">
        <f>IF(('OddsRatio_working_3-way'!X353=0),IF(Q353&gt;0,-Q353^(1/3),(-Q353)^(1/3)),'OddsRatio_working_3-way'!AM353-'OddsRatio_working_3-way'!R353/3)</f>
        <v>-1.0242963181237821</v>
      </c>
      <c r="AT353" s="11">
        <f>IF(('OddsRatio_working_3-way'!X353=0),IF(Q353&gt;0,-Q353^(1/3),(-Q353)^(1/3)),'OddsRatio_working_3-way'!AN353-'OddsRatio_working_3-way'!R353/3)</f>
        <v>-0.10072939584501825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4.5599999999999996</v>
      </c>
      <c r="B354" s="4">
        <f>IF('True_Odds_Calculator_3-way'!B355="","",'True_Odds_Calculator_3-way'!B355)</f>
        <v>3.97</v>
      </c>
      <c r="C354" s="4">
        <f>IF('True_Odds_Calculator_3-way'!C355="","",'True_Odds_Calculator_3-way'!C355)</f>
        <v>1.79</v>
      </c>
      <c r="D354" s="9">
        <f t="shared" si="78"/>
        <v>0.21093043102042841</v>
      </c>
      <c r="E354" s="9">
        <f t="shared" si="79"/>
        <v>0.24266431455874252</v>
      </c>
      <c r="F354" s="9">
        <f t="shared" si="80"/>
        <v>0.54640525442082899</v>
      </c>
      <c r="G354" s="9">
        <f t="shared" si="81"/>
        <v>1.0508144996388591</v>
      </c>
      <c r="H354" s="9">
        <f t="shared" si="82"/>
        <v>4.7408996187143382</v>
      </c>
      <c r="I354" s="9">
        <f t="shared" si="83"/>
        <v>4.1209190639274107</v>
      </c>
      <c r="J354" s="9">
        <f t="shared" si="84"/>
        <v>1.8301434547146989</v>
      </c>
      <c r="K354" s="11">
        <f t="shared" si="85"/>
        <v>0.2192982456140351</v>
      </c>
      <c r="L354" s="11">
        <f t="shared" si="86"/>
        <v>0.25188916876574308</v>
      </c>
      <c r="M354" s="11">
        <f t="shared" si="87"/>
        <v>0.55865921787709494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-0.25776571863217002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0.22589296228624417</v>
      </c>
      <c r="Q354" s="11">
        <f>2*'OddsRatio_working_3-way'!K354*'OddsRatio_working_3-way'!L354*'OddsRatio_working_3-way'!M354</f>
        <v>6.171938860279895E-2</v>
      </c>
      <c r="R354" s="11">
        <f t="shared" si="88"/>
        <v>0</v>
      </c>
      <c r="S354" s="11">
        <f t="shared" si="89"/>
        <v>-0.87634990209303953</v>
      </c>
      <c r="T354" s="11">
        <f t="shared" si="90"/>
        <v>-0.23943986395984684</v>
      </c>
      <c r="U354" s="11">
        <f>'OddsRatio_working_3-way'!S354-'OddsRatio_working_3-way'!R354^2/3</f>
        <v>-0.87634990209303953</v>
      </c>
      <c r="V354" s="11">
        <f>'OddsRatio_working_3-way'!S354*'OddsRatio_working_3-way'!R354/3-2*'OddsRatio_working_3-way'!R354^3/27-'OddsRatio_working_3-way'!T354</f>
        <v>0.23943986395984684</v>
      </c>
      <c r="W354" s="11">
        <f>'OddsRatio_working_3-way'!V354^2+4*'OddsRatio_working_3-way'!U354^3/27</f>
        <v>-4.2376287428134408E-2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0.15788265886509226</v>
      </c>
      <c r="Y354" s="11">
        <f>IF('OddsRatio_working_3-way'!W354&gt;=0,IF('OddsRatio_working_3-way'!V354+SQRT('OddsRatio_working_3-way'!W354)&gt;0,0,PI()),ACOS('OddsRatio_working_3-way'!V354/(2*'OddsRatio_working_3-way'!X354)))</f>
        <v>0.71011909578608623</v>
      </c>
      <c r="Z354" s="11">
        <f>'OddsRatio_working_3-way'!X354^(1/3)*COS('OddsRatio_working_3-way'!Y354/3)</f>
        <v>0.52540724981942954</v>
      </c>
      <c r="AA354" s="11">
        <f>'OddsRatio_working_3-way'!X354^(1/3)*COS(('OddsRatio_working_3-way'!Y354+2*PI())/3)</f>
        <v>-0.3724665143630615</v>
      </c>
      <c r="AB354" s="11">
        <f>'OddsRatio_working_3-way'!X354^(1/3)*COS(('OddsRatio_working_3-way'!Y354+4*PI())/3)</f>
        <v>-0.15294073545636841</v>
      </c>
      <c r="AC354" s="11">
        <f>'OddsRatio_working_3-way'!X354^(1/3)*SIN('OddsRatio_working_3-way'!Y354/3)</f>
        <v>0.12674326754584173</v>
      </c>
      <c r="AD354" s="11">
        <f>'OddsRatio_working_3-way'!X354^(1/3)*SIN(('OddsRatio_working_3-way'!Y354+2*PI())/3)</f>
        <v>0.39164439190322203</v>
      </c>
      <c r="AE354" s="11">
        <f>'OddsRatio_working_3-way'!X354^(1/3)*SIN(('OddsRatio_working_3-way'!Y354+4*PI())/3)</f>
        <v>-0.51838765944906362</v>
      </c>
      <c r="AF354" s="11">
        <f>-'OddsRatio_working_3-way'!U354/(3*'OddsRatio_working_3-way'!X354^(1/3))*COS(('OddsRatio_working_3-way'!Y354)/3)</f>
        <v>0.52540724981942943</v>
      </c>
      <c r="AG354" s="11">
        <f>-'OddsRatio_working_3-way'!U354/(3*'OddsRatio_working_3-way'!X354^(1/3))*COS(('OddsRatio_working_3-way'!Y354+2*PI())/3)</f>
        <v>-0.37246651436306139</v>
      </c>
      <c r="AH354" s="11">
        <f>-'OddsRatio_working_3-way'!U354/(3*'OddsRatio_working_3-way'!X354^(1/3))*COS(('OddsRatio_working_3-way'!Y354+4*PI())/3)</f>
        <v>-0.15294073545636838</v>
      </c>
      <c r="AI354" s="11">
        <f>'OddsRatio_working_3-way'!U354/(3*'OddsRatio_working_3-way'!X354^(1/3))*SIN(('OddsRatio_working_3-way'!Y354)/3)</f>
        <v>-0.1267432675458417</v>
      </c>
      <c r="AJ354" s="11">
        <f>'OddsRatio_working_3-way'!U354/(3*'OddsRatio_working_3-way'!X354^(1/3))*SIN(('OddsRatio_working_3-way'!Y354+2*PI())/3)</f>
        <v>-0.39164439190322198</v>
      </c>
      <c r="AK354" s="11">
        <f>'OddsRatio_working_3-way'!U354/(3*'OddsRatio_working_3-way'!X354^(1/3))*SIN(('OddsRatio_working_3-way'!Y354+4*PI())/3)</f>
        <v>0.51838765944906351</v>
      </c>
      <c r="AL354" s="11">
        <f>'OddsRatio_working_3-way'!Z354+'OddsRatio_working_3-way'!AF354</f>
        <v>1.0508144996388591</v>
      </c>
      <c r="AM354" s="11">
        <f>'OddsRatio_working_3-way'!AA354+'OddsRatio_working_3-way'!AG354</f>
        <v>-0.74493302872612288</v>
      </c>
      <c r="AN354" s="11">
        <f>'OddsRatio_working_3-way'!AB354+'OddsRatio_working_3-way'!AH354</f>
        <v>-0.30588147091273676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1.0508144996388591</v>
      </c>
      <c r="AS354" s="11">
        <f>IF(('OddsRatio_working_3-way'!X354=0),IF(Q354&gt;0,-Q354^(1/3),(-Q354)^(1/3)),'OddsRatio_working_3-way'!AM354-'OddsRatio_working_3-way'!R354/3)</f>
        <v>-0.74493302872612288</v>
      </c>
      <c r="AT354" s="11">
        <f>IF(('OddsRatio_working_3-way'!X354=0),IF(Q354&gt;0,-Q354^(1/3),(-Q354)^(1/3)),'OddsRatio_working_3-way'!AN354-'OddsRatio_working_3-way'!R354/3)</f>
        <v>-0.30588147091273676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</v>
      </c>
      <c r="B355" s="4">
        <f>IF('True_Odds_Calculator_3-way'!B356="","",'True_Odds_Calculator_3-way'!B356)</f>
        <v>3.36</v>
      </c>
      <c r="C355" s="4">
        <f>IF('True_Odds_Calculator_3-way'!C356="","",'True_Odds_Calculator_3-way'!C356)</f>
        <v>2.69</v>
      </c>
      <c r="D355" s="9">
        <f t="shared" si="78"/>
        <v>0.34808360381316128</v>
      </c>
      <c r="E355" s="9">
        <f t="shared" si="79"/>
        <v>0.28938998095393953</v>
      </c>
      <c r="F355" s="9">
        <f t="shared" si="80"/>
        <v>0.36252641523289919</v>
      </c>
      <c r="G355" s="9">
        <f t="shared" si="81"/>
        <v>1.0404850205290268</v>
      </c>
      <c r="H355" s="9">
        <f t="shared" si="82"/>
        <v>2.8728730369522486</v>
      </c>
      <c r="I355" s="9">
        <f t="shared" si="83"/>
        <v>3.4555446484485031</v>
      </c>
      <c r="J355" s="9">
        <f t="shared" si="84"/>
        <v>2.7584196846940556</v>
      </c>
      <c r="K355" s="11">
        <f t="shared" si="85"/>
        <v>0.35714285714285715</v>
      </c>
      <c r="L355" s="11">
        <f t="shared" si="86"/>
        <v>0.29761904761904762</v>
      </c>
      <c r="M355" s="11">
        <f t="shared" si="87"/>
        <v>0.37174721189591081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-0.28367536605720356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0.23115658902966391</v>
      </c>
      <c r="Q355" s="11">
        <f>2*'OddsRatio_working_3-way'!K355*'OddsRatio_working_3-way'!L355*'OddsRatio_working_3-way'!M355</f>
        <v>7.9027893685355191E-2</v>
      </c>
      <c r="R355" s="11">
        <f t="shared" si="88"/>
        <v>0</v>
      </c>
      <c r="S355" s="11">
        <f t="shared" si="89"/>
        <v>-0.81486310299869613</v>
      </c>
      <c r="T355" s="11">
        <f t="shared" si="90"/>
        <v>-0.27858567623887054</v>
      </c>
      <c r="U355" s="11">
        <f>'OddsRatio_working_3-way'!S355-'OddsRatio_working_3-way'!R355^2/3</f>
        <v>-0.81486310299869613</v>
      </c>
      <c r="V355" s="11">
        <f>'OddsRatio_working_3-way'!S355*'OddsRatio_working_3-way'!R355/3-2*'OddsRatio_working_3-way'!R355^3/27-'OddsRatio_working_3-way'!T355</f>
        <v>0.27858567623887054</v>
      </c>
      <c r="W355" s="11">
        <f>'OddsRatio_working_3-way'!V355^2+4*'OddsRatio_working_3-way'!U355^3/27</f>
        <v>-2.5486327851371587E-3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0.14156148115801662</v>
      </c>
      <c r="Y355" s="11">
        <f>IF('OddsRatio_working_3-way'!W355&gt;=0,IF('OddsRatio_working_3-way'!V355+SQRT('OddsRatio_working_3-way'!W355)&gt;0,0,PI()),ACOS('OddsRatio_working_3-way'!V355/(2*'OddsRatio_working_3-way'!X355)))</f>
        <v>0.17926984324475614</v>
      </c>
      <c r="Z355" s="11">
        <f>'OddsRatio_working_3-way'!X355^(1/3)*COS('OddsRatio_working_3-way'!Y355/3)</f>
        <v>0.5202425102645134</v>
      </c>
      <c r="AA355" s="11">
        <f>'OddsRatio_working_3-way'!X355^(1/3)*COS(('OddsRatio_working_3-way'!Y355+2*PI())/3)</f>
        <v>-0.28707628499557264</v>
      </c>
      <c r="AB355" s="11">
        <f>'OddsRatio_working_3-way'!X355^(1/3)*COS(('OddsRatio_working_3-way'!Y355+4*PI())/3)</f>
        <v>-0.23316622526894096</v>
      </c>
      <c r="AC355" s="11">
        <f>'OddsRatio_working_3-way'!X355^(1/3)*SIN('OddsRatio_working_3-way'!Y355/3)</f>
        <v>3.1124987495199593E-2</v>
      </c>
      <c r="AD355" s="11">
        <f>'OddsRatio_working_3-way'!X355^(1/3)*SIN(('OddsRatio_working_3-way'!Y355+2*PI())/3)</f>
        <v>0.4349807362700554</v>
      </c>
      <c r="AE355" s="11">
        <f>'OddsRatio_working_3-way'!X355^(1/3)*SIN(('OddsRatio_working_3-way'!Y355+4*PI())/3)</f>
        <v>-0.466105723765255</v>
      </c>
      <c r="AF355" s="11">
        <f>-'OddsRatio_working_3-way'!U355/(3*'OddsRatio_working_3-way'!X355^(1/3))*COS(('OddsRatio_working_3-way'!Y355)/3)</f>
        <v>0.5202425102645134</v>
      </c>
      <c r="AG355" s="11">
        <f>-'OddsRatio_working_3-way'!U355/(3*'OddsRatio_working_3-way'!X355^(1/3))*COS(('OddsRatio_working_3-way'!Y355+2*PI())/3)</f>
        <v>-0.28707628499557264</v>
      </c>
      <c r="AH355" s="11">
        <f>-'OddsRatio_working_3-way'!U355/(3*'OddsRatio_working_3-way'!X355^(1/3))*COS(('OddsRatio_working_3-way'!Y355+4*PI())/3)</f>
        <v>-0.23316622526894096</v>
      </c>
      <c r="AI355" s="11">
        <f>'OddsRatio_working_3-way'!U355/(3*'OddsRatio_working_3-way'!X355^(1/3))*SIN(('OddsRatio_working_3-way'!Y355)/3)</f>
        <v>-3.1124987495199593E-2</v>
      </c>
      <c r="AJ355" s="11">
        <f>'OddsRatio_working_3-way'!U355/(3*'OddsRatio_working_3-way'!X355^(1/3))*SIN(('OddsRatio_working_3-way'!Y355+2*PI())/3)</f>
        <v>-0.4349807362700554</v>
      </c>
      <c r="AK355" s="11">
        <f>'OddsRatio_working_3-way'!U355/(3*'OddsRatio_working_3-way'!X355^(1/3))*SIN(('OddsRatio_working_3-way'!Y355+4*PI())/3)</f>
        <v>0.466105723765255</v>
      </c>
      <c r="AL355" s="11">
        <f>'OddsRatio_working_3-way'!Z355+'OddsRatio_working_3-way'!AF355</f>
        <v>1.0404850205290268</v>
      </c>
      <c r="AM355" s="11">
        <f>'OddsRatio_working_3-way'!AA355+'OddsRatio_working_3-way'!AG355</f>
        <v>-0.57415256999114528</v>
      </c>
      <c r="AN355" s="11">
        <f>'OddsRatio_working_3-way'!AB355+'OddsRatio_working_3-way'!AH355</f>
        <v>-0.46633245053788192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1.0404850205290268</v>
      </c>
      <c r="AS355" s="11">
        <f>IF(('OddsRatio_working_3-way'!X355=0),IF(Q355&gt;0,-Q355^(1/3),(-Q355)^(1/3)),'OddsRatio_working_3-way'!AM355-'OddsRatio_working_3-way'!R355/3)</f>
        <v>-0.57415256999114528</v>
      </c>
      <c r="AT355" s="11">
        <f>IF(('OddsRatio_working_3-way'!X355=0),IF(Q355&gt;0,-Q355^(1/3),(-Q355)^(1/3)),'OddsRatio_working_3-way'!AN355-'OddsRatio_working_3-way'!R355/3)</f>
        <v>-0.46633245053788192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3.49</v>
      </c>
      <c r="C356" s="4">
        <f>IF('True_Odds_Calculator_3-way'!C357="","",'True_Odds_Calculator_3-way'!C357)</f>
        <v>4.29</v>
      </c>
      <c r="D356" s="9">
        <f t="shared" si="78"/>
        <v>0.49834292151361809</v>
      </c>
      <c r="E356" s="9">
        <f t="shared" si="79"/>
        <v>0.27693164725595837</v>
      </c>
      <c r="F356" s="9">
        <f t="shared" si="80"/>
        <v>0.2247254312304236</v>
      </c>
      <c r="G356" s="9">
        <f t="shared" si="81"/>
        <v>1.0485941190244596</v>
      </c>
      <c r="H356" s="9">
        <f t="shared" si="82"/>
        <v>2.0066503542634813</v>
      </c>
      <c r="I356" s="9">
        <f t="shared" si="83"/>
        <v>3.6109993563709044</v>
      </c>
      <c r="J356" s="9">
        <f t="shared" si="84"/>
        <v>4.4498746515904726</v>
      </c>
      <c r="K356" s="11">
        <f t="shared" si="85"/>
        <v>0.51020408163265307</v>
      </c>
      <c r="L356" s="11">
        <f t="shared" si="86"/>
        <v>0.28653295128939826</v>
      </c>
      <c r="M356" s="11">
        <f t="shared" si="87"/>
        <v>0.23310023310023309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-0.26799561470048583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0.22967890344067177</v>
      </c>
      <c r="Q356" s="11">
        <f>2*'OddsRatio_working_3-way'!K356*'OddsRatio_working_3-way'!L356*'OddsRatio_working_3-way'!M356</f>
        <v>6.8153977282098446E-2</v>
      </c>
      <c r="R356" s="11">
        <f t="shared" si="88"/>
        <v>0</v>
      </c>
      <c r="S356" s="11">
        <f t="shared" si="89"/>
        <v>-0.85702485728120159</v>
      </c>
      <c r="T356" s="11">
        <f t="shared" si="90"/>
        <v>-0.25431004667097973</v>
      </c>
      <c r="U356" s="11">
        <f>'OddsRatio_working_3-way'!S356-'OddsRatio_working_3-way'!R356^2/3</f>
        <v>-0.85702485728120159</v>
      </c>
      <c r="V356" s="11">
        <f>'OddsRatio_working_3-way'!S356*'OddsRatio_working_3-way'!R356/3-2*'OddsRatio_working_3-way'!R356^3/27-'OddsRatio_working_3-way'!T356</f>
        <v>0.25431004667097973</v>
      </c>
      <c r="W356" s="11">
        <f>'OddsRatio_working_3-way'!V356^2+4*'OddsRatio_working_3-way'!U356^3/27</f>
        <v>-2.858233554065745E-2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0.15268917396008577</v>
      </c>
      <c r="Y356" s="11">
        <f>IF('OddsRatio_working_3-way'!W356&gt;=0,IF('OddsRatio_working_3-way'!V356+SQRT('OddsRatio_working_3-way'!W356)&gt;0,0,PI()),ACOS('OddsRatio_working_3-way'!V356/(2*'OddsRatio_working_3-way'!X356)))</f>
        <v>0.58670316127209421</v>
      </c>
      <c r="Z356" s="11">
        <f>'OddsRatio_working_3-way'!X356^(1/3)*COS('OddsRatio_working_3-way'!Y356/3)</f>
        <v>0.52429705951222982</v>
      </c>
      <c r="AA356" s="11">
        <f>'OddsRatio_working_3-way'!X356^(1/3)*COS(('OddsRatio_working_3-way'!Y356+2*PI())/3)</f>
        <v>-0.35209662234524314</v>
      </c>
      <c r="AB356" s="11">
        <f>'OddsRatio_working_3-way'!X356^(1/3)*COS(('OddsRatio_working_3-way'!Y356+4*PI())/3)</f>
        <v>-0.17220043716698663</v>
      </c>
      <c r="AC356" s="11">
        <f>'OddsRatio_working_3-way'!X356^(1/3)*SIN('OddsRatio_working_3-way'!Y356/3)</f>
        <v>0.10386311093885313</v>
      </c>
      <c r="AD356" s="11">
        <f>'OddsRatio_working_3-way'!X356^(1/3)*SIN(('OddsRatio_working_3-way'!Y356+2*PI())/3)</f>
        <v>0.40212301719764615</v>
      </c>
      <c r="AE356" s="11">
        <f>'OddsRatio_working_3-way'!X356^(1/3)*SIN(('OddsRatio_working_3-way'!Y356+4*PI())/3)</f>
        <v>-0.50598612813649935</v>
      </c>
      <c r="AF356" s="11">
        <f>-'OddsRatio_working_3-way'!U356/(3*'OddsRatio_working_3-way'!X356^(1/3))*COS(('OddsRatio_working_3-way'!Y356)/3)</f>
        <v>0.52429705951222971</v>
      </c>
      <c r="AG356" s="11">
        <f>-'OddsRatio_working_3-way'!U356/(3*'OddsRatio_working_3-way'!X356^(1/3))*COS(('OddsRatio_working_3-way'!Y356+2*PI())/3)</f>
        <v>-0.35209662234524308</v>
      </c>
      <c r="AH356" s="11">
        <f>-'OddsRatio_working_3-way'!U356/(3*'OddsRatio_working_3-way'!X356^(1/3))*COS(('OddsRatio_working_3-way'!Y356+4*PI())/3)</f>
        <v>-0.17220043716698658</v>
      </c>
      <c r="AI356" s="11">
        <f>'OddsRatio_working_3-way'!U356/(3*'OddsRatio_working_3-way'!X356^(1/3))*SIN(('OddsRatio_working_3-way'!Y356)/3)</f>
        <v>-0.1038631109388531</v>
      </c>
      <c r="AJ356" s="11">
        <f>'OddsRatio_working_3-way'!U356/(3*'OddsRatio_working_3-way'!X356^(1/3))*SIN(('OddsRatio_working_3-way'!Y356+2*PI())/3)</f>
        <v>-0.40212301719764609</v>
      </c>
      <c r="AK356" s="11">
        <f>'OddsRatio_working_3-way'!U356/(3*'OddsRatio_working_3-way'!X356^(1/3))*SIN(('OddsRatio_working_3-way'!Y356+4*PI())/3)</f>
        <v>0.50598612813649924</v>
      </c>
      <c r="AL356" s="11">
        <f>'OddsRatio_working_3-way'!Z356+'OddsRatio_working_3-way'!AF356</f>
        <v>1.0485941190244596</v>
      </c>
      <c r="AM356" s="11">
        <f>'OddsRatio_working_3-way'!AA356+'OddsRatio_working_3-way'!AG356</f>
        <v>-0.70419324469048616</v>
      </c>
      <c r="AN356" s="11">
        <f>'OddsRatio_working_3-way'!AB356+'OddsRatio_working_3-way'!AH356</f>
        <v>-0.34440087433397321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1.0485941190244596</v>
      </c>
      <c r="AS356" s="11">
        <f>IF(('OddsRatio_working_3-way'!X356=0),IF(Q356&gt;0,-Q356^(1/3),(-Q356)^(1/3)),'OddsRatio_working_3-way'!AM356-'OddsRatio_working_3-way'!R356/3)</f>
        <v>-0.70419324469048616</v>
      </c>
      <c r="AT356" s="11">
        <f>IF(('OddsRatio_working_3-way'!X356=0),IF(Q356&gt;0,-Q356^(1/3),(-Q356)^(1/3)),'OddsRatio_working_3-way'!AN356-'OddsRatio_working_3-way'!R356/3)</f>
        <v>-0.34440087433397321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6.29</v>
      </c>
      <c r="B357" s="4">
        <f>IF('True_Odds_Calculator_3-way'!B358="","",'True_Odds_Calculator_3-way'!B358)</f>
        <v>4.4000000000000004</v>
      </c>
      <c r="C357" s="4">
        <f>IF('True_Odds_Calculator_3-way'!C358="","",'True_Odds_Calculator_3-way'!C358)</f>
        <v>1.55</v>
      </c>
      <c r="D357" s="9">
        <f t="shared" si="78"/>
        <v>0.15128263287633884</v>
      </c>
      <c r="E357" s="9">
        <f t="shared" si="79"/>
        <v>0.21711925955967987</v>
      </c>
      <c r="F357" s="9">
        <f t="shared" si="80"/>
        <v>0.63159810756398116</v>
      </c>
      <c r="G357" s="9">
        <f t="shared" si="81"/>
        <v>1.0605187295357594</v>
      </c>
      <c r="H357" s="9">
        <f t="shared" si="82"/>
        <v>6.6101440792441659</v>
      </c>
      <c r="I357" s="9">
        <f t="shared" si="83"/>
        <v>4.6057636804215827</v>
      </c>
      <c r="J357" s="9">
        <f t="shared" si="84"/>
        <v>1.5832853012446677</v>
      </c>
      <c r="K357" s="11">
        <f t="shared" si="85"/>
        <v>0.1589825119236884</v>
      </c>
      <c r="L357" s="11">
        <f t="shared" si="86"/>
        <v>0.22727272727272727</v>
      </c>
      <c r="M357" s="11">
        <f t="shared" si="87"/>
        <v>0.64516129032258063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-0.23060156931124676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0.21539566131596494</v>
      </c>
      <c r="Q357" s="11">
        <f>2*'OddsRatio_working_3-way'!K357*'OddsRatio_working_3-way'!L357*'OddsRatio_working_3-way'!M357</f>
        <v>4.6622437514278116E-2</v>
      </c>
      <c r="R357" s="11">
        <f t="shared" si="88"/>
        <v>0</v>
      </c>
      <c r="S357" s="11">
        <f t="shared" si="89"/>
        <v>-0.93405982430779488</v>
      </c>
      <c r="T357" s="11">
        <f t="shared" si="90"/>
        <v>-0.20217745114887331</v>
      </c>
      <c r="U357" s="11">
        <f>'OddsRatio_working_3-way'!S357-'OddsRatio_working_3-way'!R357^2/3</f>
        <v>-0.93405982430779488</v>
      </c>
      <c r="V357" s="11">
        <f>'OddsRatio_working_3-way'!S357*'OddsRatio_working_3-way'!R357/3-2*'OddsRatio_working_3-way'!R357^3/27-'OddsRatio_working_3-way'!T357</f>
        <v>0.20217745114887331</v>
      </c>
      <c r="W357" s="11">
        <f>'OddsRatio_working_3-way'!V357^2+4*'OddsRatio_working_3-way'!U357^3/27</f>
        <v>-7.9855697255830568E-2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0.1737321350591807</v>
      </c>
      <c r="Y357" s="11">
        <f>IF('OddsRatio_working_3-way'!W357&gt;=0,IF('OddsRatio_working_3-way'!V357+SQRT('OddsRatio_working_3-way'!W357)&gt;0,0,PI()),ACOS('OddsRatio_working_3-way'!V357/(2*'OddsRatio_working_3-way'!X357)))</f>
        <v>0.9497758006049547</v>
      </c>
      <c r="Z357" s="11">
        <f>'OddsRatio_working_3-way'!X357^(1/3)*COS('OddsRatio_working_3-way'!Y357/3)</f>
        <v>0.5302593647678796</v>
      </c>
      <c r="AA357" s="11">
        <f>'OddsRatio_working_3-way'!X357^(1/3)*COS(('OddsRatio_working_3-way'!Y357+2*PI())/3)</f>
        <v>-0.4155747242893556</v>
      </c>
      <c r="AB357" s="11">
        <f>'OddsRatio_working_3-way'!X357^(1/3)*COS(('OddsRatio_working_3-way'!Y357+4*PI())/3)</f>
        <v>-0.11468464047852403</v>
      </c>
      <c r="AC357" s="11">
        <f>'OddsRatio_working_3-way'!X357^(1/3)*SIN('OddsRatio_working_3-way'!Y357/3)</f>
        <v>0.17371897088467272</v>
      </c>
      <c r="AD357" s="11">
        <f>'OddsRatio_working_3-way'!X357^(1/3)*SIN(('OddsRatio_working_3-way'!Y357+2*PI())/3)</f>
        <v>0.37235859504124647</v>
      </c>
      <c r="AE357" s="11">
        <f>'OddsRatio_working_3-way'!X357^(1/3)*SIN(('OddsRatio_working_3-way'!Y357+4*PI())/3)</f>
        <v>-0.54607756592591916</v>
      </c>
      <c r="AF357" s="11">
        <f>-'OddsRatio_working_3-way'!U357/(3*'OddsRatio_working_3-way'!X357^(1/3))*COS(('OddsRatio_working_3-way'!Y357)/3)</f>
        <v>0.53025936476787972</v>
      </c>
      <c r="AG357" s="11">
        <f>-'OddsRatio_working_3-way'!U357/(3*'OddsRatio_working_3-way'!X357^(1/3))*COS(('OddsRatio_working_3-way'!Y357+2*PI())/3)</f>
        <v>-0.41557472428935571</v>
      </c>
      <c r="AH357" s="11">
        <f>-'OddsRatio_working_3-way'!U357/(3*'OddsRatio_working_3-way'!X357^(1/3))*COS(('OddsRatio_working_3-way'!Y357+4*PI())/3)</f>
        <v>-0.11468464047852406</v>
      </c>
      <c r="AI357" s="11">
        <f>'OddsRatio_working_3-way'!U357/(3*'OddsRatio_working_3-way'!X357^(1/3))*SIN(('OddsRatio_working_3-way'!Y357)/3)</f>
        <v>-0.17371897088467275</v>
      </c>
      <c r="AJ357" s="11">
        <f>'OddsRatio_working_3-way'!U357/(3*'OddsRatio_working_3-way'!X357^(1/3))*SIN(('OddsRatio_working_3-way'!Y357+2*PI())/3)</f>
        <v>-0.37235859504124652</v>
      </c>
      <c r="AK357" s="11">
        <f>'OddsRatio_working_3-way'!U357/(3*'OddsRatio_working_3-way'!X357^(1/3))*SIN(('OddsRatio_working_3-way'!Y357+4*PI())/3)</f>
        <v>0.54607756592591927</v>
      </c>
      <c r="AL357" s="11">
        <f>'OddsRatio_working_3-way'!Z357+'OddsRatio_working_3-way'!AF357</f>
        <v>1.0605187295357594</v>
      </c>
      <c r="AM357" s="11">
        <f>'OddsRatio_working_3-way'!AA357+'OddsRatio_working_3-way'!AG357</f>
        <v>-0.83114944857871131</v>
      </c>
      <c r="AN357" s="11">
        <f>'OddsRatio_working_3-way'!AB357+'OddsRatio_working_3-way'!AH357</f>
        <v>-0.22936928095704809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1.0605187295357594</v>
      </c>
      <c r="AS357" s="11">
        <f>IF(('OddsRatio_working_3-way'!X357=0),IF(Q357&gt;0,-Q357^(1/3),(-Q357)^(1/3)),'OddsRatio_working_3-way'!AM357-'OddsRatio_working_3-way'!R357/3)</f>
        <v>-0.83114944857871131</v>
      </c>
      <c r="AT357" s="11">
        <f>IF(('OddsRatio_working_3-way'!X357=0),IF(Q357&gt;0,-Q357^(1/3),(-Q357)^(1/3)),'OddsRatio_working_3-way'!AN357-'OddsRatio_working_3-way'!R357/3)</f>
        <v>-0.22936928095704809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1.25</v>
      </c>
      <c r="B358" s="4">
        <f>IF('True_Odds_Calculator_3-way'!B359="","",'True_Odds_Calculator_3-way'!B359)</f>
        <v>6.34</v>
      </c>
      <c r="C358" s="4">
        <f>IF('True_Odds_Calculator_3-way'!C359="","",'True_Odds_Calculator_3-way'!C359)</f>
        <v>12.93</v>
      </c>
      <c r="D358" s="9">
        <f t="shared" si="78"/>
        <v>0.78403296952852053</v>
      </c>
      <c r="E358" s="9">
        <f t="shared" si="79"/>
        <v>0.14526960871696001</v>
      </c>
      <c r="F358" s="9">
        <f t="shared" si="80"/>
        <v>7.0697421754519582E-2</v>
      </c>
      <c r="G358" s="9">
        <f t="shared" si="81"/>
        <v>1.1018262693792162</v>
      </c>
      <c r="H358" s="9">
        <f t="shared" si="82"/>
        <v>1.2754565673448039</v>
      </c>
      <c r="I358" s="9">
        <f t="shared" si="83"/>
        <v>6.883752278485014</v>
      </c>
      <c r="J358" s="9">
        <f t="shared" si="84"/>
        <v>14.144787393694049</v>
      </c>
      <c r="K358" s="11">
        <f t="shared" si="85"/>
        <v>0.8</v>
      </c>
      <c r="L358" s="11">
        <f t="shared" si="86"/>
        <v>0.15772870662460567</v>
      </c>
      <c r="M358" s="11">
        <f t="shared" si="87"/>
        <v>7.7339520494972933E-2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-0.15542608708381211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0.17097645414156792</v>
      </c>
      <c r="Q358" s="11">
        <f>2*'OddsRatio_working_3-way'!K358*'OddsRatio_working_3-way'!L358*'OddsRatio_working_3-way'!M358</f>
        <v>1.9517860061822823E-2</v>
      </c>
      <c r="R358" s="11">
        <f t="shared" si="88"/>
        <v>0</v>
      </c>
      <c r="S358" s="11">
        <f t="shared" si="89"/>
        <v>-1.1000499166486153</v>
      </c>
      <c r="T358" s="11">
        <f t="shared" si="90"/>
        <v>-0.12557647450326659</v>
      </c>
      <c r="U358" s="11">
        <f>'OddsRatio_working_3-way'!S358-'OddsRatio_working_3-way'!R358^2/3</f>
        <v>-1.1000499166486153</v>
      </c>
      <c r="V358" s="11">
        <f>'OddsRatio_working_3-way'!S358*'OddsRatio_working_3-way'!R358/3-2*'OddsRatio_working_3-way'!R358^3/27-'OddsRatio_working_3-way'!T358</f>
        <v>0.12557647450326659</v>
      </c>
      <c r="W358" s="11">
        <f>'OddsRatio_working_3-way'!V358^2+4*'OddsRatio_working_3-way'!U358^3/27</f>
        <v>-0.18144257951905113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0.22204280582115282</v>
      </c>
      <c r="Y358" s="11">
        <f>IF('OddsRatio_working_3-way'!W358&gt;=0,IF('OddsRatio_working_3-way'!V358+SQRT('OddsRatio_working_3-way'!W358)&gt;0,0,PI()),ACOS('OddsRatio_working_3-way'!V358/(2*'OddsRatio_working_3-way'!X358)))</f>
        <v>1.2841099800483473</v>
      </c>
      <c r="Z358" s="11">
        <f>'OddsRatio_working_3-way'!X358^(1/3)*COS('OddsRatio_working_3-way'!Y358/3)</f>
        <v>0.55091313468960823</v>
      </c>
      <c r="AA358" s="11">
        <f>'OddsRatio_working_3-way'!X358^(1/3)*COS(('OddsRatio_working_3-way'!Y358+2*PI())/3)</f>
        <v>-0.49313412172744153</v>
      </c>
      <c r="AB358" s="11">
        <f>'OddsRatio_working_3-way'!X358^(1/3)*COS(('OddsRatio_working_3-way'!Y358+4*PI())/3)</f>
        <v>-5.7779012962166788E-2</v>
      </c>
      <c r="AC358" s="11">
        <f>'OddsRatio_working_3-way'!X358^(1/3)*SIN('OddsRatio_working_3-way'!Y358/3)</f>
        <v>0.25135238923871023</v>
      </c>
      <c r="AD358" s="11">
        <f>'OddsRatio_working_3-way'!X358^(1/3)*SIN(('OddsRatio_working_3-way'!Y358+2*PI())/3)</f>
        <v>0.35142857530036364</v>
      </c>
      <c r="AE358" s="11">
        <f>'OddsRatio_working_3-way'!X358^(1/3)*SIN(('OddsRatio_working_3-way'!Y358+4*PI())/3)</f>
        <v>-0.60278096453907393</v>
      </c>
      <c r="AF358" s="11">
        <f>-'OddsRatio_working_3-way'!U358/(3*'OddsRatio_working_3-way'!X358^(1/3))*COS(('OddsRatio_working_3-way'!Y358)/3)</f>
        <v>0.55091313468960812</v>
      </c>
      <c r="AG358" s="11">
        <f>-'OddsRatio_working_3-way'!U358/(3*'OddsRatio_working_3-way'!X358^(1/3))*COS(('OddsRatio_working_3-way'!Y358+2*PI())/3)</f>
        <v>-0.49313412172744142</v>
      </c>
      <c r="AH358" s="11">
        <f>-'OddsRatio_working_3-way'!U358/(3*'OddsRatio_working_3-way'!X358^(1/3))*COS(('OddsRatio_working_3-way'!Y358+4*PI())/3)</f>
        <v>-5.7779012962166774E-2</v>
      </c>
      <c r="AI358" s="11">
        <f>'OddsRatio_working_3-way'!U358/(3*'OddsRatio_working_3-way'!X358^(1/3))*SIN(('OddsRatio_working_3-way'!Y358)/3)</f>
        <v>-0.25135238923871017</v>
      </c>
      <c r="AJ358" s="11">
        <f>'OddsRatio_working_3-way'!U358/(3*'OddsRatio_working_3-way'!X358^(1/3))*SIN(('OddsRatio_working_3-way'!Y358+2*PI())/3)</f>
        <v>-0.35142857530036359</v>
      </c>
      <c r="AK358" s="11">
        <f>'OddsRatio_working_3-way'!U358/(3*'OddsRatio_working_3-way'!X358^(1/3))*SIN(('OddsRatio_working_3-way'!Y358+4*PI())/3)</f>
        <v>0.60278096453907382</v>
      </c>
      <c r="AL358" s="11">
        <f>'OddsRatio_working_3-way'!Z358+'OddsRatio_working_3-way'!AF358</f>
        <v>1.1018262693792162</v>
      </c>
      <c r="AM358" s="11">
        <f>'OddsRatio_working_3-way'!AA358+'OddsRatio_working_3-way'!AG358</f>
        <v>-0.98626824345488295</v>
      </c>
      <c r="AN358" s="11">
        <f>'OddsRatio_working_3-way'!AB358+'OddsRatio_working_3-way'!AH358</f>
        <v>-0.11555802592433356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1.1018262693792162</v>
      </c>
      <c r="AS358" s="11">
        <f>IF(('OddsRatio_working_3-way'!X358=0),IF(Q358&gt;0,-Q358^(1/3),(-Q358)^(1/3)),'OddsRatio_working_3-way'!AM358-'OddsRatio_working_3-way'!R358/3)</f>
        <v>-0.98626824345488295</v>
      </c>
      <c r="AT358" s="11">
        <f>IF(('OddsRatio_working_3-way'!X358=0),IF(Q358&gt;0,-Q358^(1/3),(-Q358)^(1/3)),'OddsRatio_working_3-way'!AN358-'OddsRatio_working_3-way'!R358/3)</f>
        <v>-0.11555802592433356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15.26</v>
      </c>
      <c r="B359" s="4">
        <f>IF('True_Odds_Calculator_3-way'!B360="","",'True_Odds_Calculator_3-way'!B360)</f>
        <v>7.91</v>
      </c>
      <c r="C359" s="4">
        <f>IF('True_Odds_Calculator_3-way'!C360="","",'True_Odds_Calculator_3-way'!C360)</f>
        <v>1.18</v>
      </c>
      <c r="D359" s="9">
        <f t="shared" si="78"/>
        <v>5.7888104974645811E-2</v>
      </c>
      <c r="E359" s="9">
        <f t="shared" si="79"/>
        <v>0.11253314714484053</v>
      </c>
      <c r="F359" s="9">
        <f t="shared" si="80"/>
        <v>0.82957874788051356</v>
      </c>
      <c r="G359" s="9">
        <f t="shared" si="81"/>
        <v>1.141283737578962</v>
      </c>
      <c r="H359" s="9">
        <f t="shared" si="82"/>
        <v>17.274706097875999</v>
      </c>
      <c r="I359" s="9">
        <f t="shared" si="83"/>
        <v>8.8862706266706279</v>
      </c>
      <c r="J359" s="9">
        <f t="shared" si="84"/>
        <v>1.205431072764213</v>
      </c>
      <c r="K359" s="11">
        <f t="shared" si="85"/>
        <v>6.5530799475753604E-2</v>
      </c>
      <c r="L359" s="11">
        <f t="shared" si="86"/>
        <v>0.12642225031605561</v>
      </c>
      <c r="M359" s="11">
        <f t="shared" si="87"/>
        <v>0.84745762711864414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-0.12452514427264949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0.14989420909033185</v>
      </c>
      <c r="Q359" s="11">
        <f>2*'OddsRatio_working_3-way'!K359*'OddsRatio_working_3-way'!L359*'OddsRatio_working_3-way'!M359</f>
        <v>1.4041612092771133E-2</v>
      </c>
      <c r="R359" s="11">
        <f t="shared" si="88"/>
        <v>0</v>
      </c>
      <c r="S359" s="11">
        <f t="shared" si="89"/>
        <v>-1.203726443891014</v>
      </c>
      <c r="T359" s="11">
        <f t="shared" si="90"/>
        <v>-0.11276125938089124</v>
      </c>
      <c r="U359" s="11">
        <f>'OddsRatio_working_3-way'!S359-'OddsRatio_working_3-way'!R359^2/3</f>
        <v>-1.203726443891014</v>
      </c>
      <c r="V359" s="11">
        <f>'OddsRatio_working_3-way'!S359*'OddsRatio_working_3-way'!R359/3-2*'OddsRatio_working_3-way'!R359^3/27-'OddsRatio_working_3-way'!T359</f>
        <v>0.11276125938089124</v>
      </c>
      <c r="W359" s="11">
        <f>'OddsRatio_working_3-way'!V359^2+4*'OddsRatio_working_3-way'!U359^3/27</f>
        <v>-0.2456772362107871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0.25416153221325199</v>
      </c>
      <c r="Y359" s="11">
        <f>IF('OddsRatio_working_3-way'!W359&gt;=0,IF('OddsRatio_working_3-way'!V359+SQRT('OddsRatio_working_3-way'!W359)&gt;0,0,PI()),ACOS('OddsRatio_working_3-way'!V359/(2*'OddsRatio_working_3-way'!X359)))</f>
        <v>1.3471055897062918</v>
      </c>
      <c r="Z359" s="11">
        <f>'OddsRatio_working_3-way'!X359^(1/3)*COS('OddsRatio_working_3-way'!Y359/3)</f>
        <v>0.57064186878948109</v>
      </c>
      <c r="AA359" s="11">
        <f>'OddsRatio_working_3-way'!X359^(1/3)*COS(('OddsRatio_working_3-way'!Y359+2*PI())/3)</f>
        <v>-0.52345430912640245</v>
      </c>
      <c r="AB359" s="11">
        <f>'OddsRatio_working_3-way'!X359^(1/3)*COS(('OddsRatio_working_3-way'!Y359+4*PI())/3)</f>
        <v>-4.7187559663078707E-2</v>
      </c>
      <c r="AC359" s="11">
        <f>'OddsRatio_working_3-way'!X359^(1/3)*SIN('OddsRatio_working_3-way'!Y359/3)</f>
        <v>0.27497273600871808</v>
      </c>
      <c r="AD359" s="11">
        <f>'OddsRatio_working_3-way'!X359^(1/3)*SIN(('OddsRatio_working_3-way'!Y359+2*PI())/3)</f>
        <v>0.35670398683035787</v>
      </c>
      <c r="AE359" s="11">
        <f>'OddsRatio_working_3-way'!X359^(1/3)*SIN(('OddsRatio_working_3-way'!Y359+4*PI())/3)</f>
        <v>-0.63167672283907594</v>
      </c>
      <c r="AF359" s="11">
        <f>-'OddsRatio_working_3-way'!U359/(3*'OddsRatio_working_3-way'!X359^(1/3))*COS(('OddsRatio_working_3-way'!Y359)/3)</f>
        <v>0.57064186878948098</v>
      </c>
      <c r="AG359" s="11">
        <f>-'OddsRatio_working_3-way'!U359/(3*'OddsRatio_working_3-way'!X359^(1/3))*COS(('OddsRatio_working_3-way'!Y359+2*PI())/3)</f>
        <v>-0.52345430912640234</v>
      </c>
      <c r="AH359" s="11">
        <f>-'OddsRatio_working_3-way'!U359/(3*'OddsRatio_working_3-way'!X359^(1/3))*COS(('OddsRatio_working_3-way'!Y359+4*PI())/3)</f>
        <v>-4.71875596630787E-2</v>
      </c>
      <c r="AI359" s="11">
        <f>'OddsRatio_working_3-way'!U359/(3*'OddsRatio_working_3-way'!X359^(1/3))*SIN(('OddsRatio_working_3-way'!Y359)/3)</f>
        <v>-0.27497273600871802</v>
      </c>
      <c r="AJ359" s="11">
        <f>'OddsRatio_working_3-way'!U359/(3*'OddsRatio_working_3-way'!X359^(1/3))*SIN(('OddsRatio_working_3-way'!Y359+2*PI())/3)</f>
        <v>-0.35670398683035781</v>
      </c>
      <c r="AK359" s="11">
        <f>'OddsRatio_working_3-way'!U359/(3*'OddsRatio_working_3-way'!X359^(1/3))*SIN(('OddsRatio_working_3-way'!Y359+4*PI())/3)</f>
        <v>0.63167672283907583</v>
      </c>
      <c r="AL359" s="11">
        <f>'OddsRatio_working_3-way'!Z359+'OddsRatio_working_3-way'!AF359</f>
        <v>1.141283737578962</v>
      </c>
      <c r="AM359" s="11">
        <f>'OddsRatio_working_3-way'!AA359+'OddsRatio_working_3-way'!AG359</f>
        <v>-1.0469086182528047</v>
      </c>
      <c r="AN359" s="11">
        <f>'OddsRatio_working_3-way'!AB359+'OddsRatio_working_3-way'!AH359</f>
        <v>-9.4375119326157414E-2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1.141283737578962</v>
      </c>
      <c r="AS359" s="11">
        <f>IF(('OddsRatio_working_3-way'!X359=0),IF(Q359&gt;0,-Q359^(1/3),(-Q359)^(1/3)),'OddsRatio_working_3-way'!AM359-'OddsRatio_working_3-way'!R359/3)</f>
        <v>-1.0469086182528047</v>
      </c>
      <c r="AT359" s="11">
        <f>IF(('OddsRatio_working_3-way'!X359=0),IF(Q359&gt;0,-Q359^(1/3),(-Q359)^(1/3)),'OddsRatio_working_3-way'!AN359-'OddsRatio_working_3-way'!R359/3)</f>
        <v>-9.4375119326157414E-2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1.32</v>
      </c>
      <c r="B360" s="4">
        <f>IF('True_Odds_Calculator_3-way'!B361="","",'True_Odds_Calculator_3-way'!B361)</f>
        <v>5.81</v>
      </c>
      <c r="C360" s="4">
        <f>IF('True_Odds_Calculator_3-way'!C361="","",'True_Odds_Calculator_3-way'!C361)</f>
        <v>9.56</v>
      </c>
      <c r="D360" s="9">
        <f t="shared" si="78"/>
        <v>0.74214804521202282</v>
      </c>
      <c r="E360" s="9">
        <f t="shared" si="79"/>
        <v>0.16070818907870213</v>
      </c>
      <c r="F360" s="9">
        <f t="shared" si="80"/>
        <v>9.7143765709275076E-2</v>
      </c>
      <c r="G360" s="9">
        <f t="shared" si="81"/>
        <v>1.0857501598380215</v>
      </c>
      <c r="H360" s="9">
        <f t="shared" si="82"/>
        <v>1.3474400511481668</v>
      </c>
      <c r="I360" s="9">
        <f t="shared" si="83"/>
        <v>6.2224582688208834</v>
      </c>
      <c r="J360" s="9">
        <f t="shared" si="84"/>
        <v>10.294021368213464</v>
      </c>
      <c r="K360" s="11">
        <f t="shared" si="85"/>
        <v>0.75757575757575757</v>
      </c>
      <c r="L360" s="11">
        <f t="shared" si="86"/>
        <v>0.17211703958691912</v>
      </c>
      <c r="M360" s="11">
        <f t="shared" si="87"/>
        <v>0.10460251046025104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-0.17970529076038977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0.18672200075638096</v>
      </c>
      <c r="Q360" s="11">
        <f>2*'OddsRatio_working_3-way'!K360*'OddsRatio_working_3-way'!L360*'OddsRatio_working_3-way'!M360</f>
        <v>2.7278597626936588E-2</v>
      </c>
      <c r="R360" s="11">
        <f t="shared" si="88"/>
        <v>0</v>
      </c>
      <c r="S360" s="11">
        <f t="shared" si="89"/>
        <v>-1.0390456506110715</v>
      </c>
      <c r="T360" s="11">
        <f t="shared" si="90"/>
        <v>-0.15179629665610977</v>
      </c>
      <c r="U360" s="11">
        <f>'OddsRatio_working_3-way'!S360-'OddsRatio_working_3-way'!R360^2/3</f>
        <v>-1.0390456506110715</v>
      </c>
      <c r="V360" s="11">
        <f>'OddsRatio_working_3-way'!S360*'OddsRatio_working_3-way'!R360/3-2*'OddsRatio_working_3-way'!R360^3/27-'OddsRatio_working_3-way'!T360</f>
        <v>0.15179629665610977</v>
      </c>
      <c r="W360" s="11">
        <f>'OddsRatio_working_3-way'!V360^2+4*'OddsRatio_working_3-way'!U360^3/27</f>
        <v>-0.14314605734012717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0.20383091829911187</v>
      </c>
      <c r="Y360" s="11">
        <f>IF('OddsRatio_working_3-way'!W360&gt;=0,IF('OddsRatio_working_3-way'!V360+SQRT('OddsRatio_working_3-way'!W360)&gt;0,0,PI()),ACOS('OddsRatio_working_3-way'!V360/(2*'OddsRatio_working_3-way'!X360)))</f>
        <v>1.1892474950722223</v>
      </c>
      <c r="Z360" s="11">
        <f>'OddsRatio_working_3-way'!X360^(1/3)*COS('OddsRatio_working_3-way'!Y360/3)</f>
        <v>0.54287507991901074</v>
      </c>
      <c r="AA360" s="11">
        <f>'OddsRatio_working_3-way'!X360^(1/3)*COS(('OddsRatio_working_3-way'!Y360+2*PI())/3)</f>
        <v>-0.46822777944044003</v>
      </c>
      <c r="AB360" s="11">
        <f>'OddsRatio_working_3-way'!X360^(1/3)*COS(('OddsRatio_working_3-way'!Y360+4*PI())/3)</f>
        <v>-7.4647300478570586E-2</v>
      </c>
      <c r="AC360" s="11">
        <f>'OddsRatio_working_3-way'!X360^(1/3)*SIN('OddsRatio_working_3-way'!Y360/3)</f>
        <v>0.22723379547641714</v>
      </c>
      <c r="AD360" s="11">
        <f>'OddsRatio_working_3-way'!X360^(1/3)*SIN(('OddsRatio_working_3-way'!Y360+2*PI())/3)</f>
        <v>0.35652671255316215</v>
      </c>
      <c r="AE360" s="11">
        <f>'OddsRatio_working_3-way'!X360^(1/3)*SIN(('OddsRatio_working_3-way'!Y360+4*PI())/3)</f>
        <v>-0.58376050802957924</v>
      </c>
      <c r="AF360" s="11">
        <f>-'OddsRatio_working_3-way'!U360/(3*'OddsRatio_working_3-way'!X360^(1/3))*COS(('OddsRatio_working_3-way'!Y360)/3)</f>
        <v>0.54287507991901074</v>
      </c>
      <c r="AG360" s="11">
        <f>-'OddsRatio_working_3-way'!U360/(3*'OddsRatio_working_3-way'!X360^(1/3))*COS(('OddsRatio_working_3-way'!Y360+2*PI())/3)</f>
        <v>-0.46822777944044003</v>
      </c>
      <c r="AH360" s="11">
        <f>-'OddsRatio_working_3-way'!U360/(3*'OddsRatio_working_3-way'!X360^(1/3))*COS(('OddsRatio_working_3-way'!Y360+4*PI())/3)</f>
        <v>-7.4647300478570586E-2</v>
      </c>
      <c r="AI360" s="11">
        <f>'OddsRatio_working_3-way'!U360/(3*'OddsRatio_working_3-way'!X360^(1/3))*SIN(('OddsRatio_working_3-way'!Y360)/3)</f>
        <v>-0.22723379547641714</v>
      </c>
      <c r="AJ360" s="11">
        <f>'OddsRatio_working_3-way'!U360/(3*'OddsRatio_working_3-way'!X360^(1/3))*SIN(('OddsRatio_working_3-way'!Y360+2*PI())/3)</f>
        <v>-0.35652671255316215</v>
      </c>
      <c r="AK360" s="11">
        <f>'OddsRatio_working_3-way'!U360/(3*'OddsRatio_working_3-way'!X360^(1/3))*SIN(('OddsRatio_working_3-way'!Y360+4*PI())/3)</f>
        <v>0.58376050802957924</v>
      </c>
      <c r="AL360" s="11">
        <f>'OddsRatio_working_3-way'!Z360+'OddsRatio_working_3-way'!AF360</f>
        <v>1.0857501598380215</v>
      </c>
      <c r="AM360" s="11">
        <f>'OddsRatio_working_3-way'!AA360+'OddsRatio_working_3-way'!AG360</f>
        <v>-0.93645555888088006</v>
      </c>
      <c r="AN360" s="11">
        <f>'OddsRatio_working_3-way'!AB360+'OddsRatio_working_3-way'!AH360</f>
        <v>-0.14929460095714117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1.0857501598380215</v>
      </c>
      <c r="AS360" s="11">
        <f>IF(('OddsRatio_working_3-way'!X360=0),IF(Q360&gt;0,-Q360^(1/3),(-Q360)^(1/3)),'OddsRatio_working_3-way'!AM360-'OddsRatio_working_3-way'!R360/3)</f>
        <v>-0.93645555888088006</v>
      </c>
      <c r="AT360" s="11">
        <f>IF(('OddsRatio_working_3-way'!X360=0),IF(Q360&gt;0,-Q360^(1/3),(-Q360)^(1/3)),'OddsRatio_working_3-way'!AN360-'OddsRatio_working_3-way'!R360/3)</f>
        <v>-0.14929460095714117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2.4900000000000002</v>
      </c>
      <c r="B361" s="4">
        <f>IF('True_Odds_Calculator_3-way'!B362="","",'True_Odds_Calculator_3-way'!B362)</f>
        <v>3.09</v>
      </c>
      <c r="C361" s="4">
        <f>IF('True_Odds_Calculator_3-way'!C362="","",'True_Odds_Calculator_3-way'!C362)</f>
        <v>3.13</v>
      </c>
      <c r="D361" s="9">
        <f t="shared" si="78"/>
        <v>0.38566892314859402</v>
      </c>
      <c r="E361" s="9">
        <f t="shared" si="79"/>
        <v>0.30918277956021623</v>
      </c>
      <c r="F361" s="9">
        <f t="shared" si="80"/>
        <v>0.30514829729118975</v>
      </c>
      <c r="G361" s="9">
        <f t="shared" si="81"/>
        <v>1.0690587480470324</v>
      </c>
      <c r="H361" s="9">
        <f t="shared" si="82"/>
        <v>2.5928975345900787</v>
      </c>
      <c r="I361" s="9">
        <f t="shared" si="83"/>
        <v>3.2343327834182976</v>
      </c>
      <c r="J361" s="9">
        <f t="shared" si="84"/>
        <v>3.277095133340179</v>
      </c>
      <c r="K361" s="11">
        <f t="shared" si="85"/>
        <v>0.40160642570281119</v>
      </c>
      <c r="L361" s="11">
        <f t="shared" si="86"/>
        <v>0.3236245954692557</v>
      </c>
      <c r="M361" s="11">
        <f t="shared" si="87"/>
        <v>0.31948881789137379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-0.27542920838102869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0.23710130491672116</v>
      </c>
      <c r="Q361" s="11">
        <f>2*'OddsRatio_working_3-way'!K361*'OddsRatio_working_3-way'!L361*'OddsRatio_working_3-way'!M361</f>
        <v>8.3047742527748214E-2</v>
      </c>
      <c r="R361" s="11">
        <f t="shared" si="88"/>
        <v>0</v>
      </c>
      <c r="S361" s="11">
        <f t="shared" si="89"/>
        <v>-0.86084299595675151</v>
      </c>
      <c r="T361" s="11">
        <f t="shared" si="90"/>
        <v>-0.30152118947697076</v>
      </c>
      <c r="U361" s="11">
        <f>'OddsRatio_working_3-way'!S361-'OddsRatio_working_3-way'!R361^2/3</f>
        <v>-0.86084299595675151</v>
      </c>
      <c r="V361" s="11">
        <f>'OddsRatio_working_3-way'!S361*'OddsRatio_working_3-way'!R361/3-2*'OddsRatio_working_3-way'!R361^3/27-'OddsRatio_working_3-way'!T361</f>
        <v>0.30152118947697076</v>
      </c>
      <c r="W361" s="11">
        <f>'OddsRatio_working_3-way'!V361^2+4*'OddsRatio_working_3-way'!U361^3/27</f>
        <v>-3.5928646645024959E-3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0.15371067982423164</v>
      </c>
      <c r="Y361" s="11">
        <f>IF('OddsRatio_working_3-way'!W361&gt;=0,IF('OddsRatio_working_3-way'!V361+SQRT('OddsRatio_working_3-way'!W361)&gt;0,0,PI()),ACOS('OddsRatio_working_3-way'!V361/(2*'OddsRatio_working_3-way'!X361)))</f>
        <v>0.1962353761993143</v>
      </c>
      <c r="Z361" s="11">
        <f>'OddsRatio_working_3-way'!X361^(1/3)*COS('OddsRatio_working_3-way'!Y361/3)</f>
        <v>0.5345293740235163</v>
      </c>
      <c r="AA361" s="11">
        <f>'OddsRatio_working_3-way'!X361^(1/3)*COS(('OddsRatio_working_3-way'!Y361+2*PI())/3)</f>
        <v>-0.29758811390762263</v>
      </c>
      <c r="AB361" s="11">
        <f>'OddsRatio_working_3-way'!X361^(1/3)*COS(('OddsRatio_working_3-way'!Y361+4*PI())/3)</f>
        <v>-0.23694126011589378</v>
      </c>
      <c r="AC361" s="11">
        <f>'OddsRatio_working_3-way'!X361^(1/3)*SIN('OddsRatio_working_3-way'!Y361/3)</f>
        <v>3.5014477362158576E-2</v>
      </c>
      <c r="AD361" s="11">
        <f>'OddsRatio_working_3-way'!X361^(1/3)*SIN(('OddsRatio_working_3-way'!Y361+2*PI())/3)</f>
        <v>0.44540877829227965</v>
      </c>
      <c r="AE361" s="11">
        <f>'OddsRatio_working_3-way'!X361^(1/3)*SIN(('OddsRatio_working_3-way'!Y361+4*PI())/3)</f>
        <v>-0.48042325565443811</v>
      </c>
      <c r="AF361" s="11">
        <f>-'OddsRatio_working_3-way'!U361/(3*'OddsRatio_working_3-way'!X361^(1/3))*COS(('OddsRatio_working_3-way'!Y361)/3)</f>
        <v>0.53452937402351619</v>
      </c>
      <c r="AG361" s="11">
        <f>-'OddsRatio_working_3-way'!U361/(3*'OddsRatio_working_3-way'!X361^(1/3))*COS(('OddsRatio_working_3-way'!Y361+2*PI())/3)</f>
        <v>-0.29758811390762252</v>
      </c>
      <c r="AH361" s="11">
        <f>-'OddsRatio_working_3-way'!U361/(3*'OddsRatio_working_3-way'!X361^(1/3))*COS(('OddsRatio_working_3-way'!Y361+4*PI())/3)</f>
        <v>-0.23694126011589373</v>
      </c>
      <c r="AI361" s="11">
        <f>'OddsRatio_working_3-way'!U361/(3*'OddsRatio_working_3-way'!X361^(1/3))*SIN(('OddsRatio_working_3-way'!Y361)/3)</f>
        <v>-3.5014477362158569E-2</v>
      </c>
      <c r="AJ361" s="11">
        <f>'OddsRatio_working_3-way'!U361/(3*'OddsRatio_working_3-way'!X361^(1/3))*SIN(('OddsRatio_working_3-way'!Y361+2*PI())/3)</f>
        <v>-0.44540877829227954</v>
      </c>
      <c r="AK361" s="11">
        <f>'OddsRatio_working_3-way'!U361/(3*'OddsRatio_working_3-way'!X361^(1/3))*SIN(('OddsRatio_working_3-way'!Y361+4*PI())/3)</f>
        <v>0.480423255654438</v>
      </c>
      <c r="AL361" s="11">
        <f>'OddsRatio_working_3-way'!Z361+'OddsRatio_working_3-way'!AF361</f>
        <v>1.0690587480470324</v>
      </c>
      <c r="AM361" s="11">
        <f>'OddsRatio_working_3-way'!AA361+'OddsRatio_working_3-way'!AG361</f>
        <v>-0.59517622781524515</v>
      </c>
      <c r="AN361" s="11">
        <f>'OddsRatio_working_3-way'!AB361+'OddsRatio_working_3-way'!AH361</f>
        <v>-0.47388252023178751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1.0690587480470324</v>
      </c>
      <c r="AS361" s="11">
        <f>IF(('OddsRatio_working_3-way'!X361=0),IF(Q361&gt;0,-Q361^(1/3),(-Q361)^(1/3)),'OddsRatio_working_3-way'!AM361-'OddsRatio_working_3-way'!R361/3)</f>
        <v>-0.59517622781524515</v>
      </c>
      <c r="AT361" s="11">
        <f>IF(('OddsRatio_working_3-way'!X361=0),IF(Q361&gt;0,-Q361^(1/3),(-Q361)^(1/3)),'OddsRatio_working_3-way'!AN361-'OddsRatio_working_3-way'!R361/3)</f>
        <v>-0.47388252023178751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2.75</v>
      </c>
      <c r="B362" s="4">
        <f>IF('True_Odds_Calculator_3-way'!B363="","",'True_Odds_Calculator_3-way'!B363)</f>
        <v>3.38</v>
      </c>
      <c r="C362" s="4">
        <f>IF('True_Odds_Calculator_3-way'!C363="","",'True_Odds_Calculator_3-way'!C363)</f>
        <v>2.76</v>
      </c>
      <c r="D362" s="9">
        <f t="shared" si="78"/>
        <v>0.35610595653299915</v>
      </c>
      <c r="E362" s="9">
        <f t="shared" si="79"/>
        <v>0.2890935379746053</v>
      </c>
      <c r="F362" s="9">
        <f t="shared" si="80"/>
        <v>0.35480050549239556</v>
      </c>
      <c r="G362" s="9">
        <f t="shared" si="81"/>
        <v>1.0332302694173527</v>
      </c>
      <c r="H362" s="9">
        <f t="shared" si="82"/>
        <v>2.808152971480367</v>
      </c>
      <c r="I362" s="9">
        <f t="shared" si="83"/>
        <v>3.4590880412132994</v>
      </c>
      <c r="J362" s="9">
        <f t="shared" si="84"/>
        <v>2.8184852741745403</v>
      </c>
      <c r="K362" s="11">
        <f t="shared" si="85"/>
        <v>0.36363636363636365</v>
      </c>
      <c r="L362" s="11">
        <f t="shared" si="86"/>
        <v>0.29585798816568049</v>
      </c>
      <c r="M362" s="11">
        <f t="shared" si="87"/>
        <v>0.3623188405797102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-0.28573878741102821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0.22959203561210256</v>
      </c>
      <c r="Q362" s="11">
        <f>2*'OddsRatio_working_3-way'!K362*'OddsRatio_working_3-way'!L362*'OddsRatio_working_3-way'!M362</f>
        <v>7.7959944180679988E-2</v>
      </c>
      <c r="R362" s="11">
        <f t="shared" si="88"/>
        <v>0</v>
      </c>
      <c r="S362" s="11">
        <f t="shared" si="89"/>
        <v>-0.80350321946960623</v>
      </c>
      <c r="T362" s="11">
        <f t="shared" si="90"/>
        <v>-0.27283640729018888</v>
      </c>
      <c r="U362" s="11">
        <f>'OddsRatio_working_3-way'!S362-'OddsRatio_working_3-way'!R362^2/3</f>
        <v>-0.80350321946960623</v>
      </c>
      <c r="V362" s="11">
        <f>'OddsRatio_working_3-way'!S362*'OddsRatio_working_3-way'!R362/3-2*'OddsRatio_working_3-way'!R362^3/27-'OddsRatio_working_3-way'!T362</f>
        <v>0.27283640729018888</v>
      </c>
      <c r="W362" s="11">
        <f>'OddsRatio_working_3-way'!V362^2+4*'OddsRatio_working_3-way'!U362^3/27</f>
        <v>-2.4129879661723558E-3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0.13861159142473456</v>
      </c>
      <c r="Y362" s="11">
        <f>IF('OddsRatio_working_3-way'!W362&gt;=0,IF('OddsRatio_working_3-way'!V362+SQRT('OddsRatio_working_3-way'!W362)&gt;0,0,PI()),ACOS('OddsRatio_working_3-way'!V362/(2*'OddsRatio_working_3-way'!X362)))</f>
        <v>0.17813419294749111</v>
      </c>
      <c r="Z362" s="11">
        <f>'OddsRatio_working_3-way'!X362^(1/3)*COS('OddsRatio_working_3-way'!Y362/3)</f>
        <v>0.51661513470867648</v>
      </c>
      <c r="AA362" s="11">
        <f>'OddsRatio_working_3-way'!X362^(1/3)*COS(('OddsRatio_working_3-way'!Y362+2*PI())/3)</f>
        <v>-0.28490468768443605</v>
      </c>
      <c r="AB362" s="11">
        <f>'OddsRatio_working_3-way'!X362^(1/3)*COS(('OddsRatio_working_3-way'!Y362+4*PI())/3)</f>
        <v>-0.23171044702424051</v>
      </c>
      <c r="AC362" s="11">
        <f>'OddsRatio_working_3-way'!X362^(1/3)*SIN('OddsRatio_working_3-way'!Y362/3)</f>
        <v>3.0711709164501694E-2</v>
      </c>
      <c r="AD362" s="11">
        <f>'OddsRatio_working_3-way'!X362^(1/3)*SIN(('OddsRatio_working_3-way'!Y362+2*PI())/3)</f>
        <v>0.43204597605498285</v>
      </c>
      <c r="AE362" s="11">
        <f>'OddsRatio_working_3-way'!X362^(1/3)*SIN(('OddsRatio_working_3-way'!Y362+4*PI())/3)</f>
        <v>-0.46275768521948446</v>
      </c>
      <c r="AF362" s="11">
        <f>-'OddsRatio_working_3-way'!U362/(3*'OddsRatio_working_3-way'!X362^(1/3))*COS(('OddsRatio_working_3-way'!Y362)/3)</f>
        <v>0.51661513470867626</v>
      </c>
      <c r="AG362" s="11">
        <f>-'OddsRatio_working_3-way'!U362/(3*'OddsRatio_working_3-way'!X362^(1/3))*COS(('OddsRatio_working_3-way'!Y362+2*PI())/3)</f>
        <v>-0.28490468768443594</v>
      </c>
      <c r="AH362" s="11">
        <f>-'OddsRatio_working_3-way'!U362/(3*'OddsRatio_working_3-way'!X362^(1/3))*COS(('OddsRatio_working_3-way'!Y362+4*PI())/3)</f>
        <v>-0.2317104470242404</v>
      </c>
      <c r="AI362" s="11">
        <f>'OddsRatio_working_3-way'!U362/(3*'OddsRatio_working_3-way'!X362^(1/3))*SIN(('OddsRatio_working_3-way'!Y362)/3)</f>
        <v>-3.071170916450168E-2</v>
      </c>
      <c r="AJ362" s="11">
        <f>'OddsRatio_working_3-way'!U362/(3*'OddsRatio_working_3-way'!X362^(1/3))*SIN(('OddsRatio_working_3-way'!Y362+2*PI())/3)</f>
        <v>-0.43204597605498268</v>
      </c>
      <c r="AK362" s="11">
        <f>'OddsRatio_working_3-way'!U362/(3*'OddsRatio_working_3-way'!X362^(1/3))*SIN(('OddsRatio_working_3-way'!Y362+4*PI())/3)</f>
        <v>0.46275768521948429</v>
      </c>
      <c r="AL362" s="11">
        <f>'OddsRatio_working_3-way'!Z362+'OddsRatio_working_3-way'!AF362</f>
        <v>1.0332302694173527</v>
      </c>
      <c r="AM362" s="11">
        <f>'OddsRatio_working_3-way'!AA362+'OddsRatio_working_3-way'!AG362</f>
        <v>-0.569809375368872</v>
      </c>
      <c r="AN362" s="11">
        <f>'OddsRatio_working_3-way'!AB362+'OddsRatio_working_3-way'!AH362</f>
        <v>-0.46342089404848091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1.0332302694173527</v>
      </c>
      <c r="AS362" s="11">
        <f>IF(('OddsRatio_working_3-way'!X362=0),IF(Q362&gt;0,-Q362^(1/3),(-Q362)^(1/3)),'OddsRatio_working_3-way'!AM362-'OddsRatio_working_3-way'!R362/3)</f>
        <v>-0.569809375368872</v>
      </c>
      <c r="AT362" s="11">
        <f>IF(('OddsRatio_working_3-way'!X362=0),IF(Q362&gt;0,-Q362^(1/3),(-Q362)^(1/3)),'OddsRatio_working_3-way'!AN362-'OddsRatio_working_3-way'!R362/3)</f>
        <v>-0.46342089404848091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1.35</v>
      </c>
      <c r="B363" s="4">
        <f>IF('True_Odds_Calculator_3-way'!B364="","",'True_Odds_Calculator_3-way'!B364)</f>
        <v>5.41</v>
      </c>
      <c r="C363" s="4">
        <f>IF('True_Odds_Calculator_3-way'!C364="","",'True_Odds_Calculator_3-way'!C364)</f>
        <v>8.85</v>
      </c>
      <c r="D363" s="9">
        <f t="shared" si="78"/>
        <v>0.72352960959335455</v>
      </c>
      <c r="E363" s="9">
        <f t="shared" si="79"/>
        <v>0.17198000660428248</v>
      </c>
      <c r="F363" s="9">
        <f t="shared" si="80"/>
        <v>0.10449038380236322</v>
      </c>
      <c r="G363" s="9">
        <f t="shared" si="81"/>
        <v>1.0917526949668317</v>
      </c>
      <c r="H363" s="9">
        <f t="shared" si="82"/>
        <v>1.382113443238391</v>
      </c>
      <c r="I363" s="9">
        <f t="shared" si="83"/>
        <v>5.8146293848037276</v>
      </c>
      <c r="J363" s="9">
        <f t="shared" si="84"/>
        <v>9.5702586554896296</v>
      </c>
      <c r="K363" s="11">
        <f t="shared" si="85"/>
        <v>0.7407407407407407</v>
      </c>
      <c r="L363" s="11">
        <f t="shared" si="86"/>
        <v>0.18484288354898337</v>
      </c>
      <c r="M363" s="11">
        <f t="shared" si="87"/>
        <v>0.11299435028248588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-0.18745713977394174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0.19509259355954633</v>
      </c>
      <c r="Q363" s="11">
        <f>2*'OddsRatio_working_3-way'!K363*'OddsRatio_working_3-way'!L363*'OddsRatio_working_3-way'!M363</f>
        <v>3.0942520786605289E-2</v>
      </c>
      <c r="R363" s="11">
        <f t="shared" si="88"/>
        <v>0</v>
      </c>
      <c r="S363" s="11">
        <f t="shared" si="89"/>
        <v>-1.0407317309696091</v>
      </c>
      <c r="T363" s="11">
        <f t="shared" si="90"/>
        <v>-0.16506450927353039</v>
      </c>
      <c r="U363" s="11">
        <f>'OddsRatio_working_3-way'!S363-'OddsRatio_working_3-way'!R363^2/3</f>
        <v>-1.0407317309696091</v>
      </c>
      <c r="V363" s="11">
        <f>'OddsRatio_working_3-way'!S363*'OddsRatio_working_3-way'!R363/3-2*'OddsRatio_working_3-way'!R363^3/27-'OddsRatio_working_3-way'!T363</f>
        <v>0.16506450927353039</v>
      </c>
      <c r="W363" s="11">
        <f>'OddsRatio_working_3-way'!V363^2+4*'OddsRatio_working_3-way'!U363^3/27</f>
        <v>-0.13975222505002782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0.20432726033971779</v>
      </c>
      <c r="Y363" s="11">
        <f>IF('OddsRatio_working_3-way'!W363&gt;=0,IF('OddsRatio_working_3-way'!V363+SQRT('OddsRatio_working_3-way'!W363)&gt;0,0,PI()),ACOS('OddsRatio_working_3-way'!V363/(2*'OddsRatio_working_3-way'!X363)))</f>
        <v>1.1549963237218894</v>
      </c>
      <c r="Z363" s="11">
        <f>'OddsRatio_working_3-way'!X363^(1/3)*COS('OddsRatio_working_3-way'!Y363/3)</f>
        <v>0.54587634748341596</v>
      </c>
      <c r="AA363" s="11">
        <f>'OddsRatio_working_3-way'!X363^(1/3)*COS(('OddsRatio_working_3-way'!Y363+2*PI())/3)</f>
        <v>-0.46450328717843464</v>
      </c>
      <c r="AB363" s="11">
        <f>'OddsRatio_working_3-way'!X363^(1/3)*COS(('OddsRatio_working_3-way'!Y363+4*PI())/3)</f>
        <v>-8.1373060304981287E-2</v>
      </c>
      <c r="AC363" s="11">
        <f>'OddsRatio_working_3-way'!X363^(1/3)*SIN('OddsRatio_working_3-way'!Y363/3)</f>
        <v>0.22120033962007077</v>
      </c>
      <c r="AD363" s="11">
        <f>'OddsRatio_working_3-way'!X363^(1/3)*SIN(('OddsRatio_working_3-way'!Y363+2*PI())/3)</f>
        <v>0.36214261443566459</v>
      </c>
      <c r="AE363" s="11">
        <f>'OddsRatio_working_3-way'!X363^(1/3)*SIN(('OddsRatio_working_3-way'!Y363+4*PI())/3)</f>
        <v>-0.58334295405573533</v>
      </c>
      <c r="AF363" s="11">
        <f>-'OddsRatio_working_3-way'!U363/(3*'OddsRatio_working_3-way'!X363^(1/3))*COS(('OddsRatio_working_3-way'!Y363)/3)</f>
        <v>0.54587634748341585</v>
      </c>
      <c r="AG363" s="11">
        <f>-'OddsRatio_working_3-way'!U363/(3*'OddsRatio_working_3-way'!X363^(1/3))*COS(('OddsRatio_working_3-way'!Y363+2*PI())/3)</f>
        <v>-0.46450328717843453</v>
      </c>
      <c r="AH363" s="11">
        <f>-'OddsRatio_working_3-way'!U363/(3*'OddsRatio_working_3-way'!X363^(1/3))*COS(('OddsRatio_working_3-way'!Y363+4*PI())/3)</f>
        <v>-8.1373060304981273E-2</v>
      </c>
      <c r="AI363" s="11">
        <f>'OddsRatio_working_3-way'!U363/(3*'OddsRatio_working_3-way'!X363^(1/3))*SIN(('OddsRatio_working_3-way'!Y363)/3)</f>
        <v>-0.22120033962007071</v>
      </c>
      <c r="AJ363" s="11">
        <f>'OddsRatio_working_3-way'!U363/(3*'OddsRatio_working_3-way'!X363^(1/3))*SIN(('OddsRatio_working_3-way'!Y363+2*PI())/3)</f>
        <v>-0.36214261443566453</v>
      </c>
      <c r="AK363" s="11">
        <f>'OddsRatio_working_3-way'!U363/(3*'OddsRatio_working_3-way'!X363^(1/3))*SIN(('OddsRatio_working_3-way'!Y363+4*PI())/3)</f>
        <v>0.58334295405573522</v>
      </c>
      <c r="AL363" s="11">
        <f>'OddsRatio_working_3-way'!Z363+'OddsRatio_working_3-way'!AF363</f>
        <v>1.0917526949668317</v>
      </c>
      <c r="AM363" s="11">
        <f>'OddsRatio_working_3-way'!AA363+'OddsRatio_working_3-way'!AG363</f>
        <v>-0.92900657435686917</v>
      </c>
      <c r="AN363" s="11">
        <f>'OddsRatio_working_3-way'!AB363+'OddsRatio_working_3-way'!AH363</f>
        <v>-0.16274612060996257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1.0917526949668317</v>
      </c>
      <c r="AS363" s="11">
        <f>IF(('OddsRatio_working_3-way'!X363=0),IF(Q363&gt;0,-Q363^(1/3),(-Q363)^(1/3)),'OddsRatio_working_3-way'!AM363-'OddsRatio_working_3-way'!R363/3)</f>
        <v>-0.92900657435686917</v>
      </c>
      <c r="AT363" s="11">
        <f>IF(('OddsRatio_working_3-way'!X363=0),IF(Q363&gt;0,-Q363^(1/3),(-Q363)^(1/3)),'OddsRatio_working_3-way'!AN363-'OddsRatio_working_3-way'!R363/3)</f>
        <v>-0.16274612060996257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4.97</v>
      </c>
      <c r="B364" s="4">
        <f>IF('True_Odds_Calculator_3-way'!B365="","",'True_Odds_Calculator_3-way'!B365)</f>
        <v>3.39</v>
      </c>
      <c r="C364" s="4">
        <f>IF('True_Odds_Calculator_3-way'!C365="","",'True_Odds_Calculator_3-way'!C365)</f>
        <v>1.89</v>
      </c>
      <c r="D364" s="9">
        <f t="shared" si="78"/>
        <v>0.19467168819215672</v>
      </c>
      <c r="E364" s="9">
        <f t="shared" si="79"/>
        <v>0.28649613321340578</v>
      </c>
      <c r="F364" s="9">
        <f t="shared" si="80"/>
        <v>0.51883217859443764</v>
      </c>
      <c r="G364" s="9">
        <f t="shared" si="81"/>
        <v>1.0420286633799776</v>
      </c>
      <c r="H364" s="9">
        <f t="shared" si="82"/>
        <v>5.1368537936185108</v>
      </c>
      <c r="I364" s="9">
        <f t="shared" si="83"/>
        <v>3.4904485054781458</v>
      </c>
      <c r="J364" s="9">
        <f t="shared" si="84"/>
        <v>1.9274055104081798</v>
      </c>
      <c r="K364" s="11">
        <f t="shared" si="85"/>
        <v>0.2012072434607646</v>
      </c>
      <c r="L364" s="11">
        <f t="shared" si="86"/>
        <v>0.29498525073746312</v>
      </c>
      <c r="M364" s="11">
        <f t="shared" si="87"/>
        <v>0.52910052910052918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-0.26519206387204941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0.22767750075549675</v>
      </c>
      <c r="Q364" s="11">
        <f>2*'OddsRatio_working_3-way'!K364*'OddsRatio_working_3-way'!L364*'OddsRatio_working_3-way'!M364</f>
        <v>6.2807586415309466E-2</v>
      </c>
      <c r="R364" s="11">
        <f t="shared" si="88"/>
        <v>0</v>
      </c>
      <c r="S364" s="11">
        <f t="shared" si="89"/>
        <v>-0.85853813809958968</v>
      </c>
      <c r="T364" s="11">
        <f t="shared" si="90"/>
        <v>-0.23683810706195582</v>
      </c>
      <c r="U364" s="11">
        <f>'OddsRatio_working_3-way'!S364-'OddsRatio_working_3-way'!R364^2/3</f>
        <v>-0.85853813809958968</v>
      </c>
      <c r="V364" s="11">
        <f>'OddsRatio_working_3-way'!S364*'OddsRatio_working_3-way'!R364/3-2*'OddsRatio_working_3-way'!R364^3/27-'OddsRatio_working_3-way'!T364</f>
        <v>0.23683810706195582</v>
      </c>
      <c r="W364" s="11">
        <f>'OddsRatio_working_3-way'!V364^2+4*'OddsRatio_working_3-way'!U364^3/27</f>
        <v>-3.7658515673690114E-2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0.15309376590049362</v>
      </c>
      <c r="Y364" s="11">
        <f>IF('OddsRatio_working_3-way'!W364&gt;=0,IF('OddsRatio_working_3-way'!V364+SQRT('OddsRatio_working_3-way'!W364)&gt;0,0,PI()),ACOS('OddsRatio_working_3-way'!V364/(2*'OddsRatio_working_3-way'!X364)))</f>
        <v>0.68644078282494136</v>
      </c>
      <c r="Z364" s="11">
        <f>'OddsRatio_working_3-way'!X364^(1/3)*COS('OddsRatio_working_3-way'!Y364/3)</f>
        <v>0.52101433168998879</v>
      </c>
      <c r="AA364" s="11">
        <f>'OddsRatio_working_3-way'!X364^(1/3)*COS(('OddsRatio_working_3-way'!Y364+2*PI())/3)</f>
        <v>-0.36559086655601403</v>
      </c>
      <c r="AB364" s="11">
        <f>'OddsRatio_working_3-way'!X364^(1/3)*COS(('OddsRatio_working_3-way'!Y364+4*PI())/3)</f>
        <v>-0.1554234651339747</v>
      </c>
      <c r="AC364" s="11">
        <f>'OddsRatio_working_3-way'!X364^(1/3)*SIN('OddsRatio_working_3-way'!Y364/3)</f>
        <v>0.12134020578589859</v>
      </c>
      <c r="AD364" s="11">
        <f>'OddsRatio_working_3-way'!X364^(1/3)*SIN(('OddsRatio_working_3-way'!Y364+2*PI())/3)</f>
        <v>0.39054154408635278</v>
      </c>
      <c r="AE364" s="11">
        <f>'OddsRatio_working_3-way'!X364^(1/3)*SIN(('OddsRatio_working_3-way'!Y364+4*PI())/3)</f>
        <v>-0.51188174987225132</v>
      </c>
      <c r="AF364" s="11">
        <f>-'OddsRatio_working_3-way'!U364/(3*'OddsRatio_working_3-way'!X364^(1/3))*COS(('OddsRatio_working_3-way'!Y364)/3)</f>
        <v>0.52101433168998879</v>
      </c>
      <c r="AG364" s="11">
        <f>-'OddsRatio_working_3-way'!U364/(3*'OddsRatio_working_3-way'!X364^(1/3))*COS(('OddsRatio_working_3-way'!Y364+2*PI())/3)</f>
        <v>-0.36559086655601403</v>
      </c>
      <c r="AH364" s="11">
        <f>-'OddsRatio_working_3-way'!U364/(3*'OddsRatio_working_3-way'!X364^(1/3))*COS(('OddsRatio_working_3-way'!Y364+4*PI())/3)</f>
        <v>-0.1554234651339747</v>
      </c>
      <c r="AI364" s="11">
        <f>'OddsRatio_working_3-way'!U364/(3*'OddsRatio_working_3-way'!X364^(1/3))*SIN(('OddsRatio_working_3-way'!Y364)/3)</f>
        <v>-0.12134020578589859</v>
      </c>
      <c r="AJ364" s="11">
        <f>'OddsRatio_working_3-way'!U364/(3*'OddsRatio_working_3-way'!X364^(1/3))*SIN(('OddsRatio_working_3-way'!Y364+2*PI())/3)</f>
        <v>-0.39054154408635278</v>
      </c>
      <c r="AK364" s="11">
        <f>'OddsRatio_working_3-way'!U364/(3*'OddsRatio_working_3-way'!X364^(1/3))*SIN(('OddsRatio_working_3-way'!Y364+4*PI())/3)</f>
        <v>0.51188174987225132</v>
      </c>
      <c r="AL364" s="11">
        <f>'OddsRatio_working_3-way'!Z364+'OddsRatio_working_3-way'!AF364</f>
        <v>1.0420286633799776</v>
      </c>
      <c r="AM364" s="11">
        <f>'OddsRatio_working_3-way'!AA364+'OddsRatio_working_3-way'!AG364</f>
        <v>-0.73118173311202805</v>
      </c>
      <c r="AN364" s="11">
        <f>'OddsRatio_working_3-way'!AB364+'OddsRatio_working_3-way'!AH364</f>
        <v>-0.31084693026794941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1.0420286633799776</v>
      </c>
      <c r="AS364" s="11">
        <f>IF(('OddsRatio_working_3-way'!X364=0),IF(Q364&gt;0,-Q364^(1/3),(-Q364)^(1/3)),'OddsRatio_working_3-way'!AM364-'OddsRatio_working_3-way'!R364/3)</f>
        <v>-0.73118173311202805</v>
      </c>
      <c r="AT364" s="11">
        <f>IF(('OddsRatio_working_3-way'!X364=0),IF(Q364&gt;0,-Q364^(1/3),(-Q364)^(1/3)),'OddsRatio_working_3-way'!AN364-'OddsRatio_working_3-way'!R364/3)</f>
        <v>-0.31084693026794941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3.2</v>
      </c>
      <c r="B365" s="4">
        <f>IF('True_Odds_Calculator_3-way'!B366="","",'True_Odds_Calculator_3-way'!B366)</f>
        <v>2.81</v>
      </c>
      <c r="C365" s="4">
        <f>IF('True_Odds_Calculator_3-way'!C366="","",'True_Odds_Calculator_3-way'!C366)</f>
        <v>2.74</v>
      </c>
      <c r="D365" s="9">
        <f t="shared" si="78"/>
        <v>0.30191998091519495</v>
      </c>
      <c r="E365" s="9">
        <f t="shared" si="79"/>
        <v>0.34455939517535167</v>
      </c>
      <c r="F365" s="9">
        <f t="shared" si="80"/>
        <v>0.35352062390945327</v>
      </c>
      <c r="G365" s="9">
        <f t="shared" si="81"/>
        <v>1.0509708520189989</v>
      </c>
      <c r="H365" s="9">
        <f t="shared" si="82"/>
        <v>3.3121358744417972</v>
      </c>
      <c r="I365" s="9">
        <f t="shared" si="83"/>
        <v>2.9022572421543877</v>
      </c>
      <c r="J365" s="9">
        <f t="shared" si="84"/>
        <v>2.8286892825130581</v>
      </c>
      <c r="K365" s="11">
        <f t="shared" si="85"/>
        <v>0.3125</v>
      </c>
      <c r="L365" s="11">
        <f t="shared" si="86"/>
        <v>0.35587188612099646</v>
      </c>
      <c r="M365" s="11">
        <f t="shared" si="87"/>
        <v>0.36496350364963503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-0.28121834168896276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0.23337857495389255</v>
      </c>
      <c r="Q365" s="11">
        <f>2*'OddsRatio_working_3-way'!K365*'OddsRatio_working_3-way'!L365*'OddsRatio_working_3-way'!M365</f>
        <v>8.1175156505701743E-2</v>
      </c>
      <c r="R365" s="11">
        <f t="shared" si="88"/>
        <v>0</v>
      </c>
      <c r="S365" s="11">
        <f t="shared" si="89"/>
        <v>-0.82988390285018232</v>
      </c>
      <c r="T365" s="11">
        <f t="shared" si="90"/>
        <v>-0.28865527055658513</v>
      </c>
      <c r="U365" s="11">
        <f>'OddsRatio_working_3-way'!S365-'OddsRatio_working_3-way'!R365^2/3</f>
        <v>-0.82988390285018232</v>
      </c>
      <c r="V365" s="11">
        <f>'OddsRatio_working_3-way'!S365*'OddsRatio_working_3-way'!R365/3-2*'OddsRatio_working_3-way'!R365^3/27-'OddsRatio_working_3-way'!T365</f>
        <v>0.28865527055658513</v>
      </c>
      <c r="W365" s="11">
        <f>'OddsRatio_working_3-way'!V365^2+4*'OddsRatio_working_3-way'!U365^3/27</f>
        <v>-1.351778569607151E-3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0.14549368009444819</v>
      </c>
      <c r="Y365" s="11">
        <f>IF('OddsRatio_working_3-way'!W365&gt;=0,IF('OddsRatio_working_3-way'!V365+SQRT('OddsRatio_working_3-way'!W365)&gt;0,0,PI()),ACOS('OddsRatio_working_3-way'!V365/(2*'OddsRatio_working_3-way'!X365)))</f>
        <v>0.12668961974012971</v>
      </c>
      <c r="Z365" s="11">
        <f>'OddsRatio_working_3-way'!X365^(1/3)*COS('OddsRatio_working_3-way'!Y365/3)</f>
        <v>0.52548542600949943</v>
      </c>
      <c r="AA365" s="11">
        <f>'OddsRatio_working_3-way'!X365^(1/3)*COS(('OddsRatio_working_3-way'!Y365+2*PI())/3)</f>
        <v>-0.28197227361483151</v>
      </c>
      <c r="AB365" s="11">
        <f>'OddsRatio_working_3-way'!X365^(1/3)*COS(('OddsRatio_working_3-way'!Y365+4*PI())/3)</f>
        <v>-0.243513152394668</v>
      </c>
      <c r="AC365" s="11">
        <f>'OddsRatio_working_3-way'!X365^(1/3)*SIN('OddsRatio_working_3-way'!Y365/3)</f>
        <v>2.2204383989257798E-2</v>
      </c>
      <c r="AD365" s="11">
        <f>'OddsRatio_working_3-way'!X365^(1/3)*SIN(('OddsRatio_working_3-way'!Y365+2*PI())/3)</f>
        <v>0.44398153624808556</v>
      </c>
      <c r="AE365" s="11">
        <f>'OddsRatio_working_3-way'!X365^(1/3)*SIN(('OddsRatio_working_3-way'!Y365+4*PI())/3)</f>
        <v>-0.46618592023734334</v>
      </c>
      <c r="AF365" s="11">
        <f>-'OddsRatio_working_3-way'!U365/(3*'OddsRatio_working_3-way'!X365^(1/3))*COS(('OddsRatio_working_3-way'!Y365)/3)</f>
        <v>0.52548542600949932</v>
      </c>
      <c r="AG365" s="11">
        <f>-'OddsRatio_working_3-way'!U365/(3*'OddsRatio_working_3-way'!X365^(1/3))*COS(('OddsRatio_working_3-way'!Y365+2*PI())/3)</f>
        <v>-0.28197227361483146</v>
      </c>
      <c r="AH365" s="11">
        <f>-'OddsRatio_working_3-way'!U365/(3*'OddsRatio_working_3-way'!X365^(1/3))*COS(('OddsRatio_working_3-way'!Y365+4*PI())/3)</f>
        <v>-0.24351315239466795</v>
      </c>
      <c r="AI365" s="11">
        <f>'OddsRatio_working_3-way'!U365/(3*'OddsRatio_working_3-way'!X365^(1/3))*SIN(('OddsRatio_working_3-way'!Y365)/3)</f>
        <v>-2.2204383989257791E-2</v>
      </c>
      <c r="AJ365" s="11">
        <f>'OddsRatio_working_3-way'!U365/(3*'OddsRatio_working_3-way'!X365^(1/3))*SIN(('OddsRatio_working_3-way'!Y365+2*PI())/3)</f>
        <v>-0.44398153624808545</v>
      </c>
      <c r="AK365" s="11">
        <f>'OddsRatio_working_3-way'!U365/(3*'OddsRatio_working_3-way'!X365^(1/3))*SIN(('OddsRatio_working_3-way'!Y365+4*PI())/3)</f>
        <v>0.46618592023734329</v>
      </c>
      <c r="AL365" s="11">
        <f>'OddsRatio_working_3-way'!Z365+'OddsRatio_working_3-way'!AF365</f>
        <v>1.0509708520189989</v>
      </c>
      <c r="AM365" s="11">
        <f>'OddsRatio_working_3-way'!AA365+'OddsRatio_working_3-way'!AG365</f>
        <v>-0.56394454722966292</v>
      </c>
      <c r="AN365" s="11">
        <f>'OddsRatio_working_3-way'!AB365+'OddsRatio_working_3-way'!AH365</f>
        <v>-0.48702630478933595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1.0509708520189989</v>
      </c>
      <c r="AS365" s="11">
        <f>IF(('OddsRatio_working_3-way'!X365=0),IF(Q365&gt;0,-Q365^(1/3),(-Q365)^(1/3)),'OddsRatio_working_3-way'!AM365-'OddsRatio_working_3-way'!R365/3)</f>
        <v>-0.56394454722966292</v>
      </c>
      <c r="AT365" s="11">
        <f>IF(('OddsRatio_working_3-way'!X365=0),IF(Q365&gt;0,-Q365^(1/3),(-Q365)^(1/3)),'OddsRatio_working_3-way'!AN365-'OddsRatio_working_3-way'!R365/3)</f>
        <v>-0.48702630478933595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1.83</v>
      </c>
      <c r="B366" s="4">
        <f>IF('True_Odds_Calculator_3-way'!B367="","",'True_Odds_Calculator_3-way'!B367)</f>
        <v>3.38</v>
      </c>
      <c r="C366" s="4">
        <f>IF('True_Odds_Calculator_3-way'!C367="","",'True_Odds_Calculator_3-way'!C367)</f>
        <v>5.19</v>
      </c>
      <c r="D366" s="9">
        <f t="shared" si="78"/>
        <v>0.53213152648766138</v>
      </c>
      <c r="E366" s="9">
        <f t="shared" si="79"/>
        <v>0.28399579792205637</v>
      </c>
      <c r="F366" s="9">
        <f t="shared" si="80"/>
        <v>0.18387267559028245</v>
      </c>
      <c r="G366" s="9">
        <f t="shared" si="81"/>
        <v>1.0593188487809559</v>
      </c>
      <c r="H366" s="9">
        <f t="shared" si="82"/>
        <v>1.8792346444881933</v>
      </c>
      <c r="I366" s="9">
        <f t="shared" si="83"/>
        <v>3.5211788600986744</v>
      </c>
      <c r="J366" s="9">
        <f t="shared" si="84"/>
        <v>5.4385459763922057</v>
      </c>
      <c r="K366" s="11">
        <f t="shared" si="85"/>
        <v>0.54644808743169393</v>
      </c>
      <c r="L366" s="11">
        <f t="shared" si="86"/>
        <v>0.29585798816568049</v>
      </c>
      <c r="M366" s="11">
        <f t="shared" si="87"/>
        <v>0.19267822736030826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-0.25783028254800777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0.2305136098661818</v>
      </c>
      <c r="Q366" s="11">
        <f>2*'OddsRatio_working_3-way'!K366*'OddsRatio_working_3-way'!L366*'OddsRatio_working_3-way'!M366</f>
        <v>6.2300975639508593E-2</v>
      </c>
      <c r="R366" s="11">
        <f t="shared" si="88"/>
        <v>0</v>
      </c>
      <c r="S366" s="11">
        <f t="shared" si="89"/>
        <v>-0.89405172886648943</v>
      </c>
      <c r="T366" s="11">
        <f t="shared" si="90"/>
        <v>-0.24163560239634849</v>
      </c>
      <c r="U366" s="11">
        <f>'OddsRatio_working_3-way'!S366-'OddsRatio_working_3-way'!R366^2/3</f>
        <v>-0.89405172886648943</v>
      </c>
      <c r="V366" s="11">
        <f>'OddsRatio_working_3-way'!S366*'OddsRatio_working_3-way'!R366/3-2*'OddsRatio_working_3-way'!R366^3/27-'OddsRatio_working_3-way'!T366</f>
        <v>0.24163560239634849</v>
      </c>
      <c r="W366" s="11">
        <f>'OddsRatio_working_3-way'!V366^2+4*'OddsRatio_working_3-way'!U366^3/27</f>
        <v>-4.7484979638827786E-2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0.16269046067937881</v>
      </c>
      <c r="Y366" s="11">
        <f>IF('OddsRatio_working_3-way'!W366&gt;=0,IF('OddsRatio_working_3-way'!V366+SQRT('OddsRatio_working_3-way'!W366)&gt;0,0,PI()),ACOS('OddsRatio_working_3-way'!V366/(2*'OddsRatio_working_3-way'!X366)))</f>
        <v>0.73381667352874158</v>
      </c>
      <c r="Z366" s="11">
        <f>'OddsRatio_working_3-way'!X366^(1/3)*COS('OddsRatio_working_3-way'!Y366/3)</f>
        <v>0.52965942439047797</v>
      </c>
      <c r="AA366" s="11">
        <f>'OddsRatio_working_3-way'!X366^(1/3)*COS(('OddsRatio_working_3-way'!Y366+2*PI())/3)</f>
        <v>-0.37932251909760728</v>
      </c>
      <c r="AB366" s="11">
        <f>'OddsRatio_working_3-way'!X366^(1/3)*COS(('OddsRatio_working_3-way'!Y366+4*PI())/3)</f>
        <v>-0.15033690529287091</v>
      </c>
      <c r="AC366" s="11">
        <f>'OddsRatio_working_3-way'!X366^(1/3)*SIN('OddsRatio_working_3-way'!Y366/3)</f>
        <v>0.13220490577071634</v>
      </c>
      <c r="AD366" s="11">
        <f>'OddsRatio_working_3-way'!X366^(1/3)*SIN(('OddsRatio_working_3-way'!Y366+2*PI())/3)</f>
        <v>0.39259606399063895</v>
      </c>
      <c r="AE366" s="11">
        <f>'OddsRatio_working_3-way'!X366^(1/3)*SIN(('OddsRatio_working_3-way'!Y366+4*PI())/3)</f>
        <v>-0.52480096976135526</v>
      </c>
      <c r="AF366" s="11">
        <f>-'OddsRatio_working_3-way'!U366/(3*'OddsRatio_working_3-way'!X366^(1/3))*COS(('OddsRatio_working_3-way'!Y366)/3)</f>
        <v>0.52965942439047797</v>
      </c>
      <c r="AG366" s="11">
        <f>-'OddsRatio_working_3-way'!U366/(3*'OddsRatio_working_3-way'!X366^(1/3))*COS(('OddsRatio_working_3-way'!Y366+2*PI())/3)</f>
        <v>-0.37932251909760728</v>
      </c>
      <c r="AH366" s="11">
        <f>-'OddsRatio_working_3-way'!U366/(3*'OddsRatio_working_3-way'!X366^(1/3))*COS(('OddsRatio_working_3-way'!Y366+4*PI())/3)</f>
        <v>-0.15033690529287091</v>
      </c>
      <c r="AI366" s="11">
        <f>'OddsRatio_working_3-way'!U366/(3*'OddsRatio_working_3-way'!X366^(1/3))*SIN(('OddsRatio_working_3-way'!Y366)/3)</f>
        <v>-0.13220490577071634</v>
      </c>
      <c r="AJ366" s="11">
        <f>'OddsRatio_working_3-way'!U366/(3*'OddsRatio_working_3-way'!X366^(1/3))*SIN(('OddsRatio_working_3-way'!Y366+2*PI())/3)</f>
        <v>-0.39259606399063895</v>
      </c>
      <c r="AK366" s="11">
        <f>'OddsRatio_working_3-way'!U366/(3*'OddsRatio_working_3-way'!X366^(1/3))*SIN(('OddsRatio_working_3-way'!Y366+4*PI())/3)</f>
        <v>0.52480096976135526</v>
      </c>
      <c r="AL366" s="11">
        <f>'OddsRatio_working_3-way'!Z366+'OddsRatio_working_3-way'!AF366</f>
        <v>1.0593188487809559</v>
      </c>
      <c r="AM366" s="11">
        <f>'OddsRatio_working_3-way'!AA366+'OddsRatio_working_3-way'!AG366</f>
        <v>-0.75864503819521456</v>
      </c>
      <c r="AN366" s="11">
        <f>'OddsRatio_working_3-way'!AB366+'OddsRatio_working_3-way'!AH366</f>
        <v>-0.30067381058574183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1.0593188487809559</v>
      </c>
      <c r="AS366" s="11">
        <f>IF(('OddsRatio_working_3-way'!X366=0),IF(Q366&gt;0,-Q366^(1/3),(-Q366)^(1/3)),'OddsRatio_working_3-way'!AM366-'OddsRatio_working_3-way'!R366/3)</f>
        <v>-0.75864503819521456</v>
      </c>
      <c r="AT366" s="11">
        <f>IF(('OddsRatio_working_3-way'!X366=0),IF(Q366&gt;0,-Q366^(1/3),(-Q366)^(1/3)),'OddsRatio_working_3-way'!AN366-'OddsRatio_working_3-way'!R366/3)</f>
        <v>-0.30067381058574183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3.34</v>
      </c>
      <c r="B367" s="4">
        <f>IF('True_Odds_Calculator_3-way'!B368="","",'True_Odds_Calculator_3-way'!B368)</f>
        <v>2.83</v>
      </c>
      <c r="C367" s="4">
        <f>IF('True_Odds_Calculator_3-way'!C368="","",'True_Odds_Calculator_3-way'!C368)</f>
        <v>2.63</v>
      </c>
      <c r="D367" s="9">
        <f t="shared" si="78"/>
        <v>0.28915734055049314</v>
      </c>
      <c r="E367" s="9">
        <f t="shared" si="79"/>
        <v>0.34216857576006626</v>
      </c>
      <c r="F367" s="9">
        <f t="shared" si="80"/>
        <v>0.36867408368944082</v>
      </c>
      <c r="G367" s="9">
        <f t="shared" si="81"/>
        <v>1.0505661509970028</v>
      </c>
      <c r="H367" s="9">
        <f t="shared" si="82"/>
        <v>3.4583247933329857</v>
      </c>
      <c r="I367" s="9">
        <f t="shared" si="83"/>
        <v>2.9225360563245149</v>
      </c>
      <c r="J367" s="9">
        <f t="shared" si="84"/>
        <v>2.7124228261251142</v>
      </c>
      <c r="K367" s="11">
        <f t="shared" si="85"/>
        <v>0.29940119760479045</v>
      </c>
      <c r="L367" s="11">
        <f t="shared" si="86"/>
        <v>0.35335689045936397</v>
      </c>
      <c r="M367" s="11">
        <f t="shared" si="87"/>
        <v>0.38022813688212931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-0.28077982609798213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0.23331321744317196</v>
      </c>
      <c r="Q367" s="11">
        <f>2*'OddsRatio_working_3-way'!K367*'OddsRatio_working_3-way'!L367*'OddsRatio_working_3-way'!M367</f>
        <v>8.0452833601093801E-2</v>
      </c>
      <c r="R367" s="11">
        <f t="shared" si="88"/>
        <v>0</v>
      </c>
      <c r="S367" s="11">
        <f t="shared" si="89"/>
        <v>-0.83094722539558086</v>
      </c>
      <c r="T367" s="11">
        <f t="shared" si="90"/>
        <v>-0.28653352599847626</v>
      </c>
      <c r="U367" s="11">
        <f>'OddsRatio_working_3-way'!S367-'OddsRatio_working_3-way'!R367^2/3</f>
        <v>-0.83094722539558086</v>
      </c>
      <c r="V367" s="11">
        <f>'OddsRatio_working_3-way'!S367*'OddsRatio_working_3-way'!R367/3-2*'OddsRatio_working_3-way'!R367^3/27-'OddsRatio_working_3-way'!T367</f>
        <v>0.28653352599847626</v>
      </c>
      <c r="W367" s="11">
        <f>'OddsRatio_working_3-way'!V367^2+4*'OddsRatio_working_3-way'!U367^3/27</f>
        <v>-2.8980741370208674E-3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0.14577339920072896</v>
      </c>
      <c r="Y367" s="11">
        <f>IF('OddsRatio_working_3-way'!W367&gt;=0,IF('OddsRatio_working_3-way'!V367+SQRT('OddsRatio_working_3-way'!W367)&gt;0,0,PI()),ACOS('OddsRatio_working_3-way'!V367/(2*'OddsRatio_working_3-way'!X367)))</f>
        <v>0.18571449671084173</v>
      </c>
      <c r="Z367" s="11">
        <f>'OddsRatio_working_3-way'!X367^(1/3)*COS('OddsRatio_working_3-way'!Y367/3)</f>
        <v>0.5252830754985014</v>
      </c>
      <c r="AA367" s="11">
        <f>'OddsRatio_working_3-way'!X367^(1/3)*COS(('OddsRatio_working_3-way'!Y367+2*PI())/3)</f>
        <v>-0.2908385995646588</v>
      </c>
      <c r="AB367" s="11">
        <f>'OddsRatio_working_3-way'!X367^(1/3)*COS(('OddsRatio_working_3-way'!Y367+4*PI())/3)</f>
        <v>-0.23444447593384257</v>
      </c>
      <c r="AC367" s="11">
        <f>'OddsRatio_working_3-way'!X367^(1/3)*SIN('OddsRatio_working_3-way'!Y367/3)</f>
        <v>3.2559162458964681E-2</v>
      </c>
      <c r="AD367" s="11">
        <f>'OddsRatio_working_3-way'!X367^(1/3)*SIN(('OddsRatio_working_3-way'!Y367+2*PI())/3)</f>
        <v>0.43862890633023915</v>
      </c>
      <c r="AE367" s="11">
        <f>'OddsRatio_working_3-way'!X367^(1/3)*SIN(('OddsRatio_working_3-way'!Y367+4*PI())/3)</f>
        <v>-0.47118806878920394</v>
      </c>
      <c r="AF367" s="11">
        <f>-'OddsRatio_working_3-way'!U367/(3*'OddsRatio_working_3-way'!X367^(1/3))*COS(('OddsRatio_working_3-way'!Y367)/3)</f>
        <v>0.52528307549850128</v>
      </c>
      <c r="AG367" s="11">
        <f>-'OddsRatio_working_3-way'!U367/(3*'OddsRatio_working_3-way'!X367^(1/3))*COS(('OddsRatio_working_3-way'!Y367+2*PI())/3)</f>
        <v>-0.29083859956465874</v>
      </c>
      <c r="AH367" s="11">
        <f>-'OddsRatio_working_3-way'!U367/(3*'OddsRatio_working_3-way'!X367^(1/3))*COS(('OddsRatio_working_3-way'!Y367+4*PI())/3)</f>
        <v>-0.23444447593384252</v>
      </c>
      <c r="AI367" s="11">
        <f>'OddsRatio_working_3-way'!U367/(3*'OddsRatio_working_3-way'!X367^(1/3))*SIN(('OddsRatio_working_3-way'!Y367)/3)</f>
        <v>-3.2559162458964674E-2</v>
      </c>
      <c r="AJ367" s="11">
        <f>'OddsRatio_working_3-way'!U367/(3*'OddsRatio_working_3-way'!X367^(1/3))*SIN(('OddsRatio_working_3-way'!Y367+2*PI())/3)</f>
        <v>-0.43862890633023904</v>
      </c>
      <c r="AK367" s="11">
        <f>'OddsRatio_working_3-way'!U367/(3*'OddsRatio_working_3-way'!X367^(1/3))*SIN(('OddsRatio_working_3-way'!Y367+4*PI())/3)</f>
        <v>0.47118806878920383</v>
      </c>
      <c r="AL367" s="11">
        <f>'OddsRatio_working_3-way'!Z367+'OddsRatio_working_3-way'!AF367</f>
        <v>1.0505661509970028</v>
      </c>
      <c r="AM367" s="11">
        <f>'OddsRatio_working_3-way'!AA367+'OddsRatio_working_3-way'!AG367</f>
        <v>-0.58167719912931748</v>
      </c>
      <c r="AN367" s="11">
        <f>'OddsRatio_working_3-way'!AB367+'OddsRatio_working_3-way'!AH367</f>
        <v>-0.46888895186768509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1.0505661509970028</v>
      </c>
      <c r="AS367" s="11">
        <f>IF(('OddsRatio_working_3-way'!X367=0),IF(Q367&gt;0,-Q367^(1/3),(-Q367)^(1/3)),'OddsRatio_working_3-way'!AM367-'OddsRatio_working_3-way'!R367/3)</f>
        <v>-0.58167719912931748</v>
      </c>
      <c r="AT367" s="11">
        <f>IF(('OddsRatio_working_3-way'!X367=0),IF(Q367&gt;0,-Q367^(1/3),(-Q367)^(1/3)),'OddsRatio_working_3-way'!AN367-'OddsRatio_working_3-way'!R367/3)</f>
        <v>-0.46888895186768509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3.47</v>
      </c>
      <c r="B368" s="4">
        <f>IF('True_Odds_Calculator_3-way'!B369="","",'True_Odds_Calculator_3-way'!B369)</f>
        <v>2.9</v>
      </c>
      <c r="C368" s="4">
        <f>IF('True_Odds_Calculator_3-way'!C369="","",'True_Odds_Calculator_3-way'!C369)</f>
        <v>2.5</v>
      </c>
      <c r="D368" s="9">
        <f t="shared" si="78"/>
        <v>0.27812231883190885</v>
      </c>
      <c r="E368" s="9">
        <f t="shared" si="79"/>
        <v>0.3337149423988352</v>
      </c>
      <c r="F368" s="9">
        <f t="shared" si="80"/>
        <v>0.38816273876925628</v>
      </c>
      <c r="G368" s="9">
        <f t="shared" si="81"/>
        <v>1.0508260241064358</v>
      </c>
      <c r="H368" s="9">
        <f t="shared" si="82"/>
        <v>3.5955402795428961</v>
      </c>
      <c r="I368" s="9">
        <f t="shared" si="83"/>
        <v>2.9965694458022281</v>
      </c>
      <c r="J368" s="9">
        <f t="shared" si="84"/>
        <v>2.5762390361596532</v>
      </c>
      <c r="K368" s="11">
        <f t="shared" si="85"/>
        <v>0.28818443804034583</v>
      </c>
      <c r="L368" s="11">
        <f t="shared" si="86"/>
        <v>0.34482758620689657</v>
      </c>
      <c r="M368" s="11">
        <f t="shared" si="87"/>
        <v>0.4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-0.2798171519427608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0.23333002086852825</v>
      </c>
      <c r="Q368" s="11">
        <f>2*'OddsRatio_working_3-way'!K368*'OddsRatio_working_3-way'!L368*'OddsRatio_working_3-way'!M368</f>
        <v>7.9499155321474724E-2</v>
      </c>
      <c r="R368" s="11">
        <f t="shared" si="88"/>
        <v>0</v>
      </c>
      <c r="S368" s="11">
        <f t="shared" si="89"/>
        <v>-0.83386604162227362</v>
      </c>
      <c r="T368" s="11">
        <f t="shared" si="90"/>
        <v>-0.28411108743518704</v>
      </c>
      <c r="U368" s="11">
        <f>'OddsRatio_working_3-way'!S368-'OddsRatio_working_3-way'!R368^2/3</f>
        <v>-0.83386604162227362</v>
      </c>
      <c r="V368" s="11">
        <f>'OddsRatio_working_3-way'!S368*'OddsRatio_working_3-way'!R368/3-2*'OddsRatio_working_3-way'!R368^3/27-'OddsRatio_working_3-way'!T368</f>
        <v>0.28411108743518704</v>
      </c>
      <c r="W368" s="11">
        <f>'OddsRatio_working_3-way'!V368^2+4*'OddsRatio_working_3-way'!U368^3/27</f>
        <v>-5.1792932905391775E-3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0.14654214691867973</v>
      </c>
      <c r="Y368" s="11">
        <f>IF('OddsRatio_working_3-way'!W368&gt;=0,IF('OddsRatio_working_3-way'!V368+SQRT('OddsRatio_working_3-way'!W368)&gt;0,0,PI()),ACOS('OddsRatio_working_3-way'!V368/(2*'OddsRatio_working_3-way'!X368)))</f>
        <v>0.24808863712313989</v>
      </c>
      <c r="Z368" s="11">
        <f>'OddsRatio_working_3-way'!X368^(1/3)*COS('OddsRatio_working_3-way'!Y368/3)</f>
        <v>0.52541301205321789</v>
      </c>
      <c r="AA368" s="11">
        <f>'OddsRatio_working_3-way'!X368^(1/3)*COS(('OddsRatio_working_3-way'!Y368+2*PI())/3)</f>
        <v>-0.3004210321331669</v>
      </c>
      <c r="AB368" s="11">
        <f>'OddsRatio_working_3-way'!X368^(1/3)*COS(('OddsRatio_working_3-way'!Y368+4*PI())/3)</f>
        <v>-0.22499197992005129</v>
      </c>
      <c r="AC368" s="11">
        <f>'OddsRatio_working_3-way'!X368^(1/3)*SIN('OddsRatio_working_3-way'!Y368/3)</f>
        <v>4.3548983599960837E-2</v>
      </c>
      <c r="AD368" s="11">
        <f>'OddsRatio_working_3-way'!X368^(1/3)*SIN(('OddsRatio_working_3-way'!Y368+2*PI())/3)</f>
        <v>0.43324652411700576</v>
      </c>
      <c r="AE368" s="11">
        <f>'OddsRatio_working_3-way'!X368^(1/3)*SIN(('OddsRatio_working_3-way'!Y368+4*PI())/3)</f>
        <v>-0.47679550771696644</v>
      </c>
      <c r="AF368" s="11">
        <f>-'OddsRatio_working_3-way'!U368/(3*'OddsRatio_working_3-way'!X368^(1/3))*COS(('OddsRatio_working_3-way'!Y368)/3)</f>
        <v>0.52541301205321778</v>
      </c>
      <c r="AG368" s="11">
        <f>-'OddsRatio_working_3-way'!U368/(3*'OddsRatio_working_3-way'!X368^(1/3))*COS(('OddsRatio_working_3-way'!Y368+2*PI())/3)</f>
        <v>-0.30042103213316684</v>
      </c>
      <c r="AH368" s="11">
        <f>-'OddsRatio_working_3-way'!U368/(3*'OddsRatio_working_3-way'!X368^(1/3))*COS(('OddsRatio_working_3-way'!Y368+4*PI())/3)</f>
        <v>-0.22499197992005124</v>
      </c>
      <c r="AI368" s="11">
        <f>'OddsRatio_working_3-way'!U368/(3*'OddsRatio_working_3-way'!X368^(1/3))*SIN(('OddsRatio_working_3-way'!Y368)/3)</f>
        <v>-4.3548983599960824E-2</v>
      </c>
      <c r="AJ368" s="11">
        <f>'OddsRatio_working_3-way'!U368/(3*'OddsRatio_working_3-way'!X368^(1/3))*SIN(('OddsRatio_working_3-way'!Y368+2*PI())/3)</f>
        <v>-0.43324652411700565</v>
      </c>
      <c r="AK368" s="11">
        <f>'OddsRatio_working_3-way'!U368/(3*'OddsRatio_working_3-way'!X368^(1/3))*SIN(('OddsRatio_working_3-way'!Y368+4*PI())/3)</f>
        <v>0.47679550771696638</v>
      </c>
      <c r="AL368" s="11">
        <f>'OddsRatio_working_3-way'!Z368+'OddsRatio_working_3-way'!AF368</f>
        <v>1.0508260241064358</v>
      </c>
      <c r="AM368" s="11">
        <f>'OddsRatio_working_3-way'!AA368+'OddsRatio_working_3-way'!AG368</f>
        <v>-0.60084206426633369</v>
      </c>
      <c r="AN368" s="11">
        <f>'OddsRatio_working_3-way'!AB368+'OddsRatio_working_3-way'!AH368</f>
        <v>-0.44998395984010253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1.0508260241064358</v>
      </c>
      <c r="AS368" s="11">
        <f>IF(('OddsRatio_working_3-way'!X368=0),IF(Q368&gt;0,-Q368^(1/3),(-Q368)^(1/3)),'OddsRatio_working_3-way'!AM368-'OddsRatio_working_3-way'!R368/3)</f>
        <v>-0.60084206426633369</v>
      </c>
      <c r="AT368" s="11">
        <f>IF(('OddsRatio_working_3-way'!X368=0),IF(Q368&gt;0,-Q368^(1/3),(-Q368)^(1/3)),'OddsRatio_working_3-way'!AN368-'OddsRatio_working_3-way'!R368/3)</f>
        <v>-0.44998395984010253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2.88</v>
      </c>
      <c r="B369" s="4">
        <f>IF('True_Odds_Calculator_3-way'!B370="","",'True_Odds_Calculator_3-way'!B370)</f>
        <v>3.02</v>
      </c>
      <c r="C369" s="4">
        <f>IF('True_Odds_Calculator_3-way'!C370="","",'True_Odds_Calculator_3-way'!C370)</f>
        <v>2.81</v>
      </c>
      <c r="D369" s="9">
        <f t="shared" si="78"/>
        <v>0.33577028867763642</v>
      </c>
      <c r="E369" s="9">
        <f t="shared" si="79"/>
        <v>0.31994457740100285</v>
      </c>
      <c r="F369" s="9">
        <f t="shared" si="80"/>
        <v>0.34428513392136079</v>
      </c>
      <c r="G369" s="9">
        <f t="shared" si="81"/>
        <v>1.0522481832051143</v>
      </c>
      <c r="H369" s="9">
        <f t="shared" si="82"/>
        <v>2.9782265844256153</v>
      </c>
      <c r="I369" s="9">
        <f t="shared" si="83"/>
        <v>3.1255413300743302</v>
      </c>
      <c r="J369" s="9">
        <f t="shared" si="84"/>
        <v>2.9045692116012569</v>
      </c>
      <c r="K369" s="11">
        <f t="shared" si="85"/>
        <v>0.34722222222222221</v>
      </c>
      <c r="L369" s="11">
        <f t="shared" si="86"/>
        <v>0.33112582781456956</v>
      </c>
      <c r="M369" s="11">
        <f t="shared" si="87"/>
        <v>0.35587188612099646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-0.28124320792711832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0.23363094069063764</v>
      </c>
      <c r="Q369" s="11">
        <f>2*'OddsRatio_working_3-way'!K369*'OddsRatio_working_3-way'!L369*'OddsRatio_working_3-way'!M369</f>
        <v>8.1832203394268874E-2</v>
      </c>
      <c r="R369" s="11">
        <f t="shared" si="88"/>
        <v>0</v>
      </c>
      <c r="S369" s="11">
        <f t="shared" si="89"/>
        <v>-0.83070785037831396</v>
      </c>
      <c r="T369" s="11">
        <f t="shared" si="90"/>
        <v>-0.2909659721114935</v>
      </c>
      <c r="U369" s="11">
        <f>'OddsRatio_working_3-way'!S369-'OddsRatio_working_3-way'!R369^2/3</f>
        <v>-0.83070785037831396</v>
      </c>
      <c r="V369" s="11">
        <f>'OddsRatio_working_3-way'!S369*'OddsRatio_working_3-way'!R369/3-2*'OddsRatio_working_3-way'!R369^3/27-'OddsRatio_working_3-way'!T369</f>
        <v>0.2909659721114935</v>
      </c>
      <c r="W369" s="11">
        <f>'OddsRatio_working_3-way'!V369^2+4*'OddsRatio_working_3-way'!U369^3/27</f>
        <v>-2.649011993476752E-4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0.14571041325702677</v>
      </c>
      <c r="Y369" s="11">
        <f>IF('OddsRatio_working_3-way'!W369&gt;=0,IF('OddsRatio_working_3-way'!V369+SQRT('OddsRatio_working_3-way'!W369)&gt;0,0,PI()),ACOS('OddsRatio_working_3-way'!V369/(2*'OddsRatio_working_3-way'!X369)))</f>
        <v>5.5878843657091171E-2</v>
      </c>
      <c r="Z369" s="11">
        <f>'OddsRatio_working_3-way'!X369^(1/3)*COS('OddsRatio_working_3-way'!Y369/3)</f>
        <v>0.52612409160255724</v>
      </c>
      <c r="AA369" s="11">
        <f>'OddsRatio_working_3-way'!X369^(1/3)*COS(('OddsRatio_working_3-way'!Y369+2*PI())/3)</f>
        <v>-0.27154984711354435</v>
      </c>
      <c r="AB369" s="11">
        <f>'OddsRatio_working_3-way'!X369^(1/3)*COS(('OddsRatio_working_3-way'!Y369+4*PI())/3)</f>
        <v>-0.25457424448901295</v>
      </c>
      <c r="AC369" s="11">
        <f>'OddsRatio_working_3-way'!X369^(1/3)*SIN('OddsRatio_working_3-way'!Y369/3)</f>
        <v>9.8008687449294227E-3</v>
      </c>
      <c r="AD369" s="11">
        <f>'OddsRatio_working_3-way'!X369^(1/3)*SIN(('OddsRatio_working_3-way'!Y369+2*PI())/3)</f>
        <v>0.45073639449836089</v>
      </c>
      <c r="AE369" s="11">
        <f>'OddsRatio_working_3-way'!X369^(1/3)*SIN(('OddsRatio_working_3-way'!Y369+4*PI())/3)</f>
        <v>-0.4605372632432902</v>
      </c>
      <c r="AF369" s="11">
        <f>-'OddsRatio_working_3-way'!U369/(3*'OddsRatio_working_3-way'!X369^(1/3))*COS(('OddsRatio_working_3-way'!Y369)/3)</f>
        <v>0.52612409160255713</v>
      </c>
      <c r="AG369" s="11">
        <f>-'OddsRatio_working_3-way'!U369/(3*'OddsRatio_working_3-way'!X369^(1/3))*COS(('OddsRatio_working_3-way'!Y369+2*PI())/3)</f>
        <v>-0.2715498471135443</v>
      </c>
      <c r="AH369" s="11">
        <f>-'OddsRatio_working_3-way'!U369/(3*'OddsRatio_working_3-way'!X369^(1/3))*COS(('OddsRatio_working_3-way'!Y369+4*PI())/3)</f>
        <v>-0.25457424448901289</v>
      </c>
      <c r="AI369" s="11">
        <f>'OddsRatio_working_3-way'!U369/(3*'OddsRatio_working_3-way'!X369^(1/3))*SIN(('OddsRatio_working_3-way'!Y369)/3)</f>
        <v>-9.800868744929421E-3</v>
      </c>
      <c r="AJ369" s="11">
        <f>'OddsRatio_working_3-way'!U369/(3*'OddsRatio_working_3-way'!X369^(1/3))*SIN(('OddsRatio_working_3-way'!Y369+2*PI())/3)</f>
        <v>-0.45073639449836078</v>
      </c>
      <c r="AK369" s="11">
        <f>'OddsRatio_working_3-way'!U369/(3*'OddsRatio_working_3-way'!X369^(1/3))*SIN(('OddsRatio_working_3-way'!Y369+4*PI())/3)</f>
        <v>0.46053726324329014</v>
      </c>
      <c r="AL369" s="11">
        <f>'OddsRatio_working_3-way'!Z369+'OddsRatio_working_3-way'!AF369</f>
        <v>1.0522481832051143</v>
      </c>
      <c r="AM369" s="11">
        <f>'OddsRatio_working_3-way'!AA369+'OddsRatio_working_3-way'!AG369</f>
        <v>-0.5430996942270887</v>
      </c>
      <c r="AN369" s="11">
        <f>'OddsRatio_working_3-way'!AB369+'OddsRatio_working_3-way'!AH369</f>
        <v>-0.50914848897802578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1.0522481832051143</v>
      </c>
      <c r="AS369" s="11">
        <f>IF(('OddsRatio_working_3-way'!X369=0),IF(Q369&gt;0,-Q369^(1/3),(-Q369)^(1/3)),'OddsRatio_working_3-way'!AM369-'OddsRatio_working_3-way'!R369/3)</f>
        <v>-0.5430996942270887</v>
      </c>
      <c r="AT369" s="11">
        <f>IF(('OddsRatio_working_3-way'!X369=0),IF(Q369&gt;0,-Q369^(1/3),(-Q369)^(1/3)),'OddsRatio_working_3-way'!AN369-'OddsRatio_working_3-way'!R369/3)</f>
        <v>-0.50914848897802578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2.37</v>
      </c>
      <c r="B370" s="4">
        <f>IF('True_Odds_Calculator_3-way'!B371="","",'True_Odds_Calculator_3-way'!B371)</f>
        <v>3.44</v>
      </c>
      <c r="C370" s="4">
        <f>IF('True_Odds_Calculator_3-way'!C371="","",'True_Odds_Calculator_3-way'!C371)</f>
        <v>3.01</v>
      </c>
      <c r="D370" s="9">
        <f t="shared" si="78"/>
        <v>0.40557974857928769</v>
      </c>
      <c r="E370" s="9">
        <f t="shared" si="79"/>
        <v>0.27698705763660347</v>
      </c>
      <c r="F370" s="9">
        <f t="shared" si="80"/>
        <v>0.31743319378410895</v>
      </c>
      <c r="G370" s="9">
        <f t="shared" si="81"/>
        <v>1.0697856505840289</v>
      </c>
      <c r="H370" s="9">
        <f t="shared" si="82"/>
        <v>2.4656063413001199</v>
      </c>
      <c r="I370" s="9">
        <f t="shared" si="83"/>
        <v>3.6102769874250304</v>
      </c>
      <c r="J370" s="9">
        <f t="shared" si="84"/>
        <v>3.1502691576738977</v>
      </c>
      <c r="K370" s="11">
        <f t="shared" si="85"/>
        <v>0.42194092827004215</v>
      </c>
      <c r="L370" s="11">
        <f t="shared" si="86"/>
        <v>0.29069767441860467</v>
      </c>
      <c r="M370" s="11">
        <f t="shared" si="87"/>
        <v>0.33222591362126247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-0.27379982532956093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0.2371645100181223</v>
      </c>
      <c r="Q370" s="11">
        <f>2*'OddsRatio_working_3-way'!K370*'OddsRatio_working_3-way'!L370*'OddsRatio_working_3-way'!M370</f>
        <v>8.1499831621347871E-2</v>
      </c>
      <c r="R370" s="11">
        <f t="shared" si="88"/>
        <v>0</v>
      </c>
      <c r="S370" s="11">
        <f t="shared" si="89"/>
        <v>-0.86619671773953</v>
      </c>
      <c r="T370" s="11">
        <f t="shared" si="90"/>
        <v>-0.29766210231598966</v>
      </c>
      <c r="U370" s="11">
        <f>'OddsRatio_working_3-way'!S370-'OddsRatio_working_3-way'!R370^2/3</f>
        <v>-0.86619671773953</v>
      </c>
      <c r="V370" s="11">
        <f>'OddsRatio_working_3-way'!S370*'OddsRatio_working_3-way'!R370/3-2*'OddsRatio_working_3-way'!R370^3/27-'OddsRatio_working_3-way'!T370</f>
        <v>0.29766210231598966</v>
      </c>
      <c r="W370" s="11">
        <f>'OddsRatio_working_3-way'!V370^2+4*'OddsRatio_working_3-way'!U370^3/27</f>
        <v>-7.679433658436749E-3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0.15514683433252147</v>
      </c>
      <c r="Y370" s="11">
        <f>IF('OddsRatio_working_3-way'!W370&gt;=0,IF('OddsRatio_working_3-way'!V370+SQRT('OddsRatio_working_3-way'!W370)&gt;0,0,PI()),ACOS('OddsRatio_working_3-way'!V370/(2*'OddsRatio_working_3-way'!X370)))</f>
        <v>0.28631331940305449</v>
      </c>
      <c r="Z370" s="11">
        <f>'OddsRatio_working_3-way'!X370^(1/3)*COS('OddsRatio_working_3-way'!Y370/3)</f>
        <v>0.53489282529201443</v>
      </c>
      <c r="AA370" s="11">
        <f>'OddsRatio_working_3-way'!X370^(1/3)*COS(('OddsRatio_working_3-way'!Y370+2*PI())/3)</f>
        <v>-0.31179084322333417</v>
      </c>
      <c r="AB370" s="11">
        <f>'OddsRatio_working_3-way'!X370^(1/3)*COS(('OddsRatio_working_3-way'!Y370+4*PI())/3)</f>
        <v>-0.22310198206868037</v>
      </c>
      <c r="AC370" s="11">
        <f>'OddsRatio_working_3-way'!X370^(1/3)*SIN('OddsRatio_working_3-way'!Y370/3)</f>
        <v>5.1204537861760803E-2</v>
      </c>
      <c r="AD370" s="11">
        <f>'OddsRatio_working_3-way'!X370^(1/3)*SIN(('OddsRatio_working_3-way'!Y370+2*PI())/3)</f>
        <v>0.43762850607403558</v>
      </c>
      <c r="AE370" s="11">
        <f>'OddsRatio_working_3-way'!X370^(1/3)*SIN(('OddsRatio_working_3-way'!Y370+4*PI())/3)</f>
        <v>-0.48883304393579635</v>
      </c>
      <c r="AF370" s="11">
        <f>-'OddsRatio_working_3-way'!U370/(3*'OddsRatio_working_3-way'!X370^(1/3))*COS(('OddsRatio_working_3-way'!Y370)/3)</f>
        <v>0.53489282529201443</v>
      </c>
      <c r="AG370" s="11">
        <f>-'OddsRatio_working_3-way'!U370/(3*'OddsRatio_working_3-way'!X370^(1/3))*COS(('OddsRatio_working_3-way'!Y370+2*PI())/3)</f>
        <v>-0.31179084322333417</v>
      </c>
      <c r="AH370" s="11">
        <f>-'OddsRatio_working_3-way'!U370/(3*'OddsRatio_working_3-way'!X370^(1/3))*COS(('OddsRatio_working_3-way'!Y370+4*PI())/3)</f>
        <v>-0.22310198206868037</v>
      </c>
      <c r="AI370" s="11">
        <f>'OddsRatio_working_3-way'!U370/(3*'OddsRatio_working_3-way'!X370^(1/3))*SIN(('OddsRatio_working_3-way'!Y370)/3)</f>
        <v>-5.1204537861760803E-2</v>
      </c>
      <c r="AJ370" s="11">
        <f>'OddsRatio_working_3-way'!U370/(3*'OddsRatio_working_3-way'!X370^(1/3))*SIN(('OddsRatio_working_3-way'!Y370+2*PI())/3)</f>
        <v>-0.43762850607403558</v>
      </c>
      <c r="AK370" s="11">
        <f>'OddsRatio_working_3-way'!U370/(3*'OddsRatio_working_3-way'!X370^(1/3))*SIN(('OddsRatio_working_3-way'!Y370+4*PI())/3)</f>
        <v>0.48883304393579635</v>
      </c>
      <c r="AL370" s="11">
        <f>'OddsRatio_working_3-way'!Z370+'OddsRatio_working_3-way'!AF370</f>
        <v>1.0697856505840289</v>
      </c>
      <c r="AM370" s="11">
        <f>'OddsRatio_working_3-way'!AA370+'OddsRatio_working_3-way'!AG370</f>
        <v>-0.62358168644666834</v>
      </c>
      <c r="AN370" s="11">
        <f>'OddsRatio_working_3-way'!AB370+'OddsRatio_working_3-way'!AH370</f>
        <v>-0.44620396413736074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1.0697856505840289</v>
      </c>
      <c r="AS370" s="11">
        <f>IF(('OddsRatio_working_3-way'!X370=0),IF(Q370&gt;0,-Q370^(1/3),(-Q370)^(1/3)),'OddsRatio_working_3-way'!AM370-'OddsRatio_working_3-way'!R370/3)</f>
        <v>-0.62358168644666834</v>
      </c>
      <c r="AT370" s="11">
        <f>IF(('OddsRatio_working_3-way'!X370=0),IF(Q370&gt;0,-Q370^(1/3),(-Q370)^(1/3)),'OddsRatio_working_3-way'!AN370-'OddsRatio_working_3-way'!R370/3)</f>
        <v>-0.44620396413736074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4.13</v>
      </c>
      <c r="D371" s="9">
        <f t="shared" si="78"/>
        <v>0.48405792142328286</v>
      </c>
      <c r="E371" s="9">
        <f t="shared" si="79"/>
        <v>0.28532372509974407</v>
      </c>
      <c r="F371" s="9">
        <f t="shared" si="80"/>
        <v>0.23061835347697313</v>
      </c>
      <c r="G371" s="9">
        <f t="shared" si="81"/>
        <v>1.0658684751190208</v>
      </c>
      <c r="H371" s="9">
        <f t="shared" si="82"/>
        <v>2.0658684751190206</v>
      </c>
      <c r="I371" s="9">
        <f t="shared" si="83"/>
        <v>3.5047909165296991</v>
      </c>
      <c r="J371" s="9">
        <f t="shared" si="84"/>
        <v>4.3361683271225351</v>
      </c>
      <c r="K371" s="11">
        <f t="shared" si="85"/>
        <v>0.5</v>
      </c>
      <c r="L371" s="11">
        <f t="shared" si="86"/>
        <v>0.29850746268656714</v>
      </c>
      <c r="M371" s="11">
        <f t="shared" si="87"/>
        <v>0.24213075060532688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-0.265819811354848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0.23418018864515194</v>
      </c>
      <c r="Q371" s="11">
        <f>2*'OddsRatio_working_3-way'!K371*'OddsRatio_working_3-way'!L371*'OddsRatio_working_3-way'!M371</f>
        <v>7.2277836001590101E-2</v>
      </c>
      <c r="R371" s="11">
        <f t="shared" si="88"/>
        <v>0</v>
      </c>
      <c r="S371" s="11">
        <f t="shared" si="89"/>
        <v>-0.88097342124940525</v>
      </c>
      <c r="T371" s="11">
        <f t="shared" si="90"/>
        <v>-0.27190537692882877</v>
      </c>
      <c r="U371" s="11">
        <f>'OddsRatio_working_3-way'!S371-'OddsRatio_working_3-way'!R371^2/3</f>
        <v>-0.88097342124940525</v>
      </c>
      <c r="V371" s="11">
        <f>'OddsRatio_working_3-way'!S371*'OddsRatio_working_3-way'!R371/3-2*'OddsRatio_working_3-way'!R371^3/27-'OddsRatio_working_3-way'!T371</f>
        <v>0.27190537692882877</v>
      </c>
      <c r="W371" s="11">
        <f>'OddsRatio_working_3-way'!V371^2+4*'OddsRatio_working_3-way'!U371^3/27</f>
        <v>-2.736168150802927E-2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0.1591337609613668</v>
      </c>
      <c r="Y371" s="11">
        <f>IF('OddsRatio_working_3-way'!W371&gt;=0,IF('OddsRatio_working_3-way'!V371+SQRT('OddsRatio_working_3-way'!W371)&gt;0,0,PI()),ACOS('OddsRatio_working_3-way'!V371/(2*'OddsRatio_working_3-way'!X371)))</f>
        <v>0.54653668059376814</v>
      </c>
      <c r="Z371" s="11">
        <f>'OddsRatio_working_3-way'!X371^(1/3)*COS('OddsRatio_working_3-way'!Y371/3)</f>
        <v>0.53293423755951042</v>
      </c>
      <c r="AA371" s="11">
        <f>'OddsRatio_working_3-way'!X371^(1/3)*COS(('OddsRatio_working_3-way'!Y371+2*PI())/3)</f>
        <v>-0.35149169840234895</v>
      </c>
      <c r="AB371" s="11">
        <f>'OddsRatio_working_3-way'!X371^(1/3)*COS(('OddsRatio_working_3-way'!Y371+4*PI())/3)</f>
        <v>-0.18144253915716135</v>
      </c>
      <c r="AC371" s="11">
        <f>'OddsRatio_working_3-way'!X371^(1/3)*SIN('OddsRatio_working_3-way'!Y371/3)</f>
        <v>9.8177927865678652E-2</v>
      </c>
      <c r="AD371" s="11">
        <f>'OddsRatio_working_3-way'!X371^(1/3)*SIN(('OddsRatio_working_3-way'!Y371+2*PI())/3)</f>
        <v>0.41244562434018772</v>
      </c>
      <c r="AE371" s="11">
        <f>'OddsRatio_working_3-way'!X371^(1/3)*SIN(('OddsRatio_working_3-way'!Y371+4*PI())/3)</f>
        <v>-0.51062355220586619</v>
      </c>
      <c r="AF371" s="11">
        <f>-'OddsRatio_working_3-way'!U371/(3*'OddsRatio_working_3-way'!X371^(1/3))*COS(('OddsRatio_working_3-way'!Y371)/3)</f>
        <v>0.53293423755951042</v>
      </c>
      <c r="AG371" s="11">
        <f>-'OddsRatio_working_3-way'!U371/(3*'OddsRatio_working_3-way'!X371^(1/3))*COS(('OddsRatio_working_3-way'!Y371+2*PI())/3)</f>
        <v>-0.35149169840234895</v>
      </c>
      <c r="AH371" s="11">
        <f>-'OddsRatio_working_3-way'!U371/(3*'OddsRatio_working_3-way'!X371^(1/3))*COS(('OddsRatio_working_3-way'!Y371+4*PI())/3)</f>
        <v>-0.18144253915716135</v>
      </c>
      <c r="AI371" s="11">
        <f>'OddsRatio_working_3-way'!U371/(3*'OddsRatio_working_3-way'!X371^(1/3))*SIN(('OddsRatio_working_3-way'!Y371)/3)</f>
        <v>-9.8177927865678652E-2</v>
      </c>
      <c r="AJ371" s="11">
        <f>'OddsRatio_working_3-way'!U371/(3*'OddsRatio_working_3-way'!X371^(1/3))*SIN(('OddsRatio_working_3-way'!Y371+2*PI())/3)</f>
        <v>-0.41244562434018772</v>
      </c>
      <c r="AK371" s="11">
        <f>'OddsRatio_working_3-way'!U371/(3*'OddsRatio_working_3-way'!X371^(1/3))*SIN(('OddsRatio_working_3-way'!Y371+4*PI())/3)</f>
        <v>0.51062355220586619</v>
      </c>
      <c r="AL371" s="11">
        <f>'OddsRatio_working_3-way'!Z371+'OddsRatio_working_3-way'!AF371</f>
        <v>1.0658684751190208</v>
      </c>
      <c r="AM371" s="11">
        <f>'OddsRatio_working_3-way'!AA371+'OddsRatio_working_3-way'!AG371</f>
        <v>-0.7029833968046979</v>
      </c>
      <c r="AN371" s="11">
        <f>'OddsRatio_working_3-way'!AB371+'OddsRatio_working_3-way'!AH371</f>
        <v>-0.36288507831432271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1.0658684751190208</v>
      </c>
      <c r="AS371" s="11">
        <f>IF(('OddsRatio_working_3-way'!X371=0),IF(Q371&gt;0,-Q371^(1/3),(-Q371)^(1/3)),'OddsRatio_working_3-way'!AM371-'OddsRatio_working_3-way'!R371/3)</f>
        <v>-0.7029833968046979</v>
      </c>
      <c r="AT371" s="11">
        <f>IF(('OddsRatio_working_3-way'!X371=0),IF(Q371&gt;0,-Q371^(1/3),(-Q371)^(1/3)),'OddsRatio_working_3-way'!AN371-'OddsRatio_working_3-way'!R371/3)</f>
        <v>-0.36288507831432271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5.21</v>
      </c>
      <c r="B372" s="4">
        <f>IF('True_Odds_Calculator_3-way'!B373="","",'True_Odds_Calculator_3-way'!B373)</f>
        <v>4.0999999999999996</v>
      </c>
      <c r="C372" s="4">
        <f>IF('True_Odds_Calculator_3-way'!C373="","",'True_Odds_Calculator_3-way'!C373)</f>
        <v>1.65</v>
      </c>
      <c r="D372" s="9">
        <f t="shared" si="78"/>
        <v>0.18085278168887131</v>
      </c>
      <c r="E372" s="9">
        <f t="shared" si="79"/>
        <v>0.23067211937846532</v>
      </c>
      <c r="F372" s="9">
        <f t="shared" si="80"/>
        <v>0.58847509893266348</v>
      </c>
      <c r="G372" s="9">
        <f t="shared" si="81"/>
        <v>1.075857302304871</v>
      </c>
      <c r="H372" s="9">
        <f t="shared" si="82"/>
        <v>5.5293592427035065</v>
      </c>
      <c r="I372" s="9">
        <f t="shared" si="83"/>
        <v>4.3351576371450991</v>
      </c>
      <c r="J372" s="9">
        <f t="shared" si="84"/>
        <v>1.6993072464981656</v>
      </c>
      <c r="K372" s="11">
        <f t="shared" si="85"/>
        <v>0.19193857965451055</v>
      </c>
      <c r="L372" s="11">
        <f t="shared" si="86"/>
        <v>0.24390243902439027</v>
      </c>
      <c r="M372" s="11">
        <f t="shared" si="87"/>
        <v>0.60606060606060608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-0.24068643931946199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0.2258434728824692</v>
      </c>
      <c r="Q372" s="11">
        <f>2*'OddsRatio_working_3-way'!K372*'OddsRatio_working_3-way'!L372*'OddsRatio_working_3-way'!M372</f>
        <v>5.6744591176499805E-2</v>
      </c>
      <c r="R372" s="11">
        <f t="shared" si="88"/>
        <v>0</v>
      </c>
      <c r="S372" s="11">
        <f t="shared" si="89"/>
        <v>-0.9383306908400777</v>
      </c>
      <c r="T372" s="11">
        <f t="shared" si="90"/>
        <v>-0.2357614801105723</v>
      </c>
      <c r="U372" s="11">
        <f>'OddsRatio_working_3-way'!S372-'OddsRatio_working_3-way'!R372^2/3</f>
        <v>-0.9383306908400777</v>
      </c>
      <c r="V372" s="11">
        <f>'OddsRatio_working_3-way'!S372*'OddsRatio_working_3-way'!R372/3-2*'OddsRatio_working_3-way'!R372^3/27-'OddsRatio_working_3-way'!T372</f>
        <v>0.2357614801105723</v>
      </c>
      <c r="W372" s="11">
        <f>'OddsRatio_working_3-way'!V372^2+4*'OddsRatio_working_3-way'!U372^3/27</f>
        <v>-6.6811613210095044E-2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0.17492504731600247</v>
      </c>
      <c r="Y372" s="11">
        <f>IF('OddsRatio_working_3-way'!W372&gt;=0,IF('OddsRatio_working_3-way'!V372+SQRT('OddsRatio_working_3-way'!W372)&gt;0,0,PI()),ACOS('OddsRatio_working_3-way'!V372/(2*'OddsRatio_working_3-way'!X372)))</f>
        <v>0.83133115972259319</v>
      </c>
      <c r="Z372" s="11">
        <f>'OddsRatio_working_3-way'!X372^(1/3)*COS('OddsRatio_working_3-way'!Y372/3)</f>
        <v>0.5379286511524356</v>
      </c>
      <c r="AA372" s="11">
        <f>'OddsRatio_working_3-way'!X372^(1/3)*COS(('OddsRatio_working_3-way'!Y372+2*PI())/3)</f>
        <v>-0.40146808934166861</v>
      </c>
      <c r="AB372" s="11">
        <f>'OddsRatio_working_3-way'!X372^(1/3)*COS(('OddsRatio_working_3-way'!Y372+4*PI())/3)</f>
        <v>-0.13646056181076707</v>
      </c>
      <c r="AC372" s="11">
        <f>'OddsRatio_working_3-way'!X372^(1/3)*SIN('OddsRatio_working_3-way'!Y372/3)</f>
        <v>0.15300216735724328</v>
      </c>
      <c r="AD372" s="11">
        <f>'OddsRatio_working_3-way'!X372^(1/3)*SIN(('OddsRatio_working_3-way'!Y372+2*PI())/3)</f>
        <v>0.38935879364288489</v>
      </c>
      <c r="AE372" s="11">
        <f>'OddsRatio_working_3-way'!X372^(1/3)*SIN(('OddsRatio_working_3-way'!Y372+4*PI())/3)</f>
        <v>-0.54236096100012809</v>
      </c>
      <c r="AF372" s="11">
        <f>-'OddsRatio_working_3-way'!U372/(3*'OddsRatio_working_3-way'!X372^(1/3))*COS(('OddsRatio_working_3-way'!Y372)/3)</f>
        <v>0.53792865115243549</v>
      </c>
      <c r="AG372" s="11">
        <f>-'OddsRatio_working_3-way'!U372/(3*'OddsRatio_working_3-way'!X372^(1/3))*COS(('OddsRatio_working_3-way'!Y372+2*PI())/3)</f>
        <v>-0.40146808934166855</v>
      </c>
      <c r="AH372" s="11">
        <f>-'OddsRatio_working_3-way'!U372/(3*'OddsRatio_working_3-way'!X372^(1/3))*COS(('OddsRatio_working_3-way'!Y372+4*PI())/3)</f>
        <v>-0.13646056181076704</v>
      </c>
      <c r="AI372" s="11">
        <f>'OddsRatio_working_3-way'!U372/(3*'OddsRatio_working_3-way'!X372^(1/3))*SIN(('OddsRatio_working_3-way'!Y372)/3)</f>
        <v>-0.15300216735724326</v>
      </c>
      <c r="AJ372" s="11">
        <f>'OddsRatio_working_3-way'!U372/(3*'OddsRatio_working_3-way'!X372^(1/3))*SIN(('OddsRatio_working_3-way'!Y372+2*PI())/3)</f>
        <v>-0.38935879364288478</v>
      </c>
      <c r="AK372" s="11">
        <f>'OddsRatio_working_3-way'!U372/(3*'OddsRatio_working_3-way'!X372^(1/3))*SIN(('OddsRatio_working_3-way'!Y372+4*PI())/3)</f>
        <v>0.54236096100012798</v>
      </c>
      <c r="AL372" s="11">
        <f>'OddsRatio_working_3-way'!Z372+'OddsRatio_working_3-way'!AF372</f>
        <v>1.075857302304871</v>
      </c>
      <c r="AM372" s="11">
        <f>'OddsRatio_working_3-way'!AA372+'OddsRatio_working_3-way'!AG372</f>
        <v>-0.80293617868333711</v>
      </c>
      <c r="AN372" s="11">
        <f>'OddsRatio_working_3-way'!AB372+'OddsRatio_working_3-way'!AH372</f>
        <v>-0.27292112362153409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1.075857302304871</v>
      </c>
      <c r="AS372" s="11">
        <f>IF(('OddsRatio_working_3-way'!X372=0),IF(Q372&gt;0,-Q372^(1/3),(-Q372)^(1/3)),'OddsRatio_working_3-way'!AM372-'OddsRatio_working_3-way'!R372/3)</f>
        <v>-0.80293617868333711</v>
      </c>
      <c r="AT372" s="11">
        <f>IF(('OddsRatio_working_3-way'!X372=0),IF(Q372&gt;0,-Q372^(1/3),(-Q372)^(1/3)),'OddsRatio_working_3-way'!AN372-'OddsRatio_working_3-way'!R372/3)</f>
        <v>-0.27292112362153409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1.76</v>
      </c>
      <c r="B373" s="4">
        <f>IF('True_Odds_Calculator_3-way'!B374="","",'True_Odds_Calculator_3-way'!B374)</f>
        <v>3.67</v>
      </c>
      <c r="C373" s="4">
        <f>IF('True_Odds_Calculator_3-way'!C374="","",'True_Odds_Calculator_3-way'!C374)</f>
        <v>5.12</v>
      </c>
      <c r="D373" s="9">
        <f t="shared" si="78"/>
        <v>0.55331759200290631</v>
      </c>
      <c r="E373" s="9">
        <f t="shared" si="79"/>
        <v>0.2606811995061048</v>
      </c>
      <c r="F373" s="9">
        <f t="shared" si="80"/>
        <v>0.18600120849098858</v>
      </c>
      <c r="G373" s="9">
        <f t="shared" si="81"/>
        <v>1.0622109598846887</v>
      </c>
      <c r="H373" s="9">
        <f t="shared" si="82"/>
        <v>1.8072803295123634</v>
      </c>
      <c r="I373" s="9">
        <f t="shared" si="83"/>
        <v>3.8361032628921188</v>
      </c>
      <c r="J373" s="9">
        <f t="shared" si="84"/>
        <v>5.3763091547249173</v>
      </c>
      <c r="K373" s="11">
        <f t="shared" si="85"/>
        <v>0.56818181818181823</v>
      </c>
      <c r="L373" s="11">
        <f t="shared" si="86"/>
        <v>0.27247956403269757</v>
      </c>
      <c r="M373" s="11">
        <f t="shared" si="87"/>
        <v>0.1953125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-0.25279785035298474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0.22829597705598223</v>
      </c>
      <c r="Q373" s="11">
        <f>2*'OddsRatio_working_3-way'!K373*'OddsRatio_working_3-way'!L373*'OddsRatio_working_3-way'!M373</f>
        <v>6.0475755511518466E-2</v>
      </c>
      <c r="R373" s="11">
        <f t="shared" si="88"/>
        <v>0</v>
      </c>
      <c r="S373" s="11">
        <f t="shared" si="89"/>
        <v>-0.90307720867566621</v>
      </c>
      <c r="T373" s="11">
        <f t="shared" si="90"/>
        <v>-0.23922575064256055</v>
      </c>
      <c r="U373" s="11">
        <f>'OddsRatio_working_3-way'!S373-'OddsRatio_working_3-way'!R373^2/3</f>
        <v>-0.90307720867566621</v>
      </c>
      <c r="V373" s="11">
        <f>'OddsRatio_working_3-way'!S373*'OddsRatio_working_3-way'!R373/3-2*'OddsRatio_working_3-way'!R373^3/27-'OddsRatio_working_3-way'!T373</f>
        <v>0.23922575064256055</v>
      </c>
      <c r="W373" s="11">
        <f>'OddsRatio_working_3-way'!V373^2+4*'OddsRatio_working_3-way'!U373^3/27</f>
        <v>-5.1882627354887835E-2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0.16516021549194618</v>
      </c>
      <c r="Y373" s="11">
        <f>IF('OddsRatio_working_3-way'!W373&gt;=0,IF('OddsRatio_working_3-way'!V373+SQRT('OddsRatio_working_3-way'!W373)&gt;0,0,PI()),ACOS('OddsRatio_working_3-way'!V373/(2*'OddsRatio_working_3-way'!X373)))</f>
        <v>0.76088896970486863</v>
      </c>
      <c r="Z373" s="11">
        <f>'OddsRatio_working_3-way'!X373^(1/3)*COS('OddsRatio_working_3-way'!Y373/3)</f>
        <v>0.53110547994234436</v>
      </c>
      <c r="AA373" s="11">
        <f>'OddsRatio_working_3-way'!X373^(1/3)*COS(('OddsRatio_working_3-way'!Y373+2*PI())/3)</f>
        <v>-0.38477743980440976</v>
      </c>
      <c r="AB373" s="11">
        <f>'OddsRatio_working_3-way'!X373^(1/3)*COS(('OddsRatio_working_3-way'!Y373+4*PI())/3)</f>
        <v>-0.14632804013793463</v>
      </c>
      <c r="AC373" s="11">
        <f>'OddsRatio_working_3-way'!X373^(1/3)*SIN('OddsRatio_working_3-way'!Y373/3)</f>
        <v>0.13766882508554426</v>
      </c>
      <c r="AD373" s="11">
        <f>'OddsRatio_working_3-way'!X373^(1/3)*SIN(('OddsRatio_working_3-way'!Y373+2*PI())/3)</f>
        <v>0.39111642517642475</v>
      </c>
      <c r="AE373" s="11">
        <f>'OddsRatio_working_3-way'!X373^(1/3)*SIN(('OddsRatio_working_3-way'!Y373+4*PI())/3)</f>
        <v>-0.52878525026196888</v>
      </c>
      <c r="AF373" s="11">
        <f>-'OddsRatio_working_3-way'!U373/(3*'OddsRatio_working_3-way'!X373^(1/3))*COS(('OddsRatio_working_3-way'!Y373)/3)</f>
        <v>0.53110547994234436</v>
      </c>
      <c r="AG373" s="11">
        <f>-'OddsRatio_working_3-way'!U373/(3*'OddsRatio_working_3-way'!X373^(1/3))*COS(('OddsRatio_working_3-way'!Y373+2*PI())/3)</f>
        <v>-0.38477743980440976</v>
      </c>
      <c r="AH373" s="11">
        <f>-'OddsRatio_working_3-way'!U373/(3*'OddsRatio_working_3-way'!X373^(1/3))*COS(('OddsRatio_working_3-way'!Y373+4*PI())/3)</f>
        <v>-0.14632804013793463</v>
      </c>
      <c r="AI373" s="11">
        <f>'OddsRatio_working_3-way'!U373/(3*'OddsRatio_working_3-way'!X373^(1/3))*SIN(('OddsRatio_working_3-way'!Y373)/3)</f>
        <v>-0.13766882508554426</v>
      </c>
      <c r="AJ373" s="11">
        <f>'OddsRatio_working_3-way'!U373/(3*'OddsRatio_working_3-way'!X373^(1/3))*SIN(('OddsRatio_working_3-way'!Y373+2*PI())/3)</f>
        <v>-0.39111642517642475</v>
      </c>
      <c r="AK373" s="11">
        <f>'OddsRatio_working_3-way'!U373/(3*'OddsRatio_working_3-way'!X373^(1/3))*SIN(('OddsRatio_working_3-way'!Y373+4*PI())/3)</f>
        <v>0.52878525026196888</v>
      </c>
      <c r="AL373" s="11">
        <f>'OddsRatio_working_3-way'!Z373+'OddsRatio_working_3-way'!AF373</f>
        <v>1.0622109598846887</v>
      </c>
      <c r="AM373" s="11">
        <f>'OddsRatio_working_3-way'!AA373+'OddsRatio_working_3-way'!AG373</f>
        <v>-0.76955487960881952</v>
      </c>
      <c r="AN373" s="11">
        <f>'OddsRatio_working_3-way'!AB373+'OddsRatio_working_3-way'!AH373</f>
        <v>-0.29265608027586926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1.0622109598846887</v>
      </c>
      <c r="AS373" s="11">
        <f>IF(('OddsRatio_working_3-way'!X373=0),IF(Q373&gt;0,-Q373^(1/3),(-Q373)^(1/3)),'OddsRatio_working_3-way'!AM373-'OddsRatio_working_3-way'!R373/3)</f>
        <v>-0.76955487960881952</v>
      </c>
      <c r="AT373" s="11">
        <f>IF(('OddsRatio_working_3-way'!X373=0),IF(Q373&gt;0,-Q373^(1/3),(-Q373)^(1/3)),'OddsRatio_working_3-way'!AN373-'OddsRatio_working_3-way'!R373/3)</f>
        <v>-0.29265608027586926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1.87</v>
      </c>
      <c r="B374" s="4">
        <f>IF('True_Odds_Calculator_3-way'!B375="","",'True_Odds_Calculator_3-way'!B375)</f>
        <v>4.01</v>
      </c>
      <c r="C374" s="4">
        <f>IF('True_Odds_Calculator_3-way'!C375="","",'True_Odds_Calculator_3-way'!C375)</f>
        <v>4.1900000000000004</v>
      </c>
      <c r="D374" s="9">
        <f t="shared" si="78"/>
        <v>0.52551720057084539</v>
      </c>
      <c r="E374" s="9">
        <f t="shared" si="79"/>
        <v>0.24249581823719177</v>
      </c>
      <c r="F374" s="9">
        <f t="shared" si="80"/>
        <v>0.23198698119196268</v>
      </c>
      <c r="G374" s="9">
        <f t="shared" si="81"/>
        <v>1.0378014791657886</v>
      </c>
      <c r="H374" s="9">
        <f t="shared" si="82"/>
        <v>1.9028872868742366</v>
      </c>
      <c r="I374" s="9">
        <f t="shared" si="83"/>
        <v>4.1237824522890234</v>
      </c>
      <c r="J374" s="9">
        <f t="shared" si="84"/>
        <v>4.3105867185388655</v>
      </c>
      <c r="K374" s="11">
        <f t="shared" si="85"/>
        <v>0.53475935828876997</v>
      </c>
      <c r="L374" s="11">
        <f t="shared" si="86"/>
        <v>0.24937655860349128</v>
      </c>
      <c r="M374" s="11">
        <f t="shared" si="87"/>
        <v>0.2386634844868735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-0.26587434264262133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0.22501911468950558</v>
      </c>
      <c r="Q374" s="11">
        <f>2*'OddsRatio_working_3-way'!K374*'OddsRatio_working_3-way'!L374*'OddsRatio_working_3-way'!M374</f>
        <v>6.3654629332250523E-2</v>
      </c>
      <c r="R374" s="11">
        <f t="shared" si="88"/>
        <v>0</v>
      </c>
      <c r="S374" s="11">
        <f t="shared" si="89"/>
        <v>-0.8463363273528357</v>
      </c>
      <c r="T374" s="11">
        <f t="shared" si="90"/>
        <v>-0.239416217072938</v>
      </c>
      <c r="U374" s="11">
        <f>'OddsRatio_working_3-way'!S374-'OddsRatio_working_3-way'!R374^2/3</f>
        <v>-0.8463363273528357</v>
      </c>
      <c r="V374" s="11">
        <f>'OddsRatio_working_3-way'!S374*'OddsRatio_working_3-way'!R374/3-2*'OddsRatio_working_3-way'!R374^3/27-'OddsRatio_working_3-way'!T374</f>
        <v>0.239416217072938</v>
      </c>
      <c r="W374" s="11">
        <f>'OddsRatio_working_3-way'!V374^2+4*'OddsRatio_working_3-way'!U374^3/27</f>
        <v>-3.2489973925396799E-2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0.14984166553641962</v>
      </c>
      <c r="Y374" s="11">
        <f>IF('OddsRatio_working_3-way'!W374&gt;=0,IF('OddsRatio_working_3-way'!V374+SQRT('OddsRatio_working_3-way'!W374)&gt;0,0,PI()),ACOS('OddsRatio_working_3-way'!V374/(2*'OddsRatio_working_3-way'!X374)))</f>
        <v>0.64533662464783259</v>
      </c>
      <c r="Z374" s="11">
        <f>'OddsRatio_working_3-way'!X374^(1/3)*COS('OddsRatio_working_3-way'!Y374/3)</f>
        <v>0.51890073958289429</v>
      </c>
      <c r="AA374" s="11">
        <f>'OddsRatio_working_3-way'!X374^(1/3)*COS(('OddsRatio_working_3-way'!Y374+2*PI())/3)</f>
        <v>-0.35763692021182275</v>
      </c>
      <c r="AB374" s="11">
        <f>'OddsRatio_working_3-way'!X374^(1/3)*COS(('OddsRatio_working_3-way'!Y374+4*PI())/3)</f>
        <v>-0.16126381937107159</v>
      </c>
      <c r="AC374" s="11">
        <f>'OddsRatio_working_3-way'!X374^(1/3)*SIN('OddsRatio_working_3-way'!Y374/3)</f>
        <v>0.11337606263200929</v>
      </c>
      <c r="AD374" s="11">
        <f>'OddsRatio_working_3-way'!X374^(1/3)*SIN(('OddsRatio_working_3-way'!Y374+2*PI())/3)</f>
        <v>0.39269319120531521</v>
      </c>
      <c r="AE374" s="11">
        <f>'OddsRatio_working_3-way'!X374^(1/3)*SIN(('OddsRatio_working_3-way'!Y374+4*PI())/3)</f>
        <v>-0.50606925383732448</v>
      </c>
      <c r="AF374" s="11">
        <f>-'OddsRatio_working_3-way'!U374/(3*'OddsRatio_working_3-way'!X374^(1/3))*COS(('OddsRatio_working_3-way'!Y374)/3)</f>
        <v>0.51890073958289429</v>
      </c>
      <c r="AG374" s="11">
        <f>-'OddsRatio_working_3-way'!U374/(3*'OddsRatio_working_3-way'!X374^(1/3))*COS(('OddsRatio_working_3-way'!Y374+2*PI())/3)</f>
        <v>-0.35763692021182275</v>
      </c>
      <c r="AH374" s="11">
        <f>-'OddsRatio_working_3-way'!U374/(3*'OddsRatio_working_3-way'!X374^(1/3))*COS(('OddsRatio_working_3-way'!Y374+4*PI())/3)</f>
        <v>-0.16126381937107159</v>
      </c>
      <c r="AI374" s="11">
        <f>'OddsRatio_working_3-way'!U374/(3*'OddsRatio_working_3-way'!X374^(1/3))*SIN(('OddsRatio_working_3-way'!Y374)/3)</f>
        <v>-0.11337606263200929</v>
      </c>
      <c r="AJ374" s="11">
        <f>'OddsRatio_working_3-way'!U374/(3*'OddsRatio_working_3-way'!X374^(1/3))*SIN(('OddsRatio_working_3-way'!Y374+2*PI())/3)</f>
        <v>-0.39269319120531521</v>
      </c>
      <c r="AK374" s="11">
        <f>'OddsRatio_working_3-way'!U374/(3*'OddsRatio_working_3-way'!X374^(1/3))*SIN(('OddsRatio_working_3-way'!Y374+4*PI())/3)</f>
        <v>0.50606925383732448</v>
      </c>
      <c r="AL374" s="11">
        <f>'OddsRatio_working_3-way'!Z374+'OddsRatio_working_3-way'!AF374</f>
        <v>1.0378014791657886</v>
      </c>
      <c r="AM374" s="11">
        <f>'OddsRatio_working_3-way'!AA374+'OddsRatio_working_3-way'!AG374</f>
        <v>-0.7152738404236455</v>
      </c>
      <c r="AN374" s="11">
        <f>'OddsRatio_working_3-way'!AB374+'OddsRatio_working_3-way'!AH374</f>
        <v>-0.32252763874214319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1.0378014791657886</v>
      </c>
      <c r="AS374" s="11">
        <f>IF(('OddsRatio_working_3-way'!X374=0),IF(Q374&gt;0,-Q374^(1/3),(-Q374)^(1/3)),'OddsRatio_working_3-way'!AM374-'OddsRatio_working_3-way'!R374/3)</f>
        <v>-0.7152738404236455</v>
      </c>
      <c r="AT374" s="11">
        <f>IF(('OddsRatio_working_3-way'!X374=0),IF(Q374&gt;0,-Q374^(1/3),(-Q374)^(1/3)),'OddsRatio_working_3-way'!AN374-'OddsRatio_working_3-way'!R374/3)</f>
        <v>-0.32252763874214319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2.56</v>
      </c>
      <c r="B375" s="4">
        <f>IF('True_Odds_Calculator_3-way'!B376="","",'True_Odds_Calculator_3-way'!B376)</f>
        <v>3.46</v>
      </c>
      <c r="C375" s="4">
        <f>IF('True_Odds_Calculator_3-way'!C376="","",'True_Odds_Calculator_3-way'!C376)</f>
        <v>2.93</v>
      </c>
      <c r="D375" s="9">
        <f t="shared" si="78"/>
        <v>0.38315601738850302</v>
      </c>
      <c r="E375" s="9">
        <f t="shared" si="79"/>
        <v>0.28259020810935653</v>
      </c>
      <c r="F375" s="9">
        <f t="shared" si="80"/>
        <v>0.33425377450214044</v>
      </c>
      <c r="G375" s="9">
        <f t="shared" si="81"/>
        <v>1.0319890368977642</v>
      </c>
      <c r="H375" s="9">
        <f t="shared" si="82"/>
        <v>2.6099028975605121</v>
      </c>
      <c r="I375" s="9">
        <f t="shared" si="83"/>
        <v>3.5386930307685001</v>
      </c>
      <c r="J375" s="9">
        <f t="shared" si="84"/>
        <v>2.9917388412126855</v>
      </c>
      <c r="K375" s="11">
        <f t="shared" si="85"/>
        <v>0.390625</v>
      </c>
      <c r="L375" s="11">
        <f t="shared" si="86"/>
        <v>0.28901734104046245</v>
      </c>
      <c r="M375" s="11">
        <f t="shared" si="87"/>
        <v>0.34129692832764502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-0.28538643739272829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0.22926263587760659</v>
      </c>
      <c r="Q375" s="11">
        <f>2*'OddsRatio_working_3-way'!K375*'OddsRatio_working_3-way'!L375*'OddsRatio_working_3-way'!M375</f>
        <v>7.7063070883229098E-2</v>
      </c>
      <c r="R375" s="11">
        <f t="shared" si="88"/>
        <v>0</v>
      </c>
      <c r="S375" s="11">
        <f t="shared" si="89"/>
        <v>-0.80334103460604134</v>
      </c>
      <c r="T375" s="11">
        <f t="shared" si="90"/>
        <v>-0.27003059986757688</v>
      </c>
      <c r="U375" s="11">
        <f>'OddsRatio_working_3-way'!S375-'OddsRatio_working_3-way'!R375^2/3</f>
        <v>-0.80334103460604134</v>
      </c>
      <c r="V375" s="11">
        <f>'OddsRatio_working_3-way'!S375*'OddsRatio_working_3-way'!R375/3-2*'OddsRatio_working_3-way'!R375^3/27-'OddsRatio_working_3-way'!T375</f>
        <v>0.27003059986757688</v>
      </c>
      <c r="W375" s="11">
        <f>'OddsRatio_working_3-way'!V375^2+4*'OddsRatio_working_3-way'!U375^3/27</f>
        <v>-3.889640137721348E-3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0.13856962600310788</v>
      </c>
      <c r="Y375" s="11">
        <f>IF('OddsRatio_working_3-way'!W375&gt;=0,IF('OddsRatio_working_3-way'!V375+SQRT('OddsRatio_working_3-way'!W375)&gt;0,0,PI()),ACOS('OddsRatio_working_3-way'!V375/(2*'OddsRatio_working_3-way'!X375)))</f>
        <v>0.22698246799241484</v>
      </c>
      <c r="Z375" s="11">
        <f>'OddsRatio_working_3-way'!X375^(1/3)*COS('OddsRatio_working_3-way'!Y375/3)</f>
        <v>0.51599451844888211</v>
      </c>
      <c r="AA375" s="11">
        <f>'OddsRatio_working_3-way'!X375^(1/3)*COS(('OddsRatio_working_3-way'!Y375+2*PI())/3)</f>
        <v>-0.29187204851588977</v>
      </c>
      <c r="AB375" s="11">
        <f>'OddsRatio_working_3-way'!X375^(1/3)*COS(('OddsRatio_working_3-way'!Y375+4*PI())/3)</f>
        <v>-0.2241224699329924</v>
      </c>
      <c r="AC375" s="11">
        <f>'OddsRatio_working_3-way'!X375^(1/3)*SIN('OddsRatio_working_3-way'!Y375/3)</f>
        <v>3.911523743231949E-2</v>
      </c>
      <c r="AD375" s="11">
        <f>'OddsRatio_working_3-way'!X375^(1/3)*SIN(('OddsRatio_working_3-way'!Y375+2*PI())/3)</f>
        <v>0.42730674247409028</v>
      </c>
      <c r="AE375" s="11">
        <f>'OddsRatio_working_3-way'!X375^(1/3)*SIN(('OddsRatio_working_3-way'!Y375+4*PI())/3)</f>
        <v>-0.46642197990640982</v>
      </c>
      <c r="AF375" s="11">
        <f>-'OddsRatio_working_3-way'!U375/(3*'OddsRatio_working_3-way'!X375^(1/3))*COS(('OddsRatio_working_3-way'!Y375)/3)</f>
        <v>0.51599451844888211</v>
      </c>
      <c r="AG375" s="11">
        <f>-'OddsRatio_working_3-way'!U375/(3*'OddsRatio_working_3-way'!X375^(1/3))*COS(('OddsRatio_working_3-way'!Y375+2*PI())/3)</f>
        <v>-0.29187204851588977</v>
      </c>
      <c r="AH375" s="11">
        <f>-'OddsRatio_working_3-way'!U375/(3*'OddsRatio_working_3-way'!X375^(1/3))*COS(('OddsRatio_working_3-way'!Y375+4*PI())/3)</f>
        <v>-0.2241224699329924</v>
      </c>
      <c r="AI375" s="11">
        <f>'OddsRatio_working_3-way'!U375/(3*'OddsRatio_working_3-way'!X375^(1/3))*SIN(('OddsRatio_working_3-way'!Y375)/3)</f>
        <v>-3.911523743231949E-2</v>
      </c>
      <c r="AJ375" s="11">
        <f>'OddsRatio_working_3-way'!U375/(3*'OddsRatio_working_3-way'!X375^(1/3))*SIN(('OddsRatio_working_3-way'!Y375+2*PI())/3)</f>
        <v>-0.42730674247409028</v>
      </c>
      <c r="AK375" s="11">
        <f>'OddsRatio_working_3-way'!U375/(3*'OddsRatio_working_3-way'!X375^(1/3))*SIN(('OddsRatio_working_3-way'!Y375+4*PI())/3)</f>
        <v>0.46642197990640982</v>
      </c>
      <c r="AL375" s="11">
        <f>'OddsRatio_working_3-way'!Z375+'OddsRatio_working_3-way'!AF375</f>
        <v>1.0319890368977642</v>
      </c>
      <c r="AM375" s="11">
        <f>'OddsRatio_working_3-way'!AA375+'OddsRatio_working_3-way'!AG375</f>
        <v>-0.58374409703177954</v>
      </c>
      <c r="AN375" s="11">
        <f>'OddsRatio_working_3-way'!AB375+'OddsRatio_working_3-way'!AH375</f>
        <v>-0.44824493986598479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1.0319890368977642</v>
      </c>
      <c r="AS375" s="11">
        <f>IF(('OddsRatio_working_3-way'!X375=0),IF(Q375&gt;0,-Q375^(1/3),(-Q375)^(1/3)),'OddsRatio_working_3-way'!AM375-'OddsRatio_working_3-way'!R375/3)</f>
        <v>-0.58374409703177954</v>
      </c>
      <c r="AT375" s="11">
        <f>IF(('OddsRatio_working_3-way'!X375=0),IF(Q375&gt;0,-Q375^(1/3),(-Q375)^(1/3)),'OddsRatio_working_3-way'!AN375-'OddsRatio_working_3-way'!R375/3)</f>
        <v>-0.44824493986598479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2.37</v>
      </c>
      <c r="B376" s="4">
        <f>IF('True_Odds_Calculator_3-way'!B377="","",'True_Odds_Calculator_3-way'!B377)</f>
        <v>3.11</v>
      </c>
      <c r="C376" s="4">
        <f>IF('True_Odds_Calculator_3-way'!C377="","",'True_Odds_Calculator_3-way'!C377)</f>
        <v>3.38</v>
      </c>
      <c r="D376" s="9">
        <f t="shared" si="78"/>
        <v>0.40756653651810909</v>
      </c>
      <c r="E376" s="9">
        <f t="shared" si="79"/>
        <v>0.30876239739622074</v>
      </c>
      <c r="F376" s="9">
        <f t="shared" si="80"/>
        <v>0.28367106608567028</v>
      </c>
      <c r="G376" s="9">
        <f t="shared" si="81"/>
        <v>1.0610124882126186</v>
      </c>
      <c r="H376" s="9">
        <f t="shared" si="82"/>
        <v>2.4535871088512877</v>
      </c>
      <c r="I376" s="9">
        <f t="shared" si="83"/>
        <v>3.238736350128625</v>
      </c>
      <c r="J376" s="9">
        <f t="shared" si="84"/>
        <v>3.5252097219460312</v>
      </c>
      <c r="K376" s="11">
        <f t="shared" si="85"/>
        <v>0.42194092827004215</v>
      </c>
      <c r="L376" s="11">
        <f t="shared" si="86"/>
        <v>0.32154340836012862</v>
      </c>
      <c r="M376" s="11">
        <f t="shared" si="87"/>
        <v>0.29585798816568049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-0.2761560385864934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0.23521888160566667</v>
      </c>
      <c r="Q376" s="11">
        <f>2*'OddsRatio_working_3-way'!K376*'OddsRatio_working_3-way'!L376*'OddsRatio_working_3-way'!M376</f>
        <v>8.0279481776678055E-2</v>
      </c>
      <c r="R376" s="11">
        <f t="shared" si="88"/>
        <v>0</v>
      </c>
      <c r="S376" s="11">
        <f t="shared" si="89"/>
        <v>-0.85176077557324525</v>
      </c>
      <c r="T376" s="11">
        <f t="shared" si="90"/>
        <v>-0.29070333637312129</v>
      </c>
      <c r="U376" s="11">
        <f>'OddsRatio_working_3-way'!S376-'OddsRatio_working_3-way'!R376^2/3</f>
        <v>-0.85176077557324525</v>
      </c>
      <c r="V376" s="11">
        <f>'OddsRatio_working_3-way'!S376*'OddsRatio_working_3-way'!R376/3-2*'OddsRatio_working_3-way'!R376^3/27-'OddsRatio_working_3-way'!T376</f>
        <v>0.29070333637312129</v>
      </c>
      <c r="W376" s="11">
        <f>'OddsRatio_working_3-way'!V376^2+4*'OddsRatio_working_3-way'!U376^3/27</f>
        <v>-7.0396283485099354E-3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0.15128454822533433</v>
      </c>
      <c r="Y376" s="11">
        <f>IF('OddsRatio_working_3-way'!W376&gt;=0,IF('OddsRatio_working_3-way'!V376+SQRT('OddsRatio_working_3-way'!W376)&gt;0,0,PI()),ACOS('OddsRatio_working_3-way'!V376/(2*'OddsRatio_working_3-way'!X376)))</f>
        <v>0.28098304245374539</v>
      </c>
      <c r="Z376" s="11">
        <f>'OddsRatio_working_3-way'!X376^(1/3)*COS('OddsRatio_working_3-way'!Y376/3)</f>
        <v>0.53050624410630931</v>
      </c>
      <c r="AA376" s="11">
        <f>'OddsRatio_working_3-way'!X376^(1/3)*COS(('OddsRatio_working_3-way'!Y376+2*PI())/3)</f>
        <v>-0.30841024911780068</v>
      </c>
      <c r="AB376" s="11">
        <f>'OddsRatio_working_3-way'!X376^(1/3)*COS(('OddsRatio_working_3-way'!Y376+4*PI())/3)</f>
        <v>-0.22209599498850902</v>
      </c>
      <c r="AC376" s="11">
        <f>'OddsRatio_working_3-way'!X376^(1/3)*SIN('OddsRatio_working_3-way'!Y376/3)</f>
        <v>4.9833557856448524E-2</v>
      </c>
      <c r="AD376" s="11">
        <f>'OddsRatio_working_3-way'!X376^(1/3)*SIN(('OddsRatio_working_3-way'!Y376+2*PI())/3)</f>
        <v>0.43451510533410831</v>
      </c>
      <c r="AE376" s="11">
        <f>'OddsRatio_working_3-way'!X376^(1/3)*SIN(('OddsRatio_working_3-way'!Y376+4*PI())/3)</f>
        <v>-0.48434866319055664</v>
      </c>
      <c r="AF376" s="11">
        <f>-'OddsRatio_working_3-way'!U376/(3*'OddsRatio_working_3-way'!X376^(1/3))*COS(('OddsRatio_working_3-way'!Y376)/3)</f>
        <v>0.53050624410630931</v>
      </c>
      <c r="AG376" s="11">
        <f>-'OddsRatio_working_3-way'!U376/(3*'OddsRatio_working_3-way'!X376^(1/3))*COS(('OddsRatio_working_3-way'!Y376+2*PI())/3)</f>
        <v>-0.30841024911780068</v>
      </c>
      <c r="AH376" s="11">
        <f>-'OddsRatio_working_3-way'!U376/(3*'OddsRatio_working_3-way'!X376^(1/3))*COS(('OddsRatio_working_3-way'!Y376+4*PI())/3)</f>
        <v>-0.22209599498850902</v>
      </c>
      <c r="AI376" s="11">
        <f>'OddsRatio_working_3-way'!U376/(3*'OddsRatio_working_3-way'!X376^(1/3))*SIN(('OddsRatio_working_3-way'!Y376)/3)</f>
        <v>-4.9833557856448524E-2</v>
      </c>
      <c r="AJ376" s="11">
        <f>'OddsRatio_working_3-way'!U376/(3*'OddsRatio_working_3-way'!X376^(1/3))*SIN(('OddsRatio_working_3-way'!Y376+2*PI())/3)</f>
        <v>-0.43451510533410831</v>
      </c>
      <c r="AK376" s="11">
        <f>'OddsRatio_working_3-way'!U376/(3*'OddsRatio_working_3-way'!X376^(1/3))*SIN(('OddsRatio_working_3-way'!Y376+4*PI())/3)</f>
        <v>0.48434866319055664</v>
      </c>
      <c r="AL376" s="11">
        <f>'OddsRatio_working_3-way'!Z376+'OddsRatio_working_3-way'!AF376</f>
        <v>1.0610124882126186</v>
      </c>
      <c r="AM376" s="11">
        <f>'OddsRatio_working_3-way'!AA376+'OddsRatio_working_3-way'!AG376</f>
        <v>-0.61682049823560137</v>
      </c>
      <c r="AN376" s="11">
        <f>'OddsRatio_working_3-way'!AB376+'OddsRatio_working_3-way'!AH376</f>
        <v>-0.44419198997701803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1.0610124882126186</v>
      </c>
      <c r="AS376" s="11">
        <f>IF(('OddsRatio_working_3-way'!X376=0),IF(Q376&gt;0,-Q376^(1/3),(-Q376)^(1/3)),'OddsRatio_working_3-way'!AM376-'OddsRatio_working_3-way'!R376/3)</f>
        <v>-0.61682049823560137</v>
      </c>
      <c r="AT376" s="11">
        <f>IF(('OddsRatio_working_3-way'!X376=0),IF(Q376&gt;0,-Q376^(1/3),(-Q376)^(1/3)),'OddsRatio_working_3-way'!AN376-'OddsRatio_working_3-way'!R376/3)</f>
        <v>-0.44419198997701803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2.54</v>
      </c>
      <c r="B377" s="4">
        <f>IF('True_Odds_Calculator_3-way'!B378="","",'True_Odds_Calculator_3-way'!B378)</f>
        <v>2.72</v>
      </c>
      <c r="C377" s="4">
        <f>IF('True_Odds_Calculator_3-way'!C378="","",'True_Odds_Calculator_3-way'!C378)</f>
        <v>3.47</v>
      </c>
      <c r="D377" s="9">
        <f t="shared" si="78"/>
        <v>0.37616636805180931</v>
      </c>
      <c r="E377" s="9">
        <f t="shared" si="79"/>
        <v>0.3506020056737571</v>
      </c>
      <c r="F377" s="9">
        <f t="shared" si="80"/>
        <v>0.27323162627443381</v>
      </c>
      <c r="G377" s="9">
        <f t="shared" si="81"/>
        <v>1.0768819554238807</v>
      </c>
      <c r="H377" s="9">
        <f t="shared" si="82"/>
        <v>2.6583982113527762</v>
      </c>
      <c r="I377" s="9">
        <f t="shared" si="83"/>
        <v>2.8522369633290747</v>
      </c>
      <c r="J377" s="9">
        <f t="shared" si="84"/>
        <v>3.6598984298969848</v>
      </c>
      <c r="K377" s="11">
        <f t="shared" si="85"/>
        <v>0.39370078740157477</v>
      </c>
      <c r="L377" s="11">
        <f t="shared" si="86"/>
        <v>0.36764705882352938</v>
      </c>
      <c r="M377" s="11">
        <f t="shared" si="87"/>
        <v>0.28818443804034583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-0.27290659166841313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0.23901355227697738</v>
      </c>
      <c r="Q377" s="11">
        <f>2*'OddsRatio_working_3-way'!K377*'OddsRatio_working_3-way'!L377*'OddsRatio_working_3-way'!M377</f>
        <v>8.3425323656885639E-2</v>
      </c>
      <c r="R377" s="11">
        <f t="shared" si="88"/>
        <v>0</v>
      </c>
      <c r="S377" s="11">
        <f t="shared" si="89"/>
        <v>-0.87580717935675045</v>
      </c>
      <c r="T377" s="11">
        <f t="shared" si="90"/>
        <v>-0.30569186015942423</v>
      </c>
      <c r="U377" s="11">
        <f>'OddsRatio_working_3-way'!S377-'OddsRatio_working_3-way'!R377^2/3</f>
        <v>-0.87580717935675045</v>
      </c>
      <c r="V377" s="11">
        <f>'OddsRatio_working_3-way'!S377*'OddsRatio_working_3-way'!R377/3-2*'OddsRatio_working_3-way'!R377^3/27-'OddsRatio_working_3-way'!T377</f>
        <v>0.30569186015942423</v>
      </c>
      <c r="W377" s="11">
        <f>'OddsRatio_working_3-way'!V377^2+4*'OddsRatio_working_3-way'!U377^3/27</f>
        <v>-6.0750904692404711E-3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0.15773601668370596</v>
      </c>
      <c r="Y377" s="11">
        <f>IF('OddsRatio_working_3-way'!W377&gt;=0,IF('OddsRatio_working_3-way'!V377+SQRT('OddsRatio_working_3-way'!W377)&gt;0,0,PI()),ACOS('OddsRatio_working_3-way'!V377/(2*'OddsRatio_working_3-way'!X377)))</f>
        <v>0.24965269571420934</v>
      </c>
      <c r="Z377" s="11">
        <f>'OddsRatio_working_3-way'!X377^(1/3)*COS('OddsRatio_working_3-way'!Y377/3)</f>
        <v>0.53844097771194044</v>
      </c>
      <c r="AA377" s="11">
        <f>'OddsRatio_working_3-way'!X377^(1/3)*COS(('OddsRatio_working_3-way'!Y377+2*PI())/3)</f>
        <v>-0.30811496120931281</v>
      </c>
      <c r="AB377" s="11">
        <f>'OddsRatio_working_3-way'!X377^(1/3)*COS(('OddsRatio_working_3-way'!Y377+4*PI())/3)</f>
        <v>-0.23032601650262774</v>
      </c>
      <c r="AC377" s="11">
        <f>'OddsRatio_working_3-way'!X377^(1/3)*SIN('OddsRatio_working_3-way'!Y377/3)</f>
        <v>4.4911468166381599E-2</v>
      </c>
      <c r="AD377" s="11">
        <f>'OddsRatio_working_3-way'!X377^(1/3)*SIN(('OddsRatio_working_3-way'!Y377+2*PI())/3)</f>
        <v>0.44384783105388032</v>
      </c>
      <c r="AE377" s="11">
        <f>'OddsRatio_working_3-way'!X377^(1/3)*SIN(('OddsRatio_working_3-way'!Y377+4*PI())/3)</f>
        <v>-0.4887592992202619</v>
      </c>
      <c r="AF377" s="11">
        <f>-'OddsRatio_working_3-way'!U377/(3*'OddsRatio_working_3-way'!X377^(1/3))*COS(('OddsRatio_working_3-way'!Y377)/3)</f>
        <v>0.53844097771194022</v>
      </c>
      <c r="AG377" s="11">
        <f>-'OddsRatio_working_3-way'!U377/(3*'OddsRatio_working_3-way'!X377^(1/3))*COS(('OddsRatio_working_3-way'!Y377+2*PI())/3)</f>
        <v>-0.3081149612093127</v>
      </c>
      <c r="AH377" s="11">
        <f>-'OddsRatio_working_3-way'!U377/(3*'OddsRatio_working_3-way'!X377^(1/3))*COS(('OddsRatio_working_3-way'!Y377+4*PI())/3)</f>
        <v>-0.23032601650262766</v>
      </c>
      <c r="AI377" s="11">
        <f>'OddsRatio_working_3-way'!U377/(3*'OddsRatio_working_3-way'!X377^(1/3))*SIN(('OddsRatio_working_3-way'!Y377)/3)</f>
        <v>-4.4911468166381585E-2</v>
      </c>
      <c r="AJ377" s="11">
        <f>'OddsRatio_working_3-way'!U377/(3*'OddsRatio_working_3-way'!X377^(1/3))*SIN(('OddsRatio_working_3-way'!Y377+2*PI())/3)</f>
        <v>-0.44384783105388015</v>
      </c>
      <c r="AK377" s="11">
        <f>'OddsRatio_working_3-way'!U377/(3*'OddsRatio_working_3-way'!X377^(1/3))*SIN(('OddsRatio_working_3-way'!Y377+4*PI())/3)</f>
        <v>0.48875929922026168</v>
      </c>
      <c r="AL377" s="11">
        <f>'OddsRatio_working_3-way'!Z377+'OddsRatio_working_3-way'!AF377</f>
        <v>1.0768819554238807</v>
      </c>
      <c r="AM377" s="11">
        <f>'OddsRatio_working_3-way'!AA377+'OddsRatio_working_3-way'!AG377</f>
        <v>-0.61622992241862551</v>
      </c>
      <c r="AN377" s="11">
        <f>'OddsRatio_working_3-way'!AB377+'OddsRatio_working_3-way'!AH377</f>
        <v>-0.46065203300525537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1.0768819554238807</v>
      </c>
      <c r="AS377" s="11">
        <f>IF(('OddsRatio_working_3-way'!X377=0),IF(Q377&gt;0,-Q377^(1/3),(-Q377)^(1/3)),'OddsRatio_working_3-way'!AM377-'OddsRatio_working_3-way'!R377/3)</f>
        <v>-0.61622992241862551</v>
      </c>
      <c r="AT377" s="11">
        <f>IF(('OddsRatio_working_3-way'!X377=0),IF(Q377&gt;0,-Q377^(1/3),(-Q377)^(1/3)),'OddsRatio_working_3-way'!AN377-'OddsRatio_working_3-way'!R377/3)</f>
        <v>-0.46065203300525537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1.84</v>
      </c>
      <c r="B378" s="4">
        <f>IF('True_Odds_Calculator_3-way'!B379="","",'True_Odds_Calculator_3-way'!B379)</f>
        <v>3.79</v>
      </c>
      <c r="C378" s="4">
        <f>IF('True_Odds_Calculator_3-way'!C379="","",'True_Odds_Calculator_3-way'!C379)</f>
        <v>4.5999999999999996</v>
      </c>
      <c r="D378" s="9">
        <f t="shared" si="78"/>
        <v>0.53339101625977081</v>
      </c>
      <c r="E378" s="9">
        <f t="shared" si="79"/>
        <v>0.2560441451089156</v>
      </c>
      <c r="F378" s="9">
        <f t="shared" si="80"/>
        <v>0.21056483863131367</v>
      </c>
      <c r="G378" s="9">
        <f t="shared" si="81"/>
        <v>1.0414252742766534</v>
      </c>
      <c r="H378" s="9">
        <f t="shared" si="82"/>
        <v>1.874797230392389</v>
      </c>
      <c r="I378" s="9">
        <f t="shared" si="83"/>
        <v>3.9055765152318629</v>
      </c>
      <c r="J378" s="9">
        <f t="shared" si="84"/>
        <v>4.7491309873959517</v>
      </c>
      <c r="K378" s="11">
        <f t="shared" si="85"/>
        <v>0.54347826086956519</v>
      </c>
      <c r="L378" s="11">
        <f t="shared" si="86"/>
        <v>0.26385224274406333</v>
      </c>
      <c r="M378" s="11">
        <f t="shared" si="87"/>
        <v>0.21739130434782611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-0.26300931213869949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0.22538418183359848</v>
      </c>
      <c r="Q378" s="11">
        <f>2*'OddsRatio_working_3-way'!K378*'OddsRatio_working_3-way'!L378*'OddsRatio_working_3-way'!M378</f>
        <v>6.2346938266555608E-2</v>
      </c>
      <c r="R378" s="11">
        <f t="shared" si="88"/>
        <v>0</v>
      </c>
      <c r="S378" s="11">
        <f t="shared" si="89"/>
        <v>-0.85694373328781914</v>
      </c>
      <c r="T378" s="11">
        <f t="shared" si="90"/>
        <v>-0.23705220837837326</v>
      </c>
      <c r="U378" s="11">
        <f>'OddsRatio_working_3-way'!S378-'OddsRatio_working_3-way'!R378^2/3</f>
        <v>-0.85694373328781914</v>
      </c>
      <c r="V378" s="11">
        <f>'OddsRatio_working_3-way'!S378*'OddsRatio_working_3-way'!R378/3-2*'OddsRatio_working_3-way'!R378^3/27-'OddsRatio_working_3-way'!T378</f>
        <v>0.23705220837837326</v>
      </c>
      <c r="W378" s="11">
        <f>'OddsRatio_working_3-way'!V378^2+4*'OddsRatio_working_3-way'!U378^3/27</f>
        <v>-3.7035706213747785E-2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0.15266749466635937</v>
      </c>
      <c r="Y378" s="11">
        <f>IF('OddsRatio_working_3-way'!W378&gt;=0,IF('OddsRatio_working_3-way'!V378+SQRT('OddsRatio_working_3-way'!W378)&gt;0,0,PI()),ACOS('OddsRatio_working_3-way'!V378/(2*'OddsRatio_working_3-way'!X378)))</f>
        <v>0.68191421347600989</v>
      </c>
      <c r="Z378" s="11">
        <f>'OddsRatio_working_3-way'!X378^(1/3)*COS('OddsRatio_working_3-way'!Y378/3)</f>
        <v>0.52071263713832672</v>
      </c>
      <c r="AA378" s="11">
        <f>'OddsRatio_working_3-way'!X378^(1/3)*COS(('OddsRatio_working_3-way'!Y378+2*PI())/3)</f>
        <v>-0.36466209724557108</v>
      </c>
      <c r="AB378" s="11">
        <f>'OddsRatio_working_3-way'!X378^(1/3)*COS(('OddsRatio_working_3-way'!Y378+4*PI())/3)</f>
        <v>-0.15605053989275577</v>
      </c>
      <c r="AC378" s="11">
        <f>'OddsRatio_working_3-way'!X378^(1/3)*SIN('OddsRatio_working_3-way'!Y378/3)</f>
        <v>0.12044193879371498</v>
      </c>
      <c r="AD378" s="11">
        <f>'OddsRatio_working_3-way'!X378^(1/3)*SIN(('OddsRatio_working_3-way'!Y378+2*PI())/3)</f>
        <v>0.39072940243652171</v>
      </c>
      <c r="AE378" s="11">
        <f>'OddsRatio_working_3-way'!X378^(1/3)*SIN(('OddsRatio_working_3-way'!Y378+4*PI())/3)</f>
        <v>-0.51117134123023678</v>
      </c>
      <c r="AF378" s="11">
        <f>-'OddsRatio_working_3-way'!U378/(3*'OddsRatio_working_3-way'!X378^(1/3))*COS(('OddsRatio_working_3-way'!Y378)/3)</f>
        <v>0.52071263713832672</v>
      </c>
      <c r="AG378" s="11">
        <f>-'OddsRatio_working_3-way'!U378/(3*'OddsRatio_working_3-way'!X378^(1/3))*COS(('OddsRatio_working_3-way'!Y378+2*PI())/3)</f>
        <v>-0.36466209724557108</v>
      </c>
      <c r="AH378" s="11">
        <f>-'OddsRatio_working_3-way'!U378/(3*'OddsRatio_working_3-way'!X378^(1/3))*COS(('OddsRatio_working_3-way'!Y378+4*PI())/3)</f>
        <v>-0.15605053989275577</v>
      </c>
      <c r="AI378" s="11">
        <f>'OddsRatio_working_3-way'!U378/(3*'OddsRatio_working_3-way'!X378^(1/3))*SIN(('OddsRatio_working_3-way'!Y378)/3)</f>
        <v>-0.12044193879371498</v>
      </c>
      <c r="AJ378" s="11">
        <f>'OddsRatio_working_3-way'!U378/(3*'OddsRatio_working_3-way'!X378^(1/3))*SIN(('OddsRatio_working_3-way'!Y378+2*PI())/3)</f>
        <v>-0.39072940243652171</v>
      </c>
      <c r="AK378" s="11">
        <f>'OddsRatio_working_3-way'!U378/(3*'OddsRatio_working_3-way'!X378^(1/3))*SIN(('OddsRatio_working_3-way'!Y378+4*PI())/3)</f>
        <v>0.51117134123023678</v>
      </c>
      <c r="AL378" s="11">
        <f>'OddsRatio_working_3-way'!Z378+'OddsRatio_working_3-way'!AF378</f>
        <v>1.0414252742766534</v>
      </c>
      <c r="AM378" s="11">
        <f>'OddsRatio_working_3-way'!AA378+'OddsRatio_working_3-way'!AG378</f>
        <v>-0.72932419449114216</v>
      </c>
      <c r="AN378" s="11">
        <f>'OddsRatio_working_3-way'!AB378+'OddsRatio_working_3-way'!AH378</f>
        <v>-0.31210107978551155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1.0414252742766534</v>
      </c>
      <c r="AS378" s="11">
        <f>IF(('OddsRatio_working_3-way'!X378=0),IF(Q378&gt;0,-Q378^(1/3),(-Q378)^(1/3)),'OddsRatio_working_3-way'!AM378-'OddsRatio_working_3-way'!R378/3)</f>
        <v>-0.72932419449114216</v>
      </c>
      <c r="AT378" s="11">
        <f>IF(('OddsRatio_working_3-way'!X378=0),IF(Q378&gt;0,-Q378^(1/3),(-Q378)^(1/3)),'OddsRatio_working_3-way'!AN378-'OddsRatio_working_3-way'!R378/3)</f>
        <v>-0.31210107978551155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2.8</v>
      </c>
      <c r="B379" s="4">
        <f>IF('True_Odds_Calculator_3-way'!B380="","",'True_Odds_Calculator_3-way'!B380)</f>
        <v>3.23</v>
      </c>
      <c r="C379" s="4">
        <f>IF('True_Odds_Calculator_3-way'!C380="","",'True_Odds_Calculator_3-way'!C380)</f>
        <v>2.73</v>
      </c>
      <c r="D379" s="9">
        <f t="shared" si="78"/>
        <v>0.34590568958592605</v>
      </c>
      <c r="E379" s="9">
        <f t="shared" si="79"/>
        <v>0.2991601605162662</v>
      </c>
      <c r="F379" s="9">
        <f t="shared" si="80"/>
        <v>0.35493414989780758</v>
      </c>
      <c r="G379" s="9">
        <f t="shared" si="81"/>
        <v>1.0505341165183424</v>
      </c>
      <c r="H379" s="9">
        <f t="shared" si="82"/>
        <v>2.8909614097330167</v>
      </c>
      <c r="I379" s="9">
        <f t="shared" si="83"/>
        <v>3.3426910798359031</v>
      </c>
      <c r="J379" s="9">
        <f t="shared" si="84"/>
        <v>2.8174240215767328</v>
      </c>
      <c r="K379" s="11">
        <f t="shared" si="85"/>
        <v>0.35714285714285715</v>
      </c>
      <c r="L379" s="11">
        <f t="shared" si="86"/>
        <v>0.30959752321981426</v>
      </c>
      <c r="M379" s="11">
        <f t="shared" si="87"/>
        <v>0.36630036630036628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-0.28125501212630799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0.2332916972456999</v>
      </c>
      <c r="Q379" s="11">
        <f>2*'OddsRatio_working_3-way'!K379*'OddsRatio_working_3-way'!L379*'OddsRatio_working_3-way'!M379</f>
        <v>8.1004061543645797E-2</v>
      </c>
      <c r="R379" s="11">
        <f t="shared" si="88"/>
        <v>0</v>
      </c>
      <c r="S379" s="11">
        <f t="shared" si="89"/>
        <v>-0.82946680836724651</v>
      </c>
      <c r="T379" s="11">
        <f t="shared" si="90"/>
        <v>-0.28800930846084949</v>
      </c>
      <c r="U379" s="11">
        <f>'OddsRatio_working_3-way'!S379-'OddsRatio_working_3-way'!R379^2/3</f>
        <v>-0.82946680836724651</v>
      </c>
      <c r="V379" s="11">
        <f>'OddsRatio_working_3-way'!S379*'OddsRatio_working_3-way'!R379/3-2*'OddsRatio_working_3-way'!R379^3/27-'OddsRatio_working_3-way'!T379</f>
        <v>0.28800930846084949</v>
      </c>
      <c r="W379" s="11">
        <f>'OddsRatio_working_3-way'!V379^2+4*'OddsRatio_working_3-way'!U379^3/27</f>
        <v>-1.5966768460314584E-3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0.14538400755080338</v>
      </c>
      <c r="Y379" s="11">
        <f>IF('OddsRatio_working_3-way'!W379&gt;=0,IF('OddsRatio_working_3-way'!V379+SQRT('OddsRatio_working_3-way'!W379)&gt;0,0,PI()),ACOS('OddsRatio_working_3-way'!V379/(2*'OddsRatio_working_3-way'!X379)))</f>
        <v>0.13786004331222923</v>
      </c>
      <c r="Z379" s="11">
        <f>'OddsRatio_working_3-way'!X379^(1/3)*COS('OddsRatio_working_3-way'!Y379/3)</f>
        <v>0.52526705825917119</v>
      </c>
      <c r="AA379" s="11">
        <f>'OddsRatio_working_3-way'!X379^(1/3)*COS(('OddsRatio_working_3-way'!Y379+2*PI())/3)</f>
        <v>-0.28355218641510466</v>
      </c>
      <c r="AB379" s="11">
        <f>'OddsRatio_working_3-way'!X379^(1/3)*COS(('OddsRatio_working_3-way'!Y379+4*PI())/3)</f>
        <v>-0.24171487184406637</v>
      </c>
      <c r="AC379" s="11">
        <f>'OddsRatio_working_3-way'!X379^(1/3)*SIN('OddsRatio_working_3-way'!Y379/3)</f>
        <v>2.4154784829760002E-2</v>
      </c>
      <c r="AD379" s="11">
        <f>'OddsRatio_working_3-way'!X379^(1/3)*SIN(('OddsRatio_working_3-way'!Y379+2*PI())/3)</f>
        <v>0.44281722380868305</v>
      </c>
      <c r="AE379" s="11">
        <f>'OddsRatio_working_3-way'!X379^(1/3)*SIN(('OddsRatio_working_3-way'!Y379+4*PI())/3)</f>
        <v>-0.46697200863844301</v>
      </c>
      <c r="AF379" s="11">
        <f>-'OddsRatio_working_3-way'!U379/(3*'OddsRatio_working_3-way'!X379^(1/3))*COS(('OddsRatio_working_3-way'!Y379)/3)</f>
        <v>0.52526705825917108</v>
      </c>
      <c r="AG379" s="11">
        <f>-'OddsRatio_working_3-way'!U379/(3*'OddsRatio_working_3-way'!X379^(1/3))*COS(('OddsRatio_working_3-way'!Y379+2*PI())/3)</f>
        <v>-0.2835521864151046</v>
      </c>
      <c r="AH379" s="11">
        <f>-'OddsRatio_working_3-way'!U379/(3*'OddsRatio_working_3-way'!X379^(1/3))*COS(('OddsRatio_working_3-way'!Y379+4*PI())/3)</f>
        <v>-0.24171487184406634</v>
      </c>
      <c r="AI379" s="11">
        <f>'OddsRatio_working_3-way'!U379/(3*'OddsRatio_working_3-way'!X379^(1/3))*SIN(('OddsRatio_working_3-way'!Y379)/3)</f>
        <v>-2.4154784829759999E-2</v>
      </c>
      <c r="AJ379" s="11">
        <f>'OddsRatio_working_3-way'!U379/(3*'OddsRatio_working_3-way'!X379^(1/3))*SIN(('OddsRatio_working_3-way'!Y379+2*PI())/3)</f>
        <v>-0.44281722380868294</v>
      </c>
      <c r="AK379" s="11">
        <f>'OddsRatio_working_3-way'!U379/(3*'OddsRatio_working_3-way'!X379^(1/3))*SIN(('OddsRatio_working_3-way'!Y379+4*PI())/3)</f>
        <v>0.4669720086384429</v>
      </c>
      <c r="AL379" s="11">
        <f>'OddsRatio_working_3-way'!Z379+'OddsRatio_working_3-way'!AF379</f>
        <v>1.0505341165183424</v>
      </c>
      <c r="AM379" s="11">
        <f>'OddsRatio_working_3-way'!AA379+'OddsRatio_working_3-way'!AG379</f>
        <v>-0.5671043728302092</v>
      </c>
      <c r="AN379" s="11">
        <f>'OddsRatio_working_3-way'!AB379+'OddsRatio_working_3-way'!AH379</f>
        <v>-0.48342974368813274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1.0505341165183424</v>
      </c>
      <c r="AS379" s="11">
        <f>IF(('OddsRatio_working_3-way'!X379=0),IF(Q379&gt;0,-Q379^(1/3),(-Q379)^(1/3)),'OddsRatio_working_3-way'!AM379-'OddsRatio_working_3-way'!R379/3)</f>
        <v>-0.5671043728302092</v>
      </c>
      <c r="AT379" s="11">
        <f>IF(('OddsRatio_working_3-way'!X379=0),IF(Q379&gt;0,-Q379^(1/3),(-Q379)^(1/3)),'OddsRatio_working_3-way'!AN379-'OddsRatio_working_3-way'!R379/3)</f>
        <v>-0.48342974368813274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2.38</v>
      </c>
      <c r="B380" s="4">
        <f>IF('True_Odds_Calculator_3-way'!B381="","",'True_Odds_Calculator_3-way'!B381)</f>
        <v>3.42</v>
      </c>
      <c r="C380" s="4">
        <f>IF('True_Odds_Calculator_3-way'!C381="","",'True_Odds_Calculator_3-way'!C381)</f>
        <v>3.12</v>
      </c>
      <c r="D380" s="9">
        <f t="shared" si="78"/>
        <v>0.40806654926935837</v>
      </c>
      <c r="E380" s="9">
        <f t="shared" si="79"/>
        <v>0.28218520423096216</v>
      </c>
      <c r="F380" s="9">
        <f t="shared" si="80"/>
        <v>0.3097482464996793</v>
      </c>
      <c r="G380" s="9">
        <f t="shared" si="81"/>
        <v>1.05114541710453</v>
      </c>
      <c r="H380" s="9">
        <f t="shared" si="82"/>
        <v>2.4505806756042521</v>
      </c>
      <c r="I380" s="9">
        <f t="shared" si="83"/>
        <v>3.5437719093929632</v>
      </c>
      <c r="J380" s="9">
        <f t="shared" si="84"/>
        <v>3.2284282842616037</v>
      </c>
      <c r="K380" s="11">
        <f t="shared" si="85"/>
        <v>0.42016806722689076</v>
      </c>
      <c r="L380" s="11">
        <f t="shared" si="86"/>
        <v>0.29239766081871343</v>
      </c>
      <c r="M380" s="11">
        <f t="shared" si="87"/>
        <v>0.32051282051282048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-0.27878708838461175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0.23311168822004735</v>
      </c>
      <c r="Q380" s="11">
        <f>2*'OddsRatio_working_3-way'!K380*'OddsRatio_working_3-way'!L380*'OddsRatio_working_3-way'!M380</f>
        <v>7.8753948722988965E-2</v>
      </c>
      <c r="R380" s="11">
        <f t="shared" si="88"/>
        <v>0</v>
      </c>
      <c r="S380" s="11">
        <f t="shared" si="89"/>
        <v>-0.83616386099792728</v>
      </c>
      <c r="T380" s="11">
        <f t="shared" si="90"/>
        <v>-0.28248779087767811</v>
      </c>
      <c r="U380" s="11">
        <f>'OddsRatio_working_3-way'!S380-'OddsRatio_working_3-way'!R380^2/3</f>
        <v>-0.83616386099792728</v>
      </c>
      <c r="V380" s="11">
        <f>'OddsRatio_working_3-way'!S380*'OddsRatio_working_3-way'!R380/3-2*'OddsRatio_working_3-way'!R380^3/27-'OddsRatio_working_3-way'!T380</f>
        <v>0.28248779087767811</v>
      </c>
      <c r="W380" s="11">
        <f>'OddsRatio_working_3-way'!V380^2+4*'OddsRatio_working_3-way'!U380^3/27</f>
        <v>-6.8111204099813444E-3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0.14714828609682493</v>
      </c>
      <c r="Y380" s="11">
        <f>IF('OddsRatio_working_3-way'!W380&gt;=0,IF('OddsRatio_working_3-way'!V380+SQRT('OddsRatio_working_3-way'!W380)&gt;0,0,PI()),ACOS('OddsRatio_working_3-way'!V380/(2*'OddsRatio_working_3-way'!X380)))</f>
        <v>0.28424178829936819</v>
      </c>
      <c r="Z380" s="11">
        <f>'OddsRatio_working_3-way'!X380^(1/3)*COS('OddsRatio_working_3-way'!Y380/3)</f>
        <v>0.52557270855226501</v>
      </c>
      <c r="AA380" s="11">
        <f>'OddsRatio_working_3-way'!X380^(1/3)*COS(('OddsRatio_working_3-way'!Y380+2*PI())/3)</f>
        <v>-0.30604096406814041</v>
      </c>
      <c r="AB380" s="11">
        <f>'OddsRatio_working_3-way'!X380^(1/3)*COS(('OddsRatio_working_3-way'!Y380+4*PI())/3)</f>
        <v>-0.21953174448412463</v>
      </c>
      <c r="AC380" s="11">
        <f>'OddsRatio_working_3-way'!X380^(1/3)*SIN('OddsRatio_working_3-way'!Y380/3)</f>
        <v>4.9946121214215898E-2</v>
      </c>
      <c r="AD380" s="11">
        <f>'OddsRatio_working_3-way'!X380^(1/3)*SIN(('OddsRatio_working_3-way'!Y380+2*PI())/3)</f>
        <v>0.4301862565349483</v>
      </c>
      <c r="AE380" s="11">
        <f>'OddsRatio_working_3-way'!X380^(1/3)*SIN(('OddsRatio_working_3-way'!Y380+4*PI())/3)</f>
        <v>-0.48013237774916423</v>
      </c>
      <c r="AF380" s="11">
        <f>-'OddsRatio_working_3-way'!U380/(3*'OddsRatio_working_3-way'!X380^(1/3))*COS(('OddsRatio_working_3-way'!Y380)/3)</f>
        <v>0.5255727085522649</v>
      </c>
      <c r="AG380" s="11">
        <f>-'OddsRatio_working_3-way'!U380/(3*'OddsRatio_working_3-way'!X380^(1/3))*COS(('OddsRatio_working_3-way'!Y380+2*PI())/3)</f>
        <v>-0.30604096406814035</v>
      </c>
      <c r="AH380" s="11">
        <f>-'OddsRatio_working_3-way'!U380/(3*'OddsRatio_working_3-way'!X380^(1/3))*COS(('OddsRatio_working_3-way'!Y380+4*PI())/3)</f>
        <v>-0.21953174448412457</v>
      </c>
      <c r="AI380" s="11">
        <f>'OddsRatio_working_3-way'!U380/(3*'OddsRatio_working_3-way'!X380^(1/3))*SIN(('OddsRatio_working_3-way'!Y380)/3)</f>
        <v>-4.9946121214215884E-2</v>
      </c>
      <c r="AJ380" s="11">
        <f>'OddsRatio_working_3-way'!U380/(3*'OddsRatio_working_3-way'!X380^(1/3))*SIN(('OddsRatio_working_3-way'!Y380+2*PI())/3)</f>
        <v>-0.43018625653494819</v>
      </c>
      <c r="AK380" s="11">
        <f>'OddsRatio_working_3-way'!U380/(3*'OddsRatio_working_3-way'!X380^(1/3))*SIN(('OddsRatio_working_3-way'!Y380+4*PI())/3)</f>
        <v>0.48013237774916417</v>
      </c>
      <c r="AL380" s="11">
        <f>'OddsRatio_working_3-way'!Z380+'OddsRatio_working_3-way'!AF380</f>
        <v>1.05114541710453</v>
      </c>
      <c r="AM380" s="11">
        <f>'OddsRatio_working_3-way'!AA380+'OddsRatio_working_3-way'!AG380</f>
        <v>-0.61208192813628082</v>
      </c>
      <c r="AN380" s="11">
        <f>'OddsRatio_working_3-way'!AB380+'OddsRatio_working_3-way'!AH380</f>
        <v>-0.4390634889682492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1.05114541710453</v>
      </c>
      <c r="AS380" s="11">
        <f>IF(('OddsRatio_working_3-way'!X380=0),IF(Q380&gt;0,-Q380^(1/3),(-Q380)^(1/3)),'OddsRatio_working_3-way'!AM380-'OddsRatio_working_3-way'!R380/3)</f>
        <v>-0.61208192813628082</v>
      </c>
      <c r="AT380" s="11">
        <f>IF(('OddsRatio_working_3-way'!X380=0),IF(Q380&gt;0,-Q380^(1/3),(-Q380)^(1/3)),'OddsRatio_working_3-way'!AN380-'OddsRatio_working_3-way'!R380/3)</f>
        <v>-0.4390634889682492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2.5099999999999998</v>
      </c>
      <c r="B381" s="4">
        <f>IF('True_Odds_Calculator_3-way'!B382="","",'True_Odds_Calculator_3-way'!B382)</f>
        <v>3.17</v>
      </c>
      <c r="C381" s="4">
        <f>IF('True_Odds_Calculator_3-way'!C382="","",'True_Odds_Calculator_3-way'!C382)</f>
        <v>3.03</v>
      </c>
      <c r="D381" s="9">
        <f t="shared" si="78"/>
        <v>0.38281016765501147</v>
      </c>
      <c r="E381" s="9">
        <f t="shared" si="79"/>
        <v>0.30148109282690844</v>
      </c>
      <c r="F381" s="9">
        <f t="shared" si="80"/>
        <v>0.31570873951808026</v>
      </c>
      <c r="G381" s="9">
        <f t="shared" si="81"/>
        <v>1.0677223930903827</v>
      </c>
      <c r="H381" s="9">
        <f t="shared" si="82"/>
        <v>2.6122608135664778</v>
      </c>
      <c r="I381" s="9">
        <f t="shared" si="83"/>
        <v>3.3169575930061304</v>
      </c>
      <c r="J381" s="9">
        <f t="shared" si="84"/>
        <v>3.1674764579734771</v>
      </c>
      <c r="K381" s="11">
        <f t="shared" si="85"/>
        <v>0.39840637450199207</v>
      </c>
      <c r="L381" s="11">
        <f t="shared" si="86"/>
        <v>0.31545741324921134</v>
      </c>
      <c r="M381" s="11">
        <f t="shared" si="87"/>
        <v>0.33003300330033003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-0.27590343460050148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0.2368429686735562</v>
      </c>
      <c r="Q381" s="11">
        <f>2*'OddsRatio_working_3-way'!K381*'OddsRatio_working_3-way'!L381*'OddsRatio_working_3-way'!M381</f>
        <v>8.2957256978478527E-2</v>
      </c>
      <c r="R381" s="11">
        <f t="shared" si="88"/>
        <v>0</v>
      </c>
      <c r="S381" s="11">
        <f t="shared" si="89"/>
        <v>-0.85842703994061009</v>
      </c>
      <c r="T381" s="11">
        <f t="shared" si="90"/>
        <v>-0.30067497020686867</v>
      </c>
      <c r="U381" s="11">
        <f>'OddsRatio_working_3-way'!S381-'OddsRatio_working_3-way'!R381^2/3</f>
        <v>-0.85842703994061009</v>
      </c>
      <c r="V381" s="11">
        <f>'OddsRatio_working_3-way'!S381*'OddsRatio_working_3-way'!R381/3-2*'OddsRatio_working_3-way'!R381^3/27-'OddsRatio_working_3-way'!T381</f>
        <v>0.30067497020686867</v>
      </c>
      <c r="W381" s="11">
        <f>'OddsRatio_working_3-way'!V381^2+4*'OddsRatio_working_3-way'!U381^3/27</f>
        <v>-3.3089764796973842E-3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0.15306405047283209</v>
      </c>
      <c r="Y381" s="11">
        <f>IF('OddsRatio_working_3-way'!W381&gt;=0,IF('OddsRatio_working_3-way'!V381+SQRT('OddsRatio_working_3-way'!W381)&gt;0,0,PI()),ACOS('OddsRatio_working_3-way'!V381/(2*'OddsRatio_working_3-way'!X381)))</f>
        <v>0.18903105243105767</v>
      </c>
      <c r="Z381" s="11">
        <f>'OddsRatio_working_3-way'!X381^(1/3)*COS('OddsRatio_working_3-way'!Y381/3)</f>
        <v>0.53386119654519137</v>
      </c>
      <c r="AA381" s="11">
        <f>'OddsRatio_working_3-way'!X381^(1/3)*COS(('OddsRatio_working_3-way'!Y381+2*PI())/3)</f>
        <v>-0.2961012530930649</v>
      </c>
      <c r="AB381" s="11">
        <f>'OddsRatio_working_3-way'!X381^(1/3)*COS(('OddsRatio_working_3-way'!Y381+4*PI())/3)</f>
        <v>-0.23775994345212617</v>
      </c>
      <c r="AC381" s="11">
        <f>'OddsRatio_working_3-way'!X381^(1/3)*SIN('OddsRatio_working_3-way'!Y381/3)</f>
        <v>3.3683370826071236E-2</v>
      </c>
      <c r="AD381" s="11">
        <f>'OddsRatio_working_3-way'!X381^(1/3)*SIN(('OddsRatio_working_3-way'!Y381+2*PI())/3)</f>
        <v>0.44549567288985731</v>
      </c>
      <c r="AE381" s="11">
        <f>'OddsRatio_working_3-way'!X381^(1/3)*SIN(('OddsRatio_working_3-way'!Y381+4*PI())/3)</f>
        <v>-0.47917904371592862</v>
      </c>
      <c r="AF381" s="11">
        <f>-'OddsRatio_working_3-way'!U381/(3*'OddsRatio_working_3-way'!X381^(1/3))*COS(('OddsRatio_working_3-way'!Y381)/3)</f>
        <v>0.53386119654519137</v>
      </c>
      <c r="AG381" s="11">
        <f>-'OddsRatio_working_3-way'!U381/(3*'OddsRatio_working_3-way'!X381^(1/3))*COS(('OddsRatio_working_3-way'!Y381+2*PI())/3)</f>
        <v>-0.2961012530930649</v>
      </c>
      <c r="AH381" s="11">
        <f>-'OddsRatio_working_3-way'!U381/(3*'OddsRatio_working_3-way'!X381^(1/3))*COS(('OddsRatio_working_3-way'!Y381+4*PI())/3)</f>
        <v>-0.23775994345212617</v>
      </c>
      <c r="AI381" s="11">
        <f>'OddsRatio_working_3-way'!U381/(3*'OddsRatio_working_3-way'!X381^(1/3))*SIN(('OddsRatio_working_3-way'!Y381)/3)</f>
        <v>-3.3683370826071236E-2</v>
      </c>
      <c r="AJ381" s="11">
        <f>'OddsRatio_working_3-way'!U381/(3*'OddsRatio_working_3-way'!X381^(1/3))*SIN(('OddsRatio_working_3-way'!Y381+2*PI())/3)</f>
        <v>-0.44549567288985731</v>
      </c>
      <c r="AK381" s="11">
        <f>'OddsRatio_working_3-way'!U381/(3*'OddsRatio_working_3-way'!X381^(1/3))*SIN(('OddsRatio_working_3-way'!Y381+4*PI())/3)</f>
        <v>0.47917904371592862</v>
      </c>
      <c r="AL381" s="11">
        <f>'OddsRatio_working_3-way'!Z381+'OddsRatio_working_3-way'!AF381</f>
        <v>1.0677223930903827</v>
      </c>
      <c r="AM381" s="11">
        <f>'OddsRatio_working_3-way'!AA381+'OddsRatio_working_3-way'!AG381</f>
        <v>-0.5922025061861298</v>
      </c>
      <c r="AN381" s="11">
        <f>'OddsRatio_working_3-way'!AB381+'OddsRatio_working_3-way'!AH381</f>
        <v>-0.47551988690425234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1.0677223930903827</v>
      </c>
      <c r="AS381" s="11">
        <f>IF(('OddsRatio_working_3-way'!X381=0),IF(Q381&gt;0,-Q381^(1/3),(-Q381)^(1/3)),'OddsRatio_working_3-way'!AM381-'OddsRatio_working_3-way'!R381/3)</f>
        <v>-0.5922025061861298</v>
      </c>
      <c r="AT381" s="11">
        <f>IF(('OddsRatio_working_3-way'!X381=0),IF(Q381&gt;0,-Q381^(1/3),(-Q381)^(1/3)),'OddsRatio_working_3-way'!AN381-'OddsRatio_working_3-way'!R381/3)</f>
        <v>-0.47551988690425234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2.99</v>
      </c>
      <c r="B382" s="4">
        <f>IF('True_Odds_Calculator_3-way'!B383="","",'True_Odds_Calculator_3-way'!B383)</f>
        <v>2.83</v>
      </c>
      <c r="C382" s="4">
        <f>IF('True_Odds_Calculator_3-way'!C383="","",'True_Odds_Calculator_3-way'!C383)</f>
        <v>2.9</v>
      </c>
      <c r="D382" s="9">
        <f t="shared" si="78"/>
        <v>0.32372403879744832</v>
      </c>
      <c r="E382" s="9">
        <f t="shared" si="79"/>
        <v>0.34233832458776481</v>
      </c>
      <c r="F382" s="9">
        <f t="shared" si="80"/>
        <v>0.33393763661478681</v>
      </c>
      <c r="G382" s="9">
        <f t="shared" si="81"/>
        <v>1.049774269763379</v>
      </c>
      <c r="H382" s="9">
        <f t="shared" si="82"/>
        <v>3.0890507968291239</v>
      </c>
      <c r="I382" s="9">
        <f t="shared" si="83"/>
        <v>2.9210869136669837</v>
      </c>
      <c r="J382" s="9">
        <f t="shared" si="84"/>
        <v>2.9945711125504197</v>
      </c>
      <c r="K382" s="11">
        <f t="shared" si="85"/>
        <v>0.33444816053511706</v>
      </c>
      <c r="L382" s="11">
        <f t="shared" si="86"/>
        <v>0.35335689045936397</v>
      </c>
      <c r="M382" s="11">
        <f t="shared" si="87"/>
        <v>0.34482758620689657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-0.2819695072279027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0.2330989982040782</v>
      </c>
      <c r="Q382" s="11">
        <f>2*'OddsRatio_working_3-way'!K382*'OddsRatio_working_3-way'!L382*'OddsRatio_working_3-way'!M382</f>
        <v>8.1503146225202161E-2</v>
      </c>
      <c r="R382" s="11">
        <f t="shared" si="88"/>
        <v>0</v>
      </c>
      <c r="S382" s="11">
        <f t="shared" si="89"/>
        <v>-0.82668158162107663</v>
      </c>
      <c r="T382" s="11">
        <f t="shared" si="90"/>
        <v>-0.28904950406331348</v>
      </c>
      <c r="U382" s="11">
        <f>'OddsRatio_working_3-way'!S382-'OddsRatio_working_3-way'!R382^2/3</f>
        <v>-0.82668158162107663</v>
      </c>
      <c r="V382" s="11">
        <f>'OddsRatio_working_3-way'!S382*'OddsRatio_working_3-way'!R382/3-2*'OddsRatio_working_3-way'!R382^3/27-'OddsRatio_working_3-way'!T382</f>
        <v>0.28904950406331348</v>
      </c>
      <c r="W382" s="11">
        <f>'OddsRatio_working_3-way'!V382^2+4*'OddsRatio_working_3-way'!U382^3/27</f>
        <v>-1.4760017505245637E-4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0.14465235564474913</v>
      </c>
      <c r="Y382" s="11">
        <f>IF('OddsRatio_working_3-way'!W382&gt;=0,IF('OddsRatio_working_3-way'!V382+SQRT('OddsRatio_working_3-way'!W382)&gt;0,0,PI()),ACOS('OddsRatio_working_3-way'!V382/(2*'OddsRatio_working_3-way'!X382)))</f>
        <v>4.2006418928990152E-2</v>
      </c>
      <c r="Z382" s="11">
        <f>'OddsRatio_working_3-way'!X382^(1/3)*COS('OddsRatio_working_3-way'!Y382/3)</f>
        <v>0.52488713488168959</v>
      </c>
      <c r="AA382" s="11">
        <f>'OddsRatio_working_3-way'!X382^(1/3)*COS(('OddsRatio_working_3-way'!Y382+2*PI())/3)</f>
        <v>-0.26880887434919293</v>
      </c>
      <c r="AB382" s="11">
        <f>'OddsRatio_working_3-way'!X382^(1/3)*COS(('OddsRatio_working_3-way'!Y382+4*PI())/3)</f>
        <v>-0.2560782605324966</v>
      </c>
      <c r="AC382" s="11">
        <f>'OddsRatio_working_3-way'!X382^(1/3)*SIN('OddsRatio_working_3-way'!Y382/3)</f>
        <v>7.3500233140188324E-3</v>
      </c>
      <c r="AD382" s="11">
        <f>'OddsRatio_working_3-way'!X382^(1/3)*SIN(('OddsRatio_working_3-way'!Y382+2*PI())/3)</f>
        <v>0.45089058127016296</v>
      </c>
      <c r="AE382" s="11">
        <f>'OddsRatio_working_3-way'!X382^(1/3)*SIN(('OddsRatio_working_3-way'!Y382+4*PI())/3)</f>
        <v>-0.45824060458418175</v>
      </c>
      <c r="AF382" s="11">
        <f>-'OddsRatio_working_3-way'!U382/(3*'OddsRatio_working_3-way'!X382^(1/3))*COS(('OddsRatio_working_3-way'!Y382)/3)</f>
        <v>0.52488713488168937</v>
      </c>
      <c r="AG382" s="11">
        <f>-'OddsRatio_working_3-way'!U382/(3*'OddsRatio_working_3-way'!X382^(1/3))*COS(('OddsRatio_working_3-way'!Y382+2*PI())/3)</f>
        <v>-0.26880887434919282</v>
      </c>
      <c r="AH382" s="11">
        <f>-'OddsRatio_working_3-way'!U382/(3*'OddsRatio_working_3-way'!X382^(1/3))*COS(('OddsRatio_working_3-way'!Y382+4*PI())/3)</f>
        <v>-0.25607826053249649</v>
      </c>
      <c r="AI382" s="11">
        <f>'OddsRatio_working_3-way'!U382/(3*'OddsRatio_working_3-way'!X382^(1/3))*SIN(('OddsRatio_working_3-way'!Y382)/3)</f>
        <v>-7.350023314018829E-3</v>
      </c>
      <c r="AJ382" s="11">
        <f>'OddsRatio_working_3-way'!U382/(3*'OddsRatio_working_3-way'!X382^(1/3))*SIN(('OddsRatio_working_3-way'!Y382+2*PI())/3)</f>
        <v>-0.45089058127016279</v>
      </c>
      <c r="AK382" s="11">
        <f>'OddsRatio_working_3-way'!U382/(3*'OddsRatio_working_3-way'!X382^(1/3))*SIN(('OddsRatio_working_3-way'!Y382+4*PI())/3)</f>
        <v>0.45824060458418159</v>
      </c>
      <c r="AL382" s="11">
        <f>'OddsRatio_working_3-way'!Z382+'OddsRatio_working_3-way'!AF382</f>
        <v>1.049774269763379</v>
      </c>
      <c r="AM382" s="11">
        <f>'OddsRatio_working_3-way'!AA382+'OddsRatio_working_3-way'!AG382</f>
        <v>-0.53761774869838574</v>
      </c>
      <c r="AN382" s="11">
        <f>'OddsRatio_working_3-way'!AB382+'OddsRatio_working_3-way'!AH382</f>
        <v>-0.5121565210649931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1.049774269763379</v>
      </c>
      <c r="AS382" s="11">
        <f>IF(('OddsRatio_working_3-way'!X382=0),IF(Q382&gt;0,-Q382^(1/3),(-Q382)^(1/3)),'OddsRatio_working_3-way'!AM382-'OddsRatio_working_3-way'!R382/3)</f>
        <v>-0.53761774869838574</v>
      </c>
      <c r="AT382" s="11">
        <f>IF(('OddsRatio_working_3-way'!X382=0),IF(Q382&gt;0,-Q382^(1/3),(-Q382)^(1/3)),'OddsRatio_working_3-way'!AN382-'OddsRatio_working_3-way'!R382/3)</f>
        <v>-0.5121565210649931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1.54</v>
      </c>
      <c r="B383" s="4">
        <f>IF('True_Odds_Calculator_3-way'!B384="","",'True_Odds_Calculator_3-way'!B384)</f>
        <v>3.89</v>
      </c>
      <c r="C383" s="4">
        <f>IF('True_Odds_Calculator_3-way'!C384="","",'True_Odds_Calculator_3-way'!C384)</f>
        <v>7.63</v>
      </c>
      <c r="D383" s="9">
        <f t="shared" si="78"/>
        <v>0.63304088592000751</v>
      </c>
      <c r="E383" s="9">
        <f t="shared" si="79"/>
        <v>0.24376305723371411</v>
      </c>
      <c r="F383" s="9">
        <f t="shared" si="80"/>
        <v>0.12319605684627845</v>
      </c>
      <c r="G383" s="9">
        <f t="shared" si="81"/>
        <v>1.0734755528078468</v>
      </c>
      <c r="H383" s="9">
        <f t="shared" si="82"/>
        <v>1.5796767985162372</v>
      </c>
      <c r="I383" s="9">
        <f t="shared" si="83"/>
        <v>4.102344347614677</v>
      </c>
      <c r="J383" s="9">
        <f t="shared" si="84"/>
        <v>8.1171429151160233</v>
      </c>
      <c r="K383" s="11">
        <f t="shared" si="85"/>
        <v>0.64935064935064934</v>
      </c>
      <c r="L383" s="11">
        <f t="shared" si="86"/>
        <v>0.25706940874035988</v>
      </c>
      <c r="M383" s="11">
        <f t="shared" si="87"/>
        <v>0.13106159895150721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-0.22636551742334288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0.22009142413984617</v>
      </c>
      <c r="Q383" s="11">
        <f>2*'OddsRatio_working_3-way'!K383*'OddsRatio_working_3-way'!L383*'OddsRatio_working_3-way'!M383</f>
        <v>4.3755750326013157E-2</v>
      </c>
      <c r="R383" s="11">
        <f t="shared" si="88"/>
        <v>0</v>
      </c>
      <c r="S383" s="11">
        <f t="shared" si="89"/>
        <v>-0.97228335236341201</v>
      </c>
      <c r="T383" s="11">
        <f t="shared" si="90"/>
        <v>-0.19329688913785528</v>
      </c>
      <c r="U383" s="11">
        <f>'OddsRatio_working_3-way'!S383-'OddsRatio_working_3-way'!R383^2/3</f>
        <v>-0.97228335236341201</v>
      </c>
      <c r="V383" s="11">
        <f>'OddsRatio_working_3-way'!S383*'OddsRatio_working_3-way'!R383/3-2*'OddsRatio_working_3-way'!R383^3/27-'OddsRatio_working_3-way'!T383</f>
        <v>0.19329688913785528</v>
      </c>
      <c r="W383" s="11">
        <f>'OddsRatio_working_3-way'!V383^2+4*'OddsRatio_working_3-way'!U383^3/27</f>
        <v>-9.8804224128462903E-2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0.1845046825143167</v>
      </c>
      <c r="Y383" s="11">
        <f>IF('OddsRatio_working_3-way'!W383&gt;=0,IF('OddsRatio_working_3-way'!V383+SQRT('OddsRatio_working_3-way'!W383)&gt;0,0,PI()),ACOS('OddsRatio_working_3-way'!V383/(2*'OddsRatio_working_3-way'!X383)))</f>
        <v>1.0194594127174532</v>
      </c>
      <c r="Z383" s="11">
        <f>'OddsRatio_working_3-way'!X383^(1/3)*COS('OddsRatio_working_3-way'!Y383/3)</f>
        <v>0.53673777640392339</v>
      </c>
      <c r="AA383" s="11">
        <f>'OddsRatio_working_3-way'!X383^(1/3)*COS(('OddsRatio_working_3-way'!Y383+2*PI())/3)</f>
        <v>-0.43270165312296566</v>
      </c>
      <c r="AB383" s="11">
        <f>'OddsRatio_working_3-way'!X383^(1/3)*COS(('OddsRatio_working_3-way'!Y383+4*PI())/3)</f>
        <v>-0.10403612328095789</v>
      </c>
      <c r="AC383" s="11">
        <f>'OddsRatio_working_3-way'!X383^(1/3)*SIN('OddsRatio_working_3-way'!Y383/3)</f>
        <v>0.18975513212763434</v>
      </c>
      <c r="AD383" s="11">
        <f>'OddsRatio_working_3-way'!X383^(1/3)*SIN(('OddsRatio_working_3-way'!Y383+2*PI())/3)</f>
        <v>0.3699509834727524</v>
      </c>
      <c r="AE383" s="11">
        <f>'OddsRatio_working_3-way'!X383^(1/3)*SIN(('OddsRatio_working_3-way'!Y383+4*PI())/3)</f>
        <v>-0.55970611560038663</v>
      </c>
      <c r="AF383" s="11">
        <f>-'OddsRatio_working_3-way'!U383/(3*'OddsRatio_working_3-way'!X383^(1/3))*COS(('OddsRatio_working_3-way'!Y383)/3)</f>
        <v>0.53673777640392328</v>
      </c>
      <c r="AG383" s="11">
        <f>-'OddsRatio_working_3-way'!U383/(3*'OddsRatio_working_3-way'!X383^(1/3))*COS(('OddsRatio_working_3-way'!Y383+2*PI())/3)</f>
        <v>-0.43270165312296555</v>
      </c>
      <c r="AH383" s="11">
        <f>-'OddsRatio_working_3-way'!U383/(3*'OddsRatio_working_3-way'!X383^(1/3))*COS(('OddsRatio_working_3-way'!Y383+4*PI())/3)</f>
        <v>-0.10403612328095788</v>
      </c>
      <c r="AI383" s="11">
        <f>'OddsRatio_working_3-way'!U383/(3*'OddsRatio_working_3-way'!X383^(1/3))*SIN(('OddsRatio_working_3-way'!Y383)/3)</f>
        <v>-0.18975513212763431</v>
      </c>
      <c r="AJ383" s="11">
        <f>'OddsRatio_working_3-way'!U383/(3*'OddsRatio_working_3-way'!X383^(1/3))*SIN(('OddsRatio_working_3-way'!Y383+2*PI())/3)</f>
        <v>-0.36995098347275235</v>
      </c>
      <c r="AK383" s="11">
        <f>'OddsRatio_working_3-way'!U383/(3*'OddsRatio_working_3-way'!X383^(1/3))*SIN(('OddsRatio_working_3-way'!Y383+4*PI())/3)</f>
        <v>0.55970611560038652</v>
      </c>
      <c r="AL383" s="11">
        <f>'OddsRatio_working_3-way'!Z383+'OddsRatio_working_3-way'!AF383</f>
        <v>1.0734755528078468</v>
      </c>
      <c r="AM383" s="11">
        <f>'OddsRatio_working_3-way'!AA383+'OddsRatio_working_3-way'!AG383</f>
        <v>-0.8654033062459312</v>
      </c>
      <c r="AN383" s="11">
        <f>'OddsRatio_working_3-way'!AB383+'OddsRatio_working_3-way'!AH383</f>
        <v>-0.20807224656191575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1.0734755528078468</v>
      </c>
      <c r="AS383" s="11">
        <f>IF(('OddsRatio_working_3-way'!X383=0),IF(Q383&gt;0,-Q383^(1/3),(-Q383)^(1/3)),'OddsRatio_working_3-way'!AM383-'OddsRatio_working_3-way'!R383/3)</f>
        <v>-0.8654033062459312</v>
      </c>
      <c r="AT383" s="11">
        <f>IF(('OddsRatio_working_3-way'!X383=0),IF(Q383&gt;0,-Q383^(1/3),(-Q383)^(1/3)),'OddsRatio_working_3-way'!AN383-'OddsRatio_working_3-way'!R383/3)</f>
        <v>-0.20807224656191575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1.93</v>
      </c>
      <c r="B384" s="4">
        <f>IF('True_Odds_Calculator_3-way'!B385="","",'True_Odds_Calculator_3-way'!B385)</f>
        <v>3.69</v>
      </c>
      <c r="C384" s="4">
        <f>IF('True_Odds_Calculator_3-way'!C385="","",'True_Odds_Calculator_3-way'!C385)</f>
        <v>3.95</v>
      </c>
      <c r="D384" s="9">
        <f t="shared" si="78"/>
        <v>0.50136421130627606</v>
      </c>
      <c r="E384" s="9">
        <f t="shared" si="79"/>
        <v>0.25794920199899768</v>
      </c>
      <c r="F384" s="9">
        <f t="shared" si="80"/>
        <v>0.24068658669472642</v>
      </c>
      <c r="G384" s="9">
        <f t="shared" si="81"/>
        <v>1.0694172073580608</v>
      </c>
      <c r="H384" s="9">
        <f t="shared" si="82"/>
        <v>1.9945580028429963</v>
      </c>
      <c r="I384" s="9">
        <f t="shared" si="83"/>
        <v>3.8767322877931822</v>
      </c>
      <c r="J384" s="9">
        <f t="shared" si="84"/>
        <v>4.15478076170628</v>
      </c>
      <c r="K384" s="11">
        <f t="shared" si="85"/>
        <v>0.5181347150259068</v>
      </c>
      <c r="L384" s="11">
        <f t="shared" si="86"/>
        <v>0.2710027100271003</v>
      </c>
      <c r="M384" s="11">
        <f t="shared" si="87"/>
        <v>0.25316455696202528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-0.26234722437733993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0.23355254212344051</v>
      </c>
      <c r="Q384" s="11">
        <f>2*'OddsRatio_working_3-way'!K384*'OddsRatio_working_3-way'!L384*'OddsRatio_working_3-way'!M384</f>
        <v>7.1096664268931659E-2</v>
      </c>
      <c r="R384" s="11">
        <f t="shared" si="88"/>
        <v>0</v>
      </c>
      <c r="S384" s="11">
        <f t="shared" si="89"/>
        <v>-0.8902420930038758</v>
      </c>
      <c r="T384" s="11">
        <f t="shared" si="90"/>
        <v>-0.27100215920970339</v>
      </c>
      <c r="U384" s="11">
        <f>'OddsRatio_working_3-way'!S384-'OddsRatio_working_3-way'!R384^2/3</f>
        <v>-0.8902420930038758</v>
      </c>
      <c r="V384" s="11">
        <f>'OddsRatio_working_3-way'!S384*'OddsRatio_working_3-way'!R384/3-2*'OddsRatio_working_3-way'!R384^3/27-'OddsRatio_working_3-way'!T384</f>
        <v>0.27100215920970339</v>
      </c>
      <c r="W384" s="11">
        <f>'OddsRatio_working_3-way'!V384^2+4*'OddsRatio_working_3-way'!U384^3/27</f>
        <v>-3.1082932237810279E-2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0.16165171088959412</v>
      </c>
      <c r="Y384" s="11">
        <f>IF('OddsRatio_working_3-way'!W384&gt;=0,IF('OddsRatio_working_3-way'!V384+SQRT('OddsRatio_working_3-way'!W384)&gt;0,0,PI()),ACOS('OddsRatio_working_3-way'!V384/(2*'OddsRatio_working_3-way'!X384)))</f>
        <v>0.57676972206248944</v>
      </c>
      <c r="Z384" s="11">
        <f>'OddsRatio_working_3-way'!X384^(1/3)*COS('OddsRatio_working_3-way'!Y384/3)</f>
        <v>0.53470860367903039</v>
      </c>
      <c r="AA384" s="11">
        <f>'OddsRatio_working_3-way'!X384^(1/3)*COS(('OddsRatio_working_3-way'!Y384+2*PI())/3)</f>
        <v>-0.35749616289576996</v>
      </c>
      <c r="AB384" s="11">
        <f>'OddsRatio_working_3-way'!X384^(1/3)*COS(('OddsRatio_working_3-way'!Y384+4*PI())/3)</f>
        <v>-0.17721244078326029</v>
      </c>
      <c r="AC384" s="11">
        <f>'OddsRatio_working_3-way'!X384^(1/3)*SIN('OddsRatio_working_3-way'!Y384/3)</f>
        <v>0.10408685549216513</v>
      </c>
      <c r="AD384" s="11">
        <f>'OddsRatio_working_3-way'!X384^(1/3)*SIN(('OddsRatio_working_3-way'!Y384+2*PI())/3)</f>
        <v>0.41102780666206312</v>
      </c>
      <c r="AE384" s="11">
        <f>'OddsRatio_working_3-way'!X384^(1/3)*SIN(('OddsRatio_working_3-way'!Y384+4*PI())/3)</f>
        <v>-0.5151146621542283</v>
      </c>
      <c r="AF384" s="11">
        <f>-'OddsRatio_working_3-way'!U384/(3*'OddsRatio_working_3-way'!X384^(1/3))*COS(('OddsRatio_working_3-way'!Y384)/3)</f>
        <v>0.53470860367903039</v>
      </c>
      <c r="AG384" s="11">
        <f>-'OddsRatio_working_3-way'!U384/(3*'OddsRatio_working_3-way'!X384^(1/3))*COS(('OddsRatio_working_3-way'!Y384+2*PI())/3)</f>
        <v>-0.35749616289576996</v>
      </c>
      <c r="AH384" s="11">
        <f>-'OddsRatio_working_3-way'!U384/(3*'OddsRatio_working_3-way'!X384^(1/3))*COS(('OddsRatio_working_3-way'!Y384+4*PI())/3)</f>
        <v>-0.17721244078326029</v>
      </c>
      <c r="AI384" s="11">
        <f>'OddsRatio_working_3-way'!U384/(3*'OddsRatio_working_3-way'!X384^(1/3))*SIN(('OddsRatio_working_3-way'!Y384)/3)</f>
        <v>-0.10408685549216513</v>
      </c>
      <c r="AJ384" s="11">
        <f>'OddsRatio_working_3-way'!U384/(3*'OddsRatio_working_3-way'!X384^(1/3))*SIN(('OddsRatio_working_3-way'!Y384+2*PI())/3)</f>
        <v>-0.41102780666206312</v>
      </c>
      <c r="AK384" s="11">
        <f>'OddsRatio_working_3-way'!U384/(3*'OddsRatio_working_3-way'!X384^(1/3))*SIN(('OddsRatio_working_3-way'!Y384+4*PI())/3)</f>
        <v>0.5151146621542283</v>
      </c>
      <c r="AL384" s="11">
        <f>'OddsRatio_working_3-way'!Z384+'OddsRatio_working_3-way'!AF384</f>
        <v>1.0694172073580608</v>
      </c>
      <c r="AM384" s="11">
        <f>'OddsRatio_working_3-way'!AA384+'OddsRatio_working_3-way'!AG384</f>
        <v>-0.71499232579153993</v>
      </c>
      <c r="AN384" s="11">
        <f>'OddsRatio_working_3-way'!AB384+'OddsRatio_working_3-way'!AH384</f>
        <v>-0.35442488156652058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1.0694172073580608</v>
      </c>
      <c r="AS384" s="11">
        <f>IF(('OddsRatio_working_3-way'!X384=0),IF(Q384&gt;0,-Q384^(1/3),(-Q384)^(1/3)),'OddsRatio_working_3-way'!AM384-'OddsRatio_working_3-way'!R384/3)</f>
        <v>-0.71499232579153993</v>
      </c>
      <c r="AT384" s="11">
        <f>IF(('OddsRatio_working_3-way'!X384=0),IF(Q384&gt;0,-Q384^(1/3),(-Q384)^(1/3)),'OddsRatio_working_3-way'!AN384-'OddsRatio_working_3-way'!R384/3)</f>
        <v>-0.35442488156652058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1.54</v>
      </c>
      <c r="B2" s="4">
        <f>IF('True_Odds_Calculator_2-way'!B3="","",'True_Odds_Calculator_2-way'!B3)</f>
        <v>2.59</v>
      </c>
      <c r="C2" s="4">
        <f t="shared" ref="C2:C65" si="0">IF(A2="","",((1/A2)+(1/B2))-1)</f>
        <v>3.5451035451035562E-2</v>
      </c>
      <c r="D2" s="4">
        <f>IF(A2="","",(2*A2)/(2-($C2*A2)))</f>
        <v>1.583217560433454</v>
      </c>
      <c r="E2" s="4">
        <f>IF(B2="","",(2*B2)/(2-($C2*B2)))</f>
        <v>2.7146260123868511</v>
      </c>
      <c r="G2" s="4">
        <f t="shared" ref="G2:G65" si="1">IF(A2="","",C2+1)</f>
        <v>1.0354510354510356</v>
      </c>
    </row>
    <row r="3" spans="1:7" x14ac:dyDescent="0.2">
      <c r="A3" s="4">
        <f>IF('True_Odds_Calculator_2-way'!A4="","",'True_Odds_Calculator_2-way'!A4)</f>
        <v>1.93</v>
      </c>
      <c r="B3" s="4">
        <f>IF('True_Odds_Calculator_2-way'!B4="","",'True_Odds_Calculator_2-way'!B4)</f>
        <v>1.98</v>
      </c>
      <c r="C3" s="4">
        <f t="shared" si="0"/>
        <v>2.3185220076411994E-2</v>
      </c>
      <c r="D3" s="4">
        <f t="shared" ref="D3:D66" si="2">IF(A3="","",(2*A3)/(2-($C3*A3)))</f>
        <v>1.974169551066798</v>
      </c>
      <c r="E3" s="4">
        <f t="shared" ref="E3:E66" si="3">IF(B3="","",(2*B3)/(2-($C3*B3)))</f>
        <v>2.0265153523890338</v>
      </c>
      <c r="G3" s="4">
        <f t="shared" si="1"/>
        <v>1.023185220076412</v>
      </c>
    </row>
    <row r="4" spans="1:7" x14ac:dyDescent="0.2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3.0245246040574214E-2</v>
      </c>
      <c r="D4" s="4">
        <f t="shared" si="2"/>
        <v>2.0942925287037548</v>
      </c>
      <c r="E4" s="4">
        <f t="shared" si="3"/>
        <v>1.9138324294186226</v>
      </c>
      <c r="G4" s="4">
        <f t="shared" si="1"/>
        <v>1.0302452460405742</v>
      </c>
    </row>
    <row r="5" spans="1:7" x14ac:dyDescent="0.2">
      <c r="A5" s="4">
        <f>IF('True_Odds_Calculator_2-way'!A6="","",'True_Odds_Calculator_2-way'!A6)</f>
        <v>1.7</v>
      </c>
      <c r="B5" s="4">
        <f>IF('True_Odds_Calculator_2-way'!B6="","",'True_Odds_Calculator_2-way'!B6)</f>
        <v>2.23</v>
      </c>
      <c r="C5" s="4">
        <f t="shared" si="0"/>
        <v>3.6665787391189752E-2</v>
      </c>
      <c r="D5" s="4">
        <f t="shared" si="2"/>
        <v>1.754686415181671</v>
      </c>
      <c r="E5" s="4">
        <f t="shared" si="3"/>
        <v>2.3250536645200861</v>
      </c>
      <c r="G5" s="4">
        <f t="shared" si="1"/>
        <v>1.0366657873911898</v>
      </c>
    </row>
    <row r="6" spans="1:7" x14ac:dyDescent="0.2">
      <c r="A6" s="4">
        <f>IF('True_Odds_Calculator_2-way'!A7="","",'True_Odds_Calculator_2-way'!A7)</f>
        <v>2.02</v>
      </c>
      <c r="B6" s="4">
        <f>IF('True_Odds_Calculator_2-way'!B7="","",'True_Odds_Calculator_2-way'!B7)</f>
        <v>1.88</v>
      </c>
      <c r="C6" s="4">
        <f t="shared" si="0"/>
        <v>2.6964398567516312E-2</v>
      </c>
      <c r="D6" s="4">
        <f t="shared" si="2"/>
        <v>2.0765529308836395</v>
      </c>
      <c r="E6" s="4">
        <f t="shared" si="3"/>
        <v>1.9288906948394962</v>
      </c>
      <c r="G6" s="4">
        <f t="shared" si="1"/>
        <v>1.0269643985675163</v>
      </c>
    </row>
    <row r="7" spans="1:7" x14ac:dyDescent="0.2">
      <c r="A7" s="4">
        <f>IF('True_Odds_Calculator_2-way'!A8="","",'True_Odds_Calculator_2-way'!A8)</f>
        <v>2.0299999999999998</v>
      </c>
      <c r="B7" s="4">
        <f>IF('True_Odds_Calculator_2-way'!B8="","",'True_Odds_Calculator_2-way'!B8)</f>
        <v>1.88</v>
      </c>
      <c r="C7" s="4">
        <f t="shared" si="0"/>
        <v>2.4525731055444977E-2</v>
      </c>
      <c r="D7" s="4">
        <f t="shared" si="2"/>
        <v>2.0818241326641935</v>
      </c>
      <c r="E7" s="4">
        <f t="shared" si="3"/>
        <v>1.9243646631706333</v>
      </c>
      <c r="G7" s="4">
        <f t="shared" si="1"/>
        <v>1.024525731055445</v>
      </c>
    </row>
    <row r="8" spans="1:7" x14ac:dyDescent="0.2">
      <c r="A8" s="4">
        <f>IF('True_Odds_Calculator_2-way'!A9="","",'True_Odds_Calculator_2-way'!A9)</f>
        <v>2.21</v>
      </c>
      <c r="B8" s="4">
        <f>IF('True_Odds_Calculator_2-way'!B9="","",'True_Odds_Calculator_2-way'!B9)</f>
        <v>1.72</v>
      </c>
      <c r="C8" s="4">
        <f t="shared" si="0"/>
        <v>3.3884036620014824E-2</v>
      </c>
      <c r="D8" s="4">
        <f t="shared" si="2"/>
        <v>2.2959652089876781</v>
      </c>
      <c r="E8" s="4">
        <f t="shared" si="3"/>
        <v>1.7716256524981358</v>
      </c>
      <c r="G8" s="4">
        <f t="shared" si="1"/>
        <v>1.0338840366200148</v>
      </c>
    </row>
    <row r="9" spans="1:7" x14ac:dyDescent="0.2">
      <c r="A9" s="4">
        <f>IF('True_Odds_Calculator_2-way'!A10="","",'True_Odds_Calculator_2-way'!A10)</f>
        <v>1.62</v>
      </c>
      <c r="B9" s="4">
        <f>IF('True_Odds_Calculator_2-way'!B10="","",'True_Odds_Calculator_2-way'!B10)</f>
        <v>2.39</v>
      </c>
      <c r="C9" s="4">
        <f t="shared" si="0"/>
        <v>3.5693992458288193E-2</v>
      </c>
      <c r="D9" s="4">
        <f t="shared" si="2"/>
        <v>1.6682321513206084</v>
      </c>
      <c r="E9" s="4">
        <f t="shared" si="3"/>
        <v>2.4964859114062805</v>
      </c>
      <c r="G9" s="4">
        <f t="shared" si="1"/>
        <v>1.0356939924582882</v>
      </c>
    </row>
    <row r="10" spans="1:7" x14ac:dyDescent="0.2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3.1914893617021267E-2</v>
      </c>
      <c r="D10" s="4">
        <f t="shared" si="2"/>
        <v>1.9381443298969072</v>
      </c>
      <c r="E10" s="4">
        <f t="shared" si="3"/>
        <v>2.0659340659340657</v>
      </c>
      <c r="G10" s="4">
        <f t="shared" si="1"/>
        <v>1.0319148936170213</v>
      </c>
    </row>
    <row r="11" spans="1:7" x14ac:dyDescent="0.2">
      <c r="A11" s="4">
        <f>IF('True_Odds_Calculator_2-way'!A12="","",'True_Odds_Calculator_2-way'!A12)</f>
        <v>2.25</v>
      </c>
      <c r="B11" s="4">
        <f>IF('True_Odds_Calculator_2-way'!B12="","",'True_Odds_Calculator_2-way'!B12)</f>
        <v>1.71</v>
      </c>
      <c r="C11" s="4">
        <f t="shared" si="0"/>
        <v>2.9239766081871288E-2</v>
      </c>
      <c r="D11" s="4">
        <f t="shared" si="2"/>
        <v>2.3265306122448979</v>
      </c>
      <c r="E11" s="4">
        <f t="shared" si="3"/>
        <v>1.7538461538461536</v>
      </c>
      <c r="G11" s="4">
        <f t="shared" si="1"/>
        <v>1.0292397660818713</v>
      </c>
    </row>
    <row r="12" spans="1:7" x14ac:dyDescent="0.2">
      <c r="A12" s="4">
        <f>IF('True_Odds_Calculator_2-way'!A13="","",'True_Odds_Calculator_2-way'!A13)</f>
        <v>1.43</v>
      </c>
      <c r="B12" s="4">
        <f>IF('True_Odds_Calculator_2-way'!B13="","",'True_Odds_Calculator_2-way'!B13)</f>
        <v>2.89</v>
      </c>
      <c r="C12" s="4">
        <f t="shared" si="0"/>
        <v>4.5321460546374093E-2</v>
      </c>
      <c r="D12" s="4">
        <f t="shared" si="2"/>
        <v>1.4778908219643463</v>
      </c>
      <c r="E12" s="4">
        <f t="shared" si="3"/>
        <v>3.0925281550492016</v>
      </c>
      <c r="G12" s="4">
        <f t="shared" si="1"/>
        <v>1.0453214605463741</v>
      </c>
    </row>
    <row r="13" spans="1:7" x14ac:dyDescent="0.2">
      <c r="A13" s="4">
        <f>IF('True_Odds_Calculator_2-way'!A14="","",'True_Odds_Calculator_2-way'!A14)</f>
        <v>1.9</v>
      </c>
      <c r="B13" s="4">
        <f>IF('True_Odds_Calculator_2-way'!B14="","",'True_Odds_Calculator_2-way'!B14)</f>
        <v>1.98</v>
      </c>
      <c r="C13" s="4">
        <f t="shared" si="0"/>
        <v>3.1366294524189264E-2</v>
      </c>
      <c r="D13" s="4">
        <f t="shared" si="2"/>
        <v>1.9583550234252993</v>
      </c>
      <c r="E13" s="4">
        <f t="shared" si="3"/>
        <v>2.0434546442151005</v>
      </c>
      <c r="G13" s="4">
        <f t="shared" si="1"/>
        <v>1.0313662945241893</v>
      </c>
    </row>
    <row r="14" spans="1:7" x14ac:dyDescent="0.2">
      <c r="A14" s="4">
        <f>IF('True_Odds_Calculator_2-way'!A15="","",'True_Odds_Calculator_2-way'!A15)</f>
        <v>1.56</v>
      </c>
      <c r="B14" s="4">
        <f>IF('True_Odds_Calculator_2-way'!B15="","",'True_Odds_Calculator_2-way'!B15)</f>
        <v>2.56</v>
      </c>
      <c r="C14" s="4">
        <f t="shared" si="0"/>
        <v>3.1650641025640969E-2</v>
      </c>
      <c r="D14" s="4">
        <f t="shared" si="2"/>
        <v>1.5994873438000641</v>
      </c>
      <c r="E14" s="4">
        <f t="shared" si="3"/>
        <v>2.668091929449492</v>
      </c>
      <c r="G14" s="4">
        <f t="shared" si="1"/>
        <v>1.031650641025641</v>
      </c>
    </row>
    <row r="15" spans="1:7" x14ac:dyDescent="0.2">
      <c r="A15" s="4">
        <f>IF('True_Odds_Calculator_2-way'!A16="","",'True_Odds_Calculator_2-way'!A16)</f>
        <v>1.41</v>
      </c>
      <c r="B15" s="4">
        <f>IF('True_Odds_Calculator_2-way'!B16="","",'True_Odds_Calculator_2-way'!B16)</f>
        <v>3.01</v>
      </c>
      <c r="C15" s="4">
        <f t="shared" si="0"/>
        <v>4.1445771777290918E-2</v>
      </c>
      <c r="D15" s="4">
        <f t="shared" si="2"/>
        <v>1.4524392121969165</v>
      </c>
      <c r="E15" s="4">
        <f t="shared" si="3"/>
        <v>3.210241670133505</v>
      </c>
      <c r="G15" s="4">
        <f t="shared" si="1"/>
        <v>1.0414457717772909</v>
      </c>
    </row>
    <row r="16" spans="1:7" x14ac:dyDescent="0.2">
      <c r="A16" s="4">
        <f>IF('True_Odds_Calculator_2-way'!A17="","",'True_Odds_Calculator_2-way'!A17)</f>
        <v>1.83</v>
      </c>
      <c r="B16" s="4">
        <f>IF('True_Odds_Calculator_2-way'!B17="","",'True_Odds_Calculator_2-way'!B17)</f>
        <v>2.0699999999999998</v>
      </c>
      <c r="C16" s="4">
        <f t="shared" si="0"/>
        <v>2.9539874871307603E-2</v>
      </c>
      <c r="D16" s="4">
        <f t="shared" si="2"/>
        <v>1.8808371192373576</v>
      </c>
      <c r="E16" s="4">
        <f t="shared" si="3"/>
        <v>2.1352836729517204</v>
      </c>
      <c r="G16" s="4">
        <f t="shared" si="1"/>
        <v>1.0295398748713076</v>
      </c>
    </row>
    <row r="17" spans="1:7" x14ac:dyDescent="0.2">
      <c r="A17" s="4">
        <f>IF('True_Odds_Calculator_2-way'!A18="","",'True_Odds_Calculator_2-way'!A18)</f>
        <v>1.57</v>
      </c>
      <c r="B17" s="4">
        <f>IF('True_Odds_Calculator_2-way'!B18="","",'True_Odds_Calculator_2-way'!B18)</f>
        <v>2.5499999999999998</v>
      </c>
      <c r="C17" s="4">
        <f t="shared" si="0"/>
        <v>2.9099537904333728E-2</v>
      </c>
      <c r="D17" s="4">
        <f t="shared" si="2"/>
        <v>1.606702116986054</v>
      </c>
      <c r="E17" s="4">
        <f t="shared" si="3"/>
        <v>2.6482553332230858</v>
      </c>
      <c r="G17" s="4">
        <f t="shared" si="1"/>
        <v>1.0290995379043337</v>
      </c>
    </row>
    <row r="18" spans="1:7" x14ac:dyDescent="0.2">
      <c r="A18" s="4">
        <f>IF('True_Odds_Calculator_2-way'!A19="","",'True_Odds_Calculator_2-way'!A19)</f>
        <v>1.81</v>
      </c>
      <c r="B18" s="4">
        <f>IF('True_Odds_Calculator_2-way'!B19="","",'True_Odds_Calculator_2-way'!B19)</f>
        <v>2.1</v>
      </c>
      <c r="C18" s="4">
        <f t="shared" si="0"/>
        <v>2.8676664035780064E-2</v>
      </c>
      <c r="D18" s="4">
        <f t="shared" si="2"/>
        <v>1.858225372769494</v>
      </c>
      <c r="E18" s="4">
        <f t="shared" si="3"/>
        <v>2.1651951011107946</v>
      </c>
      <c r="G18" s="4">
        <f t="shared" si="1"/>
        <v>1.0286766640357801</v>
      </c>
    </row>
    <row r="19" spans="1:7" x14ac:dyDescent="0.2">
      <c r="A19" s="4">
        <f>IF('True_Odds_Calculator_2-way'!A20="","",'True_Odds_Calculator_2-way'!A20)</f>
        <v>1.64</v>
      </c>
      <c r="B19" s="4">
        <f>IF('True_Odds_Calculator_2-way'!B20="","",'True_Odds_Calculator_2-way'!B20)</f>
        <v>2.38</v>
      </c>
      <c r="C19" s="4">
        <f t="shared" si="0"/>
        <v>2.9924164787866303E-2</v>
      </c>
      <c r="D19" s="4">
        <f t="shared" si="2"/>
        <v>1.6812543073742245</v>
      </c>
      <c r="E19" s="4">
        <f t="shared" si="3"/>
        <v>2.4678806272129488</v>
      </c>
      <c r="G19" s="4">
        <f t="shared" si="1"/>
        <v>1.0299241647878663</v>
      </c>
    </row>
    <row r="20" spans="1:7" x14ac:dyDescent="0.2">
      <c r="A20" s="4">
        <f>IF('True_Odds_Calculator_2-way'!A21="","",'True_Odds_Calculator_2-way'!A21)</f>
        <v>1.32</v>
      </c>
      <c r="B20" s="4">
        <f>IF('True_Odds_Calculator_2-way'!B21="","",'True_Odds_Calculator_2-way'!B21)</f>
        <v>3.64</v>
      </c>
      <c r="C20" s="4">
        <f t="shared" si="0"/>
        <v>3.2301032301032206E-2</v>
      </c>
      <c r="D20" s="4">
        <f t="shared" si="2"/>
        <v>1.3487536492252414</v>
      </c>
      <c r="E20" s="4">
        <f t="shared" si="3"/>
        <v>3.867353509336767</v>
      </c>
      <c r="G20" s="4">
        <f t="shared" si="1"/>
        <v>1.0323010323010322</v>
      </c>
    </row>
    <row r="21" spans="1:7" x14ac:dyDescent="0.2">
      <c r="A21" s="4">
        <f>IF('True_Odds_Calculator_2-way'!A22="","",'True_Odds_Calculator_2-way'!A22)</f>
        <v>1.68</v>
      </c>
      <c r="B21" s="4">
        <f>IF('True_Odds_Calculator_2-way'!B22="","",'True_Odds_Calculator_2-way'!B22)</f>
        <v>2.2799999999999998</v>
      </c>
      <c r="C21" s="4">
        <f t="shared" si="0"/>
        <v>3.383458646616555E-2</v>
      </c>
      <c r="D21" s="4">
        <f t="shared" si="2"/>
        <v>1.7291440953412784</v>
      </c>
      <c r="E21" s="4">
        <f t="shared" si="3"/>
        <v>2.3714710252600297</v>
      </c>
      <c r="G21" s="4">
        <f t="shared" si="1"/>
        <v>1.0338345864661656</v>
      </c>
    </row>
    <row r="22" spans="1:7" x14ac:dyDescent="0.2">
      <c r="A22" s="4">
        <f>IF('True_Odds_Calculator_2-way'!A23="","",'True_Odds_Calculator_2-way'!A23)</f>
        <v>1.7</v>
      </c>
      <c r="B22" s="4">
        <f>IF('True_Odds_Calculator_2-way'!B23="","",'True_Odds_Calculator_2-way'!B23)</f>
        <v>2.2400000000000002</v>
      </c>
      <c r="C22" s="4">
        <f t="shared" si="0"/>
        <v>3.4663865546218364E-2</v>
      </c>
      <c r="D22" s="4">
        <f t="shared" si="2"/>
        <v>1.7516099356025756</v>
      </c>
      <c r="E22" s="4">
        <f t="shared" si="3"/>
        <v>2.3304773561811505</v>
      </c>
      <c r="G22" s="4">
        <f t="shared" si="1"/>
        <v>1.0346638655462184</v>
      </c>
    </row>
    <row r="23" spans="1:7" x14ac:dyDescent="0.2">
      <c r="A23" s="4">
        <f>IF('True_Odds_Calculator_2-way'!A24="","",'True_Odds_Calculator_2-way'!A24)</f>
        <v>1.65</v>
      </c>
      <c r="B23" s="4">
        <f>IF('True_Odds_Calculator_2-way'!B24="","",'True_Odds_Calculator_2-way'!B24)</f>
        <v>2.33</v>
      </c>
      <c r="C23" s="4">
        <f t="shared" si="0"/>
        <v>3.5245155416829377E-2</v>
      </c>
      <c r="D23" s="4">
        <f t="shared" si="2"/>
        <v>1.6994142999226434</v>
      </c>
      <c r="E23" s="4">
        <f t="shared" si="3"/>
        <v>2.4297677358192451</v>
      </c>
      <c r="G23" s="4">
        <f t="shared" si="1"/>
        <v>1.0352451554168294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2.02</v>
      </c>
      <c r="B25" s="4">
        <f>IF('True_Odds_Calculator_2-way'!B26="","",'True_Odds_Calculator_2-way'!B26)</f>
        <v>1.8839999999999999</v>
      </c>
      <c r="C25" s="4">
        <f t="shared" si="0"/>
        <v>2.5835067583191318E-2</v>
      </c>
      <c r="D25" s="4">
        <f t="shared" si="2"/>
        <v>2.0741209042750319</v>
      </c>
      <c r="E25" s="4">
        <f t="shared" si="3"/>
        <v>1.9309938909297555</v>
      </c>
      <c r="G25" s="4">
        <f t="shared" si="1"/>
        <v>1.0258350675831913</v>
      </c>
    </row>
    <row r="26" spans="1:7" x14ac:dyDescent="0.2">
      <c r="A26" s="4">
        <f>IF('True_Odds_Calculator_2-way'!A27="","",'True_Odds_Calculator_2-way'!A27)</f>
        <v>1.31</v>
      </c>
      <c r="B26" s="4">
        <f>IF('True_Odds_Calculator_2-way'!B27="","",'True_Odds_Calculator_2-way'!B27)</f>
        <v>3.62</v>
      </c>
      <c r="C26" s="4">
        <f t="shared" si="0"/>
        <v>3.9601872548606032E-2</v>
      </c>
      <c r="D26" s="4">
        <f t="shared" si="2"/>
        <v>1.3448852840248433</v>
      </c>
      <c r="E26" s="4">
        <f t="shared" si="3"/>
        <v>3.8995148425293964</v>
      </c>
      <c r="G26" s="4">
        <f t="shared" si="1"/>
        <v>1.039601872548606</v>
      </c>
    </row>
    <row r="27" spans="1:7" x14ac:dyDescent="0.2">
      <c r="A27" s="4">
        <f>IF('True_Odds_Calculator_2-way'!A28="","",'True_Odds_Calculator_2-way'!A28)</f>
        <v>1.75</v>
      </c>
      <c r="B27" s="4">
        <f>IF('True_Odds_Calculator_2-way'!B28="","",'True_Odds_Calculator_2-way'!B28)</f>
        <v>2.1800000000000002</v>
      </c>
      <c r="C27" s="4">
        <f t="shared" si="0"/>
        <v>3.0144167758846541E-2</v>
      </c>
      <c r="D27" s="4">
        <f t="shared" si="2"/>
        <v>1.797408716136631</v>
      </c>
      <c r="E27" s="4">
        <f t="shared" si="3"/>
        <v>2.2540620384047267</v>
      </c>
      <c r="G27" s="4">
        <f t="shared" si="1"/>
        <v>1.0301441677588465</v>
      </c>
    </row>
    <row r="28" spans="1:7" x14ac:dyDescent="0.2">
      <c r="A28" s="4">
        <f>IF('True_Odds_Calculator_2-way'!A29="","",'True_Odds_Calculator_2-way'!A29)</f>
        <v>1.49</v>
      </c>
      <c r="B28" s="4">
        <f>IF('True_Odds_Calculator_2-way'!B29="","",'True_Odds_Calculator_2-way'!B29)</f>
        <v>2.76</v>
      </c>
      <c r="C28" s="4">
        <f t="shared" si="0"/>
        <v>3.3459780177025777E-2</v>
      </c>
      <c r="D28" s="4">
        <f t="shared" si="2"/>
        <v>1.5280915576694414</v>
      </c>
      <c r="E28" s="4">
        <f t="shared" si="3"/>
        <v>2.8936110329299192</v>
      </c>
      <c r="G28" s="4">
        <f t="shared" si="1"/>
        <v>1.0334597801770258</v>
      </c>
    </row>
    <row r="29" spans="1:7" x14ac:dyDescent="0.2">
      <c r="A29" s="4">
        <f>IF('True_Odds_Calculator_2-way'!A30="","",'True_Odds_Calculator_2-way'!A30)</f>
        <v>2.46</v>
      </c>
      <c r="B29" s="4">
        <f>IF('True_Odds_Calculator_2-way'!B30="","",'True_Odds_Calculator_2-way'!B30)</f>
        <v>1.59</v>
      </c>
      <c r="C29" s="4">
        <f t="shared" si="0"/>
        <v>3.5434882650713373E-2</v>
      </c>
      <c r="D29" s="4">
        <f t="shared" si="2"/>
        <v>2.5721049516669958</v>
      </c>
      <c r="E29" s="4">
        <f t="shared" si="3"/>
        <v>1.6360898481616264</v>
      </c>
      <c r="G29" s="4">
        <f t="shared" si="1"/>
        <v>1.0354348826507134</v>
      </c>
    </row>
    <row r="30" spans="1:7" x14ac:dyDescent="0.2">
      <c r="A30" s="4">
        <f>IF('True_Odds_Calculator_2-way'!A31="","",'True_Odds_Calculator_2-way'!A31)</f>
        <v>1.93</v>
      </c>
      <c r="B30" s="4">
        <f>IF('True_Odds_Calculator_2-way'!B31="","",'True_Odds_Calculator_2-way'!B31)</f>
        <v>1.95</v>
      </c>
      <c r="C30" s="4">
        <f t="shared" si="0"/>
        <v>3.0955227846419575E-2</v>
      </c>
      <c r="D30" s="4">
        <f t="shared" si="2"/>
        <v>1.9894277785119598</v>
      </c>
      <c r="E30" s="4">
        <f t="shared" si="3"/>
        <v>2.0106851876586083</v>
      </c>
      <c r="G30" s="4">
        <f t="shared" si="1"/>
        <v>1.0309552278464196</v>
      </c>
    </row>
    <row r="31" spans="1:7" x14ac:dyDescent="0.2">
      <c r="A31" s="4">
        <f>IF('True_Odds_Calculator_2-way'!A32="","",'True_Odds_Calculator_2-way'!A32)</f>
        <v>2.5</v>
      </c>
      <c r="B31" s="4">
        <f>IF('True_Odds_Calculator_2-way'!B32="","",'True_Odds_Calculator_2-way'!B32)</f>
        <v>1.58</v>
      </c>
      <c r="C31" s="4">
        <f t="shared" si="0"/>
        <v>3.2911392405063244E-2</v>
      </c>
      <c r="D31" s="4">
        <f t="shared" si="2"/>
        <v>2.6072607260726071</v>
      </c>
      <c r="E31" s="4">
        <f t="shared" si="3"/>
        <v>1.62217659137577</v>
      </c>
      <c r="G31" s="4">
        <f t="shared" si="1"/>
        <v>1.0329113924050632</v>
      </c>
    </row>
    <row r="32" spans="1:7" x14ac:dyDescent="0.2">
      <c r="A32" s="4">
        <f>IF('True_Odds_Calculator_2-way'!A33="","",'True_Odds_Calculator_2-way'!A33)</f>
        <v>2.15</v>
      </c>
      <c r="B32" s="4">
        <f>IF('True_Odds_Calculator_2-way'!B33="","",'True_Odds_Calculator_2-way'!B33)</f>
        <v>1.76</v>
      </c>
      <c r="C32" s="4">
        <f t="shared" si="0"/>
        <v>3.3298097251585723E-2</v>
      </c>
      <c r="D32" s="4">
        <f t="shared" si="2"/>
        <v>2.2298173246906305</v>
      </c>
      <c r="E32" s="4">
        <f t="shared" si="3"/>
        <v>1.8131288931480596</v>
      </c>
      <c r="G32" s="4">
        <f t="shared" si="1"/>
        <v>1.0332980972515857</v>
      </c>
    </row>
    <row r="33" spans="1:7" x14ac:dyDescent="0.2">
      <c r="A33" s="4">
        <f>IF('True_Odds_Calculator_2-way'!A34="","",'True_Odds_Calculator_2-way'!A34)</f>
        <v>1.91</v>
      </c>
      <c r="B33" s="4">
        <f>IF('True_Odds_Calculator_2-way'!B34="","",'True_Odds_Calculator_2-way'!B34)</f>
        <v>1.98</v>
      </c>
      <c r="C33" s="4">
        <f t="shared" si="0"/>
        <v>2.861071447458885E-2</v>
      </c>
      <c r="D33" s="4">
        <f t="shared" si="2"/>
        <v>1.9636533568721115</v>
      </c>
      <c r="E33" s="4">
        <f t="shared" si="3"/>
        <v>2.0377175494369308</v>
      </c>
      <c r="G33" s="4">
        <f t="shared" si="1"/>
        <v>1.0286107144745888</v>
      </c>
    </row>
    <row r="34" spans="1:7" x14ac:dyDescent="0.2">
      <c r="A34" s="4">
        <f>IF('True_Odds_Calculator_2-way'!A35="","",'True_Odds_Calculator_2-way'!A35)</f>
        <v>2.54</v>
      </c>
      <c r="B34" s="4">
        <f>IF('True_Odds_Calculator_2-way'!B35="","",'True_Odds_Calculator_2-way'!B35)</f>
        <v>1.56</v>
      </c>
      <c r="C34" s="4">
        <f t="shared" si="0"/>
        <v>3.4726428427215739E-2</v>
      </c>
      <c r="D34" s="4">
        <f t="shared" si="2"/>
        <v>2.6571888412017164</v>
      </c>
      <c r="E34" s="4">
        <f t="shared" si="3"/>
        <v>1.6034315312398835</v>
      </c>
      <c r="G34" s="4">
        <f t="shared" si="1"/>
        <v>1.0347264284272157</v>
      </c>
    </row>
    <row r="35" spans="1:7" x14ac:dyDescent="0.2">
      <c r="A35" s="4">
        <f>IF('True_Odds_Calculator_2-way'!A36="","",'True_Odds_Calculator_2-way'!A36)</f>
        <v>2.19</v>
      </c>
      <c r="B35" s="4">
        <f>IF('True_Odds_Calculator_2-way'!B36="","",'True_Odds_Calculator_2-way'!B36)</f>
        <v>1.74</v>
      </c>
      <c r="C35" s="4">
        <f t="shared" si="0"/>
        <v>3.1333648244370904E-2</v>
      </c>
      <c r="D35" s="4">
        <f t="shared" si="2"/>
        <v>2.2678093197643276</v>
      </c>
      <c r="E35" s="4">
        <f t="shared" si="3"/>
        <v>1.7887621461765948</v>
      </c>
      <c r="G35" s="4">
        <f t="shared" si="1"/>
        <v>1.0313336482443709</v>
      </c>
    </row>
    <row r="36" spans="1:7" x14ac:dyDescent="0.2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2.8345418589321048E-2</v>
      </c>
      <c r="D36" s="4">
        <f t="shared" si="2"/>
        <v>2.1113430758524703</v>
      </c>
      <c r="E36" s="4">
        <f t="shared" si="3"/>
        <v>1.8998121477770822</v>
      </c>
      <c r="G36" s="4">
        <f t="shared" si="1"/>
        <v>1.028345418589321</v>
      </c>
    </row>
    <row r="37" spans="1:7" x14ac:dyDescent="0.2">
      <c r="A37" s="4">
        <f>IF('True_Odds_Calculator_2-way'!A38="","",'True_Odds_Calculator_2-way'!A38)</f>
        <v>2.5499999999999998</v>
      </c>
      <c r="B37" s="4">
        <f>IF('True_Odds_Calculator_2-way'!B38="","",'True_Odds_Calculator_2-way'!B38)</f>
        <v>1.56</v>
      </c>
      <c r="C37" s="4">
        <f t="shared" si="0"/>
        <v>3.3182503770738947E-2</v>
      </c>
      <c r="D37" s="4">
        <f t="shared" si="2"/>
        <v>2.6626506024096379</v>
      </c>
      <c r="E37" s="4">
        <f t="shared" si="3"/>
        <v>1.6014492753623186</v>
      </c>
      <c r="G37" s="4">
        <f t="shared" si="1"/>
        <v>1.0331825037707389</v>
      </c>
    </row>
    <row r="38" spans="1:7" x14ac:dyDescent="0.2">
      <c r="A38" s="4">
        <f>IF('True_Odds_Calculator_2-way'!A39="","",'True_Odds_Calculator_2-way'!A39)</f>
        <v>2.2200000000000002</v>
      </c>
      <c r="B38" s="4">
        <f>IF('True_Odds_Calculator_2-way'!B39="","",'True_Odds_Calculator_2-way'!B39)</f>
        <v>1.71</v>
      </c>
      <c r="C38" s="4">
        <f t="shared" si="0"/>
        <v>3.5245772087877381E-2</v>
      </c>
      <c r="D38" s="4">
        <f t="shared" si="2"/>
        <v>2.3103888990323171</v>
      </c>
      <c r="E38" s="4">
        <f t="shared" si="3"/>
        <v>1.7631322279503969</v>
      </c>
      <c r="G38" s="4">
        <f t="shared" si="1"/>
        <v>1.0352457720878774</v>
      </c>
    </row>
    <row r="39" spans="1:7" x14ac:dyDescent="0.2">
      <c r="A39" s="4">
        <f>IF('True_Odds_Calculator_2-way'!A40="","",'True_Odds_Calculator_2-way'!A40)</f>
        <v>2.23</v>
      </c>
      <c r="B39" s="4">
        <f>IF('True_Odds_Calculator_2-way'!B40="","",'True_Odds_Calculator_2-way'!B40)</f>
        <v>1.7</v>
      </c>
      <c r="C39" s="4">
        <f t="shared" si="0"/>
        <v>3.6665787391189752E-2</v>
      </c>
      <c r="D39" s="4">
        <f t="shared" si="2"/>
        <v>2.3250536645200861</v>
      </c>
      <c r="E39" s="4">
        <f t="shared" si="3"/>
        <v>1.754686415181671</v>
      </c>
      <c r="G39" s="4">
        <f t="shared" si="1"/>
        <v>1.0366657873911898</v>
      </c>
    </row>
    <row r="40" spans="1:7" x14ac:dyDescent="0.2">
      <c r="A40" s="4">
        <f>IF('True_Odds_Calculator_2-way'!A41="","",'True_Odds_Calculator_2-way'!A41)</f>
        <v>1.85</v>
      </c>
      <c r="B40" s="4">
        <f>IF('True_Odds_Calculator_2-way'!B41="","",'True_Odds_Calculator_2-way'!B41)</f>
        <v>2.0299999999999998</v>
      </c>
      <c r="C40" s="4">
        <f t="shared" si="0"/>
        <v>3.315137797896428E-2</v>
      </c>
      <c r="D40" s="4">
        <f t="shared" si="2"/>
        <v>1.9085249650616189</v>
      </c>
      <c r="E40" s="4">
        <f t="shared" si="3"/>
        <v>2.1006852188505105</v>
      </c>
      <c r="G40" s="4">
        <f t="shared" si="1"/>
        <v>1.0331513779789643</v>
      </c>
    </row>
    <row r="41" spans="1:7" x14ac:dyDescent="0.2">
      <c r="A41" s="4">
        <f>IF('True_Odds_Calculator_2-way'!A42="","",'True_Odds_Calculator_2-way'!A42)</f>
        <v>2.21</v>
      </c>
      <c r="B41" s="4">
        <f>IF('True_Odds_Calculator_2-way'!B42="","",'True_Odds_Calculator_2-way'!B42)</f>
        <v>1.71</v>
      </c>
      <c r="C41" s="4">
        <f t="shared" si="0"/>
        <v>3.7284009420232245E-2</v>
      </c>
      <c r="D41" s="4">
        <f t="shared" si="2"/>
        <v>2.3049617273032235</v>
      </c>
      <c r="E41" s="4">
        <f t="shared" si="3"/>
        <v>1.7663059989250076</v>
      </c>
      <c r="G41" s="4">
        <f t="shared" si="1"/>
        <v>1.0372840094202322</v>
      </c>
    </row>
    <row r="42" spans="1:7" x14ac:dyDescent="0.2">
      <c r="A42" s="4">
        <f>IF('True_Odds_Calculator_2-way'!A43="","",'True_Odds_Calculator_2-way'!A43)</f>
        <v>2.2000000000000002</v>
      </c>
      <c r="B42" s="4">
        <f>IF('True_Odds_Calculator_2-way'!B43="","",'True_Odds_Calculator_2-way'!B43)</f>
        <v>1.71</v>
      </c>
      <c r="C42" s="4">
        <f t="shared" si="0"/>
        <v>3.9340776182881454E-2</v>
      </c>
      <c r="D42" s="4">
        <f t="shared" si="2"/>
        <v>2.2995110024449881</v>
      </c>
      <c r="E42" s="4">
        <f t="shared" si="3"/>
        <v>1.7695202257761053</v>
      </c>
      <c r="G42" s="4">
        <f t="shared" si="1"/>
        <v>1.0393407761828815</v>
      </c>
    </row>
    <row r="43" spans="1:7" x14ac:dyDescent="0.2">
      <c r="A43" s="4">
        <f>IF('True_Odds_Calculator_2-way'!A44="","",'True_Odds_Calculator_2-way'!A44)</f>
        <v>1.92</v>
      </c>
      <c r="B43" s="4">
        <f>IF('True_Odds_Calculator_2-way'!B44="","",'True_Odds_Calculator_2-way'!B44)</f>
        <v>1.95</v>
      </c>
      <c r="C43" s="4">
        <f t="shared" si="0"/>
        <v>3.3653846153846256E-2</v>
      </c>
      <c r="D43" s="4">
        <f t="shared" si="2"/>
        <v>1.9841017488076311</v>
      </c>
      <c r="E43" s="4">
        <f t="shared" si="3"/>
        <v>2.0161550888529889</v>
      </c>
      <c r="G43" s="4">
        <f t="shared" si="1"/>
        <v>1.0336538461538463</v>
      </c>
    </row>
    <row r="44" spans="1:7" x14ac:dyDescent="0.2">
      <c r="A44" s="4">
        <f>IF('True_Odds_Calculator_2-way'!A45="","",'True_Odds_Calculator_2-way'!A45)</f>
        <v>2.15</v>
      </c>
      <c r="B44" s="4">
        <f>IF('True_Odds_Calculator_2-way'!B45="","",'True_Odds_Calculator_2-way'!B45)</f>
        <v>1.74</v>
      </c>
      <c r="C44" s="4">
        <f t="shared" si="0"/>
        <v>3.9828922747928264E-2</v>
      </c>
      <c r="D44" s="4">
        <f t="shared" si="2"/>
        <v>2.2461723206244368</v>
      </c>
      <c r="E44" s="4">
        <f t="shared" si="3"/>
        <v>1.8024572392194651</v>
      </c>
      <c r="G44" s="4">
        <f t="shared" si="1"/>
        <v>1.0398289227479283</v>
      </c>
    </row>
    <row r="45" spans="1:7" x14ac:dyDescent="0.2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3.62694300518136E-2</v>
      </c>
      <c r="D45" s="4">
        <f t="shared" si="2"/>
        <v>2.0000000000000004</v>
      </c>
      <c r="E45" s="4">
        <f t="shared" si="3"/>
        <v>2.0000000000000004</v>
      </c>
      <c r="G45" s="4">
        <f t="shared" si="1"/>
        <v>1.0362694300518136</v>
      </c>
    </row>
    <row r="46" spans="1:7" x14ac:dyDescent="0.2">
      <c r="A46" s="4">
        <f>IF('True_Odds_Calculator_2-way'!A47="","",'True_Odds_Calculator_2-way'!A47)</f>
        <v>1.85</v>
      </c>
      <c r="B46" s="4">
        <f>IF('True_Odds_Calculator_2-way'!B47="","",'True_Odds_Calculator_2-way'!B47)</f>
        <v>2.02</v>
      </c>
      <c r="C46" s="4">
        <f t="shared" si="0"/>
        <v>3.5590045491035394E-2</v>
      </c>
      <c r="D46" s="4">
        <f t="shared" si="2"/>
        <v>1.9129767084719731</v>
      </c>
      <c r="E46" s="4">
        <f t="shared" si="3"/>
        <v>2.0953181945612553</v>
      </c>
      <c r="G46" s="4">
        <f t="shared" si="1"/>
        <v>1.0355900454910354</v>
      </c>
    </row>
    <row r="47" spans="1:7" x14ac:dyDescent="0.2">
      <c r="A47" s="4">
        <f>IF('True_Odds_Calculator_2-way'!A48="","",'True_Odds_Calculator_2-way'!A48)</f>
        <v>1.83</v>
      </c>
      <c r="B47" s="4">
        <f>IF('True_Odds_Calculator_2-way'!B48="","",'True_Odds_Calculator_2-way'!B48)</f>
        <v>2.06</v>
      </c>
      <c r="C47" s="4">
        <f t="shared" si="0"/>
        <v>3.1884980635577431E-2</v>
      </c>
      <c r="D47" s="4">
        <f t="shared" si="2"/>
        <v>1.8849942497124856</v>
      </c>
      <c r="E47" s="4">
        <f t="shared" si="3"/>
        <v>2.1299508446804905</v>
      </c>
      <c r="G47" s="4">
        <f t="shared" si="1"/>
        <v>1.0318849806355774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3.4427456431091574E-2</v>
      </c>
      <c r="D48" s="4">
        <f t="shared" si="2"/>
        <v>2.0605860321656753</v>
      </c>
      <c r="E48" s="4">
        <f t="shared" si="3"/>
        <v>1.9428749480681344</v>
      </c>
      <c r="G48" s="4">
        <f t="shared" si="1"/>
        <v>1.0344274564310916</v>
      </c>
    </row>
    <row r="49" spans="1:7" x14ac:dyDescent="0.2">
      <c r="A49" s="4">
        <f>IF('True_Odds_Calculator_2-way'!A50="","",'True_Odds_Calculator_2-way'!A50)</f>
        <v>2.0699999999999998</v>
      </c>
      <c r="B49" s="4">
        <f>IF('True_Odds_Calculator_2-way'!B50="","",'True_Odds_Calculator_2-way'!B50)</f>
        <v>1.8</v>
      </c>
      <c r="C49" s="4">
        <f t="shared" si="0"/>
        <v>3.8647342995169254E-2</v>
      </c>
      <c r="D49" s="4">
        <f t="shared" si="2"/>
        <v>2.15625</v>
      </c>
      <c r="E49" s="4">
        <f t="shared" si="3"/>
        <v>1.8648648648648651</v>
      </c>
      <c r="G49" s="4">
        <f t="shared" si="1"/>
        <v>1.0386473429951693</v>
      </c>
    </row>
    <row r="50" spans="1:7" x14ac:dyDescent="0.2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1.71</v>
      </c>
      <c r="C50" s="4">
        <f t="shared" si="0"/>
        <v>3.9340776182881454E-2</v>
      </c>
      <c r="D50" s="4">
        <f t="shared" si="2"/>
        <v>2.2995110024449881</v>
      </c>
      <c r="E50" s="4">
        <f t="shared" si="3"/>
        <v>1.7695202257761053</v>
      </c>
      <c r="G50" s="4">
        <f t="shared" si="1"/>
        <v>1.0393407761828815</v>
      </c>
    </row>
    <row r="51" spans="1:7" x14ac:dyDescent="0.2">
      <c r="A51" s="4">
        <f>IF('True_Odds_Calculator_2-way'!A52="","",'True_Odds_Calculator_2-way'!A52)</f>
        <v>1.76</v>
      </c>
      <c r="B51" s="4">
        <f>IF('True_Odds_Calculator_2-way'!B52="","",'True_Odds_Calculator_2-way'!B52)</f>
        <v>2.13</v>
      </c>
      <c r="C51" s="4">
        <f t="shared" si="0"/>
        <v>3.7665386256935607E-2</v>
      </c>
      <c r="D51" s="4">
        <f t="shared" si="2"/>
        <v>1.8203360202000585</v>
      </c>
      <c r="E51" s="4">
        <f t="shared" si="3"/>
        <v>2.2190126672191313</v>
      </c>
      <c r="G51" s="4">
        <f t="shared" si="1"/>
        <v>1.0376653862569356</v>
      </c>
    </row>
    <row r="52" spans="1:7" x14ac:dyDescent="0.2">
      <c r="A52" s="4">
        <f>IF('True_Odds_Calculator_2-way'!A53="","",'True_Odds_Calculator_2-way'!A53)</f>
        <v>2.11</v>
      </c>
      <c r="B52" s="4">
        <f>IF('True_Odds_Calculator_2-way'!B53="","",'True_Odds_Calculator_2-way'!B53)</f>
        <v>1.78</v>
      </c>
      <c r="C52" s="4">
        <f t="shared" si="0"/>
        <v>3.5731402098088338E-2</v>
      </c>
      <c r="D52" s="4">
        <f t="shared" si="2"/>
        <v>2.1926557300484557</v>
      </c>
      <c r="E52" s="4">
        <f t="shared" si="3"/>
        <v>1.8384649273092173</v>
      </c>
      <c r="G52" s="4">
        <f t="shared" si="1"/>
        <v>1.0357314020980883</v>
      </c>
    </row>
    <row r="53" spans="1:7" x14ac:dyDescent="0.2">
      <c r="A53" s="4">
        <f>IF('True_Odds_Calculator_2-way'!A54="","",'True_Odds_Calculator_2-way'!A54)</f>
        <v>2.11</v>
      </c>
      <c r="B53" s="4">
        <f>IF('True_Odds_Calculator_2-way'!B54="","",'True_Odds_Calculator_2-way'!B54)</f>
        <v>1.78</v>
      </c>
      <c r="C53" s="4">
        <f t="shared" si="0"/>
        <v>3.5731402098088338E-2</v>
      </c>
      <c r="D53" s="4">
        <f t="shared" si="2"/>
        <v>2.1926557300484557</v>
      </c>
      <c r="E53" s="4">
        <f t="shared" si="3"/>
        <v>1.8384649273092173</v>
      </c>
      <c r="G53" s="4">
        <f t="shared" si="1"/>
        <v>1.0357314020980883</v>
      </c>
    </row>
    <row r="54" spans="1:7" x14ac:dyDescent="0.2">
      <c r="A54" s="4">
        <f>IF('True_Odds_Calculator_2-way'!A55="","",'True_Odds_Calculator_2-way'!A55)</f>
        <v>1.93</v>
      </c>
      <c r="B54" s="4">
        <f>IF('True_Odds_Calculator_2-way'!B55="","",'True_Odds_Calculator_2-way'!B55)</f>
        <v>1.93</v>
      </c>
      <c r="C54" s="4">
        <f t="shared" si="0"/>
        <v>3.62694300518136E-2</v>
      </c>
      <c r="D54" s="4">
        <f t="shared" si="2"/>
        <v>2.0000000000000004</v>
      </c>
      <c r="E54" s="4">
        <f t="shared" si="3"/>
        <v>2.0000000000000004</v>
      </c>
      <c r="G54" s="4">
        <f t="shared" si="1"/>
        <v>1.0362694300518136</v>
      </c>
    </row>
    <row r="55" spans="1:7" x14ac:dyDescent="0.2">
      <c r="A55" s="4">
        <f>IF('True_Odds_Calculator_2-way'!A56="","",'True_Odds_Calculator_2-way'!A56)</f>
        <v>1.97</v>
      </c>
      <c r="B55" s="4">
        <f>IF('True_Odds_Calculator_2-way'!B56="","",'True_Odds_Calculator_2-way'!B56)</f>
        <v>1.9</v>
      </c>
      <c r="C55" s="4">
        <f t="shared" si="0"/>
        <v>3.3930002671653803E-2</v>
      </c>
      <c r="D55" s="4">
        <f t="shared" si="2"/>
        <v>2.0381159814865235</v>
      </c>
      <c r="E55" s="4">
        <f t="shared" si="3"/>
        <v>1.9632835038027801</v>
      </c>
      <c r="G55" s="4">
        <f t="shared" si="1"/>
        <v>1.0339300026716538</v>
      </c>
    </row>
    <row r="56" spans="1:7" x14ac:dyDescent="0.2">
      <c r="A56" s="4">
        <f>IF('True_Odds_Calculator_2-way'!A57="","",'True_Odds_Calculator_2-way'!A57)</f>
        <v>1.97</v>
      </c>
      <c r="B56" s="4">
        <f>IF('True_Odds_Calculator_2-way'!B57="","",'True_Odds_Calculator_2-way'!B57)</f>
        <v>1.89</v>
      </c>
      <c r="C56" s="4">
        <f t="shared" si="0"/>
        <v>3.6714742298498582E-2</v>
      </c>
      <c r="D56" s="4">
        <f t="shared" si="2"/>
        <v>2.0439162297916722</v>
      </c>
      <c r="E56" s="4">
        <f t="shared" si="3"/>
        <v>1.9579312702127099</v>
      </c>
      <c r="G56" s="4">
        <f t="shared" si="1"/>
        <v>1.0367147422984986</v>
      </c>
    </row>
    <row r="57" spans="1:7" x14ac:dyDescent="0.2">
      <c r="A57" s="4">
        <f>IF('True_Odds_Calculator_2-way'!A58="","",'True_Odds_Calculator_2-way'!A58)</f>
        <v>1.93</v>
      </c>
      <c r="B57" s="4">
        <f>IF('True_Odds_Calculator_2-way'!B58="","",'True_Odds_Calculator_2-way'!B58)</f>
        <v>1.94</v>
      </c>
      <c r="C57" s="4">
        <f t="shared" si="0"/>
        <v>3.3598632551679941E-2</v>
      </c>
      <c r="D57" s="4">
        <f t="shared" si="2"/>
        <v>1.9946726333173512</v>
      </c>
      <c r="E57" s="4">
        <f t="shared" si="3"/>
        <v>2.0053558995233249</v>
      </c>
      <c r="G57" s="4">
        <f t="shared" si="1"/>
        <v>1.0335986325516799</v>
      </c>
    </row>
    <row r="58" spans="1:7" x14ac:dyDescent="0.2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3.9428448646325664E-2</v>
      </c>
      <c r="D58" s="4">
        <f t="shared" si="2"/>
        <v>2.1689385995572641</v>
      </c>
      <c r="E58" s="4">
        <f t="shared" si="3"/>
        <v>1.8554769261437256</v>
      </c>
      <c r="G58" s="4">
        <f t="shared" si="1"/>
        <v>1.0394284486463257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1.77</v>
      </c>
      <c r="C59" s="4">
        <f t="shared" si="0"/>
        <v>4.1162227602905554E-2</v>
      </c>
      <c r="D59" s="4">
        <f t="shared" si="2"/>
        <v>2.1948627103631533</v>
      </c>
      <c r="E59" s="4">
        <f t="shared" si="3"/>
        <v>1.8369162342475907</v>
      </c>
      <c r="G59" s="4">
        <f t="shared" si="1"/>
        <v>1.0411622276029056</v>
      </c>
    </row>
    <row r="60" spans="1:7" x14ac:dyDescent="0.2">
      <c r="A60" s="4">
        <f>IF('True_Odds_Calculator_2-way'!A61="","",'True_Odds_Calculator_2-way'!A61)</f>
        <v>2.04</v>
      </c>
      <c r="B60" s="4">
        <f>IF('True_Odds_Calculator_2-way'!B61="","",'True_Odds_Calculator_2-way'!B61)</f>
        <v>1.84</v>
      </c>
      <c r="C60" s="4">
        <f t="shared" si="0"/>
        <v>3.3674339300937772E-2</v>
      </c>
      <c r="D60" s="4">
        <f t="shared" si="2"/>
        <v>2.1125619090499774</v>
      </c>
      <c r="E60" s="4">
        <f t="shared" si="3"/>
        <v>1.8988263860785108</v>
      </c>
      <c r="G60" s="4">
        <f t="shared" si="1"/>
        <v>1.0336743393009378</v>
      </c>
    </row>
    <row r="61" spans="1:7" x14ac:dyDescent="0.2">
      <c r="A61" s="4">
        <f>IF('True_Odds_Calculator_2-way'!A62="","",'True_Odds_Calculator_2-way'!A62)</f>
        <v>2.04</v>
      </c>
      <c r="B61" s="4">
        <f>IF('True_Odds_Calculator_2-way'!B62="","",'True_Odds_Calculator_2-way'!B62)</f>
        <v>1.84</v>
      </c>
      <c r="C61" s="4">
        <f t="shared" si="0"/>
        <v>3.3674339300937772E-2</v>
      </c>
      <c r="D61" s="4">
        <f t="shared" si="2"/>
        <v>2.1125619090499774</v>
      </c>
      <c r="E61" s="4">
        <f t="shared" si="3"/>
        <v>1.8988263860785108</v>
      </c>
      <c r="G61" s="4">
        <f t="shared" si="1"/>
        <v>1.0336743393009378</v>
      </c>
    </row>
    <row r="62" spans="1:7" x14ac:dyDescent="0.2">
      <c r="A62" s="4">
        <f>IF('True_Odds_Calculator_2-way'!A63="","",'True_Odds_Calculator_2-way'!A63)</f>
        <v>2.25</v>
      </c>
      <c r="B62" s="4">
        <f>IF('True_Odds_Calculator_2-way'!B63="","",'True_Odds_Calculator_2-way'!B63)</f>
        <v>1.68</v>
      </c>
      <c r="C62" s="4">
        <f t="shared" si="0"/>
        <v>3.9682539682539542E-2</v>
      </c>
      <c r="D62" s="4">
        <f t="shared" si="2"/>
        <v>2.3551401869158877</v>
      </c>
      <c r="E62" s="4">
        <f t="shared" si="3"/>
        <v>1.7379310344827583</v>
      </c>
      <c r="G62" s="4">
        <f t="shared" si="1"/>
        <v>1.0396825396825395</v>
      </c>
    </row>
    <row r="63" spans="1:7" x14ac:dyDescent="0.2">
      <c r="A63" s="4">
        <f>IF('True_Odds_Calculator_2-way'!A64="","",'True_Odds_Calculator_2-way'!A64)</f>
        <v>1.88</v>
      </c>
      <c r="B63" s="4">
        <f>IF('True_Odds_Calculator_2-way'!B64="","",'True_Odds_Calculator_2-way'!B64)</f>
        <v>2</v>
      </c>
      <c r="C63" s="4">
        <f t="shared" si="0"/>
        <v>3.1914893617021267E-2</v>
      </c>
      <c r="D63" s="4">
        <f t="shared" si="2"/>
        <v>1.9381443298969072</v>
      </c>
      <c r="E63" s="4">
        <f t="shared" si="3"/>
        <v>2.0659340659340657</v>
      </c>
      <c r="G63" s="4">
        <f t="shared" si="1"/>
        <v>1.0319148936170213</v>
      </c>
    </row>
    <row r="64" spans="1:7" x14ac:dyDescent="0.2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1.83</v>
      </c>
      <c r="C64" s="4">
        <f t="shared" si="0"/>
        <v>3.9058924870117639E-2</v>
      </c>
      <c r="D64" s="4">
        <f t="shared" si="2"/>
        <v>2.1138012461236451</v>
      </c>
      <c r="E64" s="4">
        <f t="shared" si="3"/>
        <v>1.8978262535441519</v>
      </c>
      <c r="G64" s="4">
        <f t="shared" si="1"/>
        <v>1.0390589248701176</v>
      </c>
    </row>
    <row r="65" spans="1:7" x14ac:dyDescent="0.2">
      <c r="A65" s="4">
        <f>IF('True_Odds_Calculator_2-way'!A66="","",'True_Odds_Calculator_2-way'!A66)</f>
        <v>1.71</v>
      </c>
      <c r="B65" s="4">
        <f>IF('True_Odds_Calculator_2-way'!B66="","",'True_Odds_Calculator_2-way'!B66)</f>
        <v>2.17</v>
      </c>
      <c r="C65" s="4">
        <f t="shared" si="0"/>
        <v>4.5624814724984475E-2</v>
      </c>
      <c r="D65" s="4">
        <f t="shared" si="2"/>
        <v>1.7794135277051812</v>
      </c>
      <c r="E65" s="4">
        <f t="shared" si="3"/>
        <v>2.2830159657919831</v>
      </c>
      <c r="G65" s="4">
        <f t="shared" si="1"/>
        <v>1.0456248147249845</v>
      </c>
    </row>
    <row r="66" spans="1:7" x14ac:dyDescent="0.2">
      <c r="A66" s="4">
        <f>IF('True_Odds_Calculator_2-way'!A67="","",'True_Odds_Calculator_2-way'!A67)</f>
        <v>1.72</v>
      </c>
      <c r="B66" s="4">
        <f>IF('True_Odds_Calculator_2-way'!B67="","",'True_Odds_Calculator_2-way'!B67)</f>
        <v>2.16</v>
      </c>
      <c r="C66" s="4">
        <f t="shared" ref="C66:C129" si="4">IF(A66="","",((1/A66)+(1/B66))-1)</f>
        <v>4.4358311800172245E-2</v>
      </c>
      <c r="D66" s="4">
        <f t="shared" si="2"/>
        <v>1.7882171736619177</v>
      </c>
      <c r="E66" s="4">
        <f t="shared" si="3"/>
        <v>2.2686858817782118</v>
      </c>
      <c r="G66" s="4">
        <f t="shared" ref="G66:G129" si="5">IF(A66="","",C66+1)</f>
        <v>1.0443583118001722</v>
      </c>
    </row>
    <row r="67" spans="1:7" x14ac:dyDescent="0.2">
      <c r="A67" s="4">
        <f>IF('True_Odds_Calculator_2-way'!A68="","",'True_Odds_Calculator_2-way'!A68)</f>
        <v>1.71</v>
      </c>
      <c r="B67" s="4">
        <f>IF('True_Odds_Calculator_2-way'!B68="","",'True_Odds_Calculator_2-way'!B68)</f>
        <v>2.1800000000000002</v>
      </c>
      <c r="C67" s="4">
        <f t="shared" si="4"/>
        <v>4.3510917967702012E-2</v>
      </c>
      <c r="D67" s="4">
        <f t="shared" ref="D67:D130" si="6">IF(A67="","",(2*A67)/(2-($C67*A67)))</f>
        <v>1.7760731811901471</v>
      </c>
      <c r="E67" s="4">
        <f t="shared" ref="E67:E130" si="7">IF(B67="","",(2*B67)/(2-($C67*B67)))</f>
        <v>2.2885382773650926</v>
      </c>
      <c r="G67" s="4">
        <f t="shared" si="5"/>
        <v>1.043510917967702</v>
      </c>
    </row>
    <row r="68" spans="1:7" x14ac:dyDescent="0.2">
      <c r="A68" s="4">
        <f>IF('True_Odds_Calculator_2-way'!A69="","",'True_Odds_Calculator_2-way'!A69)</f>
        <v>1.76</v>
      </c>
      <c r="B68" s="4">
        <f>IF('True_Odds_Calculator_2-way'!B69="","",'True_Odds_Calculator_2-way'!B69)</f>
        <v>2.11</v>
      </c>
      <c r="C68" s="4">
        <f t="shared" si="4"/>
        <v>4.2115467470917878E-2</v>
      </c>
      <c r="D68" s="4">
        <f t="shared" si="6"/>
        <v>1.8277389506841228</v>
      </c>
      <c r="E68" s="4">
        <f t="shared" si="7"/>
        <v>2.208110357949816</v>
      </c>
      <c r="G68" s="4">
        <f t="shared" si="5"/>
        <v>1.0421154674709179</v>
      </c>
    </row>
    <row r="69" spans="1:7" x14ac:dyDescent="0.2">
      <c r="A69" s="4">
        <f>IF('True_Odds_Calculator_2-way'!A70="","",'True_Odds_Calculator_2-way'!A70)</f>
        <v>1.93</v>
      </c>
      <c r="B69" s="4">
        <f>IF('True_Odds_Calculator_2-way'!B70="","",'True_Odds_Calculator_2-way'!B70)</f>
        <v>1.92</v>
      </c>
      <c r="C69" s="4">
        <f t="shared" si="4"/>
        <v>3.8968048359240282E-2</v>
      </c>
      <c r="D69" s="4">
        <f t="shared" si="6"/>
        <v>2.0054118411083453</v>
      </c>
      <c r="E69" s="4">
        <f t="shared" si="7"/>
        <v>1.9946172892668752</v>
      </c>
      <c r="G69" s="4">
        <f t="shared" si="5"/>
        <v>1.0389680483592403</v>
      </c>
    </row>
    <row r="70" spans="1:7" x14ac:dyDescent="0.2">
      <c r="A70" s="4">
        <f>IF('True_Odds_Calculator_2-way'!A71="","",'True_Odds_Calculator_2-way'!A71)</f>
        <v>1.84</v>
      </c>
      <c r="B70" s="4">
        <f>IF('True_Odds_Calculator_2-way'!B71="","",'True_Odds_Calculator_2-way'!B71)</f>
        <v>2.02</v>
      </c>
      <c r="C70" s="4">
        <f t="shared" si="4"/>
        <v>3.8527765820060234E-2</v>
      </c>
      <c r="D70" s="4">
        <f t="shared" si="6"/>
        <v>1.9076165058509547</v>
      </c>
      <c r="E70" s="4">
        <f t="shared" si="7"/>
        <v>2.1017869260348339</v>
      </c>
      <c r="G70" s="4">
        <f t="shared" si="5"/>
        <v>1.0385277658200602</v>
      </c>
    </row>
    <row r="71" spans="1:7" x14ac:dyDescent="0.2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1.83</v>
      </c>
      <c r="C71" s="4">
        <f t="shared" si="4"/>
        <v>3.9058924870117639E-2</v>
      </c>
      <c r="D71" s="4">
        <f t="shared" si="6"/>
        <v>2.1138012461236451</v>
      </c>
      <c r="E71" s="4">
        <f t="shared" si="7"/>
        <v>1.8978262535441519</v>
      </c>
      <c r="G71" s="4">
        <f t="shared" si="5"/>
        <v>1.0390589248701176</v>
      </c>
    </row>
    <row r="72" spans="1:7" x14ac:dyDescent="0.2">
      <c r="A72" s="4">
        <f>IF('True_Odds_Calculator_2-way'!A73="","",'True_Odds_Calculator_2-way'!A73)</f>
        <v>1.97</v>
      </c>
      <c r="B72" s="4">
        <f>IF('True_Odds_Calculator_2-way'!B73="","",'True_Odds_Calculator_2-way'!B73)</f>
        <v>1.88</v>
      </c>
      <c r="C72" s="4">
        <f t="shared" si="4"/>
        <v>3.9529106814990778E-2</v>
      </c>
      <c r="D72" s="4">
        <f t="shared" si="6"/>
        <v>2.049811822005756</v>
      </c>
      <c r="E72" s="4">
        <f t="shared" si="7"/>
        <v>1.9525516659637281</v>
      </c>
      <c r="G72" s="4">
        <f t="shared" si="5"/>
        <v>1.0395291068149908</v>
      </c>
    </row>
    <row r="73" spans="1:7" x14ac:dyDescent="0.2">
      <c r="A73" s="4">
        <f>IF('True_Odds_Calculator_2-way'!A74="","",'True_Odds_Calculator_2-way'!A74)</f>
        <v>2.12</v>
      </c>
      <c r="B73" s="4">
        <f>IF('True_Odds_Calculator_2-way'!B74="","",'True_Odds_Calculator_2-way'!B74)</f>
        <v>1.72</v>
      </c>
      <c r="C73" s="4">
        <f t="shared" si="4"/>
        <v>5.3093462044756512E-2</v>
      </c>
      <c r="D73" s="4">
        <f t="shared" si="6"/>
        <v>2.2464268112370629</v>
      </c>
      <c r="E73" s="4">
        <f t="shared" si="7"/>
        <v>1.8022933965994465</v>
      </c>
      <c r="G73" s="4">
        <f t="shared" si="5"/>
        <v>1.0530934620447565</v>
      </c>
    </row>
    <row r="74" spans="1:7" x14ac:dyDescent="0.2">
      <c r="A74" s="4">
        <f>IF('True_Odds_Calculator_2-way'!A75="","",'True_Odds_Calculator_2-way'!A75)</f>
        <v>2.04</v>
      </c>
      <c r="B74" s="4">
        <f>IF('True_Odds_Calculator_2-way'!B75="","",'True_Odds_Calculator_2-way'!B75)</f>
        <v>1.87</v>
      </c>
      <c r="C74" s="4">
        <f t="shared" si="4"/>
        <v>2.4955436720142554E-2</v>
      </c>
      <c r="D74" s="4">
        <f t="shared" si="6"/>
        <v>2.0932835820895521</v>
      </c>
      <c r="E74" s="4">
        <f t="shared" si="7"/>
        <v>1.9146757679180888</v>
      </c>
      <c r="G74" s="4">
        <f t="shared" si="5"/>
        <v>1.0249554367201426</v>
      </c>
    </row>
    <row r="75" spans="1:7" x14ac:dyDescent="0.2">
      <c r="A75" s="4">
        <f>IF('True_Odds_Calculator_2-way'!A76="","",'True_Odds_Calculator_2-way'!A76)</f>
        <v>1.57</v>
      </c>
      <c r="B75" s="4">
        <f>IF('True_Odds_Calculator_2-way'!B76="","",'True_Odds_Calculator_2-way'!B76)</f>
        <v>2.54</v>
      </c>
      <c r="C75" s="4">
        <f t="shared" si="4"/>
        <v>3.0643462560810519E-2</v>
      </c>
      <c r="D75" s="4">
        <f t="shared" si="6"/>
        <v>1.6086974061075479</v>
      </c>
      <c r="E75" s="4">
        <f t="shared" si="7"/>
        <v>2.6428524090396981</v>
      </c>
      <c r="G75" s="4">
        <f t="shared" si="5"/>
        <v>1.0306434625608105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1.69</v>
      </c>
      <c r="C76" s="4">
        <f t="shared" si="4"/>
        <v>4.4204664114166459E-2</v>
      </c>
      <c r="D76" s="4">
        <f t="shared" si="6"/>
        <v>2.3234937323089366</v>
      </c>
      <c r="E76" s="4">
        <f t="shared" si="7"/>
        <v>1.7555759242285367</v>
      </c>
      <c r="G76" s="4">
        <f t="shared" si="5"/>
        <v>1.0442046641141665</v>
      </c>
    </row>
    <row r="77" spans="1:7" x14ac:dyDescent="0.2">
      <c r="A77" s="4">
        <f>IF('True_Odds_Calculator_2-way'!A78="","",'True_Odds_Calculator_2-way'!A78)</f>
        <v>1.96</v>
      </c>
      <c r="B77" s="4">
        <f>IF('True_Odds_Calculator_2-way'!B78="","",'True_Odds_Calculator_2-way'!B78)</f>
        <v>1.89</v>
      </c>
      <c r="C77" s="4">
        <f t="shared" si="4"/>
        <v>3.9304610733182255E-2</v>
      </c>
      <c r="D77" s="4">
        <f t="shared" si="6"/>
        <v>2.0385208012326657</v>
      </c>
      <c r="E77" s="4">
        <f t="shared" si="7"/>
        <v>1.9629080118694364</v>
      </c>
      <c r="G77" s="4">
        <f t="shared" si="5"/>
        <v>1.0393046107331823</v>
      </c>
    </row>
    <row r="78" spans="1:7" x14ac:dyDescent="0.2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4"/>
        <v>4.1507512095747323E-2</v>
      </c>
      <c r="D78" s="4">
        <f t="shared" si="6"/>
        <v>2.692492286595817</v>
      </c>
      <c r="E78" s="4">
        <f t="shared" si="7"/>
        <v>1.5908446424954426</v>
      </c>
      <c r="G78" s="4">
        <f t="shared" si="5"/>
        <v>1.0415075120957473</v>
      </c>
    </row>
    <row r="79" spans="1:7" x14ac:dyDescent="0.2">
      <c r="A79" s="4">
        <f>IF('True_Odds_Calculator_2-way'!A80="","",'True_Odds_Calculator_2-way'!A80)</f>
        <v>2.5099999999999998</v>
      </c>
      <c r="B79" s="4">
        <f>IF('True_Odds_Calculator_2-way'!B80="","",'True_Odds_Calculator_2-way'!B80)</f>
        <v>1.55</v>
      </c>
      <c r="C79" s="4">
        <f t="shared" si="4"/>
        <v>4.3567664824572638E-2</v>
      </c>
      <c r="D79" s="4">
        <f t="shared" si="6"/>
        <v>2.655178297218904</v>
      </c>
      <c r="E79" s="4">
        <f t="shared" si="7"/>
        <v>1.60416451912174</v>
      </c>
      <c r="G79" s="4">
        <f t="shared" si="5"/>
        <v>1.0435676648245726</v>
      </c>
    </row>
    <row r="80" spans="1:7" x14ac:dyDescent="0.2">
      <c r="A80" s="4">
        <f>IF('True_Odds_Calculator_2-way'!A81="","",'True_Odds_Calculator_2-way'!A81)</f>
        <v>2.4</v>
      </c>
      <c r="B80" s="4">
        <f>IF('True_Odds_Calculator_2-way'!B81="","",'True_Odds_Calculator_2-way'!B81)</f>
        <v>1.6</v>
      </c>
      <c r="C80" s="4">
        <f t="shared" si="4"/>
        <v>4.1666666666666741E-2</v>
      </c>
      <c r="D80" s="4">
        <f t="shared" si="6"/>
        <v>2.5263157894736841</v>
      </c>
      <c r="E80" s="4">
        <f t="shared" si="7"/>
        <v>1.6551724137931036</v>
      </c>
      <c r="G80" s="4">
        <f t="shared" si="5"/>
        <v>1.0416666666666667</v>
      </c>
    </row>
    <row r="81" spans="1:7" x14ac:dyDescent="0.2">
      <c r="A81" s="4">
        <f>IF('True_Odds_Calculator_2-way'!A82="","",'True_Odds_Calculator_2-way'!A82)</f>
        <v>2.6</v>
      </c>
      <c r="B81" s="4">
        <f>IF('True_Odds_Calculator_2-way'!B82="","",'True_Odds_Calculator_2-way'!B82)</f>
        <v>1.52</v>
      </c>
      <c r="C81" s="4">
        <f t="shared" si="4"/>
        <v>4.2510121457489891E-2</v>
      </c>
      <c r="D81" s="4">
        <f t="shared" si="6"/>
        <v>2.7520891364902509</v>
      </c>
      <c r="E81" s="4">
        <f t="shared" si="7"/>
        <v>1.5707472178060415</v>
      </c>
      <c r="G81" s="4">
        <f t="shared" si="5"/>
        <v>1.0425101214574899</v>
      </c>
    </row>
    <row r="82" spans="1:7" x14ac:dyDescent="0.2">
      <c r="A82" s="4">
        <f>IF('True_Odds_Calculator_2-way'!A83="","",'True_Odds_Calculator_2-way'!A83)</f>
        <v>2.64</v>
      </c>
      <c r="B82" s="4">
        <f>IF('True_Odds_Calculator_2-way'!B83="","",'True_Odds_Calculator_2-way'!B83)</f>
        <v>1.51</v>
      </c>
      <c r="C82" s="4">
        <f t="shared" si="4"/>
        <v>4.1039534417017798E-2</v>
      </c>
      <c r="D82" s="4">
        <f t="shared" si="6"/>
        <v>2.7912057134855064</v>
      </c>
      <c r="E82" s="4">
        <f t="shared" si="7"/>
        <v>1.5582831678523961</v>
      </c>
      <c r="G82" s="4">
        <f t="shared" si="5"/>
        <v>1.0410395344170178</v>
      </c>
    </row>
    <row r="83" spans="1:7" x14ac:dyDescent="0.2">
      <c r="A83" s="4">
        <f>IF('True_Odds_Calculator_2-way'!A84="","",'True_Odds_Calculator_2-way'!A84)</f>
        <v>2.72</v>
      </c>
      <c r="B83" s="4">
        <f>IF('True_Odds_Calculator_2-way'!B84="","",'True_Odds_Calculator_2-way'!B84)</f>
        <v>1.47</v>
      </c>
      <c r="C83" s="4">
        <f t="shared" si="4"/>
        <v>4.791916766706672E-2</v>
      </c>
      <c r="D83" s="4">
        <f t="shared" si="6"/>
        <v>2.9096201426284378</v>
      </c>
      <c r="E83" s="4">
        <f t="shared" si="7"/>
        <v>1.523664354851002</v>
      </c>
      <c r="G83" s="4">
        <f t="shared" si="5"/>
        <v>1.0479191676670667</v>
      </c>
    </row>
    <row r="84" spans="1:7" x14ac:dyDescent="0.2">
      <c r="A84" s="4">
        <f>IF('True_Odds_Calculator_2-way'!A85="","",'True_Odds_Calculator_2-way'!A85)</f>
        <v>2.14</v>
      </c>
      <c r="B84" s="4">
        <f>IF('True_Odds_Calculator_2-way'!B85="","",'True_Odds_Calculator_2-way'!B85)</f>
        <v>1.74</v>
      </c>
      <c r="C84" s="4">
        <f t="shared" si="4"/>
        <v>4.200236330432916E-2</v>
      </c>
      <c r="D84" s="4">
        <f t="shared" si="6"/>
        <v>2.2407028523288002</v>
      </c>
      <c r="E84" s="4">
        <f t="shared" si="7"/>
        <v>1.8059947618585701</v>
      </c>
      <c r="G84" s="4">
        <f t="shared" si="5"/>
        <v>1.0420023633043292</v>
      </c>
    </row>
    <row r="85" spans="1:7" x14ac:dyDescent="0.2">
      <c r="A85" s="4">
        <f>IF('True_Odds_Calculator_2-way'!A86="","",'True_Odds_Calculator_2-way'!A86)</f>
        <v>2.6</v>
      </c>
      <c r="B85" s="4">
        <f>IF('True_Odds_Calculator_2-way'!B86="","",'True_Odds_Calculator_2-way'!B86)</f>
        <v>1.5</v>
      </c>
      <c r="C85" s="4">
        <f t="shared" si="4"/>
        <v>5.12820512820511E-2</v>
      </c>
      <c r="D85" s="4">
        <f t="shared" si="6"/>
        <v>2.7857142857142851</v>
      </c>
      <c r="E85" s="4">
        <f t="shared" si="7"/>
        <v>1.5599999999999998</v>
      </c>
      <c r="G85" s="4">
        <f t="shared" si="5"/>
        <v>1.0512820512820511</v>
      </c>
    </row>
    <row r="86" spans="1:7" x14ac:dyDescent="0.2">
      <c r="A86" s="4">
        <f>IF('True_Odds_Calculator_2-way'!A87="","",'True_Odds_Calculator_2-way'!A87)</f>
        <v>1.51</v>
      </c>
      <c r="B86" s="4">
        <f>IF('True_Odds_Calculator_2-way'!B87="","",'True_Odds_Calculator_2-way'!B87)</f>
        <v>2.52</v>
      </c>
      <c r="C86" s="4">
        <f t="shared" si="4"/>
        <v>5.9077052454535872E-2</v>
      </c>
      <c r="D86" s="4">
        <f t="shared" si="6"/>
        <v>1.5804950988536302</v>
      </c>
      <c r="E86" s="4">
        <f t="shared" si="7"/>
        <v>2.7226674298797939</v>
      </c>
      <c r="G86" s="4">
        <f t="shared" si="5"/>
        <v>1.0590770524545359</v>
      </c>
    </row>
    <row r="87" spans="1:7" x14ac:dyDescent="0.2">
      <c r="A87" s="4">
        <f>IF('True_Odds_Calculator_2-way'!A88="","",'True_Odds_Calculator_2-way'!A88)</f>
        <v>1.69</v>
      </c>
      <c r="B87" s="4">
        <f>IF('True_Odds_Calculator_2-way'!B88="","",'True_Odds_Calculator_2-way'!B88)</f>
        <v>2.29</v>
      </c>
      <c r="C87" s="4">
        <f t="shared" si="4"/>
        <v>2.8397199038784571E-2</v>
      </c>
      <c r="D87" s="4">
        <f t="shared" si="6"/>
        <v>1.7315496297621977</v>
      </c>
      <c r="E87" s="4">
        <f t="shared" si="7"/>
        <v>2.3669612550074923</v>
      </c>
      <c r="G87" s="4">
        <f t="shared" si="5"/>
        <v>1.0283971990387846</v>
      </c>
    </row>
    <row r="88" spans="1:7" x14ac:dyDescent="0.2">
      <c r="A88" s="4">
        <f>IF('True_Odds_Calculator_2-way'!A89="","",'True_Odds_Calculator_2-way'!A89)</f>
        <v>1.54</v>
      </c>
      <c r="B88" s="4">
        <f>IF('True_Odds_Calculator_2-way'!B89="","",'True_Odds_Calculator_2-way'!B89)</f>
        <v>2.62</v>
      </c>
      <c r="C88" s="4">
        <f t="shared" si="4"/>
        <v>3.1030038663626414E-2</v>
      </c>
      <c r="D88" s="4">
        <f t="shared" si="6"/>
        <v>1.5776960975991241</v>
      </c>
      <c r="E88" s="4">
        <f t="shared" si="7"/>
        <v>2.7310139434141059</v>
      </c>
      <c r="G88" s="4">
        <f t="shared" si="5"/>
        <v>1.0310300386636264</v>
      </c>
    </row>
    <row r="89" spans="1:7" x14ac:dyDescent="0.2">
      <c r="A89" s="4">
        <f>IF('True_Odds_Calculator_2-way'!A90="","",'True_Odds_Calculator_2-way'!A90)</f>
        <v>1.44</v>
      </c>
      <c r="B89" s="4">
        <f>IF('True_Odds_Calculator_2-way'!B90="","",'True_Odds_Calculator_2-way'!B90)</f>
        <v>2.94</v>
      </c>
      <c r="C89" s="4">
        <f t="shared" si="4"/>
        <v>3.4580498866213061E-2</v>
      </c>
      <c r="D89" s="4">
        <f t="shared" si="6"/>
        <v>1.4767685223943072</v>
      </c>
      <c r="E89" s="4">
        <f t="shared" si="7"/>
        <v>3.0974539069359079</v>
      </c>
      <c r="G89" s="4">
        <f t="shared" si="5"/>
        <v>1.0345804988662131</v>
      </c>
    </row>
    <row r="90" spans="1:7" x14ac:dyDescent="0.2">
      <c r="A90" s="4">
        <f>IF('True_Odds_Calculator_2-way'!A91="","",'True_Odds_Calculator_2-way'!A91)</f>
        <v>2.34</v>
      </c>
      <c r="B90" s="4">
        <f>IF('True_Odds_Calculator_2-way'!B91="","",'True_Odds_Calculator_2-way'!B91)</f>
        <v>1.65</v>
      </c>
      <c r="C90" s="4">
        <f t="shared" si="4"/>
        <v>3.3411033411033575E-2</v>
      </c>
      <c r="D90" s="4">
        <f t="shared" si="6"/>
        <v>2.4351939451277205</v>
      </c>
      <c r="E90" s="4">
        <f t="shared" si="7"/>
        <v>1.6967699406723797</v>
      </c>
      <c r="G90" s="4">
        <f t="shared" si="5"/>
        <v>1.0334110334110336</v>
      </c>
    </row>
    <row r="91" spans="1:7" x14ac:dyDescent="0.2">
      <c r="A91" s="4">
        <f>IF('True_Odds_Calculator_2-way'!A92="","",'True_Odds_Calculator_2-way'!A92)</f>
        <v>2.3199999999999998</v>
      </c>
      <c r="B91" s="4">
        <f>IF('True_Odds_Calculator_2-way'!B92="","",'True_Odds_Calculator_2-way'!B92)</f>
        <v>1.66</v>
      </c>
      <c r="C91" s="4">
        <f t="shared" si="4"/>
        <v>3.3444121312837582E-2</v>
      </c>
      <c r="D91" s="4">
        <f t="shared" si="6"/>
        <v>2.4136375031336175</v>
      </c>
      <c r="E91" s="4">
        <f t="shared" si="7"/>
        <v>1.707394928178755</v>
      </c>
      <c r="G91" s="4">
        <f t="shared" si="5"/>
        <v>1.0334441213128376</v>
      </c>
    </row>
    <row r="92" spans="1:7" x14ac:dyDescent="0.2">
      <c r="A92" s="4">
        <f>IF('True_Odds_Calculator_2-way'!A93="","",'True_Odds_Calculator_2-way'!A93)</f>
        <v>1.82</v>
      </c>
      <c r="B92" s="4">
        <f>IF('True_Odds_Calculator_2-way'!B93="","",'True_Odds_Calculator_2-way'!B93)</f>
        <v>2.06</v>
      </c>
      <c r="C92" s="4">
        <f t="shared" si="4"/>
        <v>3.4887442654432999E-2</v>
      </c>
      <c r="D92" s="4">
        <f t="shared" si="6"/>
        <v>1.8796751228316457</v>
      </c>
      <c r="E92" s="4">
        <f t="shared" si="7"/>
        <v>2.1367833124358828</v>
      </c>
      <c r="G92" s="4">
        <f t="shared" si="5"/>
        <v>1.034887442654433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2.08</v>
      </c>
      <c r="B94" s="4">
        <f>IF('True_Odds_Calculator_2-way'!B95="","",'True_Odds_Calculator_2-way'!B95)</f>
        <v>1.83</v>
      </c>
      <c r="C94" s="4">
        <f t="shared" si="4"/>
        <v>2.7217318200924545E-2</v>
      </c>
      <c r="D94" s="4">
        <f t="shared" si="6"/>
        <v>2.1405916094927453</v>
      </c>
      <c r="E94" s="4">
        <f t="shared" si="7"/>
        <v>1.8767379942806428</v>
      </c>
      <c r="G94" s="4">
        <f t="shared" si="5"/>
        <v>1.0272173182009245</v>
      </c>
    </row>
    <row r="95" spans="1:7" x14ac:dyDescent="0.2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4"/>
        <v>3.3428240008436028E-2</v>
      </c>
      <c r="D95" s="4">
        <f t="shared" si="6"/>
        <v>2.2624358821424311</v>
      </c>
      <c r="E95" s="4">
        <f t="shared" si="7"/>
        <v>1.7921194368326561</v>
      </c>
      <c r="G95" s="4">
        <f t="shared" si="5"/>
        <v>1.033428240008436</v>
      </c>
    </row>
    <row r="96" spans="1:7" x14ac:dyDescent="0.2">
      <c r="A96" s="4">
        <f>IF('True_Odds_Calculator_2-way'!A97="","",'True_Odds_Calculator_2-way'!A97)</f>
        <v>1.69</v>
      </c>
      <c r="B96" s="4">
        <f>IF('True_Odds_Calculator_2-way'!B97="","",'True_Odds_Calculator_2-way'!B97)</f>
        <v>2.2599999999999998</v>
      </c>
      <c r="C96" s="4">
        <f t="shared" si="4"/>
        <v>3.4193852437555794E-2</v>
      </c>
      <c r="D96" s="4">
        <f t="shared" si="6"/>
        <v>1.740283410033262</v>
      </c>
      <c r="E96" s="4">
        <f t="shared" si="7"/>
        <v>2.3508340001231001</v>
      </c>
      <c r="G96" s="4">
        <f t="shared" si="5"/>
        <v>1.0341938524375558</v>
      </c>
    </row>
    <row r="97" spans="1:7" x14ac:dyDescent="0.2">
      <c r="A97" s="4">
        <f>IF('True_Odds_Calculator_2-way'!A98="","",'True_Odds_Calculator_2-way'!A98)</f>
        <v>1.64</v>
      </c>
      <c r="B97" s="4">
        <f>IF('True_Odds_Calculator_2-way'!B98="","",'True_Odds_Calculator_2-way'!B98)</f>
        <v>2.36</v>
      </c>
      <c r="C97" s="4">
        <f t="shared" si="4"/>
        <v>3.3484911120297722E-2</v>
      </c>
      <c r="D97" s="4">
        <f t="shared" si="6"/>
        <v>1.6863018473335656</v>
      </c>
      <c r="E97" s="4">
        <f t="shared" si="7"/>
        <v>2.4570848146267141</v>
      </c>
      <c r="G97" s="4">
        <f t="shared" si="5"/>
        <v>1.0334849111202977</v>
      </c>
    </row>
    <row r="98" spans="1:7" x14ac:dyDescent="0.2">
      <c r="A98" s="4">
        <f>IF('True_Odds_Calculator_2-way'!A99="","",'True_Odds_Calculator_2-way'!A99)</f>
        <v>1.31</v>
      </c>
      <c r="B98" s="4">
        <f>IF('True_Odds_Calculator_2-way'!B99="","",'True_Odds_Calculator_2-way'!B99)</f>
        <v>3.59</v>
      </c>
      <c r="C98" s="4">
        <f t="shared" si="4"/>
        <v>4.1910310659380334E-2</v>
      </c>
      <c r="D98" s="4">
        <f t="shared" si="6"/>
        <v>1.3469761846797177</v>
      </c>
      <c r="E98" s="4">
        <f t="shared" si="7"/>
        <v>3.8820421808576495</v>
      </c>
      <c r="G98" s="4">
        <f t="shared" si="5"/>
        <v>1.0419103106593803</v>
      </c>
    </row>
    <row r="99" spans="1:7" x14ac:dyDescent="0.2">
      <c r="A99" s="4">
        <f>IF('True_Odds_Calculator_2-way'!A100="","",'True_Odds_Calculator_2-way'!A100)</f>
        <v>1.71</v>
      </c>
      <c r="B99" s="4">
        <f>IF('True_Odds_Calculator_2-way'!B100="","",'True_Odds_Calculator_2-way'!B100)</f>
        <v>2.2200000000000002</v>
      </c>
      <c r="C99" s="4">
        <f t="shared" si="4"/>
        <v>3.5245772087877381E-2</v>
      </c>
      <c r="D99" s="4">
        <f t="shared" si="6"/>
        <v>1.7631322279503969</v>
      </c>
      <c r="E99" s="4">
        <f t="shared" si="7"/>
        <v>2.3103888990323171</v>
      </c>
      <c r="G99" s="4">
        <f t="shared" si="5"/>
        <v>1.0352457720878774</v>
      </c>
    </row>
    <row r="100" spans="1:7" x14ac:dyDescent="0.2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4"/>
        <v>3.5437860785379582E-2</v>
      </c>
      <c r="D100" s="4">
        <f t="shared" si="6"/>
        <v>2.4738881239793793</v>
      </c>
      <c r="E100" s="4">
        <f t="shared" si="7"/>
        <v>1.6784775477395666</v>
      </c>
      <c r="G100" s="4">
        <f t="shared" si="5"/>
        <v>1.0354378607853796</v>
      </c>
    </row>
    <row r="101" spans="1:7" x14ac:dyDescent="0.2">
      <c r="A101" s="4">
        <f>IF('True_Odds_Calculator_2-way'!A102="","",'True_Odds_Calculator_2-way'!A102)</f>
        <v>2.36</v>
      </c>
      <c r="B101" s="4">
        <f>IF('True_Odds_Calculator_2-way'!B102="","",'True_Odds_Calculator_2-way'!B102)</f>
        <v>1.64</v>
      </c>
      <c r="C101" s="4">
        <f t="shared" si="4"/>
        <v>3.3484911120297722E-2</v>
      </c>
      <c r="D101" s="4">
        <f t="shared" si="6"/>
        <v>2.4570848146267141</v>
      </c>
      <c r="E101" s="4">
        <f t="shared" si="7"/>
        <v>1.6863018473335656</v>
      </c>
      <c r="G101" s="4">
        <f t="shared" si="5"/>
        <v>1.0334849111202977</v>
      </c>
    </row>
    <row r="102" spans="1:7" x14ac:dyDescent="0.2">
      <c r="A102" s="4">
        <f>IF('True_Odds_Calculator_2-way'!A103="","",'True_Odds_Calculator_2-way'!A103)</f>
        <v>1.68</v>
      </c>
      <c r="B102" s="4">
        <f>IF('True_Odds_Calculator_2-way'!B103="","",'True_Odds_Calculator_2-way'!B103)</f>
        <v>2.27</v>
      </c>
      <c r="C102" s="4">
        <f t="shared" si="4"/>
        <v>3.5766729599328695E-2</v>
      </c>
      <c r="D102" s="4">
        <f t="shared" si="6"/>
        <v>1.7320374239258789</v>
      </c>
      <c r="E102" s="4">
        <f t="shared" si="7"/>
        <v>2.3660503784588656</v>
      </c>
      <c r="G102" s="4">
        <f t="shared" si="5"/>
        <v>1.0357667295993287</v>
      </c>
    </row>
    <row r="103" spans="1:7" x14ac:dyDescent="0.2">
      <c r="A103" s="4">
        <f>IF('True_Odds_Calculator_2-way'!A104="","",'True_Odds_Calculator_2-way'!A104)</f>
        <v>1.5</v>
      </c>
      <c r="B103" s="4">
        <f>IF('True_Odds_Calculator_2-way'!B104="","",'True_Odds_Calculator_2-way'!B104)</f>
        <v>2.7</v>
      </c>
      <c r="C103" s="4">
        <f t="shared" si="4"/>
        <v>3.7037037037036979E-2</v>
      </c>
      <c r="D103" s="4">
        <f t="shared" si="6"/>
        <v>1.5428571428571427</v>
      </c>
      <c r="E103" s="4">
        <f t="shared" si="7"/>
        <v>2.8421052631578947</v>
      </c>
      <c r="G103" s="4">
        <f t="shared" si="5"/>
        <v>1.037037037037037</v>
      </c>
    </row>
    <row r="104" spans="1:7" x14ac:dyDescent="0.2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1.86</v>
      </c>
      <c r="C104" s="4">
        <f t="shared" si="4"/>
        <v>3.0245246040574214E-2</v>
      </c>
      <c r="D104" s="4">
        <f t="shared" si="6"/>
        <v>2.0942925287037548</v>
      </c>
      <c r="E104" s="4">
        <f t="shared" si="7"/>
        <v>1.9138324294186226</v>
      </c>
      <c r="G104" s="4">
        <f t="shared" si="5"/>
        <v>1.0302452460405742</v>
      </c>
    </row>
    <row r="105" spans="1:7" x14ac:dyDescent="0.2">
      <c r="A105" s="4">
        <f>IF('True_Odds_Calculator_2-way'!A106="","",'True_Odds_Calculator_2-way'!A106)</f>
        <v>2.17</v>
      </c>
      <c r="B105" s="4">
        <f>IF('True_Odds_Calculator_2-way'!B106="","",'True_Odds_Calculator_2-way'!B106)</f>
        <v>1.75</v>
      </c>
      <c r="C105" s="4">
        <f t="shared" si="4"/>
        <v>3.2258064516129004E-2</v>
      </c>
      <c r="D105" s="4">
        <f t="shared" si="6"/>
        <v>2.2487046632124348</v>
      </c>
      <c r="E105" s="4">
        <f t="shared" si="7"/>
        <v>1.8008298755186722</v>
      </c>
      <c r="G105" s="4">
        <f t="shared" si="5"/>
        <v>1.032258064516129</v>
      </c>
    </row>
    <row r="106" spans="1:7" x14ac:dyDescent="0.2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4"/>
        <v>2.8345418589321048E-2</v>
      </c>
      <c r="D106" s="4">
        <f t="shared" si="6"/>
        <v>2.1113430758524703</v>
      </c>
      <c r="E106" s="4">
        <f t="shared" si="7"/>
        <v>1.8998121477770822</v>
      </c>
      <c r="G106" s="4">
        <f t="shared" si="5"/>
        <v>1.028345418589321</v>
      </c>
    </row>
    <row r="107" spans="1:7" x14ac:dyDescent="0.2">
      <c r="A107" s="4">
        <f>IF('True_Odds_Calculator_2-way'!A108="","",'True_Odds_Calculator_2-way'!A108)</f>
        <v>2.41</v>
      </c>
      <c r="B107" s="4">
        <f>IF('True_Odds_Calculator_2-way'!B108="","",'True_Odds_Calculator_2-way'!B108)</f>
        <v>1.61</v>
      </c>
      <c r="C107" s="4">
        <f t="shared" si="4"/>
        <v>3.6055771758459754E-2</v>
      </c>
      <c r="D107" s="4">
        <f t="shared" si="6"/>
        <v>2.5194636537774748</v>
      </c>
      <c r="E107" s="4">
        <f t="shared" si="7"/>
        <v>1.6581269630990791</v>
      </c>
      <c r="G107" s="4">
        <f t="shared" si="5"/>
        <v>1.0360557717584598</v>
      </c>
    </row>
    <row r="108" spans="1:7" x14ac:dyDescent="0.2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1.88</v>
      </c>
      <c r="C108" s="4">
        <f t="shared" si="4"/>
        <v>3.9529106814990778E-2</v>
      </c>
      <c r="D108" s="4">
        <f t="shared" si="6"/>
        <v>2.049811822005756</v>
      </c>
      <c r="E108" s="4">
        <f t="shared" si="7"/>
        <v>1.9525516659637281</v>
      </c>
      <c r="G108" s="4">
        <f t="shared" si="5"/>
        <v>1.0395291068149908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1.83</v>
      </c>
      <c r="C109" s="4">
        <f t="shared" si="4"/>
        <v>3.9058924870117639E-2</v>
      </c>
      <c r="D109" s="4">
        <f t="shared" si="6"/>
        <v>2.1138012461236451</v>
      </c>
      <c r="E109" s="4">
        <f t="shared" si="7"/>
        <v>1.8978262535441519</v>
      </c>
      <c r="G109" s="4">
        <f t="shared" si="5"/>
        <v>1.0390589248701176</v>
      </c>
    </row>
    <row r="110" spans="1:7" x14ac:dyDescent="0.2">
      <c r="A110" s="4">
        <f>IF('True_Odds_Calculator_2-way'!A111="","",'True_Odds_Calculator_2-way'!A111)</f>
        <v>1.66</v>
      </c>
      <c r="B110" s="4">
        <f>IF('True_Odds_Calculator_2-way'!B111="","",'True_Odds_Calculator_2-way'!B111)</f>
        <v>2.27</v>
      </c>
      <c r="C110" s="4">
        <f t="shared" si="4"/>
        <v>4.2938272915450382E-2</v>
      </c>
      <c r="D110" s="4">
        <f t="shared" si="6"/>
        <v>1.7213466721483714</v>
      </c>
      <c r="E110" s="4">
        <f t="shared" si="7"/>
        <v>2.3862959913874993</v>
      </c>
      <c r="G110" s="4">
        <f t="shared" si="5"/>
        <v>1.0429382729154504</v>
      </c>
    </row>
    <row r="111" spans="1:7" x14ac:dyDescent="0.2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2.23</v>
      </c>
      <c r="C111" s="4">
        <f t="shared" si="4"/>
        <v>4.3668588511637907E-2</v>
      </c>
      <c r="D111" s="4">
        <f t="shared" si="6"/>
        <v>1.7439716972348942</v>
      </c>
      <c r="E111" s="4">
        <f t="shared" si="7"/>
        <v>2.3441371542985863</v>
      </c>
      <c r="G111" s="4">
        <f t="shared" si="5"/>
        <v>1.0436685885116379</v>
      </c>
    </row>
    <row r="112" spans="1:7" x14ac:dyDescent="0.2">
      <c r="A112" s="4">
        <f>IF('True_Odds_Calculator_2-way'!A113="","",'True_Odds_Calculator_2-way'!A113)</f>
        <v>1.81</v>
      </c>
      <c r="B112" s="4">
        <f>IF('True_Odds_Calculator_2-way'!B113="","",'True_Odds_Calculator_2-way'!B113)</f>
        <v>2.0099999999999998</v>
      </c>
      <c r="C112" s="4">
        <f t="shared" si="4"/>
        <v>4.999862565624924E-2</v>
      </c>
      <c r="D112" s="4">
        <f t="shared" si="6"/>
        <v>1.8957817670201405</v>
      </c>
      <c r="E112" s="4">
        <f t="shared" si="7"/>
        <v>2.1163433291643639</v>
      </c>
      <c r="G112" s="4">
        <f t="shared" si="5"/>
        <v>1.0499986256562492</v>
      </c>
    </row>
    <row r="113" spans="1:7" x14ac:dyDescent="0.2">
      <c r="A113" s="4">
        <f>IF('True_Odds_Calculator_2-way'!A114="","",'True_Odds_Calculator_2-way'!A114)</f>
        <v>1.54</v>
      </c>
      <c r="B113" s="4">
        <f>IF('True_Odds_Calculator_2-way'!B114="","",'True_Odds_Calculator_2-way'!B114)</f>
        <v>2.4700000000000002</v>
      </c>
      <c r="C113" s="4">
        <f t="shared" si="4"/>
        <v>5.4208948945791091E-2</v>
      </c>
      <c r="D113" s="4">
        <f t="shared" si="6"/>
        <v>1.6070809920148719</v>
      </c>
      <c r="E113" s="4">
        <f t="shared" si="7"/>
        <v>2.6472266685225141</v>
      </c>
      <c r="G113" s="4">
        <f t="shared" si="5"/>
        <v>1.0542089489457911</v>
      </c>
    </row>
    <row r="114" spans="1:7" x14ac:dyDescent="0.2">
      <c r="A114" s="4">
        <f>IF('True_Odds_Calculator_2-way'!A115="","",'True_Odds_Calculator_2-way'!A115)</f>
        <v>1.76</v>
      </c>
      <c r="B114" s="4">
        <f>IF('True_Odds_Calculator_2-way'!B115="","",'True_Odds_Calculator_2-way'!B115)</f>
        <v>2.06</v>
      </c>
      <c r="C114" s="4">
        <f t="shared" si="4"/>
        <v>5.3618711385701623E-2</v>
      </c>
      <c r="D114" s="4">
        <f t="shared" si="6"/>
        <v>1.8471571224780923</v>
      </c>
      <c r="E114" s="4">
        <f t="shared" si="7"/>
        <v>2.1804185710849171</v>
      </c>
      <c r="G114" s="4">
        <f t="shared" si="5"/>
        <v>1.0536187113857016</v>
      </c>
    </row>
    <row r="115" spans="1:7" x14ac:dyDescent="0.2">
      <c r="A115" s="4">
        <f>IF('True_Odds_Calculator_2-way'!A116="","",'True_Odds_Calculator_2-way'!A116)</f>
        <v>1.6</v>
      </c>
      <c r="B115" s="4">
        <f>IF('True_Odds_Calculator_2-way'!B116="","",'True_Odds_Calculator_2-way'!B116)</f>
        <v>2.34</v>
      </c>
      <c r="C115" s="4">
        <f t="shared" si="4"/>
        <v>5.2350427350427386E-2</v>
      </c>
      <c r="D115" s="4">
        <f t="shared" si="6"/>
        <v>1.6699375557537914</v>
      </c>
      <c r="E115" s="4">
        <f t="shared" si="7"/>
        <v>2.4926764314247669</v>
      </c>
      <c r="G115" s="4">
        <f t="shared" si="5"/>
        <v>1.0523504273504274</v>
      </c>
    </row>
    <row r="116" spans="1:7" x14ac:dyDescent="0.2">
      <c r="A116" s="4">
        <f>IF('True_Odds_Calculator_2-way'!A117="","",'True_Odds_Calculator_2-way'!A117)</f>
        <v>1.67</v>
      </c>
      <c r="B116" s="4">
        <f>IF('True_Odds_Calculator_2-way'!B117="","",'True_Odds_Calculator_2-way'!B117)</f>
        <v>2.2000000000000002</v>
      </c>
      <c r="C116" s="4">
        <f t="shared" si="4"/>
        <v>5.3347849755035481E-2</v>
      </c>
      <c r="D116" s="4">
        <f t="shared" si="6"/>
        <v>1.7478591817316842</v>
      </c>
      <c r="E116" s="4">
        <f t="shared" si="7"/>
        <v>2.3371501272264634</v>
      </c>
      <c r="G116" s="4">
        <f t="shared" si="5"/>
        <v>1.0533478497550355</v>
      </c>
    </row>
    <row r="117" spans="1:7" x14ac:dyDescent="0.2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1.99</v>
      </c>
      <c r="C117" s="4">
        <f t="shared" si="4"/>
        <v>4.5990823683635496E-2</v>
      </c>
      <c r="D117" s="4">
        <f t="shared" si="6"/>
        <v>1.9212928953720223</v>
      </c>
      <c r="E117" s="4">
        <f t="shared" si="7"/>
        <v>2.0854311424991456</v>
      </c>
      <c r="G117" s="4">
        <f t="shared" si="5"/>
        <v>1.0459908236836355</v>
      </c>
    </row>
    <row r="118" spans="1:7" x14ac:dyDescent="0.2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2.57</v>
      </c>
      <c r="C118" s="4">
        <f t="shared" si="4"/>
        <v>5.1356713994897829E-2</v>
      </c>
      <c r="D118" s="4">
        <f t="shared" si="6"/>
        <v>1.5709110045135304</v>
      </c>
      <c r="E118" s="4">
        <f t="shared" si="7"/>
        <v>2.7515864856241357</v>
      </c>
      <c r="G118" s="4">
        <f t="shared" si="5"/>
        <v>1.0513567139948978</v>
      </c>
    </row>
    <row r="119" spans="1:7" x14ac:dyDescent="0.2">
      <c r="A119" s="4">
        <f>IF('True_Odds_Calculator_2-way'!A120="","",'True_Odds_Calculator_2-way'!A120)</f>
        <v>1.65</v>
      </c>
      <c r="B119" s="4">
        <f>IF('True_Odds_Calculator_2-way'!B120="","",'True_Odds_Calculator_2-way'!B120)</f>
        <v>2.2400000000000002</v>
      </c>
      <c r="C119" s="4">
        <f t="shared" si="4"/>
        <v>5.2489177489177585E-2</v>
      </c>
      <c r="D119" s="4">
        <f t="shared" si="6"/>
        <v>1.7246850209986002</v>
      </c>
      <c r="E119" s="4">
        <f t="shared" si="7"/>
        <v>2.3799098518995501</v>
      </c>
      <c r="G119" s="4">
        <f t="shared" si="5"/>
        <v>1.0524891774891776</v>
      </c>
    </row>
    <row r="120" spans="1:7" x14ac:dyDescent="0.2">
      <c r="A120" s="4">
        <f>IF('True_Odds_Calculator_2-way'!A121="","",'True_Odds_Calculator_2-way'!A121)</f>
        <v>1.48</v>
      </c>
      <c r="B120" s="4">
        <f>IF('True_Odds_Calculator_2-way'!B121="","",'True_Odds_Calculator_2-way'!B121)</f>
        <v>2.62</v>
      </c>
      <c r="C120" s="4">
        <f t="shared" si="4"/>
        <v>5.7355064988652726E-2</v>
      </c>
      <c r="D120" s="4">
        <f t="shared" si="6"/>
        <v>1.5455994897959182</v>
      </c>
      <c r="E120" s="4">
        <f t="shared" si="7"/>
        <v>2.8328462887200465</v>
      </c>
      <c r="G120" s="4">
        <f t="shared" si="5"/>
        <v>1.0573550649886527</v>
      </c>
    </row>
    <row r="121" spans="1:7" x14ac:dyDescent="0.2">
      <c r="A121" s="4">
        <f>IF('True_Odds_Calculator_2-way'!A122="","",'True_Odds_Calculator_2-way'!A122)</f>
        <v>1.68</v>
      </c>
      <c r="B121" s="4">
        <f>IF('True_Odds_Calculator_2-way'!B122="","",'True_Odds_Calculator_2-way'!B122)</f>
        <v>2.19</v>
      </c>
      <c r="C121" s="4">
        <f t="shared" si="4"/>
        <v>5.1859099804305364E-2</v>
      </c>
      <c r="D121" s="4">
        <f t="shared" si="6"/>
        <v>1.7565167573761102</v>
      </c>
      <c r="E121" s="4">
        <f t="shared" si="7"/>
        <v>2.3218477849299508</v>
      </c>
      <c r="G121" s="4">
        <f t="shared" si="5"/>
        <v>1.0518590998043054</v>
      </c>
    </row>
    <row r="122" spans="1:7" x14ac:dyDescent="0.2">
      <c r="A122" s="4">
        <f>IF('True_Odds_Calculator_2-way'!A123="","",'True_Odds_Calculator_2-way'!A123)</f>
        <v>2.44</v>
      </c>
      <c r="B122" s="4">
        <f>IF('True_Odds_Calculator_2-way'!B123="","",'True_Odds_Calculator_2-way'!B123)</f>
        <v>1.61</v>
      </c>
      <c r="C122" s="4">
        <f t="shared" si="4"/>
        <v>3.0954077996130813E-2</v>
      </c>
      <c r="D122" s="4">
        <f t="shared" si="6"/>
        <v>2.5357603924606251</v>
      </c>
      <c r="E122" s="4">
        <f t="shared" si="7"/>
        <v>1.6511432414256895</v>
      </c>
      <c r="G122" s="4">
        <f t="shared" si="5"/>
        <v>1.0309540779961308</v>
      </c>
    </row>
    <row r="123" spans="1:7" x14ac:dyDescent="0.2">
      <c r="A123" s="4">
        <f>IF('True_Odds_Calculator_2-way'!A124="","",'True_Odds_Calculator_2-way'!A124)</f>
        <v>1.79</v>
      </c>
      <c r="B123" s="4">
        <f>IF('True_Odds_Calculator_2-way'!B124="","",'True_Odds_Calculator_2-way'!B124)</f>
        <v>2.13</v>
      </c>
      <c r="C123" s="4">
        <f t="shared" si="4"/>
        <v>2.8142785952212312E-2</v>
      </c>
      <c r="D123" s="4">
        <f t="shared" si="6"/>
        <v>1.8362511137332338</v>
      </c>
      <c r="E123" s="4">
        <f t="shared" si="7"/>
        <v>2.1958130561234772</v>
      </c>
      <c r="G123" s="4">
        <f t="shared" si="5"/>
        <v>1.0281427859522123</v>
      </c>
    </row>
    <row r="124" spans="1:7" x14ac:dyDescent="0.2">
      <c r="A124" s="4">
        <f>IF('True_Odds_Calculator_2-way'!A125="","",'True_Odds_Calculator_2-way'!A125)</f>
        <v>2.2400000000000002</v>
      </c>
      <c r="B124" s="4">
        <f>IF('True_Odds_Calculator_2-way'!B125="","",'True_Odds_Calculator_2-way'!B125)</f>
        <v>1.68</v>
      </c>
      <c r="C124" s="4">
        <f t="shared" si="4"/>
        <v>4.1666666666666519E-2</v>
      </c>
      <c r="D124" s="4">
        <f t="shared" si="6"/>
        <v>2.3496503496503496</v>
      </c>
      <c r="E124" s="4">
        <f t="shared" si="7"/>
        <v>1.7409326424870464</v>
      </c>
      <c r="G124" s="4">
        <f t="shared" si="5"/>
        <v>1.0416666666666665</v>
      </c>
    </row>
    <row r="125" spans="1:7" x14ac:dyDescent="0.2">
      <c r="A125" s="4">
        <f>IF('True_Odds_Calculator_2-way'!A126="","",'True_Odds_Calculator_2-way'!A126)</f>
        <v>1.69</v>
      </c>
      <c r="B125" s="4">
        <f>IF('True_Odds_Calculator_2-way'!B126="","",'True_Odds_Calculator_2-way'!B126)</f>
        <v>2.27</v>
      </c>
      <c r="C125" s="4">
        <f t="shared" si="4"/>
        <v>3.2244610692594433E-2</v>
      </c>
      <c r="D125" s="4">
        <f t="shared" si="6"/>
        <v>1.7373366845549443</v>
      </c>
      <c r="E125" s="4">
        <f t="shared" si="7"/>
        <v>2.3562325338574457</v>
      </c>
      <c r="G125" s="4">
        <f t="shared" si="5"/>
        <v>1.0322446106925944</v>
      </c>
    </row>
    <row r="126" spans="1:7" x14ac:dyDescent="0.2">
      <c r="A126" s="4">
        <f>IF('True_Odds_Calculator_2-way'!A127="","",'True_Odds_Calculator_2-way'!A127)</f>
        <v>2.5499999999999998</v>
      </c>
      <c r="B126" s="4">
        <f>IF('True_Odds_Calculator_2-way'!B127="","",'True_Odds_Calculator_2-way'!B127)</f>
        <v>1.55</v>
      </c>
      <c r="C126" s="4">
        <f t="shared" si="4"/>
        <v>3.7318153067678717E-2</v>
      </c>
      <c r="D126" s="4">
        <f t="shared" si="6"/>
        <v>2.6773920406435225</v>
      </c>
      <c r="E126" s="4">
        <f t="shared" si="7"/>
        <v>1.596163553760727</v>
      </c>
      <c r="G126" s="4">
        <f t="shared" si="5"/>
        <v>1.0373181530676787</v>
      </c>
    </row>
    <row r="127" spans="1:7" x14ac:dyDescent="0.2">
      <c r="A127" s="4">
        <f>IF('True_Odds_Calculator_2-way'!A128="","",'True_Odds_Calculator_2-way'!A128)</f>
        <v>2.78</v>
      </c>
      <c r="B127" s="4">
        <f>IF('True_Odds_Calculator_2-way'!B128="","",'True_Odds_Calculator_2-way'!B128)</f>
        <v>1.47</v>
      </c>
      <c r="C127" s="4">
        <f t="shared" si="4"/>
        <v>3.9984339059364826E-2</v>
      </c>
      <c r="D127" s="4">
        <f t="shared" si="6"/>
        <v>2.9436000864366494</v>
      </c>
      <c r="E127" s="4">
        <f t="shared" si="7"/>
        <v>1.5145091353815365</v>
      </c>
      <c r="G127" s="4">
        <f t="shared" si="5"/>
        <v>1.0399843390593648</v>
      </c>
    </row>
    <row r="128" spans="1:7" x14ac:dyDescent="0.2">
      <c r="A128" s="4">
        <f>IF('True_Odds_Calculator_2-way'!A129="","",'True_Odds_Calculator_2-way'!A129)</f>
        <v>2.85</v>
      </c>
      <c r="B128" s="4">
        <f>IF('True_Odds_Calculator_2-way'!B129="","",'True_Odds_Calculator_2-way'!B129)</f>
        <v>1.45</v>
      </c>
      <c r="C128" s="4">
        <f t="shared" si="4"/>
        <v>4.053236539624927E-2</v>
      </c>
      <c r="D128" s="4">
        <f t="shared" si="6"/>
        <v>3.0247026532479415</v>
      </c>
      <c r="E128" s="4">
        <f t="shared" si="7"/>
        <v>1.4938996836873024</v>
      </c>
      <c r="G128" s="4">
        <f t="shared" si="5"/>
        <v>1.0405323653962493</v>
      </c>
    </row>
    <row r="129" spans="1:7" x14ac:dyDescent="0.2">
      <c r="A129" s="4">
        <f>IF('True_Odds_Calculator_2-way'!A130="","",'True_Odds_Calculator_2-way'!A130)</f>
        <v>2.73</v>
      </c>
      <c r="B129" s="4">
        <f>IF('True_Odds_Calculator_2-way'!B130="","",'True_Odds_Calculator_2-way'!B130)</f>
        <v>1.49</v>
      </c>
      <c r="C129" s="4">
        <f t="shared" si="4"/>
        <v>3.7441305897681687E-2</v>
      </c>
      <c r="D129" s="4">
        <f t="shared" si="6"/>
        <v>2.8770378753050179</v>
      </c>
      <c r="E129" s="4">
        <f t="shared" si="7"/>
        <v>1.5327543003560864</v>
      </c>
      <c r="G129" s="4">
        <f t="shared" si="5"/>
        <v>1.0374413058976817</v>
      </c>
    </row>
    <row r="130" spans="1:7" x14ac:dyDescent="0.2">
      <c r="A130" s="4">
        <f>IF('True_Odds_Calculator_2-way'!A131="","",'True_Odds_Calculator_2-way'!A131)</f>
        <v>1.67</v>
      </c>
      <c r="B130" s="4">
        <f>IF('True_Odds_Calculator_2-way'!B131="","",'True_Odds_Calculator_2-way'!B131)</f>
        <v>2.25</v>
      </c>
      <c r="C130" s="4">
        <f t="shared" ref="C130:C193" si="8">IF(A130="","",((1/A130)+(1/B130))-1)</f>
        <v>4.3246839654025315E-2</v>
      </c>
      <c r="D130" s="4">
        <f t="shared" si="6"/>
        <v>1.732564841498559</v>
      </c>
      <c r="E130" s="4">
        <f t="shared" si="7"/>
        <v>2.3650668764752165</v>
      </c>
      <c r="G130" s="4">
        <f t="shared" ref="G130:G193" si="9">IF(A130="","",C130+1)</f>
        <v>1.0432468396540253</v>
      </c>
    </row>
    <row r="131" spans="1:7" x14ac:dyDescent="0.2">
      <c r="A131" s="4">
        <f>IF('True_Odds_Calculator_2-way'!A132="","",'True_Odds_Calculator_2-way'!A132)</f>
        <v>1.72</v>
      </c>
      <c r="B131" s="4">
        <f>IF('True_Odds_Calculator_2-way'!B132="","",'True_Odds_Calculator_2-way'!B132)</f>
        <v>2.17</v>
      </c>
      <c r="C131" s="4">
        <f t="shared" si="8"/>
        <v>4.2224841924766832E-2</v>
      </c>
      <c r="D131" s="4">
        <f t="shared" ref="D131:D194" si="10">IF(A131="","",(2*A131)/(2-($C131*A131)))</f>
        <v>1.7848125478194337</v>
      </c>
      <c r="E131" s="4">
        <f t="shared" ref="E131:E194" si="11">IF(B131="","",(2*B131)/(2-($C131*B131)))</f>
        <v>2.2741896173531559</v>
      </c>
      <c r="G131" s="4">
        <f t="shared" si="9"/>
        <v>1.0422248419247668</v>
      </c>
    </row>
    <row r="132" spans="1:7" x14ac:dyDescent="0.2">
      <c r="A132" s="4">
        <f>IF('True_Odds_Calculator_2-way'!A133="","",'True_Odds_Calculator_2-way'!A133)</f>
        <v>2</v>
      </c>
      <c r="B132" s="4">
        <f>IF('True_Odds_Calculator_2-way'!B133="","",'True_Odds_Calculator_2-way'!B133)</f>
        <v>1.86</v>
      </c>
      <c r="C132" s="4">
        <f t="shared" si="8"/>
        <v>3.7634408602150504E-2</v>
      </c>
      <c r="D132" s="4">
        <f t="shared" si="10"/>
        <v>2.0782122905027931</v>
      </c>
      <c r="E132" s="4">
        <f t="shared" si="11"/>
        <v>1.927461139896373</v>
      </c>
      <c r="G132" s="4">
        <f t="shared" si="9"/>
        <v>1.0376344086021505</v>
      </c>
    </row>
    <row r="133" spans="1:7" x14ac:dyDescent="0.2">
      <c r="A133" s="4">
        <f>IF('True_Odds_Calculator_2-way'!A134="","",'True_Odds_Calculator_2-way'!A134)</f>
        <v>1.78</v>
      </c>
      <c r="B133" s="4">
        <f>IF('True_Odds_Calculator_2-way'!B134="","",'True_Odds_Calculator_2-way'!B134)</f>
        <v>2.08</v>
      </c>
      <c r="C133" s="4">
        <f t="shared" si="8"/>
        <v>4.2566983578219642E-2</v>
      </c>
      <c r="D133" s="4">
        <f t="shared" si="10"/>
        <v>1.8500899460323807</v>
      </c>
      <c r="E133" s="4">
        <f t="shared" si="11"/>
        <v>2.1763461086292031</v>
      </c>
      <c r="G133" s="4">
        <f t="shared" si="9"/>
        <v>1.0425669835782196</v>
      </c>
    </row>
    <row r="134" spans="1:7" x14ac:dyDescent="0.2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2.1800000000000002</v>
      </c>
      <c r="C134" s="4">
        <f t="shared" si="8"/>
        <v>4.3510917967702012E-2</v>
      </c>
      <c r="D134" s="4">
        <f t="shared" si="10"/>
        <v>1.7760731811901471</v>
      </c>
      <c r="E134" s="4">
        <f t="shared" si="11"/>
        <v>2.2885382773650926</v>
      </c>
      <c r="G134" s="4">
        <f t="shared" si="9"/>
        <v>1.043510917967702</v>
      </c>
    </row>
    <row r="135" spans="1:7" x14ac:dyDescent="0.2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8"/>
        <v>3.3444121312837582E-2</v>
      </c>
      <c r="D135" s="4">
        <f t="shared" si="10"/>
        <v>1.707394928178755</v>
      </c>
      <c r="E135" s="4">
        <f t="shared" si="11"/>
        <v>2.4136375031336175</v>
      </c>
      <c r="G135" s="4">
        <f t="shared" si="9"/>
        <v>1.0334441213128376</v>
      </c>
    </row>
    <row r="136" spans="1:7" x14ac:dyDescent="0.2">
      <c r="A136" s="4">
        <f>IF('True_Odds_Calculator_2-way'!A137="","",'True_Odds_Calculator_2-way'!A137)</f>
        <v>1.43</v>
      </c>
      <c r="B136" s="4">
        <f>IF('True_Odds_Calculator_2-way'!B137="","",'True_Odds_Calculator_2-way'!B137)</f>
        <v>2.96</v>
      </c>
      <c r="C136" s="4">
        <f t="shared" si="8"/>
        <v>3.713853713853732E-2</v>
      </c>
      <c r="D136" s="4">
        <f t="shared" si="10"/>
        <v>1.4690081210522665</v>
      </c>
      <c r="E136" s="4">
        <f t="shared" si="11"/>
        <v>3.1321592422672793</v>
      </c>
      <c r="G136" s="4">
        <f t="shared" si="9"/>
        <v>1.0371385371385373</v>
      </c>
    </row>
    <row r="137" spans="1:7" x14ac:dyDescent="0.2">
      <c r="A137" s="4">
        <f>IF('True_Odds_Calculator_2-way'!A138="","",'True_Odds_Calculator_2-way'!A138)</f>
        <v>1.9</v>
      </c>
      <c r="B137" s="4">
        <f>IF('True_Odds_Calculator_2-way'!B138="","",'True_Odds_Calculator_2-way'!B138)</f>
        <v>1.99</v>
      </c>
      <c r="C137" s="4">
        <f t="shared" si="8"/>
        <v>2.8828352287754377E-2</v>
      </c>
      <c r="D137" s="4">
        <f t="shared" si="10"/>
        <v>1.9535003874967702</v>
      </c>
      <c r="E137" s="4">
        <f t="shared" si="11"/>
        <v>2.0487672717420748</v>
      </c>
      <c r="G137" s="4">
        <f t="shared" si="9"/>
        <v>1.0288283522877544</v>
      </c>
    </row>
    <row r="138" spans="1:7" x14ac:dyDescent="0.2">
      <c r="A138" s="4">
        <f>IF('True_Odds_Calculator_2-way'!A139="","",'True_Odds_Calculator_2-way'!A139)</f>
        <v>1.64</v>
      </c>
      <c r="B138" s="4">
        <f>IF('True_Odds_Calculator_2-way'!B139="","",'True_Odds_Calculator_2-way'!B139)</f>
        <v>2.35</v>
      </c>
      <c r="C138" s="4">
        <f t="shared" si="8"/>
        <v>3.5288012454592677E-2</v>
      </c>
      <c r="D138" s="4">
        <f t="shared" si="10"/>
        <v>1.6888694127957931</v>
      </c>
      <c r="E138" s="4">
        <f t="shared" si="11"/>
        <v>2.4516539440203564</v>
      </c>
      <c r="G138" s="4">
        <f t="shared" si="9"/>
        <v>1.0352880124545927</v>
      </c>
    </row>
    <row r="139" spans="1:7" x14ac:dyDescent="0.2">
      <c r="A139" s="4">
        <f>IF('True_Odds_Calculator_2-way'!A140="","",'True_Odds_Calculator_2-way'!A140)</f>
        <v>1.72</v>
      </c>
      <c r="B139" s="4">
        <f>IF('True_Odds_Calculator_2-way'!B140="","",'True_Odds_Calculator_2-way'!B140)</f>
        <v>2.2200000000000002</v>
      </c>
      <c r="C139" s="4">
        <f t="shared" si="8"/>
        <v>3.1845799287659737E-2</v>
      </c>
      <c r="D139" s="4">
        <f t="shared" si="10"/>
        <v>1.7684327528714336</v>
      </c>
      <c r="E139" s="4">
        <f t="shared" si="11"/>
        <v>2.3013500482160079</v>
      </c>
      <c r="G139" s="4">
        <f t="shared" si="9"/>
        <v>1.0318457992876597</v>
      </c>
    </row>
    <row r="140" spans="1:7" x14ac:dyDescent="0.2">
      <c r="A140" s="4">
        <f>IF('True_Odds_Calculator_2-way'!A141="","",'True_Odds_Calculator_2-way'!A141)</f>
        <v>1.69</v>
      </c>
      <c r="B140" s="4">
        <f>IF('True_Odds_Calculator_2-way'!B141="","",'True_Odds_Calculator_2-way'!B141)</f>
        <v>2.29</v>
      </c>
      <c r="C140" s="4">
        <f t="shared" si="8"/>
        <v>2.8397199038784571E-2</v>
      </c>
      <c r="D140" s="4">
        <f t="shared" si="10"/>
        <v>1.7315496297621977</v>
      </c>
      <c r="E140" s="4">
        <f t="shared" si="11"/>
        <v>2.3669612550074923</v>
      </c>
      <c r="G140" s="4">
        <f t="shared" si="9"/>
        <v>1.0283971990387846</v>
      </c>
    </row>
    <row r="141" spans="1:7" x14ac:dyDescent="0.2">
      <c r="A141" s="4">
        <f>IF('True_Odds_Calculator_2-way'!A142="","",'True_Odds_Calculator_2-way'!A142)</f>
        <v>1.78</v>
      </c>
      <c r="B141" s="4">
        <f>IF('True_Odds_Calculator_2-way'!B142="","",'True_Odds_Calculator_2-way'!B142)</f>
        <v>2.11</v>
      </c>
      <c r="C141" s="4">
        <f t="shared" si="8"/>
        <v>3.5731402098088338E-2</v>
      </c>
      <c r="D141" s="4">
        <f t="shared" si="10"/>
        <v>1.8384649273092173</v>
      </c>
      <c r="E141" s="4">
        <f t="shared" si="11"/>
        <v>2.1926557300484557</v>
      </c>
      <c r="G141" s="4">
        <f t="shared" si="9"/>
        <v>1.0357314020980883</v>
      </c>
    </row>
    <row r="142" spans="1:7" x14ac:dyDescent="0.2">
      <c r="A142" s="4">
        <f>IF('True_Odds_Calculator_2-way'!A143="","",'True_Odds_Calculator_2-way'!A143)</f>
        <v>1.7</v>
      </c>
      <c r="B142" s="4">
        <f>IF('True_Odds_Calculator_2-way'!B143="","",'True_Odds_Calculator_2-way'!B143)</f>
        <v>2.2400000000000002</v>
      </c>
      <c r="C142" s="4">
        <f t="shared" si="8"/>
        <v>3.4663865546218364E-2</v>
      </c>
      <c r="D142" s="4">
        <f t="shared" si="10"/>
        <v>1.7516099356025756</v>
      </c>
      <c r="E142" s="4">
        <f t="shared" si="11"/>
        <v>2.3304773561811505</v>
      </c>
      <c r="G142" s="4">
        <f t="shared" si="9"/>
        <v>1.0346638655462184</v>
      </c>
    </row>
    <row r="143" spans="1:7" x14ac:dyDescent="0.2">
      <c r="A143" s="4">
        <f>IF('True_Odds_Calculator_2-way'!A144="","",'True_Odds_Calculator_2-way'!A144)</f>
        <v>1.89</v>
      </c>
      <c r="B143" s="4">
        <f>IF('True_Odds_Calculator_2-way'!B144="","",'True_Odds_Calculator_2-way'!B144)</f>
        <v>1.99</v>
      </c>
      <c r="C143" s="4">
        <f t="shared" si="8"/>
        <v>3.16130919145996E-2</v>
      </c>
      <c r="D143" s="4">
        <f t="shared" si="10"/>
        <v>1.9482012897878844</v>
      </c>
      <c r="E143" s="4">
        <f t="shared" si="11"/>
        <v>2.0546283903744778</v>
      </c>
      <c r="G143" s="4">
        <f t="shared" si="9"/>
        <v>1.0316130919145996</v>
      </c>
    </row>
    <row r="144" spans="1:7" x14ac:dyDescent="0.2">
      <c r="A144" s="4">
        <f>IF('True_Odds_Calculator_2-way'!A145="","",'True_Odds_Calculator_2-way'!A145)</f>
        <v>2.25</v>
      </c>
      <c r="B144" s="4">
        <f>IF('True_Odds_Calculator_2-way'!B145="","",'True_Odds_Calculator_2-way'!B145)</f>
        <v>1.71</v>
      </c>
      <c r="C144" s="4">
        <f t="shared" si="8"/>
        <v>2.9239766081871288E-2</v>
      </c>
      <c r="D144" s="4">
        <f t="shared" si="10"/>
        <v>2.3265306122448979</v>
      </c>
      <c r="E144" s="4">
        <f t="shared" si="11"/>
        <v>1.7538461538461536</v>
      </c>
      <c r="G144" s="4">
        <f t="shared" si="9"/>
        <v>1.0292397660818713</v>
      </c>
    </row>
    <row r="145" spans="1:7" x14ac:dyDescent="0.2">
      <c r="A145" s="4">
        <f>IF('True_Odds_Calculator_2-way'!A146="","",'True_Odds_Calculator_2-way'!A146)</f>
        <v>2.0699999999999998</v>
      </c>
      <c r="B145" s="4">
        <f>IF('True_Odds_Calculator_2-way'!B146="","",'True_Odds_Calculator_2-way'!B146)</f>
        <v>1.85</v>
      </c>
      <c r="C145" s="4">
        <f t="shared" si="8"/>
        <v>2.3632327980154022E-2</v>
      </c>
      <c r="D145" s="4">
        <f t="shared" si="10"/>
        <v>2.1219005402410303</v>
      </c>
      <c r="E145" s="4">
        <f t="shared" si="11"/>
        <v>1.8913446104457341</v>
      </c>
      <c r="G145" s="4">
        <f t="shared" si="9"/>
        <v>1.023632327980154</v>
      </c>
    </row>
    <row r="146" spans="1:7" x14ac:dyDescent="0.2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1.94</v>
      </c>
      <c r="C146" s="4">
        <f t="shared" si="8"/>
        <v>2.5667999158426325E-2</v>
      </c>
      <c r="D146" s="4">
        <f t="shared" si="10"/>
        <v>2.0105752961082914</v>
      </c>
      <c r="E146" s="4">
        <f t="shared" si="11"/>
        <v>1.9895353704478862</v>
      </c>
      <c r="G146" s="4">
        <f t="shared" si="9"/>
        <v>1.0256679991584263</v>
      </c>
    </row>
    <row r="147" spans="1:7" x14ac:dyDescent="0.2">
      <c r="A147" s="4">
        <f>IF('True_Odds_Calculator_2-way'!A148="","",'True_Odds_Calculator_2-way'!A148)</f>
        <v>1.79</v>
      </c>
      <c r="B147" s="4">
        <f>IF('True_Odds_Calculator_2-way'!B148="","",'True_Odds_Calculator_2-way'!B148)</f>
        <v>2.12</v>
      </c>
      <c r="C147" s="4">
        <f t="shared" si="8"/>
        <v>3.0357331084642114E-2</v>
      </c>
      <c r="D147" s="4">
        <f t="shared" si="10"/>
        <v>1.8399922420480992</v>
      </c>
      <c r="E147" s="4">
        <f t="shared" si="11"/>
        <v>2.1904871854075272</v>
      </c>
      <c r="G147" s="4">
        <f t="shared" si="9"/>
        <v>1.0303573310846421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2</v>
      </c>
      <c r="B150" s="4">
        <f>IF('True_Odds_Calculator_2-way'!B151="","",'True_Odds_Calculator_2-way'!B151)</f>
        <v>1.91</v>
      </c>
      <c r="C150" s="4">
        <f t="shared" si="8"/>
        <v>2.3560209424083656E-2</v>
      </c>
      <c r="D150" s="4">
        <f t="shared" si="10"/>
        <v>2.0482573726541551</v>
      </c>
      <c r="E150" s="4">
        <f t="shared" si="11"/>
        <v>1.9539641943734012</v>
      </c>
      <c r="G150" s="4">
        <f t="shared" si="9"/>
        <v>1.0235602094240837</v>
      </c>
    </row>
    <row r="151" spans="1:7" x14ac:dyDescent="0.2">
      <c r="A151" s="4">
        <f>IF('True_Odds_Calculator_2-way'!A152="","",'True_Odds_Calculator_2-way'!A152)</f>
        <v>1.93</v>
      </c>
      <c r="B151" s="4">
        <f>IF('True_Odds_Calculator_2-way'!B152="","",'True_Odds_Calculator_2-way'!B152)</f>
        <v>1.98</v>
      </c>
      <c r="C151" s="4">
        <f t="shared" si="8"/>
        <v>2.3185220076411994E-2</v>
      </c>
      <c r="D151" s="4">
        <f t="shared" si="10"/>
        <v>1.974169551066798</v>
      </c>
      <c r="E151" s="4">
        <f t="shared" si="11"/>
        <v>2.0265153523890338</v>
      </c>
      <c r="G151" s="4">
        <f t="shared" si="9"/>
        <v>1.023185220076412</v>
      </c>
    </row>
    <row r="152" spans="1:7" x14ac:dyDescent="0.2">
      <c r="A152" s="4">
        <f>IF('True_Odds_Calculator_2-way'!A153="","",'True_Odds_Calculator_2-way'!A153)</f>
        <v>2.02</v>
      </c>
      <c r="B152" s="4">
        <f>IF('True_Odds_Calculator_2-way'!B153="","",'True_Odds_Calculator_2-way'!B153)</f>
        <v>1.89</v>
      </c>
      <c r="C152" s="4">
        <f t="shared" si="8"/>
        <v>2.4150034051024338E-2</v>
      </c>
      <c r="D152" s="4">
        <f t="shared" si="10"/>
        <v>2.0705027387602368</v>
      </c>
      <c r="E152" s="4">
        <f t="shared" si="11"/>
        <v>1.9341405339682862</v>
      </c>
      <c r="G152" s="4">
        <f t="shared" si="9"/>
        <v>1.0241500340510243</v>
      </c>
    </row>
    <row r="153" spans="1:7" x14ac:dyDescent="0.2">
      <c r="A153" s="4">
        <f>IF('True_Odds_Calculator_2-way'!A154="","",'True_Odds_Calculator_2-way'!A154)</f>
        <v>2.04</v>
      </c>
      <c r="B153" s="4">
        <f>IF('True_Odds_Calculator_2-way'!B154="","",'True_Odds_Calculator_2-way'!B154)</f>
        <v>1.88</v>
      </c>
      <c r="C153" s="4">
        <f t="shared" si="8"/>
        <v>2.2110972048393851E-2</v>
      </c>
      <c r="D153" s="4">
        <f t="shared" si="10"/>
        <v>2.087070091423596</v>
      </c>
      <c r="E153" s="4">
        <f t="shared" si="11"/>
        <v>1.9199038846615937</v>
      </c>
      <c r="G153" s="4">
        <f t="shared" si="9"/>
        <v>1.0221109720483939</v>
      </c>
    </row>
    <row r="154" spans="1:7" x14ac:dyDescent="0.2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2.1</v>
      </c>
      <c r="C154" s="4">
        <f t="shared" si="8"/>
        <v>2.8676664035780064E-2</v>
      </c>
      <c r="D154" s="4">
        <f t="shared" si="10"/>
        <v>1.858225372769494</v>
      </c>
      <c r="E154" s="4">
        <f t="shared" si="11"/>
        <v>2.1651951011107946</v>
      </c>
      <c r="G154" s="4">
        <f t="shared" si="9"/>
        <v>1.0286766640357801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1.79</v>
      </c>
      <c r="C155" s="4">
        <f t="shared" si="8"/>
        <v>4.8855296308467411E-2</v>
      </c>
      <c r="D155" s="4">
        <f t="shared" si="10"/>
        <v>2.1469896519285041</v>
      </c>
      <c r="E155" s="4">
        <f t="shared" si="11"/>
        <v>1.8718474472011479</v>
      </c>
      <c r="G155" s="4">
        <f t="shared" si="9"/>
        <v>1.0488552963084674</v>
      </c>
    </row>
    <row r="156" spans="1:7" x14ac:dyDescent="0.2">
      <c r="A156" s="4">
        <f>IF('True_Odds_Calculator_2-way'!A157="","",'True_Odds_Calculator_2-way'!A157)</f>
        <v>2.61</v>
      </c>
      <c r="B156" s="4">
        <f>IF('True_Odds_Calculator_2-way'!B157="","",'True_Odds_Calculator_2-way'!B157)</f>
        <v>1.49</v>
      </c>
      <c r="C156" s="4">
        <f t="shared" si="8"/>
        <v>5.428270204942276E-2</v>
      </c>
      <c r="D156" s="4">
        <f t="shared" si="10"/>
        <v>2.8089855177146159</v>
      </c>
      <c r="E156" s="4">
        <f t="shared" si="11"/>
        <v>1.5527960230789197</v>
      </c>
      <c r="G156" s="4">
        <f t="shared" si="9"/>
        <v>1.0542827020494228</v>
      </c>
    </row>
    <row r="157" spans="1:7" x14ac:dyDescent="0.2">
      <c r="A157" s="4">
        <f>IF('True_Odds_Calculator_2-way'!A158="","",'True_Odds_Calculator_2-way'!A158)</f>
        <v>1.77</v>
      </c>
      <c r="B157" s="4">
        <f>IF('True_Odds_Calculator_2-way'!B158="","",'True_Odds_Calculator_2-way'!B158)</f>
        <v>2.0499999999999998</v>
      </c>
      <c r="C157" s="4">
        <f t="shared" si="8"/>
        <v>5.2776629461209978E-2</v>
      </c>
      <c r="D157" s="4">
        <f t="shared" si="10"/>
        <v>1.8567225278239736</v>
      </c>
      <c r="E157" s="4">
        <f t="shared" si="11"/>
        <v>2.1672390622666868</v>
      </c>
      <c r="G157" s="4">
        <f t="shared" si="9"/>
        <v>1.05277662946121</v>
      </c>
    </row>
    <row r="158" spans="1:7" x14ac:dyDescent="0.2">
      <c r="A158" s="4">
        <f>IF('True_Odds_Calculator_2-way'!A159="","",'True_Odds_Calculator_2-way'!A159)</f>
        <v>2.2599999999999998</v>
      </c>
      <c r="B158" s="4">
        <f>IF('True_Odds_Calculator_2-way'!B159="","",'True_Odds_Calculator_2-way'!B159)</f>
        <v>1.64</v>
      </c>
      <c r="C158" s="4">
        <f t="shared" si="8"/>
        <v>5.2233973667170197E-2</v>
      </c>
      <c r="D158" s="4">
        <f t="shared" si="10"/>
        <v>2.4017625712804556</v>
      </c>
      <c r="E158" s="4">
        <f t="shared" si="11"/>
        <v>1.7133875739644968</v>
      </c>
      <c r="G158" s="4">
        <f t="shared" si="9"/>
        <v>1.0522339736671702</v>
      </c>
    </row>
    <row r="159" spans="1:7" x14ac:dyDescent="0.2">
      <c r="A159" s="4">
        <f>IF('True_Odds_Calculator_2-way'!A160="","",'True_Odds_Calculator_2-way'!A160)</f>
        <v>1.69</v>
      </c>
      <c r="B159" s="4">
        <f>IF('True_Odds_Calculator_2-way'!B160="","",'True_Odds_Calculator_2-way'!B160)</f>
        <v>2.19</v>
      </c>
      <c r="C159" s="4">
        <f t="shared" si="8"/>
        <v>4.8336980897571102E-2</v>
      </c>
      <c r="D159" s="4">
        <f t="shared" si="10"/>
        <v>1.7619671038537528</v>
      </c>
      <c r="E159" s="4">
        <f t="shared" si="11"/>
        <v>2.3123926150385805</v>
      </c>
      <c r="G159" s="4">
        <f t="shared" si="9"/>
        <v>1.0483369808975711</v>
      </c>
    </row>
    <row r="160" spans="1:7" x14ac:dyDescent="0.2">
      <c r="A160" s="4">
        <f>IF('True_Odds_Calculator_2-way'!A161="","",'True_Odds_Calculator_2-way'!A161)</f>
        <v>1.74</v>
      </c>
      <c r="B160" s="4">
        <f>IF('True_Odds_Calculator_2-way'!B161="","",'True_Odds_Calculator_2-way'!B161)</f>
        <v>2.2000000000000002</v>
      </c>
      <c r="C160" s="4">
        <f t="shared" si="8"/>
        <v>2.925809822361547E-2</v>
      </c>
      <c r="D160" s="4">
        <f t="shared" si="10"/>
        <v>1.78544776119403</v>
      </c>
      <c r="E160" s="4">
        <f t="shared" si="11"/>
        <v>2.2731591448931119</v>
      </c>
      <c r="G160" s="4">
        <f t="shared" si="9"/>
        <v>1.0292580982236155</v>
      </c>
    </row>
    <row r="161" spans="1:7" x14ac:dyDescent="0.2">
      <c r="A161" s="4">
        <f>IF('True_Odds_Calculator_2-way'!A162="","",'True_Odds_Calculator_2-way'!A162)</f>
        <v>1.43</v>
      </c>
      <c r="B161" s="4">
        <f>IF('True_Odds_Calculator_2-way'!B162="","",'True_Odds_Calculator_2-way'!B162)</f>
        <v>2.98</v>
      </c>
      <c r="C161" s="4">
        <f t="shared" si="8"/>
        <v>3.4871169099357058E-2</v>
      </c>
      <c r="D161" s="4">
        <f t="shared" si="10"/>
        <v>1.4665657156623189</v>
      </c>
      <c r="E161" s="4">
        <f t="shared" si="11"/>
        <v>3.1433207936859189</v>
      </c>
      <c r="G161" s="4">
        <f t="shared" si="9"/>
        <v>1.0348711690993571</v>
      </c>
    </row>
    <row r="162" spans="1:7" x14ac:dyDescent="0.2">
      <c r="A162" s="4">
        <f>IF('True_Odds_Calculator_2-way'!A163="","",'True_Odds_Calculator_2-way'!A163)</f>
        <v>1.71</v>
      </c>
      <c r="B162" s="4">
        <f>IF('True_Odds_Calculator_2-way'!B163="","",'True_Odds_Calculator_2-way'!B163)</f>
        <v>2.2400000000000002</v>
      </c>
      <c r="C162" s="4">
        <f t="shared" si="8"/>
        <v>3.1223893065998265E-2</v>
      </c>
      <c r="D162" s="4">
        <f t="shared" si="10"/>
        <v>1.7569030364186771</v>
      </c>
      <c r="E162" s="4">
        <f t="shared" si="11"/>
        <v>2.3211731911283482</v>
      </c>
      <c r="G162" s="4">
        <f t="shared" si="9"/>
        <v>1.0312238930659983</v>
      </c>
    </row>
    <row r="163" spans="1:7" x14ac:dyDescent="0.2">
      <c r="A163" s="4">
        <f>IF('True_Odds_Calculator_2-way'!A164="","",'True_Odds_Calculator_2-way'!A164)</f>
        <v>1.54</v>
      </c>
      <c r="B163" s="4">
        <f>IF('True_Odds_Calculator_2-way'!B164="","",'True_Odds_Calculator_2-way'!B164)</f>
        <v>2.63</v>
      </c>
      <c r="C163" s="4">
        <f t="shared" si="8"/>
        <v>2.9578786232778764E-2</v>
      </c>
      <c r="D163" s="4">
        <f t="shared" si="10"/>
        <v>1.5758919886385747</v>
      </c>
      <c r="E163" s="4">
        <f t="shared" si="11"/>
        <v>2.7364367272481593</v>
      </c>
      <c r="G163" s="4">
        <f t="shared" si="9"/>
        <v>1.0295787862327788</v>
      </c>
    </row>
    <row r="164" spans="1:7" x14ac:dyDescent="0.2">
      <c r="A164" s="4">
        <f>IF('True_Odds_Calculator_2-way'!A165="","",'True_Odds_Calculator_2-way'!A165)</f>
        <v>1.7</v>
      </c>
      <c r="B164" s="4">
        <f>IF('True_Odds_Calculator_2-way'!B165="","",'True_Odds_Calculator_2-way'!B165)</f>
        <v>2.27</v>
      </c>
      <c r="C164" s="4">
        <f t="shared" si="8"/>
        <v>2.876392847888054E-2</v>
      </c>
      <c r="D164" s="4">
        <f t="shared" si="10"/>
        <v>1.7426055543011967</v>
      </c>
      <c r="E164" s="4">
        <f t="shared" si="11"/>
        <v>2.3466099118273029</v>
      </c>
      <c r="G164" s="4">
        <f t="shared" si="9"/>
        <v>1.0287639284788805</v>
      </c>
    </row>
    <row r="165" spans="1:7" x14ac:dyDescent="0.2">
      <c r="A165" s="4">
        <f>IF('True_Odds_Calculator_2-way'!A166="","",'True_Odds_Calculator_2-way'!A166)</f>
        <v>1.9</v>
      </c>
      <c r="B165" s="4">
        <f>IF('True_Odds_Calculator_2-way'!B166="","",'True_Odds_Calculator_2-way'!B166)</f>
        <v>1.98</v>
      </c>
      <c r="C165" s="4">
        <f t="shared" si="8"/>
        <v>3.1366294524189264E-2</v>
      </c>
      <c r="D165" s="4">
        <f t="shared" si="10"/>
        <v>1.9583550234252993</v>
      </c>
      <c r="E165" s="4">
        <f t="shared" si="11"/>
        <v>2.0434546442151005</v>
      </c>
      <c r="G165" s="4">
        <f t="shared" si="9"/>
        <v>1.0313662945241893</v>
      </c>
    </row>
    <row r="166" spans="1:7" x14ac:dyDescent="0.2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1.86</v>
      </c>
      <c r="C166" s="4">
        <f t="shared" si="8"/>
        <v>3.0245246040574214E-2</v>
      </c>
      <c r="D166" s="4">
        <f t="shared" si="10"/>
        <v>2.0942925287037548</v>
      </c>
      <c r="E166" s="4">
        <f t="shared" si="11"/>
        <v>1.9138324294186226</v>
      </c>
      <c r="G166" s="4">
        <f t="shared" si="9"/>
        <v>1.0302452460405742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2.5499999999999998</v>
      </c>
      <c r="C167" s="4">
        <f t="shared" si="8"/>
        <v>3.3182503770738947E-2</v>
      </c>
      <c r="D167" s="4">
        <f t="shared" si="10"/>
        <v>1.6014492753623186</v>
      </c>
      <c r="E167" s="4">
        <f t="shared" si="11"/>
        <v>2.6626506024096379</v>
      </c>
      <c r="G167" s="4">
        <f t="shared" si="9"/>
        <v>1.0331825037707389</v>
      </c>
    </row>
    <row r="168" spans="1:7" x14ac:dyDescent="0.2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2.0699999999999998</v>
      </c>
      <c r="C168" s="4">
        <f t="shared" si="8"/>
        <v>2.9539874871307603E-2</v>
      </c>
      <c r="D168" s="4">
        <f t="shared" si="10"/>
        <v>1.8808371192373576</v>
      </c>
      <c r="E168" s="4">
        <f t="shared" si="11"/>
        <v>2.1352836729517204</v>
      </c>
      <c r="G168" s="4">
        <f t="shared" si="9"/>
        <v>1.0295398748713076</v>
      </c>
    </row>
    <row r="169" spans="1:7" x14ac:dyDescent="0.2">
      <c r="A169" s="4">
        <f>IF('True_Odds_Calculator_2-way'!A170="","",'True_Odds_Calculator_2-way'!A170)</f>
        <v>1.43</v>
      </c>
      <c r="B169" s="4">
        <f>IF('True_Odds_Calculator_2-way'!B170="","",'True_Odds_Calculator_2-way'!B170)</f>
        <v>2.9</v>
      </c>
      <c r="C169" s="4">
        <f t="shared" si="8"/>
        <v>4.4128285507595955E-2</v>
      </c>
      <c r="D169" s="4">
        <f t="shared" si="10"/>
        <v>1.4765889264732064</v>
      </c>
      <c r="E169" s="4">
        <f t="shared" si="11"/>
        <v>3.0982443033246176</v>
      </c>
      <c r="G169" s="4">
        <f t="shared" si="9"/>
        <v>1.044128285507596</v>
      </c>
    </row>
    <row r="170" spans="1:7" x14ac:dyDescent="0.2">
      <c r="A170" s="4">
        <f>IF('True_Odds_Calculator_2-way'!A171="","",'True_Odds_Calculator_2-way'!A171)</f>
        <v>1.68</v>
      </c>
      <c r="B170" s="4">
        <f>IF('True_Odds_Calculator_2-way'!B171="","",'True_Odds_Calculator_2-way'!B171)</f>
        <v>2.2799999999999998</v>
      </c>
      <c r="C170" s="4">
        <f t="shared" si="8"/>
        <v>3.383458646616555E-2</v>
      </c>
      <c r="D170" s="4">
        <f t="shared" si="10"/>
        <v>1.7291440953412784</v>
      </c>
      <c r="E170" s="4">
        <f t="shared" si="11"/>
        <v>2.3714710252600297</v>
      </c>
      <c r="G170" s="4">
        <f t="shared" si="9"/>
        <v>1.0338345864661656</v>
      </c>
    </row>
    <row r="171" spans="1:7" x14ac:dyDescent="0.2">
      <c r="A171" s="4">
        <f>IF('True_Odds_Calculator_2-way'!A172="","",'True_Odds_Calculator_2-way'!A172)</f>
        <v>2.2799999999999998</v>
      </c>
      <c r="B171" s="4">
        <f>IF('True_Odds_Calculator_2-way'!B172="","",'True_Odds_Calculator_2-way'!B172)</f>
        <v>1.67</v>
      </c>
      <c r="C171" s="4">
        <f t="shared" si="8"/>
        <v>3.7398886437651102E-2</v>
      </c>
      <c r="D171" s="4">
        <f t="shared" si="10"/>
        <v>2.3815361521140859</v>
      </c>
      <c r="E171" s="4">
        <f t="shared" si="11"/>
        <v>1.723831944947483</v>
      </c>
      <c r="G171" s="4">
        <f t="shared" si="9"/>
        <v>1.0373988864376511</v>
      </c>
    </row>
    <row r="172" spans="1:7" x14ac:dyDescent="0.2">
      <c r="A172" s="4">
        <f>IF('True_Odds_Calculator_2-way'!A173="","",'True_Odds_Calculator_2-way'!A173)</f>
        <v>2.29</v>
      </c>
      <c r="B172" s="4">
        <f>IF('True_Odds_Calculator_2-way'!B173="","",'True_Odds_Calculator_2-way'!B173)</f>
        <v>1.67</v>
      </c>
      <c r="C172" s="4">
        <f t="shared" si="8"/>
        <v>3.5483617917004384E-2</v>
      </c>
      <c r="D172" s="4">
        <f t="shared" si="10"/>
        <v>2.3869799956308713</v>
      </c>
      <c r="E172" s="4">
        <f t="shared" si="11"/>
        <v>1.7209909322052965</v>
      </c>
      <c r="G172" s="4">
        <f t="shared" si="9"/>
        <v>1.0354836179170044</v>
      </c>
    </row>
    <row r="173" spans="1:7" x14ac:dyDescent="0.2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1.96</v>
      </c>
      <c r="C173" s="4">
        <f t="shared" si="8"/>
        <v>2.8338796658559762E-2</v>
      </c>
      <c r="D173" s="4">
        <f t="shared" si="10"/>
        <v>1.9842635333613092</v>
      </c>
      <c r="E173" s="4">
        <f t="shared" si="11"/>
        <v>2.0159880622468553</v>
      </c>
      <c r="G173" s="4">
        <f t="shared" si="9"/>
        <v>1.0283387966585598</v>
      </c>
    </row>
    <row r="174" spans="1:7" x14ac:dyDescent="0.2">
      <c r="A174" s="4">
        <f>IF('True_Odds_Calculator_2-way'!A175="","",'True_Odds_Calculator_2-way'!A175)</f>
        <v>1.6</v>
      </c>
      <c r="B174" s="4">
        <f>IF('True_Odds_Calculator_2-way'!B175="","",'True_Odds_Calculator_2-way'!B175)</f>
        <v>2.42</v>
      </c>
      <c r="C174" s="4">
        <f t="shared" si="8"/>
        <v>3.8223140495867725E-2</v>
      </c>
      <c r="D174" s="4">
        <f t="shared" si="10"/>
        <v>1.6504688832054561</v>
      </c>
      <c r="E174" s="4">
        <f t="shared" si="11"/>
        <v>2.5373525557011791</v>
      </c>
      <c r="G174" s="4">
        <f t="shared" si="9"/>
        <v>1.0382231404958677</v>
      </c>
    </row>
    <row r="175" spans="1:7" x14ac:dyDescent="0.2">
      <c r="A175" s="4">
        <f>IF('True_Odds_Calculator_2-way'!A176="","",'True_Odds_Calculator_2-way'!A176)</f>
        <v>1.41</v>
      </c>
      <c r="B175" s="4">
        <f>IF('True_Odds_Calculator_2-way'!B176="","",'True_Odds_Calculator_2-way'!B176)</f>
        <v>2.96</v>
      </c>
      <c r="C175" s="4">
        <f t="shared" si="8"/>
        <v>4.7057695993866222E-2</v>
      </c>
      <c r="D175" s="4">
        <f t="shared" si="10"/>
        <v>1.458382835977357</v>
      </c>
      <c r="E175" s="4">
        <f t="shared" si="11"/>
        <v>3.1815825583168165</v>
      </c>
      <c r="G175" s="4">
        <f t="shared" si="9"/>
        <v>1.0470576959938662</v>
      </c>
    </row>
    <row r="176" spans="1:7" x14ac:dyDescent="0.2">
      <c r="A176" s="4">
        <f>IF('True_Odds_Calculator_2-way'!A177="","",'True_Odds_Calculator_2-way'!A177)</f>
        <v>1.67</v>
      </c>
      <c r="B176" s="4">
        <f>IF('True_Odds_Calculator_2-way'!B177="","",'True_Odds_Calculator_2-way'!B177)</f>
        <v>2.2999999999999998</v>
      </c>
      <c r="C176" s="4">
        <f t="shared" si="8"/>
        <v>3.3585003905233002E-2</v>
      </c>
      <c r="D176" s="4">
        <f t="shared" si="10"/>
        <v>1.7181838514873629</v>
      </c>
      <c r="E176" s="4">
        <f t="shared" si="11"/>
        <v>2.3924011211460603</v>
      </c>
      <c r="G176" s="4">
        <f t="shared" si="9"/>
        <v>1.033585003905233</v>
      </c>
    </row>
    <row r="177" spans="1:7" x14ac:dyDescent="0.2">
      <c r="A177" s="4">
        <f>IF('True_Odds_Calculator_2-way'!A178="","",'True_Odds_Calculator_2-way'!A178)</f>
        <v>2.4300000000000002</v>
      </c>
      <c r="B177" s="4">
        <f>IF('True_Odds_Calculator_2-way'!B178="","",'True_Odds_Calculator_2-way'!B178)</f>
        <v>1.57</v>
      </c>
      <c r="C177" s="4">
        <f t="shared" si="8"/>
        <v>4.846530890409162E-2</v>
      </c>
      <c r="D177" s="4">
        <f t="shared" si="10"/>
        <v>2.5820446008595312</v>
      </c>
      <c r="E177" s="4">
        <f t="shared" si="11"/>
        <v>1.6320934311565529</v>
      </c>
      <c r="G177" s="4">
        <f t="shared" si="9"/>
        <v>1.0484653089040916</v>
      </c>
    </row>
    <row r="178" spans="1:7" x14ac:dyDescent="0.2">
      <c r="A178" s="4">
        <f>IF('True_Odds_Calculator_2-way'!A179="","",'True_Odds_Calculator_2-way'!A179)</f>
        <v>2.12</v>
      </c>
      <c r="B178" s="4">
        <f>IF('True_Odds_Calculator_2-way'!B179="","",'True_Odds_Calculator_2-way'!B179)</f>
        <v>1.79</v>
      </c>
      <c r="C178" s="4">
        <f t="shared" si="8"/>
        <v>3.0357331084642114E-2</v>
      </c>
      <c r="D178" s="4">
        <f t="shared" si="10"/>
        <v>2.1904871854075272</v>
      </c>
      <c r="E178" s="4">
        <f t="shared" si="11"/>
        <v>1.8399922420480992</v>
      </c>
      <c r="G178" s="4">
        <f t="shared" si="9"/>
        <v>1.0303573310846421</v>
      </c>
    </row>
    <row r="179" spans="1:7" x14ac:dyDescent="0.2">
      <c r="A179" s="4">
        <f>IF('True_Odds_Calculator_2-way'!A180="","",'True_Odds_Calculator_2-way'!A180)</f>
        <v>1.69</v>
      </c>
      <c r="B179" s="4">
        <f>IF('True_Odds_Calculator_2-way'!B180="","",'True_Odds_Calculator_2-way'!B180)</f>
        <v>2.23</v>
      </c>
      <c r="C179" s="4">
        <f t="shared" si="8"/>
        <v>4.0146469604903645E-2</v>
      </c>
      <c r="D179" s="4">
        <f t="shared" si="10"/>
        <v>1.7493443498038854</v>
      </c>
      <c r="E179" s="4">
        <f t="shared" si="11"/>
        <v>2.3344999535416733</v>
      </c>
      <c r="G179" s="4">
        <f t="shared" si="9"/>
        <v>1.0401464696049036</v>
      </c>
    </row>
    <row r="180" spans="1:7" x14ac:dyDescent="0.2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1.68</v>
      </c>
      <c r="C180" s="4">
        <f t="shared" si="8"/>
        <v>2.813852813852824E-2</v>
      </c>
      <c r="D180" s="4">
        <f t="shared" si="10"/>
        <v>2.3875968992248064</v>
      </c>
      <c r="E180" s="4">
        <f t="shared" si="11"/>
        <v>1.7206703910614525</v>
      </c>
      <c r="G180" s="4">
        <f t="shared" si="9"/>
        <v>1.0281385281385282</v>
      </c>
    </row>
    <row r="181" spans="1:7" x14ac:dyDescent="0.2">
      <c r="A181" s="4">
        <f>IF('True_Odds_Calculator_2-way'!A182="","",'True_Odds_Calculator_2-way'!A182)</f>
        <v>2.79</v>
      </c>
      <c r="B181" s="4">
        <f>IF('True_Odds_Calculator_2-way'!B182="","",'True_Odds_Calculator_2-way'!B182)</f>
        <v>1.47</v>
      </c>
      <c r="C181" s="4">
        <f t="shared" si="8"/>
        <v>3.8695047911637692E-2</v>
      </c>
      <c r="D181" s="4">
        <f t="shared" si="10"/>
        <v>2.9491964189407831</v>
      </c>
      <c r="E181" s="4">
        <f t="shared" si="11"/>
        <v>1.5130319296109787</v>
      </c>
      <c r="G181" s="4">
        <f t="shared" si="9"/>
        <v>1.0386950479116377</v>
      </c>
    </row>
    <row r="182" spans="1:7" x14ac:dyDescent="0.2">
      <c r="A182" s="4">
        <f>IF('True_Odds_Calculator_2-way'!A183="","",'True_Odds_Calculator_2-way'!A183)</f>
        <v>2.72</v>
      </c>
      <c r="B182" s="4">
        <f>IF('True_Odds_Calculator_2-way'!B183="","",'True_Odds_Calculator_2-way'!B183)</f>
        <v>1.49</v>
      </c>
      <c r="C182" s="4">
        <f t="shared" si="8"/>
        <v>3.8787998420844794E-2</v>
      </c>
      <c r="D182" s="4">
        <f t="shared" si="10"/>
        <v>2.871475131075528</v>
      </c>
      <c r="E182" s="4">
        <f t="shared" si="11"/>
        <v>1.5343378511395471</v>
      </c>
      <c r="G182" s="4">
        <f t="shared" si="9"/>
        <v>1.0387879984208448</v>
      </c>
    </row>
    <row r="183" spans="1:7" x14ac:dyDescent="0.2">
      <c r="A183" s="4">
        <f>IF('True_Odds_Calculator_2-way'!A184="","",'True_Odds_Calculator_2-way'!A184)</f>
        <v>2.91</v>
      </c>
      <c r="B183" s="4">
        <f>IF('True_Odds_Calculator_2-way'!B184="","",'True_Odds_Calculator_2-way'!B184)</f>
        <v>1.43</v>
      </c>
      <c r="C183" s="4">
        <f t="shared" si="8"/>
        <v>4.2943310984548067E-2</v>
      </c>
      <c r="D183" s="4">
        <f t="shared" si="10"/>
        <v>3.1039421176295079</v>
      </c>
      <c r="E183" s="4">
        <f t="shared" si="11"/>
        <v>1.4752982468579936</v>
      </c>
      <c r="G183" s="4">
        <f t="shared" si="9"/>
        <v>1.0429433109845481</v>
      </c>
    </row>
    <row r="184" spans="1:7" x14ac:dyDescent="0.2">
      <c r="A184" s="4">
        <f>IF('True_Odds_Calculator_2-way'!A185="","",'True_Odds_Calculator_2-way'!A185)</f>
        <v>2.61</v>
      </c>
      <c r="B184" s="4">
        <f>IF('True_Odds_Calculator_2-way'!B185="","",'True_Odds_Calculator_2-way'!B185)</f>
        <v>1.53</v>
      </c>
      <c r="C184" s="4">
        <f t="shared" si="8"/>
        <v>3.6736533693937368E-2</v>
      </c>
      <c r="D184" s="4">
        <f t="shared" si="10"/>
        <v>2.7414272474513437</v>
      </c>
      <c r="E184" s="4">
        <f t="shared" si="11"/>
        <v>1.5742416178818521</v>
      </c>
      <c r="G184" s="4">
        <f t="shared" si="9"/>
        <v>1.0367365336939374</v>
      </c>
    </row>
    <row r="185" spans="1:7" x14ac:dyDescent="0.2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1.52</v>
      </c>
      <c r="C185" s="4">
        <f t="shared" si="8"/>
        <v>3.8122873724234729E-2</v>
      </c>
      <c r="D185" s="4">
        <f t="shared" si="10"/>
        <v>2.7688045435655915</v>
      </c>
      <c r="E185" s="4">
        <f t="shared" si="11"/>
        <v>1.5653535907275435</v>
      </c>
      <c r="G185" s="4">
        <f t="shared" si="9"/>
        <v>1.0381228737242347</v>
      </c>
    </row>
    <row r="186" spans="1:7" x14ac:dyDescent="0.2">
      <c r="A186" s="4">
        <f>IF('True_Odds_Calculator_2-way'!A187="","",'True_Odds_Calculator_2-way'!A187)</f>
        <v>1.92</v>
      </c>
      <c r="B186" s="4">
        <f>IF('True_Odds_Calculator_2-way'!B187="","",'True_Odds_Calculator_2-way'!B187)</f>
        <v>1.93</v>
      </c>
      <c r="C186" s="4">
        <f t="shared" si="8"/>
        <v>3.8968048359240282E-2</v>
      </c>
      <c r="D186" s="4">
        <f t="shared" si="10"/>
        <v>1.9946172892668752</v>
      </c>
      <c r="E186" s="4">
        <f t="shared" si="11"/>
        <v>2.0054118411083453</v>
      </c>
      <c r="G186" s="4">
        <f t="shared" si="9"/>
        <v>1.0389680483592403</v>
      </c>
    </row>
    <row r="187" spans="1:7" x14ac:dyDescent="0.2">
      <c r="A187" s="4">
        <f>IF('True_Odds_Calculator_2-way'!A188="","",'True_Odds_Calculator_2-way'!A188)</f>
        <v>1.93</v>
      </c>
      <c r="B187" s="4">
        <f>IF('True_Odds_Calculator_2-way'!B188="","",'True_Odds_Calculator_2-way'!B188)</f>
        <v>1.93</v>
      </c>
      <c r="C187" s="4">
        <f t="shared" si="8"/>
        <v>3.62694300518136E-2</v>
      </c>
      <c r="D187" s="4">
        <f t="shared" si="10"/>
        <v>2.0000000000000004</v>
      </c>
      <c r="E187" s="4">
        <f t="shared" si="11"/>
        <v>2.0000000000000004</v>
      </c>
      <c r="G187" s="4">
        <f t="shared" si="9"/>
        <v>1.0362694300518136</v>
      </c>
    </row>
    <row r="188" spans="1:7" x14ac:dyDescent="0.2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2.3199999999999998</v>
      </c>
      <c r="C188" s="4">
        <f t="shared" si="8"/>
        <v>4.4531415273958208E-2</v>
      </c>
      <c r="D188" s="4">
        <f t="shared" si="10"/>
        <v>1.6913856337776187</v>
      </c>
      <c r="E188" s="4">
        <f t="shared" si="11"/>
        <v>2.4463708112304308</v>
      </c>
      <c r="G188" s="4">
        <f t="shared" si="9"/>
        <v>1.0445314152739582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2.09</v>
      </c>
      <c r="C189" s="4">
        <f t="shared" si="8"/>
        <v>3.7128117398625982E-2</v>
      </c>
      <c r="D189" s="4">
        <f t="shared" si="10"/>
        <v>1.8515255747197545</v>
      </c>
      <c r="E189" s="4">
        <f t="shared" si="11"/>
        <v>2.1743628490889537</v>
      </c>
      <c r="G189" s="4">
        <f t="shared" si="9"/>
        <v>1.037128117398626</v>
      </c>
    </row>
    <row r="190" spans="1:7" x14ac:dyDescent="0.2">
      <c r="A190" s="4">
        <f>IF('True_Odds_Calculator_2-way'!A191="","",'True_Odds_Calculator_2-way'!A191)</f>
        <v>1.55</v>
      </c>
      <c r="B190" s="4">
        <f>IF('True_Odds_Calculator_2-way'!B191="","",'True_Odds_Calculator_2-way'!B191)</f>
        <v>2.6</v>
      </c>
      <c r="C190" s="4">
        <f t="shared" si="8"/>
        <v>2.9776674937965097E-2</v>
      </c>
      <c r="D190" s="4">
        <f t="shared" si="10"/>
        <v>1.5866141732283463</v>
      </c>
      <c r="E190" s="4">
        <f t="shared" si="11"/>
        <v>2.7046979865771807</v>
      </c>
      <c r="G190" s="4">
        <f t="shared" si="9"/>
        <v>1.0297766749379651</v>
      </c>
    </row>
    <row r="191" spans="1:7" x14ac:dyDescent="0.2">
      <c r="A191" s="4">
        <f>IF('True_Odds_Calculator_2-way'!A192="","",'True_Odds_Calculator_2-way'!A192)</f>
        <v>1.95</v>
      </c>
      <c r="B191" s="4">
        <f>IF('True_Odds_Calculator_2-way'!B192="","",'True_Odds_Calculator_2-way'!B192)</f>
        <v>1.95</v>
      </c>
      <c r="C191" s="4">
        <f t="shared" si="8"/>
        <v>2.5641025641025772E-2</v>
      </c>
      <c r="D191" s="4">
        <f t="shared" si="10"/>
        <v>2.0000000000000004</v>
      </c>
      <c r="E191" s="4">
        <f t="shared" si="11"/>
        <v>2.0000000000000004</v>
      </c>
      <c r="G191" s="4">
        <f t="shared" si="9"/>
        <v>1.0256410256410258</v>
      </c>
    </row>
    <row r="192" spans="1:7" x14ac:dyDescent="0.2">
      <c r="A192" s="4">
        <f>IF('True_Odds_Calculator_2-way'!A193="","",'True_Odds_Calculator_2-way'!A193)</f>
        <v>2.5</v>
      </c>
      <c r="B192" s="4">
        <f>IF('True_Odds_Calculator_2-way'!B193="","",'True_Odds_Calculator_2-way'!B193)</f>
        <v>1.55</v>
      </c>
      <c r="C192" s="4">
        <f t="shared" si="8"/>
        <v>4.5161290322580649E-2</v>
      </c>
      <c r="D192" s="4">
        <f t="shared" si="10"/>
        <v>2.6495726495726495</v>
      </c>
      <c r="E192" s="4">
        <f t="shared" si="11"/>
        <v>1.606217616580311</v>
      </c>
      <c r="G192" s="4">
        <f t="shared" si="9"/>
        <v>1.0451612903225806</v>
      </c>
    </row>
    <row r="193" spans="1:7" x14ac:dyDescent="0.2">
      <c r="A193" s="4">
        <f>IF('True_Odds_Calculator_2-way'!A194="","",'True_Odds_Calculator_2-way'!A194)</f>
        <v>2.77</v>
      </c>
      <c r="B193" s="4">
        <f>IF('True_Odds_Calculator_2-way'!B194="","",'True_Odds_Calculator_2-way'!B194)</f>
        <v>1.45</v>
      </c>
      <c r="C193" s="4">
        <f t="shared" si="8"/>
        <v>5.066600273870292E-2</v>
      </c>
      <c r="D193" s="4">
        <f t="shared" si="10"/>
        <v>2.9790469126645656</v>
      </c>
      <c r="E193" s="4">
        <f t="shared" si="11"/>
        <v>1.5052937318467161</v>
      </c>
      <c r="G193" s="4">
        <f t="shared" si="9"/>
        <v>1.0506660027387029</v>
      </c>
    </row>
    <row r="194" spans="1:7" x14ac:dyDescent="0.2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1.96</v>
      </c>
      <c r="C194" s="4">
        <f t="shared" ref="C194:C257" si="12">IF(A194="","",((1/A194)+(1/B194))-1)</f>
        <v>2.5667999158426325E-2</v>
      </c>
      <c r="D194" s="4">
        <f t="shared" si="10"/>
        <v>1.9895353704478862</v>
      </c>
      <c r="E194" s="4">
        <f t="shared" si="11"/>
        <v>2.0105752961082914</v>
      </c>
      <c r="G194" s="4">
        <f t="shared" ref="G194:G257" si="13">IF(A194="","",C194+1)</f>
        <v>1.0256679991584263</v>
      </c>
    </row>
    <row r="195" spans="1:7" x14ac:dyDescent="0.2">
      <c r="A195" s="4">
        <f>IF('True_Odds_Calculator_2-way'!A196="","",'True_Odds_Calculator_2-way'!A196)</f>
        <v>1.88</v>
      </c>
      <c r="B195" s="4">
        <f>IF('True_Odds_Calculator_2-way'!B196="","",'True_Odds_Calculator_2-way'!B196)</f>
        <v>1.99</v>
      </c>
      <c r="C195" s="4">
        <f t="shared" si="12"/>
        <v>3.4427456431091574E-2</v>
      </c>
      <c r="D195" s="4">
        <f t="shared" ref="D195:D258" si="14">IF(A195="","",(2*A195)/(2-($C195*A195)))</f>
        <v>1.9428749480681344</v>
      </c>
      <c r="E195" s="4">
        <f t="shared" ref="E195:E258" si="15">IF(B195="","",(2*B195)/(2-($C195*B195)))</f>
        <v>2.0605860321656753</v>
      </c>
      <c r="G195" s="4">
        <f t="shared" si="13"/>
        <v>1.0344274564310916</v>
      </c>
    </row>
    <row r="196" spans="1:7" x14ac:dyDescent="0.2">
      <c r="A196" s="4">
        <f>IF('True_Odds_Calculator_2-way'!A197="","",'True_Odds_Calculator_2-way'!A197)</f>
        <v>2.0499999999999998</v>
      </c>
      <c r="B196" s="4">
        <f>IF('True_Odds_Calculator_2-way'!B197="","",'True_Odds_Calculator_2-way'!B197)</f>
        <v>1.83</v>
      </c>
      <c r="C196" s="4">
        <f t="shared" si="12"/>
        <v>3.4252965480474407E-2</v>
      </c>
      <c r="D196" s="4">
        <f t="shared" si="14"/>
        <v>2.1245929491717397</v>
      </c>
      <c r="E196" s="4">
        <f t="shared" si="15"/>
        <v>1.8892106257081707</v>
      </c>
      <c r="G196" s="4">
        <f t="shared" si="13"/>
        <v>1.0342529654804744</v>
      </c>
    </row>
    <row r="197" spans="1:7" x14ac:dyDescent="0.2">
      <c r="A197" s="4">
        <f>IF('True_Odds_Calculator_2-way'!A198="","",'True_Odds_Calculator_2-way'!A198)</f>
        <v>2.2599999999999998</v>
      </c>
      <c r="B197" s="4">
        <f>IF('True_Odds_Calculator_2-way'!B198="","",'True_Odds_Calculator_2-way'!B198)</f>
        <v>1.65</v>
      </c>
      <c r="C197" s="4">
        <f t="shared" si="12"/>
        <v>4.85384821668009E-2</v>
      </c>
      <c r="D197" s="4">
        <f t="shared" si="14"/>
        <v>2.3911510099390831</v>
      </c>
      <c r="E197" s="4">
        <f t="shared" si="15"/>
        <v>1.7188292233233464</v>
      </c>
      <c r="G197" s="4">
        <f t="shared" si="13"/>
        <v>1.0485384821668009</v>
      </c>
    </row>
    <row r="198" spans="1:7" x14ac:dyDescent="0.2">
      <c r="A198" s="4">
        <f>IF('True_Odds_Calculator_2-way'!A199="","",'True_Odds_Calculator_2-way'!A199)</f>
        <v>2.91</v>
      </c>
      <c r="B198" s="4">
        <f>IF('True_Odds_Calculator_2-way'!B199="","",'True_Odds_Calculator_2-way'!B199)</f>
        <v>1.43</v>
      </c>
      <c r="C198" s="4">
        <f t="shared" si="12"/>
        <v>4.2943310984548067E-2</v>
      </c>
      <c r="D198" s="4">
        <f t="shared" si="14"/>
        <v>3.1039421176295079</v>
      </c>
      <c r="E198" s="4">
        <f t="shared" si="15"/>
        <v>1.4752982468579936</v>
      </c>
      <c r="G198" s="4">
        <f t="shared" si="13"/>
        <v>1.0429433109845481</v>
      </c>
    </row>
    <row r="199" spans="1:7" x14ac:dyDescent="0.2">
      <c r="A199" s="4">
        <f>IF('True_Odds_Calculator_2-way'!A200="","",'True_Odds_Calculator_2-way'!A200)</f>
        <v>2.42</v>
      </c>
      <c r="B199" s="4">
        <f>IF('True_Odds_Calculator_2-way'!B200="","",'True_Odds_Calculator_2-way'!B200)</f>
        <v>1.6</v>
      </c>
      <c r="C199" s="4">
        <f t="shared" si="12"/>
        <v>3.8223140495867725E-2</v>
      </c>
      <c r="D199" s="4">
        <f t="shared" si="14"/>
        <v>2.5373525557011791</v>
      </c>
      <c r="E199" s="4">
        <f t="shared" si="15"/>
        <v>1.6504688832054561</v>
      </c>
      <c r="G199" s="4">
        <f t="shared" si="13"/>
        <v>1.0382231404958677</v>
      </c>
    </row>
    <row r="200" spans="1:7" x14ac:dyDescent="0.2">
      <c r="A200" s="4">
        <f>IF('True_Odds_Calculator_2-way'!A201="","",'True_Odds_Calculator_2-way'!A201)</f>
        <v>1.98</v>
      </c>
      <c r="B200" s="4">
        <f>IF('True_Odds_Calculator_2-way'!B201="","",'True_Odds_Calculator_2-way'!B201)</f>
        <v>1.88</v>
      </c>
      <c r="C200" s="4">
        <f t="shared" si="12"/>
        <v>3.6965398667526461E-2</v>
      </c>
      <c r="D200" s="4">
        <f t="shared" si="14"/>
        <v>2.0552120141342756</v>
      </c>
      <c r="E200" s="4">
        <f t="shared" si="15"/>
        <v>1.9476768522394308</v>
      </c>
      <c r="G200" s="4">
        <f t="shared" si="13"/>
        <v>1.0369653986675265</v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3.75</v>
      </c>
      <c r="B186" s="4">
        <f>IF('True_Odds_Calculator_3-way'!B187="","",'True_Odds_Calculator_3-way'!B187)</f>
        <v>4.3099999999999996</v>
      </c>
      <c r="C186" s="4">
        <f>IF('True_Odds_Calculator_3-way'!C187="","",'True_Odds_Calculator_3-way'!C187)</f>
        <v>1.88</v>
      </c>
      <c r="D186" s="4">
        <f t="shared" si="10"/>
        <v>3.0600121768606714E-2</v>
      </c>
      <c r="E186" s="4">
        <f t="shared" si="11"/>
        <v>3.8991428058138635</v>
      </c>
      <c r="F186" s="4">
        <f t="shared" si="12"/>
        <v>4.5081898299720073</v>
      </c>
      <c r="G186" s="4">
        <f t="shared" si="13"/>
        <v>1.9167558565700191</v>
      </c>
      <c r="I186" s="4">
        <f t="shared" si="14"/>
        <v>1.0306001217686067</v>
      </c>
    </row>
    <row r="187" spans="1:9" x14ac:dyDescent="0.2">
      <c r="A187" s="4">
        <f>IF('True_Odds_Calculator_3-way'!A188="","",'True_Odds_Calculator_3-way'!A188)</f>
        <v>2.64</v>
      </c>
      <c r="B187" s="4">
        <f>IF('True_Odds_Calculator_3-way'!B188="","",'True_Odds_Calculator_3-way'!B188)</f>
        <v>3.48</v>
      </c>
      <c r="C187" s="4">
        <f>IF('True_Odds_Calculator_3-way'!C188="","",'True_Odds_Calculator_3-way'!C188)</f>
        <v>2.81</v>
      </c>
      <c r="D187" s="4">
        <f t="shared" si="10"/>
        <v>2.2016086747955743E-2</v>
      </c>
      <c r="E187" s="4">
        <f t="shared" si="11"/>
        <v>2.6921582957082362</v>
      </c>
      <c r="F187" s="4">
        <f t="shared" si="12"/>
        <v>3.5712037608812572</v>
      </c>
      <c r="G187" s="4">
        <f t="shared" si="13"/>
        <v>2.8691672045792811</v>
      </c>
      <c r="I187" s="4">
        <f t="shared" si="14"/>
        <v>1.0220160867479557</v>
      </c>
    </row>
    <row r="188" spans="1:9" x14ac:dyDescent="0.2">
      <c r="A188" s="4">
        <f>IF('True_Odds_Calculator_3-way'!A189="","",'True_Odds_Calculator_3-way'!A189)</f>
        <v>2.5499999999999998</v>
      </c>
      <c r="B188" s="4">
        <f>IF('True_Odds_Calculator_3-way'!B189="","",'True_Odds_Calculator_3-way'!B189)</f>
        <v>3.33</v>
      </c>
      <c r="C188" s="4">
        <f>IF('True_Odds_Calculator_3-way'!C189="","",'True_Odds_Calculator_3-way'!C189)</f>
        <v>2.98</v>
      </c>
      <c r="D188" s="4">
        <f t="shared" si="10"/>
        <v>2.8027632844056072E-2</v>
      </c>
      <c r="E188" s="4">
        <f t="shared" si="11"/>
        <v>2.612232489142654</v>
      </c>
      <c r="F188" s="4">
        <f t="shared" si="12"/>
        <v>3.4369250494730799</v>
      </c>
      <c r="G188" s="4">
        <f t="shared" si="13"/>
        <v>3.0653415044536154</v>
      </c>
      <c r="I188" s="4">
        <f t="shared" si="14"/>
        <v>1.0280276328440561</v>
      </c>
    </row>
    <row r="189" spans="1:9" x14ac:dyDescent="0.2">
      <c r="A189" s="4">
        <f>IF('True_Odds_Calculator_3-way'!A190="","",'True_Odds_Calculator_3-way'!A190)</f>
        <v>2.59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2.8</v>
      </c>
      <c r="D189" s="4">
        <f t="shared" si="10"/>
        <v>2.6529362223413289E-2</v>
      </c>
      <c r="E189" s="4">
        <f t="shared" si="11"/>
        <v>2.6507110447501558</v>
      </c>
      <c r="F189" s="4">
        <f t="shared" si="12"/>
        <v>3.6437438973357517</v>
      </c>
      <c r="G189" s="4">
        <f t="shared" si="13"/>
        <v>2.8710903152870237</v>
      </c>
      <c r="I189" s="4">
        <f t="shared" si="14"/>
        <v>1.0265293622234133</v>
      </c>
    </row>
    <row r="190" spans="1:9" x14ac:dyDescent="0.2">
      <c r="A190" s="4">
        <f>IF('True_Odds_Calculator_3-way'!A191="","",'True_Odds_Calculator_3-way'!A191)</f>
        <v>3.65</v>
      </c>
      <c r="B190" s="4">
        <f>IF('True_Odds_Calculator_3-way'!B191="","",'True_Odds_Calculator_3-way'!B191)</f>
        <v>3.39</v>
      </c>
      <c r="C190" s="4">
        <f>IF('True_Odds_Calculator_3-way'!C191="","",'True_Odds_Calculator_3-way'!C191)</f>
        <v>2.1800000000000002</v>
      </c>
      <c r="D190" s="4">
        <f t="shared" si="10"/>
        <v>2.7673449807464223E-2</v>
      </c>
      <c r="E190" s="4">
        <f t="shared" si="11"/>
        <v>3.7771750824887627</v>
      </c>
      <c r="F190" s="4">
        <f t="shared" si="12"/>
        <v>3.499430691131884</v>
      </c>
      <c r="G190" s="4">
        <f t="shared" si="13"/>
        <v>2.2247380892356445</v>
      </c>
      <c r="I190" s="4">
        <f t="shared" si="14"/>
        <v>1.0276734498074642</v>
      </c>
    </row>
    <row r="191" spans="1:9" x14ac:dyDescent="0.2">
      <c r="A191" s="4">
        <f>IF('True_Odds_Calculator_3-way'!A192="","",'True_Odds_Calculator_3-way'!A192)</f>
        <v>5.34</v>
      </c>
      <c r="B191" s="4">
        <f>IF('True_Odds_Calculator_3-way'!B192="","",'True_Odds_Calculator_3-way'!B192)</f>
        <v>3.88</v>
      </c>
      <c r="C191" s="4">
        <f>IF('True_Odds_Calculator_3-way'!C192="","",'True_Odds_Calculator_3-way'!C192)</f>
        <v>1.72</v>
      </c>
      <c r="D191" s="4">
        <f t="shared" si="10"/>
        <v>2.6393225203092285E-2</v>
      </c>
      <c r="E191" s="4">
        <f t="shared" si="11"/>
        <v>5.6032398781062538</v>
      </c>
      <c r="F191" s="4">
        <f t="shared" si="12"/>
        <v>4.0171255359620632</v>
      </c>
      <c r="G191" s="4">
        <f t="shared" si="13"/>
        <v>1.7464271376537353</v>
      </c>
      <c r="I191" s="4">
        <f t="shared" si="14"/>
        <v>1.0263932252030923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3.1</v>
      </c>
      <c r="C192" s="4">
        <f>IF('True_Odds_Calculator_3-way'!C193="","",'True_Odds_Calculator_3-way'!C193)</f>
        <v>2.85</v>
      </c>
      <c r="D192" s="4">
        <f t="shared" si="10"/>
        <v>2.6814728603110405E-2</v>
      </c>
      <c r="E192" s="4">
        <f t="shared" si="11"/>
        <v>2.9034432571885325</v>
      </c>
      <c r="F192" s="4">
        <f t="shared" si="12"/>
        <v>3.1883444097075371</v>
      </c>
      <c r="G192" s="4">
        <f t="shared" si="13"/>
        <v>2.9244986558694355</v>
      </c>
      <c r="I192" s="4">
        <f t="shared" si="14"/>
        <v>1.0268147286031104</v>
      </c>
    </row>
    <row r="193" spans="1:9" x14ac:dyDescent="0.2">
      <c r="A193" s="4">
        <f>IF('True_Odds_Calculator_3-way'!A194="","",'True_Odds_Calculator_3-way'!A194)</f>
        <v>1.67</v>
      </c>
      <c r="B193" s="4">
        <f>IF('True_Odds_Calculator_3-way'!B194="","",'True_Odds_Calculator_3-way'!B194)</f>
        <v>4.3499999999999996</v>
      </c>
      <c r="C193" s="4">
        <f>IF('True_Odds_Calculator_3-way'!C194="","",'True_Odds_Calculator_3-way'!C194)</f>
        <v>4.9400000000000004</v>
      </c>
      <c r="D193" s="4">
        <f t="shared" si="10"/>
        <v>3.1116602478416189E-2</v>
      </c>
      <c r="E193" s="4">
        <f t="shared" si="11"/>
        <v>1.6994369247958141</v>
      </c>
      <c r="F193" s="4">
        <f t="shared" si="12"/>
        <v>4.5555418269493204</v>
      </c>
      <c r="G193" s="4">
        <f t="shared" si="13"/>
        <v>5.2067889516913395</v>
      </c>
      <c r="I193" s="4">
        <f t="shared" si="14"/>
        <v>1.0311166024784162</v>
      </c>
    </row>
    <row r="194" spans="1:9" x14ac:dyDescent="0.2">
      <c r="A194" s="4">
        <f>IF('True_Odds_Calculator_3-way'!A195="","",'True_Odds_Calculator_3-way'!A195)</f>
        <v>2.8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2.58</v>
      </c>
      <c r="D194" s="4">
        <f t="shared" si="10"/>
        <v>3.3757097408125825E-2</v>
      </c>
      <c r="E194" s="4">
        <f t="shared" si="11"/>
        <v>2.8910884370527561</v>
      </c>
      <c r="F194" s="4">
        <f t="shared" si="12"/>
        <v>3.600165928566216</v>
      </c>
      <c r="G194" s="4">
        <f t="shared" si="13"/>
        <v>2.6571396983158189</v>
      </c>
      <c r="I194" s="4">
        <f t="shared" si="14"/>
        <v>1.0337570974081258</v>
      </c>
    </row>
    <row r="195" spans="1: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3.36</v>
      </c>
      <c r="C195" s="4">
        <f>IF('True_Odds_Calculator_3-way'!C196="","",'True_Odds_Calculator_3-way'!C196)</f>
        <v>3.91</v>
      </c>
      <c r="D195" s="4">
        <f t="shared" ref="D195:D258" si="15">IF(A195="","",((1/A195)+(1/B195)+(1/C195))-1)</f>
        <v>2.2857091397489704E-2</v>
      </c>
      <c r="E195" s="4">
        <f t="shared" ref="E195:E258" si="16">IF(A195="","",(3*A195)/(3-($D195*A195)))</f>
        <v>2.1651370013732167</v>
      </c>
      <c r="F195" s="4">
        <f t="shared" ref="F195:F258" si="17">IF(B195="","",(3*B195)/(3-($D195*B195)))</f>
        <v>3.4482756581068168</v>
      </c>
      <c r="G195" s="4">
        <f t="shared" ref="G195:G258" si="18">IF(C195="","",(3*C195)/(3-($D195*C195)))</f>
        <v>4.0300570482499269</v>
      </c>
      <c r="I195" s="4">
        <f t="shared" ref="I195:I258" si="19">IF(A195="","",D195+1)</f>
        <v>1.0228570913974897</v>
      </c>
    </row>
    <row r="196" spans="1:9" x14ac:dyDescent="0.2">
      <c r="A196" s="4">
        <f>IF('True_Odds_Calculator_3-way'!A197="","",'True_Odds_Calculator_3-way'!A197)</f>
        <v>1.8</v>
      </c>
      <c r="B196" s="4">
        <f>IF('True_Odds_Calculator_3-way'!B197="","",'True_Odds_Calculator_3-way'!B197)</f>
        <v>4.26</v>
      </c>
      <c r="C196" s="4">
        <f>IF('True_Odds_Calculator_3-way'!C197="","",'True_Odds_Calculator_3-way'!C197)</f>
        <v>4.07</v>
      </c>
      <c r="D196" s="4">
        <f t="shared" si="15"/>
        <v>3.5997585293360057E-2</v>
      </c>
      <c r="E196" s="4">
        <f t="shared" si="16"/>
        <v>1.8397356240258627</v>
      </c>
      <c r="F196" s="4">
        <f t="shared" si="17"/>
        <v>4.4894871912905385</v>
      </c>
      <c r="G196" s="4">
        <f t="shared" si="18"/>
        <v>4.2789709221336212</v>
      </c>
      <c r="I196" s="4">
        <f t="shared" si="19"/>
        <v>1.0359975852933601</v>
      </c>
    </row>
    <row r="197" spans="1:9" x14ac:dyDescent="0.2">
      <c r="A197" s="4">
        <f>IF('True_Odds_Calculator_3-way'!A198="","",'True_Odds_Calculator_3-way'!A198)</f>
        <v>2.4</v>
      </c>
      <c r="B197" s="4">
        <f>IF('True_Odds_Calculator_3-way'!B198="","",'True_Odds_Calculator_3-way'!B198)</f>
        <v>3.51</v>
      </c>
      <c r="C197" s="4">
        <f>IF('True_Odds_Calculator_3-way'!C198="","",'True_Odds_Calculator_3-way'!C198)</f>
        <v>3.07</v>
      </c>
      <c r="D197" s="4">
        <f t="shared" si="15"/>
        <v>2.7299850589753039E-2</v>
      </c>
      <c r="E197" s="4">
        <f t="shared" si="16"/>
        <v>2.453586025524745</v>
      </c>
      <c r="F197" s="4">
        <f t="shared" si="17"/>
        <v>3.6258114083665847</v>
      </c>
      <c r="G197" s="4">
        <f t="shared" si="18"/>
        <v>3.1582310170406394</v>
      </c>
      <c r="I197" s="4">
        <f t="shared" si="19"/>
        <v>1.027299850589753</v>
      </c>
    </row>
    <row r="198" spans="1:9" x14ac:dyDescent="0.2">
      <c r="A198" s="4">
        <f>IF('True_Odds_Calculator_3-way'!A199="","",'True_Odds_Calculator_3-way'!A199)</f>
        <v>2.21</v>
      </c>
      <c r="B198" s="4">
        <f>IF('True_Odds_Calculator_3-way'!B199="","",'True_Odds_Calculator_3-way'!B199)</f>
        <v>3.88</v>
      </c>
      <c r="C198" s="4">
        <f>IF('True_Odds_Calculator_3-way'!C199="","",'True_Odds_Calculator_3-way'!C199)</f>
        <v>3.14</v>
      </c>
      <c r="D198" s="4">
        <f t="shared" si="15"/>
        <v>2.8691984125309933E-2</v>
      </c>
      <c r="E198" s="4">
        <f t="shared" si="16"/>
        <v>2.2577201398705853</v>
      </c>
      <c r="F198" s="4">
        <f t="shared" si="17"/>
        <v>4.0295289676494761</v>
      </c>
      <c r="G198" s="4">
        <f t="shared" si="18"/>
        <v>3.2372166705568226</v>
      </c>
      <c r="I198" s="4">
        <f t="shared" si="19"/>
        <v>1.0286919841253099</v>
      </c>
    </row>
    <row r="199" spans="1:9" x14ac:dyDescent="0.2">
      <c r="A199" s="4">
        <f>IF('True_Odds_Calculator_3-way'!A200="","",'True_Odds_Calculator_3-way'!A200)</f>
        <v>1.24</v>
      </c>
      <c r="B199" s="4">
        <f>IF('True_Odds_Calculator_3-way'!B200="","",'True_Odds_Calculator_3-way'!B200)</f>
        <v>6.74</v>
      </c>
      <c r="C199" s="4">
        <f>IF('True_Odds_Calculator_3-way'!C200="","",'True_Odds_Calculator_3-way'!C200)</f>
        <v>11.77</v>
      </c>
      <c r="D199" s="4">
        <f t="shared" si="15"/>
        <v>3.9781332630238975E-2</v>
      </c>
      <c r="E199" s="4">
        <f t="shared" si="16"/>
        <v>1.2607301234172716</v>
      </c>
      <c r="F199" s="4">
        <f t="shared" si="17"/>
        <v>7.4015131541722212</v>
      </c>
      <c r="G199" s="4">
        <f t="shared" si="18"/>
        <v>13.946744052047992</v>
      </c>
      <c r="I199" s="4">
        <f t="shared" si="19"/>
        <v>1.039781332630239</v>
      </c>
    </row>
    <row r="200" spans="1:9" x14ac:dyDescent="0.2">
      <c r="A200" s="4">
        <f>IF('True_Odds_Calculator_3-way'!A201="","",'True_Odds_Calculator_3-way'!A201)</f>
        <v>2.92</v>
      </c>
      <c r="B200" s="4">
        <f>IF('True_Odds_Calculator_3-way'!B201="","",'True_Odds_Calculator_3-way'!B201)</f>
        <v>3.51</v>
      </c>
      <c r="C200" s="4">
        <f>IF('True_Odds_Calculator_3-way'!C201="","",'True_Odds_Calculator_3-way'!C201)</f>
        <v>2.54</v>
      </c>
      <c r="D200" s="4">
        <f t="shared" si="15"/>
        <v>2.1066825726517191E-2</v>
      </c>
      <c r="E200" s="4">
        <f t="shared" si="16"/>
        <v>2.9811281632847497</v>
      </c>
      <c r="F200" s="4">
        <f t="shared" si="17"/>
        <v>3.5987014633880205</v>
      </c>
      <c r="G200" s="4">
        <f t="shared" si="18"/>
        <v>2.5861276708020564</v>
      </c>
      <c r="I200" s="4">
        <f t="shared" si="19"/>
        <v>1.0210668257265172</v>
      </c>
    </row>
    <row r="201" spans="1:9" x14ac:dyDescent="0.2">
      <c r="A201" s="4">
        <f>IF('True_Odds_Calculator_3-way'!A202="","",'True_Odds_Calculator_3-way'!A202)</f>
        <v>3.61</v>
      </c>
      <c r="B201" s="4">
        <f>IF('True_Odds_Calculator_3-way'!B202="","",'True_Odds_Calculator_3-way'!B202)</f>
        <v>4.26</v>
      </c>
      <c r="C201" s="4">
        <f>IF('True_Odds_Calculator_3-way'!C202="","",'True_Odds_Calculator_3-way'!C202)</f>
        <v>1.95</v>
      </c>
      <c r="D201" s="4">
        <f t="shared" si="15"/>
        <v>2.4570607107379239E-2</v>
      </c>
      <c r="E201" s="4">
        <f t="shared" si="16"/>
        <v>3.7199874959529322</v>
      </c>
      <c r="F201" s="4">
        <f t="shared" si="17"/>
        <v>4.4140058199352668</v>
      </c>
      <c r="G201" s="4">
        <f t="shared" si="18"/>
        <v>1.9816487026027245</v>
      </c>
      <c r="I201" s="4">
        <f t="shared" si="19"/>
        <v>1.0245706071073792</v>
      </c>
    </row>
    <row r="202" spans="1:9" x14ac:dyDescent="0.2">
      <c r="A202" s="4">
        <f>IF('True_Odds_Calculator_3-way'!A203="","",'True_Odds_Calculator_3-way'!A203)</f>
        <v>3.69</v>
      </c>
      <c r="B202" s="4">
        <f>IF('True_Odds_Calculator_3-way'!B203="","",'True_Odds_Calculator_3-way'!B203)</f>
        <v>3.6</v>
      </c>
      <c r="C202" s="4">
        <f>IF('True_Odds_Calculator_3-way'!C203="","",'True_Odds_Calculator_3-way'!C203)</f>
        <v>2.11</v>
      </c>
      <c r="D202" s="4">
        <f t="shared" si="15"/>
        <v>2.2714137093977627E-2</v>
      </c>
      <c r="E202" s="4">
        <f t="shared" si="16"/>
        <v>3.7960556787986648</v>
      </c>
      <c r="F202" s="4">
        <f t="shared" si="17"/>
        <v>3.7008746078524579</v>
      </c>
      <c r="G202" s="4">
        <f t="shared" si="18"/>
        <v>2.144255793778659</v>
      </c>
      <c r="I202" s="4">
        <f t="shared" si="19"/>
        <v>1.0227141370939776</v>
      </c>
    </row>
    <row r="203" spans="1:9" x14ac:dyDescent="0.2">
      <c r="A203" s="4">
        <f>IF('True_Odds_Calculator_3-way'!A204="","",'True_Odds_Calculator_3-way'!A204)</f>
        <v>3.78</v>
      </c>
      <c r="B203" s="4">
        <f>IF('True_Odds_Calculator_3-way'!B204="","",'True_Odds_Calculator_3-way'!B204)</f>
        <v>3.76</v>
      </c>
      <c r="C203" s="4">
        <f>IF('True_Odds_Calculator_3-way'!C204="","",'True_Odds_Calculator_3-way'!C204)</f>
        <v>2.0299999999999998</v>
      </c>
      <c r="D203" s="4">
        <f t="shared" si="15"/>
        <v>2.311854879719899E-2</v>
      </c>
      <c r="E203" s="4">
        <f t="shared" si="16"/>
        <v>3.8934126638269584</v>
      </c>
      <c r="F203" s="4">
        <f t="shared" si="17"/>
        <v>3.8721978935976198</v>
      </c>
      <c r="G203" s="4">
        <f t="shared" si="18"/>
        <v>2.0622610872207598</v>
      </c>
      <c r="I203" s="4">
        <f t="shared" si="19"/>
        <v>1.023118548797199</v>
      </c>
    </row>
    <row r="204" spans="1:9" x14ac:dyDescent="0.2">
      <c r="A204" s="4">
        <f>IF('True_Odds_Calculator_3-way'!A205="","",'True_Odds_Calculator_3-way'!A205)</f>
        <v>1.42</v>
      </c>
      <c r="B204" s="4">
        <f>IF('True_Odds_Calculator_3-way'!B205="","",'True_Odds_Calculator_3-way'!B205)</f>
        <v>5.32</v>
      </c>
      <c r="C204" s="4">
        <f>IF('True_Odds_Calculator_3-way'!C205="","",'True_Odds_Calculator_3-way'!C205)</f>
        <v>7.38</v>
      </c>
      <c r="D204" s="4">
        <f t="shared" si="15"/>
        <v>2.7696631938256333E-2</v>
      </c>
      <c r="E204" s="4">
        <f t="shared" si="16"/>
        <v>1.4388631201306201</v>
      </c>
      <c r="F204" s="4">
        <f t="shared" si="17"/>
        <v>5.594790135178604</v>
      </c>
      <c r="G204" s="4">
        <f t="shared" si="18"/>
        <v>7.9195911638541716</v>
      </c>
      <c r="I204" s="4">
        <f t="shared" si="19"/>
        <v>1.0276966319382563</v>
      </c>
    </row>
    <row r="205" spans="1:9" x14ac:dyDescent="0.2">
      <c r="A205" s="4">
        <f>IF('True_Odds_Calculator_3-way'!A206="","",'True_Odds_Calculator_3-way'!A206)</f>
        <v>3</v>
      </c>
      <c r="B205" s="4">
        <f>IF('True_Odds_Calculator_3-way'!B206="","",'True_Odds_Calculator_3-way'!B206)</f>
        <v>3.61</v>
      </c>
      <c r="C205" s="4">
        <f>IF('True_Odds_Calculator_3-way'!C206="","",'True_Odds_Calculator_3-way'!C206)</f>
        <v>2.4</v>
      </c>
      <c r="D205" s="4">
        <f t="shared" si="15"/>
        <v>2.7008310249307499E-2</v>
      </c>
      <c r="E205" s="4">
        <f t="shared" si="16"/>
        <v>3.0832740213523131</v>
      </c>
      <c r="F205" s="4">
        <f t="shared" si="17"/>
        <v>3.7312661498708013</v>
      </c>
      <c r="G205" s="4">
        <f t="shared" si="18"/>
        <v>2.4530011325028314</v>
      </c>
      <c r="I205" s="4">
        <f t="shared" si="19"/>
        <v>1.0270083102493075</v>
      </c>
    </row>
    <row r="206" spans="1:9" x14ac:dyDescent="0.2">
      <c r="A206" s="4">
        <f>IF('True_Odds_Calculator_3-way'!A207="","",'True_Odds_Calculator_3-way'!A207)</f>
        <v>2.06</v>
      </c>
      <c r="B206" s="4">
        <f>IF('True_Odds_Calculator_3-way'!B207="","",'True_Odds_Calculator_3-way'!B207)</f>
        <v>3.52</v>
      </c>
      <c r="C206" s="4">
        <f>IF('True_Odds_Calculator_3-way'!C207="","",'True_Odds_Calculator_3-way'!C207)</f>
        <v>3.85</v>
      </c>
      <c r="D206" s="4">
        <f t="shared" si="15"/>
        <v>2.9268062035052278E-2</v>
      </c>
      <c r="E206" s="4">
        <f t="shared" si="16"/>
        <v>2.1022497597826448</v>
      </c>
      <c r="F206" s="4">
        <f t="shared" si="17"/>
        <v>3.6451798230495234</v>
      </c>
      <c r="G206" s="4">
        <f t="shared" si="18"/>
        <v>4.000252190908518</v>
      </c>
      <c r="I206" s="4">
        <f t="shared" si="19"/>
        <v>1.0292680620350523</v>
      </c>
    </row>
    <row r="207" spans="1:9" x14ac:dyDescent="0.2">
      <c r="A207" s="4">
        <f>IF('True_Odds_Calculator_3-way'!A208="","",'True_Odds_Calculator_3-way'!A208)</f>
        <v>1.9</v>
      </c>
      <c r="B207" s="4">
        <f>IF('True_Odds_Calculator_3-way'!B208="","",'True_Odds_Calculator_3-way'!B208)</f>
        <v>3.83</v>
      </c>
      <c r="C207" s="4">
        <f>IF('True_Odds_Calculator_3-way'!C208="","",'True_Odds_Calculator_3-way'!C208)</f>
        <v>4.1399999999999997</v>
      </c>
      <c r="D207" s="4">
        <f t="shared" si="15"/>
        <v>2.8958288937616317E-2</v>
      </c>
      <c r="E207" s="4">
        <f t="shared" si="16"/>
        <v>1.9354975075048964</v>
      </c>
      <c r="F207" s="4">
        <f t="shared" si="17"/>
        <v>3.9770311692814881</v>
      </c>
      <c r="G207" s="4">
        <f t="shared" si="18"/>
        <v>4.3123312743516022</v>
      </c>
      <c r="I207" s="4">
        <f t="shared" si="19"/>
        <v>1.0289582889376163</v>
      </c>
    </row>
    <row r="208" spans="1:9" x14ac:dyDescent="0.2">
      <c r="A208" s="4">
        <f>IF('True_Odds_Calculator_3-way'!A209="","",'True_Odds_Calculator_3-way'!A209)</f>
        <v>2.94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2.52</v>
      </c>
      <c r="D208" s="4">
        <f t="shared" si="15"/>
        <v>2.7659125665770112E-2</v>
      </c>
      <c r="E208" s="4">
        <f t="shared" si="16"/>
        <v>3.0219117686117234</v>
      </c>
      <c r="F208" s="4">
        <f t="shared" si="17"/>
        <v>3.5526759507899826</v>
      </c>
      <c r="G208" s="4">
        <f t="shared" si="18"/>
        <v>2.5799414979252173</v>
      </c>
      <c r="I208" s="4">
        <f t="shared" si="19"/>
        <v>1.0276591256657701</v>
      </c>
    </row>
    <row r="209" spans="1:9" x14ac:dyDescent="0.2">
      <c r="A209" s="4">
        <f>IF('True_Odds_Calculator_3-way'!A210="","",'True_Odds_Calculator_3-way'!A210)</f>
        <v>4.1399999999999997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1.99</v>
      </c>
      <c r="D209" s="4">
        <f t="shared" si="15"/>
        <v>2.3388065472424557E-2</v>
      </c>
      <c r="E209" s="4">
        <f t="shared" si="16"/>
        <v>4.2780772108673153</v>
      </c>
      <c r="F209" s="4">
        <f t="shared" si="17"/>
        <v>3.682785656931153</v>
      </c>
      <c r="G209" s="4">
        <f t="shared" si="18"/>
        <v>2.0213595405542693</v>
      </c>
      <c r="I209" s="4">
        <f t="shared" si="19"/>
        <v>1.0233880654724246</v>
      </c>
    </row>
    <row r="210" spans="1:9" x14ac:dyDescent="0.2">
      <c r="A210" s="4">
        <f>IF('True_Odds_Calculator_3-way'!A211="","",'True_Odds_Calculator_3-way'!A211)</f>
        <v>1.1299999999999999</v>
      </c>
      <c r="B210" s="4">
        <f>IF('True_Odds_Calculator_3-way'!B211="","",'True_Odds_Calculator_3-way'!B211)</f>
        <v>10.23</v>
      </c>
      <c r="C210" s="4">
        <f>IF('True_Odds_Calculator_3-way'!C211="","",'True_Odds_Calculator_3-way'!C211)</f>
        <v>23.63</v>
      </c>
      <c r="D210" s="4">
        <f t="shared" si="15"/>
        <v>2.5026548775070268E-2</v>
      </c>
      <c r="E210" s="4">
        <f t="shared" si="16"/>
        <v>1.1407535030662823</v>
      </c>
      <c r="F210" s="4">
        <f t="shared" si="17"/>
        <v>11.184490348956825</v>
      </c>
      <c r="G210" s="4">
        <f t="shared" si="18"/>
        <v>29.431758406837503</v>
      </c>
      <c r="I210" s="4">
        <f t="shared" si="19"/>
        <v>1.0250265487750703</v>
      </c>
    </row>
    <row r="211" spans="1:9" x14ac:dyDescent="0.2">
      <c r="A211" s="4">
        <f>IF('True_Odds_Calculator_3-way'!A212="","",'True_Odds_Calculator_3-way'!A212)</f>
        <v>3.75</v>
      </c>
      <c r="B211" s="4">
        <f>IF('True_Odds_Calculator_3-way'!B212="","",'True_Odds_Calculator_3-way'!B212)</f>
        <v>3.69</v>
      </c>
      <c r="C211" s="4">
        <f>IF('True_Odds_Calculator_3-way'!C212="","",'True_Odds_Calculator_3-way'!C212)</f>
        <v>2.06</v>
      </c>
      <c r="D211" s="4">
        <f t="shared" si="15"/>
        <v>2.3106269897650522E-2</v>
      </c>
      <c r="E211" s="4">
        <f t="shared" si="16"/>
        <v>3.861532000785711</v>
      </c>
      <c r="F211" s="4">
        <f t="shared" si="17"/>
        <v>3.7979401634812042</v>
      </c>
      <c r="G211" s="4">
        <f t="shared" si="18"/>
        <v>2.0932115333071422</v>
      </c>
      <c r="I211" s="4">
        <f t="shared" si="19"/>
        <v>1.0231062698976505</v>
      </c>
    </row>
    <row r="212" spans="1:9" x14ac:dyDescent="0.2">
      <c r="A212" s="4">
        <f>IF('True_Odds_Calculator_3-way'!A213="","",'True_Odds_Calculator_3-way'!A213)</f>
        <v>1.56</v>
      </c>
      <c r="B212" s="4">
        <f>IF('True_Odds_Calculator_3-way'!B213="","",'True_Odds_Calculator_3-way'!B213)</f>
        <v>4.54</v>
      </c>
      <c r="C212" s="4">
        <f>IF('True_Odds_Calculator_3-way'!C213="","",'True_Odds_Calculator_3-way'!C213)</f>
        <v>6.19</v>
      </c>
      <c r="D212" s="4">
        <f t="shared" si="15"/>
        <v>2.2840846736144504E-2</v>
      </c>
      <c r="E212" s="4">
        <f t="shared" si="16"/>
        <v>1.5787512074694425</v>
      </c>
      <c r="F212" s="4">
        <f t="shared" si="17"/>
        <v>4.7025473815368599</v>
      </c>
      <c r="G212" s="4">
        <f t="shared" si="18"/>
        <v>6.4961524965899171</v>
      </c>
      <c r="I212" s="4">
        <f t="shared" si="19"/>
        <v>1.0228408467361445</v>
      </c>
    </row>
    <row r="213" spans="1:9" x14ac:dyDescent="0.2">
      <c r="A213" s="4">
        <f>IF('True_Odds_Calculator_3-way'!A214="","",'True_Odds_Calculator_3-way'!A214)</f>
        <v>2.37</v>
      </c>
      <c r="B213" s="4">
        <f>IF('True_Odds_Calculator_3-way'!B214="","",'True_Odds_Calculator_3-way'!B214)</f>
        <v>3.19</v>
      </c>
      <c r="C213" s="4">
        <f>IF('True_Odds_Calculator_3-way'!C214="","",'True_Odds_Calculator_3-way'!C214)</f>
        <v>3.42</v>
      </c>
      <c r="D213" s="4">
        <f t="shared" si="15"/>
        <v>2.7818212913206963E-2</v>
      </c>
      <c r="E213" s="4">
        <f t="shared" si="16"/>
        <v>2.4232543789424632</v>
      </c>
      <c r="F213" s="4">
        <f t="shared" si="17"/>
        <v>3.2872365663222403</v>
      </c>
      <c r="G213" s="4">
        <f t="shared" si="18"/>
        <v>3.5320097883462722</v>
      </c>
      <c r="I213" s="4">
        <f t="shared" si="19"/>
        <v>1.027818212913207</v>
      </c>
    </row>
    <row r="214" spans="1:9" x14ac:dyDescent="0.2">
      <c r="A214" s="4">
        <f>IF('True_Odds_Calculator_3-way'!A215="","",'True_Odds_Calculator_3-way'!A215)</f>
        <v>1.98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4.07</v>
      </c>
      <c r="D214" s="4">
        <f t="shared" si="15"/>
        <v>2.8528528528528607E-2</v>
      </c>
      <c r="E214" s="4">
        <f t="shared" si="16"/>
        <v>2.0179965108805433</v>
      </c>
      <c r="F214" s="4">
        <f t="shared" si="17"/>
        <v>3.727611940298508</v>
      </c>
      <c r="G214" s="4">
        <f t="shared" si="18"/>
        <v>4.2338663070699294</v>
      </c>
      <c r="I214" s="4">
        <f t="shared" si="19"/>
        <v>1.0285285285285286</v>
      </c>
    </row>
    <row r="215" spans="1:9" x14ac:dyDescent="0.2">
      <c r="A215" s="4">
        <f>IF('True_Odds_Calculator_3-way'!A216="","",'True_Odds_Calculator_3-way'!A216)</f>
        <v>2.2799999999999998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3.5</v>
      </c>
      <c r="D215" s="4">
        <f t="shared" si="15"/>
        <v>2.7341079972658999E-2</v>
      </c>
      <c r="E215" s="4">
        <f t="shared" si="16"/>
        <v>2.3283819628647215</v>
      </c>
      <c r="F215" s="4">
        <f t="shared" si="17"/>
        <v>3.4023255813953486</v>
      </c>
      <c r="G215" s="4">
        <f t="shared" si="18"/>
        <v>3.6153212520593083</v>
      </c>
      <c r="I215" s="4">
        <f t="shared" si="19"/>
        <v>1.027341079972659</v>
      </c>
    </row>
    <row r="216" spans="1:9" x14ac:dyDescent="0.2">
      <c r="A216" s="4">
        <f>IF('True_Odds_Calculator_3-way'!A217="","",'True_Odds_Calculator_3-way'!A217)</f>
        <v>2.41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3.17</v>
      </c>
      <c r="D216" s="4">
        <f t="shared" si="15"/>
        <v>2.8902635271877974E-2</v>
      </c>
      <c r="E216" s="4">
        <f t="shared" si="16"/>
        <v>2.4672865707042959</v>
      </c>
      <c r="F216" s="4">
        <f t="shared" si="17"/>
        <v>3.4617258496004961</v>
      </c>
      <c r="G216" s="4">
        <f t="shared" si="18"/>
        <v>3.2698630944991423</v>
      </c>
      <c r="I216" s="4">
        <f t="shared" si="19"/>
        <v>1.028902635271878</v>
      </c>
    </row>
    <row r="217" spans="1:9" x14ac:dyDescent="0.2">
      <c r="A217" s="4">
        <f>IF('True_Odds_Calculator_3-way'!A218="","",'True_Odds_Calculator_3-way'!A218)</f>
        <v>2.46</v>
      </c>
      <c r="B217" s="4">
        <f>IF('True_Odds_Calculator_3-way'!B218="","",'True_Odds_Calculator_3-way'!B218)</f>
        <v>3.36</v>
      </c>
      <c r="C217" s="4">
        <f>IF('True_Odds_Calculator_3-way'!C218="","",'True_Odds_Calculator_3-way'!C218)</f>
        <v>3.09</v>
      </c>
      <c r="D217" s="4">
        <f t="shared" si="15"/>
        <v>2.7747708128953885E-2</v>
      </c>
      <c r="E217" s="4">
        <f t="shared" si="16"/>
        <v>2.5172758818895966</v>
      </c>
      <c r="F217" s="4">
        <f t="shared" si="17"/>
        <v>3.467769370637575</v>
      </c>
      <c r="G217" s="4">
        <f t="shared" si="18"/>
        <v>3.1809108761735674</v>
      </c>
      <c r="I217" s="4">
        <f t="shared" si="19"/>
        <v>1.0277477081289539</v>
      </c>
    </row>
    <row r="218" spans="1:9" x14ac:dyDescent="0.2">
      <c r="A218" s="4">
        <f>IF('True_Odds_Calculator_3-way'!A219="","",'True_Odds_Calculator_3-way'!A219)</f>
        <v>2.0499999999999998</v>
      </c>
      <c r="B218" s="4">
        <f>IF('True_Odds_Calculator_3-way'!B219="","",'True_Odds_Calculator_3-way'!B219)</f>
        <v>3.28</v>
      </c>
      <c r="C218" s="4">
        <f>IF('True_Odds_Calculator_3-way'!C219="","",'True_Odds_Calculator_3-way'!C219)</f>
        <v>4.24</v>
      </c>
      <c r="D218" s="4">
        <f t="shared" si="15"/>
        <v>2.8531983433041974E-2</v>
      </c>
      <c r="E218" s="4">
        <f t="shared" si="16"/>
        <v>2.0907633098139833</v>
      </c>
      <c r="F218" s="4">
        <f t="shared" si="17"/>
        <v>3.3856141262009869</v>
      </c>
      <c r="G218" s="4">
        <f t="shared" si="18"/>
        <v>4.4181633344628954</v>
      </c>
      <c r="I218" s="4">
        <f t="shared" si="19"/>
        <v>1.028531983433042</v>
      </c>
    </row>
    <row r="219" spans="1:9" x14ac:dyDescent="0.2">
      <c r="A219" s="4">
        <f>IF('True_Odds_Calculator_3-way'!A220="","",'True_Odds_Calculator_3-way'!A220)</f>
        <v>1.86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4.83</v>
      </c>
      <c r="D219" s="4">
        <f t="shared" si="15"/>
        <v>2.957403097655531E-2</v>
      </c>
      <c r="E219" s="4">
        <f t="shared" si="16"/>
        <v>1.8947417945655343</v>
      </c>
      <c r="F219" s="4">
        <f t="shared" si="17"/>
        <v>3.6358047196419752</v>
      </c>
      <c r="G219" s="4">
        <f t="shared" si="18"/>
        <v>5.0714741322659354</v>
      </c>
      <c r="I219" s="4">
        <f t="shared" si="19"/>
        <v>1.0295740309765553</v>
      </c>
    </row>
    <row r="220" spans="1:9" x14ac:dyDescent="0.2">
      <c r="A220" s="4">
        <f>IF('True_Odds_Calculator_3-way'!A221="","",'True_Odds_Calculator_3-way'!A221)</f>
        <v>1.73</v>
      </c>
      <c r="B220" s="4">
        <f>IF('True_Odds_Calculator_3-way'!B221="","",'True_Odds_Calculator_3-way'!B221)</f>
        <v>3.94</v>
      </c>
      <c r="C220" s="4">
        <f>IF('True_Odds_Calculator_3-way'!C221="","",'True_Odds_Calculator_3-way'!C221)</f>
        <v>5.04</v>
      </c>
      <c r="D220" s="4">
        <f t="shared" si="15"/>
        <v>3.0254487092608029E-2</v>
      </c>
      <c r="E220" s="4">
        <f t="shared" si="16"/>
        <v>1.7607188286601532</v>
      </c>
      <c r="F220" s="4">
        <f t="shared" si="17"/>
        <v>4.1030307527818017</v>
      </c>
      <c r="G220" s="4">
        <f t="shared" si="18"/>
        <v>5.3098885644616427</v>
      </c>
      <c r="I220" s="4">
        <f t="shared" si="19"/>
        <v>1.030254487092608</v>
      </c>
    </row>
    <row r="221" spans="1:9" x14ac:dyDescent="0.2">
      <c r="A221" s="4">
        <f>IF('True_Odds_Calculator_3-way'!A222="","",'True_Odds_Calculator_3-way'!A222)</f>
        <v>2.73</v>
      </c>
      <c r="B221" s="4">
        <f>IF('True_Odds_Calculator_3-way'!B222="","",'True_Odds_Calculator_3-way'!B222)</f>
        <v>3.08</v>
      </c>
      <c r="C221" s="4">
        <f>IF('True_Odds_Calculator_3-way'!C222="","",'True_Odds_Calculator_3-way'!C222)</f>
        <v>2.98</v>
      </c>
      <c r="D221" s="4">
        <f t="shared" si="15"/>
        <v>2.6546160774348682E-2</v>
      </c>
      <c r="E221" s="4">
        <f t="shared" si="16"/>
        <v>2.7975811863566071</v>
      </c>
      <c r="F221" s="4">
        <f t="shared" si="17"/>
        <v>3.166294371702123</v>
      </c>
      <c r="G221" s="4">
        <f t="shared" si="18"/>
        <v>3.0607083899564946</v>
      </c>
      <c r="I221" s="4">
        <f t="shared" si="19"/>
        <v>1.0265461607743487</v>
      </c>
    </row>
    <row r="222" spans="1: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5.52</v>
      </c>
      <c r="D222" s="4">
        <f t="shared" si="15"/>
        <v>3.2096548102805489E-2</v>
      </c>
      <c r="E222" s="4">
        <f t="shared" si="16"/>
        <v>1.7522448463051337</v>
      </c>
      <c r="F222" s="4">
        <f t="shared" si="17"/>
        <v>3.8633467853029373</v>
      </c>
      <c r="G222" s="4">
        <f t="shared" si="18"/>
        <v>5.8664592907887076</v>
      </c>
      <c r="I222" s="4">
        <f t="shared" si="19"/>
        <v>1.0320965481028055</v>
      </c>
    </row>
    <row r="223" spans="1:9" x14ac:dyDescent="0.2">
      <c r="A223" s="4">
        <f>IF('True_Odds_Calculator_3-way'!A224="","",'True_Odds_Calculator_3-way'!A224)</f>
        <v>2.15</v>
      </c>
      <c r="B223" s="4">
        <f>IF('True_Odds_Calculator_3-way'!B224="","",'True_Odds_Calculator_3-way'!B224)</f>
        <v>3.35</v>
      </c>
      <c r="C223" s="4">
        <f>IF('True_Odds_Calculator_3-way'!C224="","",'True_Odds_Calculator_3-way'!C224)</f>
        <v>3.76</v>
      </c>
      <c r="D223" s="4">
        <f t="shared" si="15"/>
        <v>2.9581188564845151E-2</v>
      </c>
      <c r="E223" s="4">
        <f t="shared" si="16"/>
        <v>2.1965668926025157</v>
      </c>
      <c r="F223" s="4">
        <f t="shared" si="17"/>
        <v>3.4644384650482496</v>
      </c>
      <c r="G223" s="4">
        <f t="shared" si="18"/>
        <v>3.9047696862503836</v>
      </c>
      <c r="I223" s="4">
        <f t="shared" si="19"/>
        <v>1.0295811885648452</v>
      </c>
    </row>
    <row r="224" spans="1:9" x14ac:dyDescent="0.2">
      <c r="A224" s="4">
        <f>IF('True_Odds_Calculator_3-way'!A225="","",'True_Odds_Calculator_3-way'!A225)</f>
        <v>2.39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2.93</v>
      </c>
      <c r="D224" s="4">
        <f t="shared" si="15"/>
        <v>3.3679572908375199E-2</v>
      </c>
      <c r="E224" s="4">
        <f t="shared" si="16"/>
        <v>2.4558950864364348</v>
      </c>
      <c r="F224" s="4">
        <f t="shared" si="17"/>
        <v>3.8059559478450038</v>
      </c>
      <c r="G224" s="4">
        <f t="shared" si="18"/>
        <v>3.0296566665962064</v>
      </c>
      <c r="I224" s="4">
        <f t="shared" si="19"/>
        <v>1.0336795729083752</v>
      </c>
    </row>
    <row r="225" spans="1:9" x14ac:dyDescent="0.2">
      <c r="A225" s="4">
        <f>IF('True_Odds_Calculator_3-way'!A226="","",'True_Odds_Calculator_3-way'!A226)</f>
        <v>2.7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2.8</v>
      </c>
      <c r="D225" s="4">
        <f t="shared" si="15"/>
        <v>3.2391276293715299E-2</v>
      </c>
      <c r="E225" s="4">
        <f t="shared" si="16"/>
        <v>2.7810742911831565</v>
      </c>
      <c r="F225" s="4">
        <f t="shared" si="17"/>
        <v>3.4004241936663497</v>
      </c>
      <c r="G225" s="4">
        <f t="shared" si="18"/>
        <v>2.8872880829659064</v>
      </c>
      <c r="I225" s="4">
        <f t="shared" si="19"/>
        <v>1.0323912762937153</v>
      </c>
    </row>
    <row r="226" spans="1:9" x14ac:dyDescent="0.2">
      <c r="A226" s="4">
        <f>IF('True_Odds_Calculator_3-way'!A227="","",'True_Odds_Calculator_3-way'!A227)</f>
        <v>2.23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3.51</v>
      </c>
      <c r="D226" s="4">
        <f t="shared" si="15"/>
        <v>3.2731975778617972E-2</v>
      </c>
      <c r="E226" s="4">
        <f t="shared" si="16"/>
        <v>2.2856106643253424</v>
      </c>
      <c r="F226" s="4">
        <f t="shared" si="17"/>
        <v>3.466318179532013</v>
      </c>
      <c r="G226" s="4">
        <f t="shared" si="18"/>
        <v>3.6497732176108553</v>
      </c>
      <c r="I226" s="4">
        <f t="shared" si="19"/>
        <v>1.032731975778618</v>
      </c>
    </row>
    <row r="227" spans="1: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3.52</v>
      </c>
      <c r="C227" s="4">
        <f>IF('True_Odds_Calculator_3-way'!C228="","",'True_Odds_Calculator_3-way'!C228)</f>
        <v>2.37</v>
      </c>
      <c r="D227" s="4">
        <f t="shared" si="15"/>
        <v>3.3900689819967633E-2</v>
      </c>
      <c r="E227" s="4">
        <f t="shared" si="16"/>
        <v>3.1588727652245301</v>
      </c>
      <c r="F227" s="4">
        <f t="shared" si="17"/>
        <v>3.6658144006700311</v>
      </c>
      <c r="G227" s="4">
        <f t="shared" si="18"/>
        <v>2.4352189251252656</v>
      </c>
      <c r="I227" s="4">
        <f t="shared" si="19"/>
        <v>1.0339006898199676</v>
      </c>
    </row>
    <row r="228" spans="1:9" x14ac:dyDescent="0.2">
      <c r="A228" s="4">
        <f>IF('True_Odds_Calculator_3-way'!A229="","",'True_Odds_Calculator_3-way'!A229)</f>
        <v>2.56</v>
      </c>
      <c r="B228" s="4">
        <f>IF('True_Odds_Calculator_3-way'!B229="","",'True_Odds_Calculator_3-way'!B229)</f>
        <v>3.35</v>
      </c>
      <c r="C228" s="4">
        <f>IF('True_Odds_Calculator_3-way'!C229="","",'True_Odds_Calculator_3-way'!C229)</f>
        <v>2.9</v>
      </c>
      <c r="D228" s="4">
        <f t="shared" si="15"/>
        <v>3.3960048893463712E-2</v>
      </c>
      <c r="E228" s="4">
        <f t="shared" si="16"/>
        <v>2.6364008989272234</v>
      </c>
      <c r="F228" s="4">
        <f t="shared" si="17"/>
        <v>3.4820463518672358</v>
      </c>
      <c r="G228" s="4">
        <f t="shared" si="18"/>
        <v>2.9984326900664695</v>
      </c>
      <c r="I228" s="4">
        <f t="shared" si="19"/>
        <v>1.0339600488934637</v>
      </c>
    </row>
    <row r="229" spans="1:9" x14ac:dyDescent="0.2">
      <c r="A229" s="4">
        <f>IF('True_Odds_Calculator_3-way'!A230="","",'True_Odds_Calculator_3-way'!A230)</f>
        <v>3.72</v>
      </c>
      <c r="B229" s="4">
        <f>IF('True_Odds_Calculator_3-way'!B230="","",'True_Odds_Calculator_3-way'!B230)</f>
        <v>3.53</v>
      </c>
      <c r="C229" s="4">
        <f>IF('True_Odds_Calculator_3-way'!C230="","",'True_Odds_Calculator_3-way'!C230)</f>
        <v>2.0699999999999998</v>
      </c>
      <c r="D229" s="4">
        <f t="shared" si="15"/>
        <v>3.5195110720858791E-2</v>
      </c>
      <c r="E229" s="4">
        <f t="shared" si="16"/>
        <v>3.8897565096840334</v>
      </c>
      <c r="F229" s="4">
        <f t="shared" si="17"/>
        <v>3.6825031863425122</v>
      </c>
      <c r="G229" s="4">
        <f t="shared" si="18"/>
        <v>2.1215203285738902</v>
      </c>
      <c r="I229" s="4">
        <f t="shared" si="19"/>
        <v>1.0351951107208588</v>
      </c>
    </row>
    <row r="230" spans="1:9" x14ac:dyDescent="0.2">
      <c r="A230" s="4">
        <f>IF('True_Odds_Calculator_3-way'!A231="","",'True_Odds_Calculator_3-way'!A231)</f>
        <v>3.38</v>
      </c>
      <c r="B230" s="4">
        <f>IF('True_Odds_Calculator_3-way'!B231="","",'True_Odds_Calculator_3-way'!B231)</f>
        <v>3.62</v>
      </c>
      <c r="C230" s="4">
        <f>IF('True_Odds_Calculator_3-way'!C231="","",'True_Odds_Calculator_3-way'!C231)</f>
        <v>2.17</v>
      </c>
      <c r="D230" s="4">
        <f t="shared" si="15"/>
        <v>3.2930575175889931E-2</v>
      </c>
      <c r="E230" s="4">
        <f t="shared" si="16"/>
        <v>3.5102360089427691</v>
      </c>
      <c r="F230" s="4">
        <f t="shared" si="17"/>
        <v>3.7697975319000223</v>
      </c>
      <c r="G230" s="4">
        <f t="shared" si="18"/>
        <v>2.2229501905144531</v>
      </c>
      <c r="I230" s="4">
        <f t="shared" si="19"/>
        <v>1.0329305751758899</v>
      </c>
    </row>
    <row r="231" spans="1:9" x14ac:dyDescent="0.2">
      <c r="A231" s="4">
        <f>IF('True_Odds_Calculator_3-way'!A232="","",'True_Odds_Calculator_3-way'!A232)</f>
        <v>2.2999999999999998</v>
      </c>
      <c r="B231" s="4">
        <f>IF('True_Odds_Calculator_3-way'!B232="","",'True_Odds_Calculator_3-way'!B232)</f>
        <v>3.47</v>
      </c>
      <c r="C231" s="4">
        <f>IF('True_Odds_Calculator_3-way'!C232="","",'True_Odds_Calculator_3-way'!C232)</f>
        <v>3.23</v>
      </c>
      <c r="D231" s="4">
        <f t="shared" si="15"/>
        <v>3.2564569955812361E-2</v>
      </c>
      <c r="E231" s="4">
        <f t="shared" si="16"/>
        <v>2.358892512177126</v>
      </c>
      <c r="F231" s="4">
        <f t="shared" si="17"/>
        <v>3.6058180126103108</v>
      </c>
      <c r="G231" s="4">
        <f t="shared" si="18"/>
        <v>3.3473625026132372</v>
      </c>
      <c r="I231" s="4">
        <f t="shared" si="19"/>
        <v>1.0325645699558124</v>
      </c>
    </row>
    <row r="232" spans="1:9" x14ac:dyDescent="0.2">
      <c r="A232" s="4">
        <f>IF('True_Odds_Calculator_3-way'!A233="","",'True_Odds_Calculator_3-way'!A233)</f>
        <v>2.14</v>
      </c>
      <c r="B232" s="4">
        <f>IF('True_Odds_Calculator_3-way'!B233="","",'True_Odds_Calculator_3-way'!B233)</f>
        <v>3.73</v>
      </c>
      <c r="C232" s="4">
        <f>IF('True_Odds_Calculator_3-way'!C233="","",'True_Odds_Calculator_3-way'!C233)</f>
        <v>3.34</v>
      </c>
      <c r="D232" s="4">
        <f t="shared" si="15"/>
        <v>3.478743197626688E-2</v>
      </c>
      <c r="E232" s="4">
        <f t="shared" si="16"/>
        <v>2.1944554893568076</v>
      </c>
      <c r="F232" s="4">
        <f t="shared" si="17"/>
        <v>3.8986247759482313</v>
      </c>
      <c r="G232" s="4">
        <f t="shared" si="18"/>
        <v>3.4745701274434655</v>
      </c>
      <c r="I232" s="4">
        <f t="shared" si="19"/>
        <v>1.0347874319762669</v>
      </c>
    </row>
    <row r="233" spans="1:9" x14ac:dyDescent="0.2">
      <c r="A233" s="4">
        <f>IF('True_Odds_Calculator_3-way'!A234="","",'True_Odds_Calculator_3-way'!A234)</f>
        <v>3.44</v>
      </c>
      <c r="B233" s="4">
        <f>IF('True_Odds_Calculator_3-way'!B234="","",'True_Odds_Calculator_3-way'!B234)</f>
        <v>3.4</v>
      </c>
      <c r="C233" s="4">
        <f>IF('True_Odds_Calculator_3-way'!C234="","",'True_Odds_Calculator_3-way'!C234)</f>
        <v>2.23</v>
      </c>
      <c r="D233" s="4">
        <f t="shared" si="15"/>
        <v>3.3245814750970881E-2</v>
      </c>
      <c r="E233" s="4">
        <f t="shared" si="16"/>
        <v>3.5763366314911922</v>
      </c>
      <c r="F233" s="4">
        <f t="shared" si="17"/>
        <v>3.5331230967630072</v>
      </c>
      <c r="G233" s="4">
        <f t="shared" si="18"/>
        <v>2.2865057824345838</v>
      </c>
      <c r="I233" s="4">
        <f t="shared" si="19"/>
        <v>1.0332458147509709</v>
      </c>
    </row>
    <row r="234" spans="1:9" x14ac:dyDescent="0.2">
      <c r="A234" s="4">
        <f>IF('True_Odds_Calculator_3-way'!A235="","",'True_Odds_Calculator_3-way'!A235)</f>
        <v>3.2</v>
      </c>
      <c r="B234" s="4">
        <f>IF('True_Odds_Calculator_3-way'!B235="","",'True_Odds_Calculator_3-way'!B235)</f>
        <v>3.37</v>
      </c>
      <c r="C234" s="4">
        <f>IF('True_Odds_Calculator_3-way'!C235="","",'True_Odds_Calculator_3-way'!C235)</f>
        <v>2.36</v>
      </c>
      <c r="D234" s="4">
        <f t="shared" si="15"/>
        <v>3.2964718603832432E-2</v>
      </c>
      <c r="E234" s="4">
        <f t="shared" si="16"/>
        <v>3.3166202155978293</v>
      </c>
      <c r="F234" s="4">
        <f t="shared" si="17"/>
        <v>3.4995911452699358</v>
      </c>
      <c r="G234" s="4">
        <f t="shared" si="18"/>
        <v>2.422829406493312</v>
      </c>
      <c r="I234" s="4">
        <f t="shared" si="19"/>
        <v>1.0329647186038324</v>
      </c>
    </row>
    <row r="235" spans="1:9" x14ac:dyDescent="0.2">
      <c r="A235" s="4">
        <f>IF('True_Odds_Calculator_3-way'!A236="","",'True_Odds_Calculator_3-way'!A236)</f>
        <v>1.36</v>
      </c>
      <c r="B235" s="4">
        <f>IF('True_Odds_Calculator_3-way'!B236="","",'True_Odds_Calculator_3-way'!B236)</f>
        <v>5.09</v>
      </c>
      <c r="C235" s="4">
        <f>IF('True_Odds_Calculator_3-way'!C236="","",'True_Odds_Calculator_3-way'!C236)</f>
        <v>9.18</v>
      </c>
      <c r="D235" s="4">
        <f t="shared" si="15"/>
        <v>4.0690233744665738E-2</v>
      </c>
      <c r="E235" s="4">
        <f t="shared" si="16"/>
        <v>1.3855583407135628</v>
      </c>
      <c r="F235" s="4">
        <f t="shared" si="17"/>
        <v>5.4674612987397957</v>
      </c>
      <c r="G235" s="4">
        <f t="shared" si="18"/>
        <v>10.485581993761548</v>
      </c>
      <c r="I235" s="4">
        <f t="shared" si="19"/>
        <v>1.0406902337446657</v>
      </c>
    </row>
    <row r="236" spans="1:9" x14ac:dyDescent="0.2">
      <c r="A236" s="4">
        <f>IF('True_Odds_Calculator_3-way'!A237="","",'True_Odds_Calculator_3-way'!A237)</f>
        <v>2.95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2.57</v>
      </c>
      <c r="D236" s="4">
        <f t="shared" si="15"/>
        <v>3.2039476994371263E-2</v>
      </c>
      <c r="E236" s="4">
        <f t="shared" si="16"/>
        <v>3.045964593992649</v>
      </c>
      <c r="F236" s="4">
        <f t="shared" si="17"/>
        <v>3.4098091917940643</v>
      </c>
      <c r="G236" s="4">
        <f t="shared" si="18"/>
        <v>2.6425299202767487</v>
      </c>
      <c r="I236" s="4">
        <f t="shared" si="19"/>
        <v>1.0320394769943713</v>
      </c>
    </row>
    <row r="237" spans="1:9" x14ac:dyDescent="0.2">
      <c r="A237" s="4">
        <f>IF('True_Odds_Calculator_3-way'!A238="","",'True_Odds_Calculator_3-way'!A238)</f>
        <v>3.07</v>
      </c>
      <c r="B237" s="4">
        <f>IF('True_Odds_Calculator_3-way'!B238="","",'True_Odds_Calculator_3-way'!B238)</f>
        <v>3.29</v>
      </c>
      <c r="C237" s="4">
        <f>IF('True_Odds_Calculator_3-way'!C238="","",'True_Odds_Calculator_3-way'!C238)</f>
        <v>2.48</v>
      </c>
      <c r="D237" s="4">
        <f t="shared" si="15"/>
        <v>3.2910073255569383E-2</v>
      </c>
      <c r="E237" s="4">
        <f t="shared" si="16"/>
        <v>3.1769947496419522</v>
      </c>
      <c r="F237" s="4">
        <f t="shared" si="17"/>
        <v>3.4131866163309579</v>
      </c>
      <c r="G237" s="4">
        <f t="shared" si="18"/>
        <v>2.5493569395380953</v>
      </c>
      <c r="I237" s="4">
        <f t="shared" si="19"/>
        <v>1.0329100732555694</v>
      </c>
    </row>
    <row r="238" spans="1: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3.64</v>
      </c>
      <c r="C238" s="4">
        <f>IF('True_Odds_Calculator_3-way'!C239="","",'True_Odds_Calculator_3-way'!C239)</f>
        <v>3.08</v>
      </c>
      <c r="D238" s="4">
        <f t="shared" si="15"/>
        <v>3.4183208096251638E-2</v>
      </c>
      <c r="E238" s="4">
        <f t="shared" si="16"/>
        <v>2.3618985740177134</v>
      </c>
      <c r="F238" s="4">
        <f t="shared" si="17"/>
        <v>3.7975038486914454</v>
      </c>
      <c r="G238" s="4">
        <f t="shared" si="18"/>
        <v>3.1920232923560405</v>
      </c>
      <c r="I238" s="4">
        <f t="shared" si="19"/>
        <v>1.0341832080962516</v>
      </c>
    </row>
    <row r="239" spans="1:9" x14ac:dyDescent="0.2">
      <c r="A239" s="4">
        <f>IF('True_Odds_Calculator_3-way'!A240="","",'True_Odds_Calculator_3-way'!A240)</f>
        <v>3.17</v>
      </c>
      <c r="B239" s="4">
        <f>IF('True_Odds_Calculator_3-way'!B240="","",'True_Odds_Calculator_3-way'!B240)</f>
        <v>3.36</v>
      </c>
      <c r="C239" s="4">
        <f>IF('True_Odds_Calculator_3-way'!C240="","",'True_Odds_Calculator_3-way'!C240)</f>
        <v>2.38</v>
      </c>
      <c r="D239" s="4">
        <f t="shared" si="15"/>
        <v>3.3244528095149661E-2</v>
      </c>
      <c r="E239" s="4">
        <f t="shared" si="16"/>
        <v>3.2854111880701868</v>
      </c>
      <c r="F239" s="4">
        <f t="shared" si="17"/>
        <v>3.4899441312068582</v>
      </c>
      <c r="G239" s="4">
        <f t="shared" si="18"/>
        <v>2.4444704446576462</v>
      </c>
      <c r="I239" s="4">
        <f t="shared" si="19"/>
        <v>1.0332445280951497</v>
      </c>
    </row>
    <row r="240" spans="1:9" x14ac:dyDescent="0.2">
      <c r="A240" s="4">
        <f>IF('True_Odds_Calculator_3-way'!A241="","",'True_Odds_Calculator_3-way'!A241)</f>
        <v>2.0099999999999998</v>
      </c>
      <c r="B240" s="4">
        <f>IF('True_Odds_Calculator_3-way'!B241="","",'True_Odds_Calculator_3-way'!B241)</f>
        <v>3.6</v>
      </c>
      <c r="C240" s="4">
        <f>IF('True_Odds_Calculator_3-way'!C241="","",'True_Odds_Calculator_3-way'!C241)</f>
        <v>3.85</v>
      </c>
      <c r="D240" s="4">
        <f t="shared" si="15"/>
        <v>3.5030475328982735E-2</v>
      </c>
      <c r="E240" s="4">
        <f t="shared" si="16"/>
        <v>2.0583093825500378</v>
      </c>
      <c r="F240" s="4">
        <f t="shared" si="17"/>
        <v>3.7579722656882315</v>
      </c>
      <c r="G240" s="4">
        <f t="shared" si="18"/>
        <v>4.0312269379368226</v>
      </c>
      <c r="I240" s="4">
        <f t="shared" si="19"/>
        <v>1.0350304753289827</v>
      </c>
    </row>
    <row r="241" spans="1:9" x14ac:dyDescent="0.2">
      <c r="A241" s="4">
        <f>IF('True_Odds_Calculator_3-way'!A242="","",'True_Odds_Calculator_3-way'!A242)</f>
        <v>2.4500000000000002</v>
      </c>
      <c r="B241" s="4">
        <f>IF('True_Odds_Calculator_3-way'!B242="","",'True_Odds_Calculator_3-way'!B242)</f>
        <v>3.43</v>
      </c>
      <c r="C241" s="4">
        <f>IF('True_Odds_Calculator_3-way'!C242="","",'True_Odds_Calculator_3-way'!C242)</f>
        <v>2.99</v>
      </c>
      <c r="D241" s="4">
        <f t="shared" si="15"/>
        <v>3.415661534561254E-2</v>
      </c>
      <c r="E241" s="4">
        <f t="shared" si="16"/>
        <v>2.5203027597336107</v>
      </c>
      <c r="F241" s="4">
        <f t="shared" si="17"/>
        <v>3.5693933663584581</v>
      </c>
      <c r="G241" s="4">
        <f t="shared" si="18"/>
        <v>3.0953751119249069</v>
      </c>
      <c r="I241" s="4">
        <f t="shared" si="19"/>
        <v>1.0341566153456125</v>
      </c>
    </row>
    <row r="242" spans="1:9" x14ac:dyDescent="0.2">
      <c r="A242" s="4">
        <f>IF('True_Odds_Calculator_3-way'!A243="","",'True_Odds_Calculator_3-way'!A243)</f>
        <v>3.35</v>
      </c>
      <c r="B242" s="4">
        <f>IF('True_Odds_Calculator_3-way'!B243="","",'True_Odds_Calculator_3-way'!B243)</f>
        <v>3.7</v>
      </c>
      <c r="C242" s="4">
        <f>IF('True_Odds_Calculator_3-way'!C243="","",'True_Odds_Calculator_3-way'!C243)</f>
        <v>2.15</v>
      </c>
      <c r="D242" s="4">
        <f t="shared" si="15"/>
        <v>3.3894012026604692E-2</v>
      </c>
      <c r="E242" s="4">
        <f t="shared" si="16"/>
        <v>3.4817794810935574</v>
      </c>
      <c r="F242" s="4">
        <f t="shared" si="17"/>
        <v>3.8614173418501028</v>
      </c>
      <c r="G242" s="4">
        <f t="shared" si="18"/>
        <v>2.2035251882833649</v>
      </c>
      <c r="I242" s="4">
        <f t="shared" si="19"/>
        <v>1.0338940120266047</v>
      </c>
    </row>
    <row r="243" spans="1:9" x14ac:dyDescent="0.2">
      <c r="A243" s="4">
        <f>IF('True_Odds_Calculator_3-way'!A244="","",'True_Odds_Calculator_3-way'!A244)</f>
        <v>2.21</v>
      </c>
      <c r="B243" s="4">
        <f>IF('True_Odds_Calculator_3-way'!B244="","",'True_Odds_Calculator_3-way'!B244)</f>
        <v>3.24</v>
      </c>
      <c r="C243" s="4">
        <f>IF('True_Odds_Calculator_3-way'!C244="","",'True_Odds_Calculator_3-way'!C244)</f>
        <v>3.67</v>
      </c>
      <c r="D243" s="4">
        <f t="shared" si="15"/>
        <v>3.3610227124144965E-2</v>
      </c>
      <c r="E243" s="4">
        <f t="shared" si="16"/>
        <v>2.2661077723962815</v>
      </c>
      <c r="F243" s="4">
        <f t="shared" si="17"/>
        <v>3.3620387986319855</v>
      </c>
      <c r="G243" s="4">
        <f t="shared" si="18"/>
        <v>3.827368019991098</v>
      </c>
      <c r="I243" s="4">
        <f t="shared" si="19"/>
        <v>1.033610227124145</v>
      </c>
    </row>
    <row r="244" spans="1:9" x14ac:dyDescent="0.2">
      <c r="A244" s="4">
        <f>IF('True_Odds_Calculator_3-way'!A245="","",'True_Odds_Calculator_3-way'!A245)</f>
        <v>1.68</v>
      </c>
      <c r="B244" s="4">
        <f>IF('True_Odds_Calculator_3-way'!B245="","",'True_Odds_Calculator_3-way'!B245)</f>
        <v>3.99</v>
      </c>
      <c r="C244" s="4">
        <f>IF('True_Odds_Calculator_3-way'!C245="","",'True_Odds_Calculator_3-way'!C245)</f>
        <v>5.22</v>
      </c>
      <c r="D244" s="4">
        <f t="shared" si="15"/>
        <v>3.743554288018891E-2</v>
      </c>
      <c r="E244" s="4">
        <f t="shared" si="16"/>
        <v>1.7159735038228314</v>
      </c>
      <c r="F244" s="4">
        <f t="shared" si="17"/>
        <v>4.1990685671659849</v>
      </c>
      <c r="G244" s="4">
        <f t="shared" si="18"/>
        <v>5.5837108924693704</v>
      </c>
      <c r="I244" s="4">
        <f t="shared" si="19"/>
        <v>1.0374355428801889</v>
      </c>
    </row>
    <row r="245" spans="1:9" x14ac:dyDescent="0.2">
      <c r="A245" s="4">
        <f>IF('True_Odds_Calculator_3-way'!A246="","",'True_Odds_Calculator_3-way'!A246)</f>
        <v>1.87</v>
      </c>
      <c r="B245" s="4">
        <f>IF('True_Odds_Calculator_3-way'!B246="","",'True_Odds_Calculator_3-way'!B246)</f>
        <v>3.69</v>
      </c>
      <c r="C245" s="4">
        <f>IF('True_Odds_Calculator_3-way'!C246="","",'True_Odds_Calculator_3-way'!C246)</f>
        <v>4.38</v>
      </c>
      <c r="D245" s="4">
        <f t="shared" si="15"/>
        <v>3.4072570598975283E-2</v>
      </c>
      <c r="E245" s="4">
        <f t="shared" si="16"/>
        <v>1.9105779414522011</v>
      </c>
      <c r="F245" s="4">
        <f t="shared" si="17"/>
        <v>3.8514097392007329</v>
      </c>
      <c r="G245" s="4">
        <f t="shared" si="18"/>
        <v>4.6092937085311991</v>
      </c>
      <c r="I245" s="4">
        <f t="shared" si="19"/>
        <v>1.0340725705989753</v>
      </c>
    </row>
    <row r="246" spans="1:9" x14ac:dyDescent="0.2">
      <c r="A246" s="4">
        <f>IF('True_Odds_Calculator_3-way'!A247="","",'True_Odds_Calculator_3-way'!A247)</f>
        <v>2.41</v>
      </c>
      <c r="B246" s="4">
        <f>IF('True_Odds_Calculator_3-way'!B247="","",'True_Odds_Calculator_3-way'!B247)</f>
        <v>3.5</v>
      </c>
      <c r="C246" s="4">
        <f>IF('True_Odds_Calculator_3-way'!C247="","",'True_Odds_Calculator_3-way'!C247)</f>
        <v>3.01</v>
      </c>
      <c r="D246" s="4">
        <f t="shared" si="15"/>
        <v>3.2877958671647667E-2</v>
      </c>
      <c r="E246" s="4">
        <f t="shared" si="16"/>
        <v>2.4753796280498208</v>
      </c>
      <c r="F246" s="4">
        <f t="shared" si="17"/>
        <v>3.6396066429180669</v>
      </c>
      <c r="G246" s="4">
        <f t="shared" si="18"/>
        <v>3.1126796824715721</v>
      </c>
      <c r="I246" s="4">
        <f t="shared" si="19"/>
        <v>1.0328779586716477</v>
      </c>
    </row>
    <row r="247" spans="1:9" x14ac:dyDescent="0.2">
      <c r="A247" s="4">
        <f>IF('True_Odds_Calculator_3-way'!A248="","",'True_Odds_Calculator_3-way'!A248)</f>
        <v>2.06</v>
      </c>
      <c r="B247" s="4">
        <f>IF('True_Odds_Calculator_3-way'!B248="","",'True_Odds_Calculator_3-way'!B248)</f>
        <v>3.72</v>
      </c>
      <c r="C247" s="4">
        <f>IF('True_Odds_Calculator_3-way'!C248="","",'True_Odds_Calculator_3-way'!C248)</f>
        <v>3.56</v>
      </c>
      <c r="D247" s="4">
        <f t="shared" si="15"/>
        <v>3.5152973909453156E-2</v>
      </c>
      <c r="E247" s="4">
        <f t="shared" si="16"/>
        <v>2.1109550248807136</v>
      </c>
      <c r="F247" s="4">
        <f t="shared" si="17"/>
        <v>3.8895440084190547</v>
      </c>
      <c r="G247" s="4">
        <f t="shared" si="18"/>
        <v>3.7149694388602903</v>
      </c>
      <c r="I247" s="4">
        <f t="shared" si="19"/>
        <v>1.0351529739094532</v>
      </c>
    </row>
    <row r="248" spans="1:9" x14ac:dyDescent="0.2">
      <c r="A248" s="4">
        <f>IF('True_Odds_Calculator_3-way'!A249="","",'True_Odds_Calculator_3-way'!A249)</f>
        <v>2.21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3.28</v>
      </c>
      <c r="D248" s="4">
        <f t="shared" si="15"/>
        <v>3.9056877408363722E-2</v>
      </c>
      <c r="E248" s="4">
        <f t="shared" si="16"/>
        <v>2.2754695825795075</v>
      </c>
      <c r="F248" s="4">
        <f t="shared" si="17"/>
        <v>3.7220218172982076</v>
      </c>
      <c r="G248" s="4">
        <f t="shared" si="18"/>
        <v>3.4263109681405188</v>
      </c>
      <c r="I248" s="4">
        <f t="shared" si="19"/>
        <v>1.0390568774083637</v>
      </c>
    </row>
    <row r="249" spans="1:9" x14ac:dyDescent="0.2">
      <c r="A249" s="4">
        <f>IF('True_Odds_Calculator_3-way'!A250="","",'True_Odds_Calculator_3-way'!A250)</f>
        <v>2.23</v>
      </c>
      <c r="B249" s="4">
        <f>IF('True_Odds_Calculator_3-way'!B250="","",'True_Odds_Calculator_3-way'!B250)</f>
        <v>3.73</v>
      </c>
      <c r="C249" s="4">
        <f>IF('True_Odds_Calculator_3-way'!C250="","",'True_Odds_Calculator_3-way'!C250)</f>
        <v>3.11</v>
      </c>
      <c r="D249" s="4">
        <f t="shared" si="15"/>
        <v>3.8070416378979566E-2</v>
      </c>
      <c r="E249" s="4">
        <f t="shared" si="16"/>
        <v>2.2949446607765083</v>
      </c>
      <c r="F249" s="4">
        <f t="shared" si="17"/>
        <v>3.9153290369959359</v>
      </c>
      <c r="G249" s="4">
        <f t="shared" si="18"/>
        <v>3.2377834348379144</v>
      </c>
      <c r="I249" s="4">
        <f t="shared" si="19"/>
        <v>1.0380704163789796</v>
      </c>
    </row>
    <row r="250" spans="1:9" x14ac:dyDescent="0.2">
      <c r="A250" s="4">
        <f>IF('True_Odds_Calculator_3-way'!A251="","",'True_Odds_Calculator_3-way'!A251)</f>
        <v>2.42</v>
      </c>
      <c r="B250" s="4">
        <f>IF('True_Odds_Calculator_3-way'!B251="","",'True_Odds_Calculator_3-way'!B251)</f>
        <v>3.51</v>
      </c>
      <c r="C250" s="4">
        <f>IF('True_Odds_Calculator_3-way'!C251="","",'True_Odds_Calculator_3-way'!C251)</f>
        <v>2.94</v>
      </c>
      <c r="D250" s="4">
        <f t="shared" si="15"/>
        <v>3.8259479817921438E-2</v>
      </c>
      <c r="E250" s="4">
        <f t="shared" si="16"/>
        <v>2.497066068748103</v>
      </c>
      <c r="F250" s="4">
        <f t="shared" si="17"/>
        <v>3.6744830581744581</v>
      </c>
      <c r="G250" s="4">
        <f t="shared" si="18"/>
        <v>3.0545273343643546</v>
      </c>
      <c r="I250" s="4">
        <f t="shared" si="19"/>
        <v>1.0382594798179214</v>
      </c>
    </row>
    <row r="251" spans="1: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3.67</v>
      </c>
      <c r="C251" s="4">
        <f>IF('True_Odds_Calculator_3-way'!C252="","",'True_Odds_Calculator_3-way'!C252)</f>
        <v>2.5099999999999998</v>
      </c>
      <c r="D251" s="4">
        <f t="shared" si="15"/>
        <v>3.8532997358219134E-2</v>
      </c>
      <c r="E251" s="4">
        <f t="shared" si="16"/>
        <v>2.8184676319396185</v>
      </c>
      <c r="F251" s="4">
        <f t="shared" si="17"/>
        <v>3.8515574096577789</v>
      </c>
      <c r="G251" s="4">
        <f t="shared" si="18"/>
        <v>2.5936163079877512</v>
      </c>
      <c r="I251" s="4">
        <f t="shared" si="19"/>
        <v>1.0385329973582191</v>
      </c>
    </row>
    <row r="252" spans="1:9" x14ac:dyDescent="0.2">
      <c r="A252" s="4">
        <f>IF('True_Odds_Calculator_3-way'!A253="","",'True_Odds_Calculator_3-way'!A253)</f>
        <v>1.9</v>
      </c>
      <c r="B252" s="4">
        <f>IF('True_Odds_Calculator_3-way'!B253="","",'True_Odds_Calculator_3-way'!B253)</f>
        <v>3.92</v>
      </c>
      <c r="C252" s="4">
        <f>IF('True_Odds_Calculator_3-way'!C253="","",'True_Odds_Calculator_3-way'!C253)</f>
        <v>3.85</v>
      </c>
      <c r="D252" s="4">
        <f t="shared" si="15"/>
        <v>4.11580900302706E-2</v>
      </c>
      <c r="E252" s="4">
        <f t="shared" si="16"/>
        <v>1.9508524621392513</v>
      </c>
      <c r="F252" s="4">
        <f t="shared" si="17"/>
        <v>4.14279935275081</v>
      </c>
      <c r="G252" s="4">
        <f t="shared" si="18"/>
        <v>4.0646953760666804</v>
      </c>
      <c r="I252" s="4">
        <f t="shared" si="19"/>
        <v>1.0411580900302706</v>
      </c>
    </row>
    <row r="253" spans="1:9" x14ac:dyDescent="0.2">
      <c r="A253" s="4">
        <f>IF('True_Odds_Calculator_3-way'!A254="","",'True_Odds_Calculator_3-way'!A254)</f>
        <v>2.72</v>
      </c>
      <c r="B253" s="4">
        <f>IF('True_Odds_Calculator_3-way'!B254="","",'True_Odds_Calculator_3-way'!B254)</f>
        <v>3.74</v>
      </c>
      <c r="C253" s="4">
        <f>IF('True_Odds_Calculator_3-way'!C254="","",'True_Odds_Calculator_3-way'!C254)</f>
        <v>2.4700000000000002</v>
      </c>
      <c r="D253" s="4">
        <f t="shared" si="15"/>
        <v>3.9885037563056169E-2</v>
      </c>
      <c r="E253" s="4">
        <f t="shared" si="16"/>
        <v>2.8220522794619312</v>
      </c>
      <c r="F253" s="4">
        <f t="shared" si="17"/>
        <v>3.9356959760280055</v>
      </c>
      <c r="G253" s="4">
        <f t="shared" si="18"/>
        <v>2.553865576807</v>
      </c>
      <c r="I253" s="4">
        <f t="shared" si="19"/>
        <v>1.0398850375630562</v>
      </c>
    </row>
    <row r="254" spans="1:9" x14ac:dyDescent="0.2">
      <c r="A254" s="4">
        <f>IF('True_Odds_Calculator_3-way'!A255="","",'True_Odds_Calculator_3-way'!A255)</f>
        <v>1.66</v>
      </c>
      <c r="B254" s="4">
        <f>IF('True_Odds_Calculator_3-way'!B255="","",'True_Odds_Calculator_3-way'!B255)</f>
        <v>4.04</v>
      </c>
      <c r="C254" s="4">
        <f>IF('True_Odds_Calculator_3-way'!C255="","",'True_Odds_Calculator_3-way'!C255)</f>
        <v>5.18</v>
      </c>
      <c r="D254" s="4">
        <f t="shared" si="15"/>
        <v>4.298458407965744E-2</v>
      </c>
      <c r="E254" s="4">
        <f t="shared" si="16"/>
        <v>1.7004447435623653</v>
      </c>
      <c r="F254" s="4">
        <f t="shared" si="17"/>
        <v>4.2882279631876559</v>
      </c>
      <c r="G254" s="4">
        <f t="shared" si="18"/>
        <v>5.5952821096070684</v>
      </c>
      <c r="I254" s="4">
        <f t="shared" si="19"/>
        <v>1.0429845840796574</v>
      </c>
    </row>
    <row r="255" spans="1:9" x14ac:dyDescent="0.2">
      <c r="A255" s="4">
        <f>IF('True_Odds_Calculator_3-way'!A256="","",'True_Odds_Calculator_3-way'!A256)</f>
        <v>2.48</v>
      </c>
      <c r="B255" s="4">
        <f>IF('True_Odds_Calculator_3-way'!B256="","",'True_Odds_Calculator_3-way'!B256)</f>
        <v>3.55</v>
      </c>
      <c r="C255" s="4">
        <f>IF('True_Odds_Calculator_3-way'!C256="","",'True_Odds_Calculator_3-way'!C256)</f>
        <v>2.83</v>
      </c>
      <c r="D255" s="4">
        <f t="shared" si="15"/>
        <v>3.8272837756047284E-2</v>
      </c>
      <c r="E255" s="4">
        <f t="shared" si="16"/>
        <v>2.5610280573646467</v>
      </c>
      <c r="F255" s="4">
        <f t="shared" si="17"/>
        <v>3.7184047852859616</v>
      </c>
      <c r="G255" s="4">
        <f t="shared" si="18"/>
        <v>2.9360015271961104</v>
      </c>
      <c r="I255" s="4">
        <f t="shared" si="19"/>
        <v>1.0382728377560473</v>
      </c>
    </row>
    <row r="256" spans="1:9" x14ac:dyDescent="0.2">
      <c r="A256" s="4">
        <f>IF('True_Odds_Calculator_3-way'!A257="","",'True_Odds_Calculator_3-way'!A257)</f>
        <v>2.2000000000000002</v>
      </c>
      <c r="B256" s="4">
        <f>IF('True_Odds_Calculator_3-way'!B257="","",'True_Odds_Calculator_3-way'!B257)</f>
        <v>3.53</v>
      </c>
      <c r="C256" s="4">
        <f>IF('True_Odds_Calculator_3-way'!C257="","",'True_Odds_Calculator_3-way'!C257)</f>
        <v>3.31</v>
      </c>
      <c r="D256" s="4">
        <f t="shared" si="15"/>
        <v>3.9946377151002022E-2</v>
      </c>
      <c r="E256" s="4">
        <f t="shared" si="16"/>
        <v>2.2663917009492134</v>
      </c>
      <c r="F256" s="4">
        <f t="shared" si="17"/>
        <v>3.7041062175419173</v>
      </c>
      <c r="G256" s="4">
        <f t="shared" si="18"/>
        <v>3.4626117364340243</v>
      </c>
      <c r="I256" s="4">
        <f t="shared" si="19"/>
        <v>1.039946377151002</v>
      </c>
    </row>
    <row r="257" spans="1:9" x14ac:dyDescent="0.2">
      <c r="A257" s="4">
        <f>IF('True_Odds_Calculator_3-way'!A258="","",'True_Odds_Calculator_3-way'!A258)</f>
        <v>3.06</v>
      </c>
      <c r="B257" s="4">
        <f>IF('True_Odds_Calculator_3-way'!B258="","",'True_Odds_Calculator_3-way'!B258)</f>
        <v>3.3</v>
      </c>
      <c r="C257" s="4">
        <f>IF('True_Odds_Calculator_3-way'!C258="","",'True_Odds_Calculator_3-way'!C258)</f>
        <v>2.44</v>
      </c>
      <c r="D257" s="4">
        <f t="shared" si="15"/>
        <v>3.966375422498869E-2</v>
      </c>
      <c r="E257" s="4">
        <f t="shared" si="16"/>
        <v>3.1890182029033531</v>
      </c>
      <c r="F257" s="4">
        <f t="shared" si="17"/>
        <v>3.4505478500526565</v>
      </c>
      <c r="G257" s="4">
        <f t="shared" si="18"/>
        <v>2.5213379941548717</v>
      </c>
      <c r="I257" s="4">
        <f t="shared" si="19"/>
        <v>1.0396637542249887</v>
      </c>
    </row>
    <row r="258" spans="1:9" x14ac:dyDescent="0.2">
      <c r="A258" s="4">
        <f>IF('True_Odds_Calculator_3-way'!A259="","",'True_Odds_Calculator_3-way'!A259)</f>
        <v>2.11</v>
      </c>
      <c r="B258" s="4">
        <f>IF('True_Odds_Calculator_3-way'!B259="","",'True_Odds_Calculator_3-way'!B259)</f>
        <v>3.53</v>
      </c>
      <c r="C258" s="4">
        <f>IF('True_Odds_Calculator_3-way'!C259="","",'True_Odds_Calculator_3-way'!C259)</f>
        <v>3.76</v>
      </c>
      <c r="D258" s="4">
        <f t="shared" si="15"/>
        <v>2.3177215077780033E-2</v>
      </c>
      <c r="E258" s="4">
        <f t="shared" si="16"/>
        <v>2.1449657471610171</v>
      </c>
      <c r="F258" s="4">
        <f t="shared" si="17"/>
        <v>3.628968713668987</v>
      </c>
      <c r="G258" s="4">
        <f t="shared" si="18"/>
        <v>3.8724911282400725</v>
      </c>
      <c r="I258" s="4">
        <f t="shared" si="19"/>
        <v>1.02317721507778</v>
      </c>
    </row>
    <row r="259" spans="1:9" x14ac:dyDescent="0.2">
      <c r="A259" s="4">
        <f>IF('True_Odds_Calculator_3-way'!A260="","",'True_Odds_Calculator_3-way'!A260)</f>
        <v>6.63</v>
      </c>
      <c r="B259" s="4">
        <f>IF('True_Odds_Calculator_3-way'!B260="","",'True_Odds_Calculator_3-way'!B260)</f>
        <v>4.93</v>
      </c>
      <c r="C259" s="4">
        <f>IF('True_Odds_Calculator_3-way'!C260="","",'True_Odds_Calculator_3-way'!C260)</f>
        <v>1.49</v>
      </c>
      <c r="D259" s="4">
        <f t="shared" ref="D259:D322" si="20">IF(A259="","",((1/A259)+(1/B259)+(1/C259))-1)</f>
        <v>2.4810258783876105E-2</v>
      </c>
      <c r="E259" s="4">
        <f t="shared" ref="E259:E322" si="21">IF(A259="","",(3*A259)/(3-($D259*A259)))</f>
        <v>7.0146161147807389</v>
      </c>
      <c r="F259" s="4">
        <f t="shared" ref="F259:F322" si="22">IF(B259="","",(3*B259)/(3-($D259*B259)))</f>
        <v>5.1395471776192538</v>
      </c>
      <c r="G259" s="4">
        <f t="shared" ref="G259:G322" si="23">IF(C259="","",(3*C259)/(3-($D259*C259)))</f>
        <v>1.5085894861228399</v>
      </c>
      <c r="I259" s="4">
        <f t="shared" ref="I259:I322" si="24">IF(A259="","",D259+1)</f>
        <v>1.0248102587838761</v>
      </c>
    </row>
    <row r="260" spans="1:9" x14ac:dyDescent="0.2">
      <c r="A260" s="4">
        <f>IF('True_Odds_Calculator_3-way'!A261="","",'True_Odds_Calculator_3-way'!A261)</f>
        <v>1.97</v>
      </c>
      <c r="B260" s="4">
        <f>IF('True_Odds_Calculator_3-way'!B261="","",'True_Odds_Calculator_3-way'!B261)</f>
        <v>3.28</v>
      </c>
      <c r="C260" s="4">
        <f>IF('True_Odds_Calculator_3-way'!C261="","",'True_Odds_Calculator_3-way'!C261)</f>
        <v>4.3600000000000003</v>
      </c>
      <c r="D260" s="4">
        <f t="shared" si="20"/>
        <v>4.1850060143594936E-2</v>
      </c>
      <c r="E260" s="4">
        <f t="shared" si="21"/>
        <v>2.0256684885710112</v>
      </c>
      <c r="F260" s="4">
        <f t="shared" si="22"/>
        <v>3.4372762375503156</v>
      </c>
      <c r="G260" s="4">
        <f t="shared" si="23"/>
        <v>4.6423578978451676</v>
      </c>
      <c r="I260" s="4">
        <f t="shared" si="24"/>
        <v>1.0418500601435949</v>
      </c>
    </row>
    <row r="261" spans="1:9" x14ac:dyDescent="0.2">
      <c r="A261" s="4">
        <f>IF('True_Odds_Calculator_3-way'!A262="","",'True_Odds_Calculator_3-way'!A262)</f>
        <v>1.99</v>
      </c>
      <c r="B261" s="4">
        <f>IF('True_Odds_Calculator_3-way'!B262="","",'True_Odds_Calculator_3-way'!B262)</f>
        <v>3.49</v>
      </c>
      <c r="C261" s="4">
        <f>IF('True_Odds_Calculator_3-way'!C262="","",'True_Odds_Calculator_3-way'!C262)</f>
        <v>3.99</v>
      </c>
      <c r="D261" s="4">
        <f t="shared" si="20"/>
        <v>3.9672080519508768E-2</v>
      </c>
      <c r="E261" s="4">
        <f t="shared" si="21"/>
        <v>2.0437838340292935</v>
      </c>
      <c r="F261" s="4">
        <f t="shared" si="22"/>
        <v>3.6588633247669371</v>
      </c>
      <c r="G261" s="4">
        <f t="shared" si="23"/>
        <v>4.2122548553403751</v>
      </c>
      <c r="I261" s="4">
        <f t="shared" si="24"/>
        <v>1.0396720805195088</v>
      </c>
    </row>
    <row r="262" spans="1:9" x14ac:dyDescent="0.2">
      <c r="A262" s="4">
        <f>IF('True_Odds_Calculator_3-way'!A263="","",'True_Odds_Calculator_3-way'!A263)</f>
        <v>2.77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2.95</v>
      </c>
      <c r="D262" s="4">
        <f t="shared" si="20"/>
        <v>3.8976932019824995E-2</v>
      </c>
      <c r="E262" s="4">
        <f t="shared" si="21"/>
        <v>2.8734103029947842</v>
      </c>
      <c r="F262" s="4">
        <f t="shared" si="22"/>
        <v>3.0675717950322219</v>
      </c>
      <c r="G262" s="4">
        <f t="shared" si="23"/>
        <v>3.0675717950322219</v>
      </c>
      <c r="I262" s="4">
        <f t="shared" si="24"/>
        <v>1.038976932019825</v>
      </c>
    </row>
    <row r="263" spans="1:9" x14ac:dyDescent="0.2">
      <c r="A263" s="4">
        <f>IF('True_Odds_Calculator_3-way'!A264="","",'True_Odds_Calculator_3-way'!A264)</f>
        <v>3.05</v>
      </c>
      <c r="B263" s="4">
        <f>IF('True_Odds_Calculator_3-way'!B264="","",'True_Odds_Calculator_3-way'!B264)</f>
        <v>2.96</v>
      </c>
      <c r="C263" s="4">
        <f>IF('True_Odds_Calculator_3-way'!C264="","",'True_Odds_Calculator_3-way'!C264)</f>
        <v>2.69</v>
      </c>
      <c r="D263" s="4">
        <f t="shared" si="20"/>
        <v>3.7453902192765121E-2</v>
      </c>
      <c r="E263" s="4">
        <f t="shared" si="21"/>
        <v>3.170735698475299</v>
      </c>
      <c r="F263" s="4">
        <f t="shared" si="22"/>
        <v>3.0735827660572599</v>
      </c>
      <c r="G263" s="4">
        <f t="shared" si="23"/>
        <v>2.7834794429064718</v>
      </c>
      <c r="I263" s="4">
        <f t="shared" si="24"/>
        <v>1.0374539021927651</v>
      </c>
    </row>
    <row r="264" spans="1:9" x14ac:dyDescent="0.2">
      <c r="A264" s="4">
        <f>IF('True_Odds_Calculator_3-way'!A265="","",'True_Odds_Calculator_3-way'!A265)</f>
        <v>1.65</v>
      </c>
      <c r="B264" s="4">
        <f>IF('True_Odds_Calculator_3-way'!B265="","",'True_Odds_Calculator_3-way'!B265)</f>
        <v>3.55</v>
      </c>
      <c r="C264" s="4">
        <f>IF('True_Odds_Calculator_3-way'!C265="","",'True_Odds_Calculator_3-way'!C265)</f>
        <v>6.36</v>
      </c>
      <c r="D264" s="4">
        <f t="shared" si="20"/>
        <v>4.4983451308192146E-2</v>
      </c>
      <c r="E264" s="4">
        <f t="shared" si="21"/>
        <v>1.6918580887762606</v>
      </c>
      <c r="F264" s="4">
        <f t="shared" si="22"/>
        <v>3.7495923666888089</v>
      </c>
      <c r="G264" s="4">
        <f t="shared" si="23"/>
        <v>7.0304591518994499</v>
      </c>
      <c r="I264" s="4">
        <f t="shared" si="24"/>
        <v>1.0449834513081921</v>
      </c>
    </row>
    <row r="265" spans="1:9" x14ac:dyDescent="0.2">
      <c r="A265" s="4">
        <f>IF('True_Odds_Calculator_3-way'!A266="","",'True_Odds_Calculator_3-way'!A266)</f>
        <v>2.44</v>
      </c>
      <c r="B265" s="4">
        <f>IF('True_Odds_Calculator_3-way'!B266="","",'True_Odds_Calculator_3-way'!B266)</f>
        <v>2.92</v>
      </c>
      <c r="C265" s="4">
        <f>IF('True_Odds_Calculator_3-way'!C266="","",'True_Odds_Calculator_3-way'!C266)</f>
        <v>3.5</v>
      </c>
      <c r="D265" s="4">
        <f t="shared" si="20"/>
        <v>3.8016104712713883E-2</v>
      </c>
      <c r="E265" s="4">
        <f t="shared" si="21"/>
        <v>2.5178513731825527</v>
      </c>
      <c r="F265" s="4">
        <f t="shared" si="22"/>
        <v>3.0321984435797669</v>
      </c>
      <c r="G265" s="4">
        <f t="shared" si="23"/>
        <v>3.6624368464340273</v>
      </c>
      <c r="I265" s="4">
        <f t="shared" si="24"/>
        <v>1.0380161047127139</v>
      </c>
    </row>
    <row r="266" spans="1:9" x14ac:dyDescent="0.2">
      <c r="A266" s="4">
        <f>IF('True_Odds_Calculator_3-way'!A267="","",'True_Odds_Calculator_3-way'!A267)</f>
        <v>3.26</v>
      </c>
      <c r="B266" s="4">
        <f>IF('True_Odds_Calculator_3-way'!B267="","",'True_Odds_Calculator_3-way'!B267)</f>
        <v>2.9</v>
      </c>
      <c r="C266" s="4">
        <f>IF('True_Odds_Calculator_3-way'!C267="","",'True_Odds_Calculator_3-way'!C267)</f>
        <v>2.58</v>
      </c>
      <c r="D266" s="4">
        <f t="shared" si="20"/>
        <v>3.9172951689371516E-2</v>
      </c>
      <c r="E266" s="4">
        <f t="shared" si="21"/>
        <v>3.4049413415775884</v>
      </c>
      <c r="F266" s="4">
        <f t="shared" si="22"/>
        <v>3.0141368839210245</v>
      </c>
      <c r="G266" s="4">
        <f t="shared" si="23"/>
        <v>2.6699471512618165</v>
      </c>
      <c r="I266" s="4">
        <f t="shared" si="24"/>
        <v>1.0391729516893715</v>
      </c>
    </row>
    <row r="267" spans="1:9" x14ac:dyDescent="0.2">
      <c r="A267" s="4">
        <f>IF('True_Odds_Calculator_3-way'!A268="","",'True_Odds_Calculator_3-way'!A268)</f>
        <v>2.2999999999999998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3.78</v>
      </c>
      <c r="D267" s="4">
        <f t="shared" si="20"/>
        <v>3.9468927667685616E-2</v>
      </c>
      <c r="E267" s="4">
        <f t="shared" si="21"/>
        <v>2.3717685572501233</v>
      </c>
      <c r="F267" s="4">
        <f t="shared" si="22"/>
        <v>3.0582934101644952</v>
      </c>
      <c r="G267" s="4">
        <f t="shared" si="23"/>
        <v>3.9778203843304731</v>
      </c>
      <c r="I267" s="4">
        <f t="shared" si="24"/>
        <v>1.0394689276676856</v>
      </c>
    </row>
    <row r="268" spans="1:9" x14ac:dyDescent="0.2">
      <c r="A268" s="4">
        <f>IF('True_Odds_Calculator_3-way'!A269="","",'True_Odds_Calculator_3-way'!A269)</f>
        <v>2.41</v>
      </c>
      <c r="B268" s="4">
        <f>IF('True_Odds_Calculator_3-way'!B269="","",'True_Odds_Calculator_3-way'!B269)</f>
        <v>3.31</v>
      </c>
      <c r="C268" s="4">
        <f>IF('True_Odds_Calculator_3-way'!C269="","",'True_Odds_Calculator_3-way'!C269)</f>
        <v>3.11</v>
      </c>
      <c r="D268" s="4">
        <f t="shared" si="20"/>
        <v>3.8595971321605749E-2</v>
      </c>
      <c r="E268" s="4">
        <f t="shared" si="21"/>
        <v>2.4871140410350874</v>
      </c>
      <c r="F268" s="4">
        <f t="shared" si="22"/>
        <v>3.457223157370469</v>
      </c>
      <c r="G268" s="4">
        <f t="shared" si="23"/>
        <v>3.239620983589945</v>
      </c>
      <c r="I268" s="4">
        <f t="shared" si="24"/>
        <v>1.0385959713216057</v>
      </c>
    </row>
    <row r="269" spans="1:9" x14ac:dyDescent="0.2">
      <c r="A269" s="4">
        <f>IF('True_Odds_Calculator_3-way'!A270="","",'True_Odds_Calculator_3-way'!A270)</f>
        <v>2.61</v>
      </c>
      <c r="B269" s="4">
        <f>IF('True_Odds_Calculator_3-way'!B270="","",'True_Odds_Calculator_3-way'!B270)</f>
        <v>2.95</v>
      </c>
      <c r="C269" s="4">
        <f>IF('True_Odds_Calculator_3-way'!C270="","",'True_Odds_Calculator_3-way'!C270)</f>
        <v>3.06</v>
      </c>
      <c r="D269" s="4">
        <f t="shared" si="20"/>
        <v>4.8922198920479998E-2</v>
      </c>
      <c r="E269" s="4">
        <f t="shared" si="21"/>
        <v>2.726025970780269</v>
      </c>
      <c r="F269" s="4">
        <f t="shared" si="22"/>
        <v>3.0990872607166962</v>
      </c>
      <c r="G269" s="4">
        <f t="shared" si="23"/>
        <v>3.2207157884376425</v>
      </c>
      <c r="I269" s="4">
        <f t="shared" si="24"/>
        <v>1.04892219892048</v>
      </c>
    </row>
    <row r="270" spans="1:9" x14ac:dyDescent="0.2">
      <c r="A270" s="4">
        <f>IF('True_Odds_Calculator_3-way'!A271="","",'True_Odds_Calculator_3-way'!A271)</f>
        <v>1.1599999999999999</v>
      </c>
      <c r="B270" s="4">
        <f>IF('True_Odds_Calculator_3-way'!B271="","",'True_Odds_Calculator_3-way'!B271)</f>
        <v>7.6</v>
      </c>
      <c r="C270" s="4">
        <f>IF('True_Odds_Calculator_3-way'!C271="","",'True_Odds_Calculator_3-way'!C271)</f>
        <v>15.08</v>
      </c>
      <c r="D270" s="4">
        <f t="shared" si="20"/>
        <v>5.996091023314265E-2</v>
      </c>
      <c r="E270" s="4">
        <f t="shared" si="21"/>
        <v>1.187532812025089</v>
      </c>
      <c r="F270" s="4">
        <f t="shared" si="22"/>
        <v>8.9612176814011679</v>
      </c>
      <c r="G270" s="4">
        <f t="shared" si="23"/>
        <v>21.586137619286806</v>
      </c>
      <c r="I270" s="4">
        <f t="shared" si="24"/>
        <v>1.0599609102331427</v>
      </c>
    </row>
    <row r="271" spans="1:9" x14ac:dyDescent="0.2">
      <c r="A271" s="4">
        <f>IF('True_Odds_Calculator_3-way'!A272="","",'True_Odds_Calculator_3-way'!A272)</f>
        <v>5.39</v>
      </c>
      <c r="B271" s="4">
        <f>IF('True_Odds_Calculator_3-way'!B272="","",'True_Odds_Calculator_3-way'!B272)</f>
        <v>3.85</v>
      </c>
      <c r="C271" s="4">
        <f>IF('True_Odds_Calculator_3-way'!C272="","",'True_Odds_Calculator_3-way'!C272)</f>
        <v>1.72</v>
      </c>
      <c r="D271" s="4">
        <f t="shared" si="20"/>
        <v>2.6664365534797341E-2</v>
      </c>
      <c r="E271" s="4">
        <f t="shared" si="21"/>
        <v>5.661211529066926</v>
      </c>
      <c r="F271" s="4">
        <f t="shared" si="22"/>
        <v>3.9864121087031301</v>
      </c>
      <c r="G271" s="4">
        <f t="shared" si="23"/>
        <v>1.7467028412088326</v>
      </c>
      <c r="I271" s="4">
        <f t="shared" si="24"/>
        <v>1.0266643655347973</v>
      </c>
    </row>
    <row r="272" spans="1:9" x14ac:dyDescent="0.2">
      <c r="A272" s="4">
        <f>IF('True_Odds_Calculator_3-way'!A273="","",'True_Odds_Calculator_3-way'!A273)</f>
        <v>1.42</v>
      </c>
      <c r="B272" s="4">
        <f>IF('True_Odds_Calculator_3-way'!B273="","",'True_Odds_Calculator_3-way'!B273)</f>
        <v>5.18</v>
      </c>
      <c r="C272" s="4">
        <f>IF('True_Odds_Calculator_3-way'!C273="","",'True_Odds_Calculator_3-way'!C273)</f>
        <v>7.84</v>
      </c>
      <c r="D272" s="4">
        <f t="shared" si="20"/>
        <v>2.4826565571032466E-2</v>
      </c>
      <c r="E272" s="4">
        <f t="shared" si="21"/>
        <v>1.4368851841412742</v>
      </c>
      <c r="F272" s="4">
        <f t="shared" si="22"/>
        <v>5.4119971830689844</v>
      </c>
      <c r="G272" s="4">
        <f t="shared" si="23"/>
        <v>8.3839515419936852</v>
      </c>
      <c r="I272" s="4">
        <f t="shared" si="24"/>
        <v>1.0248265655710325</v>
      </c>
    </row>
    <row r="273" spans="1:9" x14ac:dyDescent="0.2">
      <c r="A273" s="4">
        <f>IF('True_Odds_Calculator_3-way'!A274="","",'True_Odds_Calculator_3-way'!A274)</f>
        <v>1.49</v>
      </c>
      <c r="B273" s="4">
        <f>IF('True_Odds_Calculator_3-way'!B274="","",'True_Odds_Calculator_3-way'!B274)</f>
        <v>4.91</v>
      </c>
      <c r="C273" s="4">
        <f>IF('True_Odds_Calculator_3-way'!C274="","",'True_Odds_Calculator_3-way'!C274)</f>
        <v>6.59</v>
      </c>
      <c r="D273" s="4">
        <f t="shared" si="20"/>
        <v>2.6551995662636996E-2</v>
      </c>
      <c r="E273" s="4">
        <f t="shared" si="21"/>
        <v>1.5099119505288312</v>
      </c>
      <c r="F273" s="4">
        <f t="shared" si="22"/>
        <v>5.1330664696372583</v>
      </c>
      <c r="G273" s="4">
        <f t="shared" si="23"/>
        <v>6.9981747259149492</v>
      </c>
      <c r="I273" s="4">
        <f t="shared" si="24"/>
        <v>1.026551995662637</v>
      </c>
    </row>
    <row r="274" spans="1:9" x14ac:dyDescent="0.2">
      <c r="A274" s="4">
        <f>IF('True_Odds_Calculator_3-way'!A275="","",'True_Odds_Calculator_3-way'!A275)</f>
        <v>2.13</v>
      </c>
      <c r="B274" s="4">
        <f>IF('True_Odds_Calculator_3-way'!B275="","",'True_Odds_Calculator_3-way'!B275)</f>
        <v>3.08</v>
      </c>
      <c r="C274" s="4">
        <f>IF('True_Odds_Calculator_3-way'!C275="","",'True_Odds_Calculator_3-way'!C275)</f>
        <v>4.28</v>
      </c>
      <c r="D274" s="4">
        <f t="shared" si="20"/>
        <v>2.7803752563526185E-2</v>
      </c>
      <c r="E274" s="4">
        <f t="shared" si="21"/>
        <v>2.1728943785295929</v>
      </c>
      <c r="F274" s="4">
        <f t="shared" si="22"/>
        <v>3.1705025859182481</v>
      </c>
      <c r="G274" s="4">
        <f t="shared" si="23"/>
        <v>4.4567859325715622</v>
      </c>
      <c r="I274" s="4">
        <f t="shared" si="24"/>
        <v>1.0278037525635262</v>
      </c>
    </row>
    <row r="275" spans="1:9" x14ac:dyDescent="0.2">
      <c r="A275" s="4">
        <f>IF('True_Odds_Calculator_3-way'!A276="","",'True_Odds_Calculator_3-way'!A276)</f>
        <v>2.34</v>
      </c>
      <c r="B275" s="4">
        <f>IF('True_Odds_Calculator_3-way'!B276="","",'True_Odds_Calculator_3-way'!B276)</f>
        <v>3.13</v>
      </c>
      <c r="C275" s="4">
        <f>IF('True_Odds_Calculator_3-way'!C276="","",'True_Odds_Calculator_3-way'!C276)</f>
        <v>3.57</v>
      </c>
      <c r="D275" s="4">
        <f t="shared" si="20"/>
        <v>2.6951290059728183E-2</v>
      </c>
      <c r="E275" s="4">
        <f t="shared" si="21"/>
        <v>2.3902478042723057</v>
      </c>
      <c r="F275" s="4">
        <f t="shared" si="22"/>
        <v>3.220559489723851</v>
      </c>
      <c r="G275" s="4">
        <f t="shared" si="23"/>
        <v>3.6882909986292005</v>
      </c>
      <c r="I275" s="4">
        <f t="shared" si="24"/>
        <v>1.0269512900597282</v>
      </c>
    </row>
    <row r="276" spans="1:9" x14ac:dyDescent="0.2">
      <c r="A276" s="4">
        <f>IF('True_Odds_Calculator_3-way'!A277="","",'True_Odds_Calculator_3-way'!A277)</f>
        <v>1.92</v>
      </c>
      <c r="B276" s="4">
        <f>IF('True_Odds_Calculator_3-way'!B277="","",'True_Odds_Calculator_3-way'!B277)</f>
        <v>3.5</v>
      </c>
      <c r="C276" s="4">
        <f>IF('True_Odds_Calculator_3-way'!C277="","",'True_Odds_Calculator_3-way'!C277)</f>
        <v>4.51</v>
      </c>
      <c r="D276" s="4">
        <f t="shared" si="20"/>
        <v>2.8277109069791972E-2</v>
      </c>
      <c r="E276" s="4">
        <f t="shared" si="21"/>
        <v>1.9553873284872467</v>
      </c>
      <c r="F276" s="4">
        <f t="shared" si="22"/>
        <v>3.6194039951275045</v>
      </c>
      <c r="G276" s="4">
        <f t="shared" si="23"/>
        <v>4.7102315702222448</v>
      </c>
      <c r="I276" s="4">
        <f t="shared" si="24"/>
        <v>1.028277109069792</v>
      </c>
    </row>
    <row r="277" spans="1:9" x14ac:dyDescent="0.2">
      <c r="A277" s="4">
        <f>IF('True_Odds_Calculator_3-way'!A278="","",'True_Odds_Calculator_3-way'!A278)</f>
        <v>2.42</v>
      </c>
      <c r="B277" s="4">
        <f>IF('True_Odds_Calculator_3-way'!B278="","",'True_Odds_Calculator_3-way'!B278)</f>
        <v>3.3</v>
      </c>
      <c r="C277" s="4">
        <f>IF('True_Odds_Calculator_3-way'!C278="","",'True_Odds_Calculator_3-way'!C278)</f>
        <v>3.22</v>
      </c>
      <c r="D277" s="4">
        <f t="shared" si="20"/>
        <v>2.6812449737350974E-2</v>
      </c>
      <c r="E277" s="4">
        <f t="shared" si="21"/>
        <v>2.473498582170619</v>
      </c>
      <c r="F277" s="4">
        <f t="shared" si="22"/>
        <v>3.4002870275197332</v>
      </c>
      <c r="G277" s="4">
        <f t="shared" si="23"/>
        <v>3.3154132708053634</v>
      </c>
      <c r="I277" s="4">
        <f t="shared" si="24"/>
        <v>1.026812449737351</v>
      </c>
    </row>
    <row r="278" spans="1:9" x14ac:dyDescent="0.2">
      <c r="A278" s="4">
        <f>IF('True_Odds_Calculator_3-way'!A279="","",'True_Odds_Calculator_3-way'!A279)</f>
        <v>1.85</v>
      </c>
      <c r="B278" s="4">
        <f>IF('True_Odds_Calculator_3-way'!B279="","",'True_Odds_Calculator_3-way'!B279)</f>
        <v>3.31</v>
      </c>
      <c r="C278" s="4">
        <f>IF('True_Odds_Calculator_3-way'!C279="","",'True_Odds_Calculator_3-way'!C279)</f>
        <v>5.39</v>
      </c>
      <c r="D278" s="4">
        <f t="shared" si="20"/>
        <v>2.8184101123246652E-2</v>
      </c>
      <c r="E278" s="4">
        <f t="shared" si="21"/>
        <v>1.882722078153211</v>
      </c>
      <c r="F278" s="4">
        <f t="shared" si="22"/>
        <v>3.4162327386945988</v>
      </c>
      <c r="G278" s="4">
        <f t="shared" si="23"/>
        <v>5.6774937192754811</v>
      </c>
      <c r="I278" s="4">
        <f t="shared" si="24"/>
        <v>1.0281841011232467</v>
      </c>
    </row>
    <row r="279" spans="1:9" x14ac:dyDescent="0.2">
      <c r="A279" s="4">
        <f>IF('True_Odds_Calculator_3-way'!A280="","",'True_Odds_Calculator_3-way'!A280)</f>
        <v>2.54</v>
      </c>
      <c r="B279" s="4">
        <f>IF('True_Odds_Calculator_3-way'!B280="","",'True_Odds_Calculator_3-way'!B280)</f>
        <v>3.08</v>
      </c>
      <c r="C279" s="4">
        <f>IF('True_Odds_Calculator_3-way'!C280="","",'True_Odds_Calculator_3-way'!C280)</f>
        <v>3.23</v>
      </c>
      <c r="D279" s="4">
        <f t="shared" si="20"/>
        <v>2.7973635296713706E-2</v>
      </c>
      <c r="E279" s="4">
        <f t="shared" si="21"/>
        <v>2.601617607813981</v>
      </c>
      <c r="F279" s="4">
        <f t="shared" si="22"/>
        <v>3.1710719134520686</v>
      </c>
      <c r="G279" s="4">
        <f t="shared" si="23"/>
        <v>3.3303030004828944</v>
      </c>
      <c r="I279" s="4">
        <f t="shared" si="24"/>
        <v>1.0279736352967137</v>
      </c>
    </row>
    <row r="280" spans="1:9" x14ac:dyDescent="0.2">
      <c r="A280" s="4">
        <f>IF('True_Odds_Calculator_3-way'!A281="","",'True_Odds_Calculator_3-way'!A281)</f>
        <v>2.5099999999999998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2.78</v>
      </c>
      <c r="D280" s="4">
        <f t="shared" si="20"/>
        <v>2.6935809018894696E-2</v>
      </c>
      <c r="E280" s="4">
        <f t="shared" si="21"/>
        <v>2.5678702783811547</v>
      </c>
      <c r="F280" s="4">
        <f t="shared" si="22"/>
        <v>3.848542883994122</v>
      </c>
      <c r="G280" s="4">
        <f t="shared" si="23"/>
        <v>2.8511665903155547</v>
      </c>
      <c r="I280" s="4">
        <f t="shared" si="24"/>
        <v>1.0269358090188947</v>
      </c>
    </row>
    <row r="281" spans="1:9" x14ac:dyDescent="0.2">
      <c r="A281" s="4">
        <f>IF('True_Odds_Calculator_3-way'!A282="","",'True_Odds_Calculator_3-way'!A282)</f>
        <v>3.07</v>
      </c>
      <c r="B281" s="4">
        <f>IF('True_Odds_Calculator_3-way'!B282="","",'True_Odds_Calculator_3-way'!B282)</f>
        <v>3.97</v>
      </c>
      <c r="C281" s="4">
        <f>IF('True_Odds_Calculator_3-way'!C282="","",'True_Odds_Calculator_3-way'!C282)</f>
        <v>2.2200000000000002</v>
      </c>
      <c r="D281" s="4">
        <f t="shared" si="20"/>
        <v>2.8072518238994704E-2</v>
      </c>
      <c r="E281" s="4">
        <f t="shared" si="21"/>
        <v>3.1608020797614134</v>
      </c>
      <c r="F281" s="4">
        <f t="shared" si="22"/>
        <v>4.1231729866724827</v>
      </c>
      <c r="G281" s="4">
        <f t="shared" si="23"/>
        <v>2.2670958870731646</v>
      </c>
      <c r="I281" s="4">
        <f t="shared" si="24"/>
        <v>1.0280725182389947</v>
      </c>
    </row>
    <row r="282" spans="1:9" x14ac:dyDescent="0.2">
      <c r="A282" s="4">
        <f>IF('True_Odds_Calculator_3-way'!A283="","",'True_Odds_Calculator_3-way'!A283)</f>
        <v>1.24</v>
      </c>
      <c r="B282" s="4">
        <f>IF('True_Odds_Calculator_3-way'!B283="","",'True_Odds_Calculator_3-way'!B283)</f>
        <v>7.08</v>
      </c>
      <c r="C282" s="4">
        <f>IF('True_Odds_Calculator_3-way'!C283="","",'True_Odds_Calculator_3-way'!C283)</f>
        <v>11.36</v>
      </c>
      <c r="D282" s="4">
        <f t="shared" si="20"/>
        <v>3.5722719770417743E-2</v>
      </c>
      <c r="E282" s="4">
        <f t="shared" si="21"/>
        <v>1.2585834769398183</v>
      </c>
      <c r="F282" s="4">
        <f t="shared" si="22"/>
        <v>7.731837329421321</v>
      </c>
      <c r="G282" s="4">
        <f t="shared" si="23"/>
        <v>13.137049047653845</v>
      </c>
      <c r="I282" s="4">
        <f t="shared" si="24"/>
        <v>1.0357227197704177</v>
      </c>
    </row>
    <row r="283" spans="1: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4.04</v>
      </c>
      <c r="C283" s="4">
        <f>IF('True_Odds_Calculator_3-way'!C284="","",'True_Odds_Calculator_3-way'!C284)</f>
        <v>1.86</v>
      </c>
      <c r="D283" s="4">
        <f t="shared" si="20"/>
        <v>3.0257200293084319E-2</v>
      </c>
      <c r="E283" s="4">
        <f t="shared" si="21"/>
        <v>4.2550963306419378</v>
      </c>
      <c r="F283" s="4">
        <f t="shared" si="22"/>
        <v>4.2116076962639628</v>
      </c>
      <c r="G283" s="4">
        <f t="shared" si="23"/>
        <v>1.895559683996225</v>
      </c>
      <c r="I283" s="4">
        <f t="shared" si="24"/>
        <v>1.0302572002930843</v>
      </c>
    </row>
    <row r="284" spans="1:9" x14ac:dyDescent="0.2">
      <c r="A284" s="4">
        <f>IF('True_Odds_Calculator_3-way'!A285="","",'True_Odds_Calculator_3-way'!A285)</f>
        <v>1.93</v>
      </c>
      <c r="B284" s="4">
        <f>IF('True_Odds_Calculator_3-way'!B285="","",'True_Odds_Calculator_3-way'!B285)</f>
        <v>3.83</v>
      </c>
      <c r="C284" s="4">
        <f>IF('True_Odds_Calculator_3-way'!C285="","",'True_Odds_Calculator_3-way'!C285)</f>
        <v>4.0199999999999996</v>
      </c>
      <c r="D284" s="4">
        <f t="shared" si="20"/>
        <v>2.7987539675504713E-2</v>
      </c>
      <c r="E284" s="4">
        <f t="shared" si="21"/>
        <v>1.9653874239722979</v>
      </c>
      <c r="F284" s="4">
        <f t="shared" si="22"/>
        <v>3.9719197057155857</v>
      </c>
      <c r="G284" s="4">
        <f t="shared" si="23"/>
        <v>4.1766377102589489</v>
      </c>
      <c r="I284" s="4">
        <f t="shared" si="24"/>
        <v>1.0279875396755047</v>
      </c>
    </row>
    <row r="285" spans="1:9" x14ac:dyDescent="0.2">
      <c r="A285" s="4">
        <f>IF('True_Odds_Calculator_3-way'!A286="","",'True_Odds_Calculator_3-way'!A286)</f>
        <v>3.01</v>
      </c>
      <c r="B285" s="4">
        <f>IF('True_Odds_Calculator_3-way'!B286="","",'True_Odds_Calculator_3-way'!B286)</f>
        <v>3.28</v>
      </c>
      <c r="C285" s="4">
        <f>IF('True_Odds_Calculator_3-way'!C286="","",'True_Odds_Calculator_3-way'!C286)</f>
        <v>2.56</v>
      </c>
      <c r="D285" s="4">
        <f t="shared" si="20"/>
        <v>2.7728962401750268E-2</v>
      </c>
      <c r="E285" s="4">
        <f t="shared" si="21"/>
        <v>3.0961388947326469</v>
      </c>
      <c r="F285" s="4">
        <f t="shared" si="22"/>
        <v>3.382548725979623</v>
      </c>
      <c r="G285" s="4">
        <f t="shared" si="23"/>
        <v>2.6220429048528562</v>
      </c>
      <c r="I285" s="4">
        <f t="shared" si="24"/>
        <v>1.0277289624017503</v>
      </c>
    </row>
    <row r="286" spans="1:9" x14ac:dyDescent="0.2">
      <c r="A286" s="4">
        <f>IF('True_Odds_Calculator_3-way'!A287="","",'True_Odds_Calculator_3-way'!A287)</f>
        <v>5.71</v>
      </c>
      <c r="B286" s="4">
        <f>IF('True_Odds_Calculator_3-way'!B287="","",'True_Odds_Calculator_3-way'!B287)</f>
        <v>4.5199999999999996</v>
      </c>
      <c r="C286" s="4">
        <f>IF('True_Odds_Calculator_3-way'!C287="","",'True_Odds_Calculator_3-way'!C287)</f>
        <v>1.57</v>
      </c>
      <c r="D286" s="4">
        <f t="shared" si="20"/>
        <v>3.3312961723716672E-2</v>
      </c>
      <c r="E286" s="4">
        <f t="shared" si="21"/>
        <v>6.0965562357517893</v>
      </c>
      <c r="F286" s="4">
        <f t="shared" si="22"/>
        <v>4.7588541669113411</v>
      </c>
      <c r="G286" s="4">
        <f t="shared" si="23"/>
        <v>1.5978566872329969</v>
      </c>
      <c r="I286" s="4">
        <f t="shared" si="24"/>
        <v>1.0333129617237167</v>
      </c>
    </row>
    <row r="287" spans="1:9" x14ac:dyDescent="0.2">
      <c r="A287" s="4">
        <f>IF('True_Odds_Calculator_3-way'!A288="","",'True_Odds_Calculator_3-way'!A288)</f>
        <v>1.19</v>
      </c>
      <c r="B287" s="4">
        <f>IF('True_Odds_Calculator_3-way'!B288="","",'True_Odds_Calculator_3-way'!B288)</f>
        <v>7.46</v>
      </c>
      <c r="C287" s="4">
        <f>IF('True_Odds_Calculator_3-way'!C288="","",'True_Odds_Calculator_3-way'!C288)</f>
        <v>15.71</v>
      </c>
      <c r="D287" s="4">
        <f t="shared" si="20"/>
        <v>3.8038115569274611E-2</v>
      </c>
      <c r="E287" s="4">
        <f t="shared" si="21"/>
        <v>1.2082303258923359</v>
      </c>
      <c r="F287" s="4">
        <f t="shared" si="22"/>
        <v>8.2393440110009202</v>
      </c>
      <c r="G287" s="4">
        <f t="shared" si="23"/>
        <v>19.617708965251691</v>
      </c>
      <c r="I287" s="4">
        <f t="shared" si="24"/>
        <v>1.0380381155692746</v>
      </c>
    </row>
    <row r="288" spans="1: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3.7</v>
      </c>
      <c r="C288" s="4">
        <f>IF('True_Odds_Calculator_3-way'!C289="","",'True_Odds_Calculator_3-way'!C289)</f>
        <v>1.89</v>
      </c>
      <c r="D288" s="4">
        <f t="shared" si="20"/>
        <v>3.0317681587889389E-2</v>
      </c>
      <c r="E288" s="4">
        <f t="shared" si="21"/>
        <v>4.5281449220601777</v>
      </c>
      <c r="F288" s="4">
        <f t="shared" si="22"/>
        <v>3.8437237788202903</v>
      </c>
      <c r="G288" s="4">
        <f t="shared" si="23"/>
        <v>1.9268021904342325</v>
      </c>
      <c r="I288" s="4">
        <f t="shared" si="24"/>
        <v>1.0303176815878894</v>
      </c>
    </row>
    <row r="289" spans="1:9" x14ac:dyDescent="0.2">
      <c r="A289" s="4">
        <f>IF('True_Odds_Calculator_3-way'!A290="","",'True_Odds_Calculator_3-way'!A290)</f>
        <v>1.7</v>
      </c>
      <c r="B289" s="4">
        <f>IF('True_Odds_Calculator_3-way'!B290="","",'True_Odds_Calculator_3-way'!B290)</f>
        <v>3.97</v>
      </c>
      <c r="C289" s="4">
        <f>IF('True_Odds_Calculator_3-way'!C290="","",'True_Odds_Calculator_3-way'!C290)</f>
        <v>5.22</v>
      </c>
      <c r="D289" s="4">
        <f t="shared" si="20"/>
        <v>3.1695344109443857E-2</v>
      </c>
      <c r="E289" s="4">
        <f t="shared" si="21"/>
        <v>1.7310916083872558</v>
      </c>
      <c r="F289" s="4">
        <f t="shared" si="22"/>
        <v>4.1438057382403244</v>
      </c>
      <c r="G289" s="4">
        <f t="shared" si="23"/>
        <v>5.52468586614589</v>
      </c>
      <c r="I289" s="4">
        <f t="shared" si="24"/>
        <v>1.0316953441094439</v>
      </c>
    </row>
    <row r="290" spans="1:9" x14ac:dyDescent="0.2">
      <c r="A290" s="4">
        <f>IF('True_Odds_Calculator_3-way'!A291="","",'True_Odds_Calculator_3-way'!A291)</f>
        <v>2.89</v>
      </c>
      <c r="B290" s="4">
        <f>IF('True_Odds_Calculator_3-way'!B291="","",'True_Odds_Calculator_3-way'!B291)</f>
        <v>3.42</v>
      </c>
      <c r="C290" s="4">
        <f>IF('True_Odds_Calculator_3-way'!C291="","",'True_Odds_Calculator_3-way'!C291)</f>
        <v>2.57</v>
      </c>
      <c r="D290" s="4">
        <f t="shared" si="20"/>
        <v>2.7523480430146963E-2</v>
      </c>
      <c r="E290" s="4">
        <f t="shared" si="21"/>
        <v>2.9687133143060209</v>
      </c>
      <c r="F290" s="4">
        <f t="shared" si="22"/>
        <v>3.5307846084232208</v>
      </c>
      <c r="G290" s="4">
        <f t="shared" si="23"/>
        <v>2.6320598878167254</v>
      </c>
      <c r="I290" s="4">
        <f t="shared" si="24"/>
        <v>1.027523480430147</v>
      </c>
    </row>
    <row r="291" spans="1:9" x14ac:dyDescent="0.2">
      <c r="A291" s="4">
        <f>IF('True_Odds_Calculator_3-way'!A292="","",'True_Odds_Calculator_3-way'!A292)</f>
        <v>3.84</v>
      </c>
      <c r="B291" s="4">
        <f>IF('True_Odds_Calculator_3-way'!B292="","",'True_Odds_Calculator_3-way'!B292)</f>
        <v>3.37</v>
      </c>
      <c r="C291" s="4">
        <f>IF('True_Odds_Calculator_3-way'!C292="","",'True_Odds_Calculator_3-way'!C292)</f>
        <v>2.12</v>
      </c>
      <c r="D291" s="4">
        <f t="shared" si="20"/>
        <v>2.8850684918724223E-2</v>
      </c>
      <c r="E291" s="4">
        <f t="shared" si="21"/>
        <v>3.9872444589824401</v>
      </c>
      <c r="F291" s="4">
        <f t="shared" si="22"/>
        <v>3.4828763158197642</v>
      </c>
      <c r="G291" s="4">
        <f t="shared" si="23"/>
        <v>2.1641217182997741</v>
      </c>
      <c r="I291" s="4">
        <f t="shared" si="24"/>
        <v>1.0288506849187242</v>
      </c>
    </row>
    <row r="292" spans="1:9" x14ac:dyDescent="0.2">
      <c r="A292" s="4">
        <f>IF('True_Odds_Calculator_3-way'!A293="","",'True_Odds_Calculator_3-way'!A293)</f>
        <v>3.38</v>
      </c>
      <c r="B292" s="4">
        <f>IF('True_Odds_Calculator_3-way'!B293="","",'True_Odds_Calculator_3-way'!B293)</f>
        <v>3.4</v>
      </c>
      <c r="C292" s="4">
        <f>IF('True_Odds_Calculator_3-way'!C293="","",'True_Odds_Calculator_3-way'!C293)</f>
        <v>2.2000000000000002</v>
      </c>
      <c r="D292" s="4">
        <f t="shared" si="20"/>
        <v>4.4521089769958611E-2</v>
      </c>
      <c r="E292" s="4">
        <f t="shared" si="21"/>
        <v>3.5584956649026016</v>
      </c>
      <c r="F292" s="4">
        <f t="shared" si="22"/>
        <v>3.5806707455245865</v>
      </c>
      <c r="G292" s="4">
        <f t="shared" si="23"/>
        <v>2.274251583189407</v>
      </c>
      <c r="I292" s="4">
        <f t="shared" si="24"/>
        <v>1.0445210897699586</v>
      </c>
    </row>
    <row r="293" spans="1:9" x14ac:dyDescent="0.2">
      <c r="A293" s="4">
        <f>IF('True_Odds_Calculator_3-way'!A294="","",'True_Odds_Calculator_3-way'!A294)</f>
        <v>1.94</v>
      </c>
      <c r="B293" s="4">
        <f>IF('True_Odds_Calculator_3-way'!B294="","",'True_Odds_Calculator_3-way'!B294)</f>
        <v>3.9</v>
      </c>
      <c r="C293" s="4">
        <f>IF('True_Odds_Calculator_3-way'!C294="","",'True_Odds_Calculator_3-way'!C294)</f>
        <v>3.7</v>
      </c>
      <c r="D293" s="4">
        <f t="shared" si="20"/>
        <v>4.2144444206299925E-2</v>
      </c>
      <c r="E293" s="4">
        <f t="shared" si="21"/>
        <v>1.9943529121210539</v>
      </c>
      <c r="F293" s="4">
        <f t="shared" si="22"/>
        <v>4.1260575212978159</v>
      </c>
      <c r="G293" s="4">
        <f t="shared" si="23"/>
        <v>3.9028636224219508</v>
      </c>
      <c r="I293" s="4">
        <f t="shared" si="24"/>
        <v>1.0421444442062999</v>
      </c>
    </row>
    <row r="294" spans="1:9" x14ac:dyDescent="0.2">
      <c r="A294" s="4">
        <f>IF('True_Odds_Calculator_3-way'!A295="","",'True_Odds_Calculator_3-way'!A295)</f>
        <v>8.01</v>
      </c>
      <c r="B294" s="4">
        <f>IF('True_Odds_Calculator_3-way'!B295="","",'True_Odds_Calculator_3-way'!B295)</f>
        <v>4.75</v>
      </c>
      <c r="C294" s="4">
        <f>IF('True_Odds_Calculator_3-way'!C295="","",'True_Odds_Calculator_3-way'!C295)</f>
        <v>1.41</v>
      </c>
      <c r="D294" s="4">
        <f t="shared" si="20"/>
        <v>4.4590119014166207E-2</v>
      </c>
      <c r="E294" s="4">
        <f t="shared" si="21"/>
        <v>9.0925149890892136</v>
      </c>
      <c r="F294" s="4">
        <f t="shared" si="22"/>
        <v>5.1108298064396278</v>
      </c>
      <c r="G294" s="4">
        <f t="shared" si="23"/>
        <v>1.4401824154952501</v>
      </c>
      <c r="I294" s="4">
        <f t="shared" si="24"/>
        <v>1.0445901190141662</v>
      </c>
    </row>
    <row r="295" spans="1:9" x14ac:dyDescent="0.2">
      <c r="A295" s="4">
        <f>IF('True_Odds_Calculator_3-way'!A296="","",'True_Odds_Calculator_3-way'!A296)</f>
        <v>2.99</v>
      </c>
      <c r="B295" s="4">
        <f>IF('True_Odds_Calculator_3-way'!B296="","",'True_Odds_Calculator_3-way'!B296)</f>
        <v>3.78</v>
      </c>
      <c r="C295" s="4">
        <f>IF('True_Odds_Calculator_3-way'!C296="","",'True_Odds_Calculator_3-way'!C296)</f>
        <v>2.2799999999999998</v>
      </c>
      <c r="D295" s="4">
        <f t="shared" si="20"/>
        <v>3.7594916313451909E-2</v>
      </c>
      <c r="E295" s="4">
        <f t="shared" si="21"/>
        <v>3.106395392570791</v>
      </c>
      <c r="F295" s="4">
        <f t="shared" si="22"/>
        <v>3.9679606890502894</v>
      </c>
      <c r="G295" s="4">
        <f t="shared" si="23"/>
        <v>2.3470605337038739</v>
      </c>
      <c r="I295" s="4">
        <f t="shared" si="24"/>
        <v>1.0375949163134519</v>
      </c>
    </row>
    <row r="296" spans="1:9" x14ac:dyDescent="0.2">
      <c r="A296" s="4">
        <f>IF('True_Odds_Calculator_3-way'!A297="","",'True_Odds_Calculator_3-way'!A297)</f>
        <v>1.96</v>
      </c>
      <c r="B296" s="4">
        <f>IF('True_Odds_Calculator_3-way'!B297="","",'True_Odds_Calculator_3-way'!B297)</f>
        <v>3.74</v>
      </c>
      <c r="C296" s="4">
        <f>IF('True_Odds_Calculator_3-way'!C297="","",'True_Odds_Calculator_3-way'!C297)</f>
        <v>3.63</v>
      </c>
      <c r="D296" s="4">
        <f t="shared" si="20"/>
        <v>5.3065854440949911E-2</v>
      </c>
      <c r="E296" s="4">
        <f t="shared" si="21"/>
        <v>2.0303931026301596</v>
      </c>
      <c r="F296" s="4">
        <f t="shared" si="22"/>
        <v>4.0049491399710382</v>
      </c>
      <c r="G296" s="4">
        <f t="shared" si="23"/>
        <v>3.8790741231708674</v>
      </c>
      <c r="I296" s="4">
        <f t="shared" si="24"/>
        <v>1.0530658544409499</v>
      </c>
    </row>
    <row r="297" spans="1:9" x14ac:dyDescent="0.2">
      <c r="A297" s="4">
        <f>IF('True_Odds_Calculator_3-way'!A298="","",'True_Odds_Calculator_3-way'!A298)</f>
        <v>1.56</v>
      </c>
      <c r="B297" s="4">
        <f>IF('True_Odds_Calculator_3-way'!B298="","",'True_Odds_Calculator_3-way'!B298)</f>
        <v>4.5599999999999996</v>
      </c>
      <c r="C297" s="4">
        <f>IF('True_Odds_Calculator_3-way'!C298="","",'True_Odds_Calculator_3-way'!C298)</f>
        <v>5.13</v>
      </c>
      <c r="D297" s="4">
        <f t="shared" si="20"/>
        <v>5.5255660518818361E-2</v>
      </c>
      <c r="E297" s="4">
        <f t="shared" si="21"/>
        <v>1.6061493999116927</v>
      </c>
      <c r="F297" s="4">
        <f t="shared" si="22"/>
        <v>4.9781040059716339</v>
      </c>
      <c r="G297" s="4">
        <f t="shared" si="23"/>
        <v>5.6652980319977351</v>
      </c>
      <c r="I297" s="4">
        <f t="shared" si="24"/>
        <v>1.0552556605188184</v>
      </c>
    </row>
    <row r="298" spans="1:9" x14ac:dyDescent="0.2">
      <c r="A298" s="4">
        <f>IF('True_Odds_Calculator_3-way'!A299="","",'True_Odds_Calculator_3-way'!A299)</f>
        <v>3.12</v>
      </c>
      <c r="B298" s="4">
        <f>IF('True_Odds_Calculator_3-way'!B299="","",'True_Odds_Calculator_3-way'!B299)</f>
        <v>3.7</v>
      </c>
      <c r="C298" s="4">
        <f>IF('True_Odds_Calculator_3-way'!C299="","",'True_Odds_Calculator_3-way'!C299)</f>
        <v>2.17</v>
      </c>
      <c r="D298" s="4">
        <f t="shared" si="20"/>
        <v>5.1612583870648265E-2</v>
      </c>
      <c r="E298" s="4">
        <f t="shared" si="21"/>
        <v>3.2969718453212407</v>
      </c>
      <c r="F298" s="4">
        <f t="shared" si="22"/>
        <v>3.9515371526762673</v>
      </c>
      <c r="G298" s="4">
        <f t="shared" si="23"/>
        <v>2.2541545837497612</v>
      </c>
      <c r="I298" s="4">
        <f t="shared" si="24"/>
        <v>1.0516125838706483</v>
      </c>
    </row>
    <row r="299" spans="1:9" x14ac:dyDescent="0.2">
      <c r="A299" s="4">
        <f>IF('True_Odds_Calculator_3-way'!A300="","",'True_Odds_Calculator_3-way'!A300)</f>
        <v>1.31</v>
      </c>
      <c r="B299" s="4">
        <f>IF('True_Odds_Calculator_3-way'!B300="","",'True_Odds_Calculator_3-way'!B300)</f>
        <v>5.45</v>
      </c>
      <c r="C299" s="4">
        <f>IF('True_Odds_Calculator_3-way'!C300="","",'True_Odds_Calculator_3-way'!C300)</f>
        <v>8.86</v>
      </c>
      <c r="D299" s="4">
        <f t="shared" si="20"/>
        <v>5.9711834313820544E-2</v>
      </c>
      <c r="E299" s="4">
        <f t="shared" si="21"/>
        <v>1.3450716229998512</v>
      </c>
      <c r="F299" s="4">
        <f t="shared" si="22"/>
        <v>6.1131310547707409</v>
      </c>
      <c r="G299" s="4">
        <f t="shared" si="23"/>
        <v>10.756982592621775</v>
      </c>
      <c r="I299" s="4">
        <f t="shared" si="24"/>
        <v>1.0597118343138205</v>
      </c>
    </row>
    <row r="300" spans="1:9" x14ac:dyDescent="0.2">
      <c r="A300" s="4">
        <f>IF('True_Odds_Calculator_3-way'!A301="","",'True_Odds_Calculator_3-way'!A301)</f>
        <v>1.49</v>
      </c>
      <c r="B300" s="4">
        <f>IF('True_Odds_Calculator_3-way'!B301="","",'True_Odds_Calculator_3-way'!B301)</f>
        <v>4.5199999999999996</v>
      </c>
      <c r="C300" s="4">
        <f>IF('True_Odds_Calculator_3-way'!C301="","",'True_Odds_Calculator_3-way'!C301)</f>
        <v>6.06</v>
      </c>
      <c r="D300" s="4">
        <f t="shared" si="20"/>
        <v>5.7396379300577838E-2</v>
      </c>
      <c r="E300" s="4">
        <f t="shared" si="21"/>
        <v>1.5337215997857876</v>
      </c>
      <c r="F300" s="4">
        <f t="shared" si="22"/>
        <v>4.9478787577051806</v>
      </c>
      <c r="G300" s="4">
        <f t="shared" si="23"/>
        <v>6.8547436866696296</v>
      </c>
      <c r="I300" s="4">
        <f t="shared" si="24"/>
        <v>1.0573963793005778</v>
      </c>
    </row>
    <row r="301" spans="1:9" x14ac:dyDescent="0.2">
      <c r="A301" s="4">
        <f>IF('True_Odds_Calculator_3-way'!A302="","",'True_Odds_Calculator_3-way'!A302)</f>
        <v>5.47</v>
      </c>
      <c r="B301" s="4">
        <f>IF('True_Odds_Calculator_3-way'!B302="","",'True_Odds_Calculator_3-way'!B302)</f>
        <v>4.1500000000000004</v>
      </c>
      <c r="C301" s="4">
        <f>IF('True_Odds_Calculator_3-way'!C302="","",'True_Odds_Calculator_3-way'!C302)</f>
        <v>1.58</v>
      </c>
      <c r="D301" s="4">
        <f t="shared" si="20"/>
        <v>5.6690604316695037E-2</v>
      </c>
      <c r="E301" s="4">
        <f t="shared" si="21"/>
        <v>6.1005931048793789</v>
      </c>
      <c r="F301" s="4">
        <f t="shared" si="22"/>
        <v>4.5031457043025398</v>
      </c>
      <c r="G301" s="4">
        <f t="shared" si="23"/>
        <v>1.6286259696232028</v>
      </c>
      <c r="I301" s="4">
        <f t="shared" si="24"/>
        <v>1.056690604316695</v>
      </c>
    </row>
    <row r="302" spans="1:9" x14ac:dyDescent="0.2">
      <c r="A302" s="4">
        <f>IF('True_Odds_Calculator_3-way'!A303="","",'True_Odds_Calculator_3-way'!A303)</f>
        <v>1.28</v>
      </c>
      <c r="B302" s="4">
        <f>IF('True_Odds_Calculator_3-way'!B303="","",'True_Odds_Calculator_3-way'!B303)</f>
        <v>5.78</v>
      </c>
      <c r="C302" s="4">
        <f>IF('True_Odds_Calculator_3-way'!C303="","",'True_Odds_Calculator_3-way'!C303)</f>
        <v>9.89</v>
      </c>
      <c r="D302" s="4">
        <f t="shared" si="20"/>
        <v>5.5372615203221676E-2</v>
      </c>
      <c r="E302" s="4">
        <f t="shared" si="21"/>
        <v>1.3109725781818187</v>
      </c>
      <c r="F302" s="4">
        <f t="shared" si="22"/>
        <v>6.4702789390642748</v>
      </c>
      <c r="G302" s="4">
        <f t="shared" si="23"/>
        <v>12.098526111941773</v>
      </c>
      <c r="I302" s="4">
        <f t="shared" si="24"/>
        <v>1.0553726152032217</v>
      </c>
    </row>
    <row r="303" spans="1:9" x14ac:dyDescent="0.2">
      <c r="A303" s="4">
        <f>IF('True_Odds_Calculator_3-way'!A304="","",'True_Odds_Calculator_3-way'!A304)</f>
        <v>1.63</v>
      </c>
      <c r="B303" s="4">
        <f>IF('True_Odds_Calculator_3-way'!B304="","",'True_Odds_Calculator_3-way'!B304)</f>
        <v>4.26</v>
      </c>
      <c r="C303" s="4">
        <f>IF('True_Odds_Calculator_3-way'!C304="","",'True_Odds_Calculator_3-way'!C304)</f>
        <v>4.8099999999999996</v>
      </c>
      <c r="D303" s="4">
        <f t="shared" si="20"/>
        <v>5.6138924453104089E-2</v>
      </c>
      <c r="E303" s="4">
        <f t="shared" si="21"/>
        <v>1.6812827364593435</v>
      </c>
      <c r="F303" s="4">
        <f t="shared" si="22"/>
        <v>4.6290122304117212</v>
      </c>
      <c r="G303" s="4">
        <f t="shared" si="23"/>
        <v>5.2857689375048338</v>
      </c>
      <c r="I303" s="4">
        <f t="shared" si="24"/>
        <v>1.0561389244531041</v>
      </c>
    </row>
    <row r="304" spans="1: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6.17</v>
      </c>
      <c r="C304" s="4">
        <f>IF('True_Odds_Calculator_3-way'!C305="","",'True_Odds_Calculator_3-way'!C305)</f>
        <v>10.02</v>
      </c>
      <c r="D304" s="4">
        <f t="shared" si="20"/>
        <v>6.1874953496572571E-2</v>
      </c>
      <c r="E304" s="4">
        <f t="shared" si="21"/>
        <v>1.283079365017872</v>
      </c>
      <c r="F304" s="4">
        <f t="shared" si="22"/>
        <v>7.0696574152991385</v>
      </c>
      <c r="G304" s="4">
        <f t="shared" si="23"/>
        <v>12.630183293064611</v>
      </c>
      <c r="I304" s="4">
        <f t="shared" si="24"/>
        <v>1.0618749534965726</v>
      </c>
    </row>
    <row r="305" spans="1:9" x14ac:dyDescent="0.2">
      <c r="A305" s="4">
        <f>IF('True_Odds_Calculator_3-way'!A306="","",'True_Odds_Calculator_3-way'!A306)</f>
        <v>2.2799999999999998</v>
      </c>
      <c r="B305" s="4">
        <f>IF('True_Odds_Calculator_3-way'!B306="","",'True_Odds_Calculator_3-way'!B306)</f>
        <v>3.71</v>
      </c>
      <c r="C305" s="4">
        <f>IF('True_Odds_Calculator_3-way'!C306="","",'True_Odds_Calculator_3-way'!C306)</f>
        <v>2.92</v>
      </c>
      <c r="D305" s="4">
        <f t="shared" si="20"/>
        <v>5.0604023628469053E-2</v>
      </c>
      <c r="E305" s="4">
        <f t="shared" si="21"/>
        <v>2.3711938829740937</v>
      </c>
      <c r="F305" s="4">
        <f t="shared" si="22"/>
        <v>3.957672360087884</v>
      </c>
      <c r="G305" s="4">
        <f t="shared" si="23"/>
        <v>3.0712743367292128</v>
      </c>
      <c r="I305" s="4">
        <f t="shared" si="24"/>
        <v>1.0506040236284691</v>
      </c>
    </row>
    <row r="306" spans="1:9" x14ac:dyDescent="0.2">
      <c r="A306" s="4">
        <f>IF('True_Odds_Calculator_3-way'!A307="","",'True_Odds_Calculator_3-way'!A307)</f>
        <v>2.99</v>
      </c>
      <c r="B306" s="4">
        <f>IF('True_Odds_Calculator_3-way'!B307="","",'True_Odds_Calculator_3-way'!B307)</f>
        <v>3.18</v>
      </c>
      <c r="C306" s="4">
        <f>IF('True_Odds_Calculator_3-way'!C307="","",'True_Odds_Calculator_3-way'!C307)</f>
        <v>2.68</v>
      </c>
      <c r="D306" s="4">
        <f t="shared" si="20"/>
        <v>2.2047897698357355E-2</v>
      </c>
      <c r="E306" s="4">
        <f t="shared" si="21"/>
        <v>3.057179704076435</v>
      </c>
      <c r="F306" s="4">
        <f t="shared" si="22"/>
        <v>3.2560975111100814</v>
      </c>
      <c r="G306" s="4">
        <f t="shared" si="23"/>
        <v>2.7338461674906673</v>
      </c>
      <c r="I306" s="4">
        <f t="shared" si="24"/>
        <v>1.0220478976983574</v>
      </c>
    </row>
    <row r="307" spans="1:9" x14ac:dyDescent="0.2">
      <c r="A307" s="4">
        <f>IF('True_Odds_Calculator_3-way'!A308="","",'True_Odds_Calculator_3-way'!A308)</f>
        <v>2.59</v>
      </c>
      <c r="B307" s="4">
        <f>IF('True_Odds_Calculator_3-way'!B308="","",'True_Odds_Calculator_3-way'!B308)</f>
        <v>3.64</v>
      </c>
      <c r="C307" s="4">
        <f>IF('True_Odds_Calculator_3-way'!C308="","",'True_Odds_Calculator_3-way'!C308)</f>
        <v>2.77</v>
      </c>
      <c r="D307" s="4">
        <f t="shared" si="20"/>
        <v>2.1836491150570625E-2</v>
      </c>
      <c r="E307" s="4">
        <f t="shared" si="21"/>
        <v>2.6397653061417032</v>
      </c>
      <c r="F307" s="4">
        <f t="shared" si="22"/>
        <v>3.7390663482598767</v>
      </c>
      <c r="G307" s="4">
        <f t="shared" si="23"/>
        <v>2.8269989714408119</v>
      </c>
      <c r="I307" s="4">
        <f t="shared" si="24"/>
        <v>1.0218364911505706</v>
      </c>
    </row>
    <row r="308" spans="1:9" x14ac:dyDescent="0.2">
      <c r="A308" s="4">
        <f>IF('True_Odds_Calculator_3-way'!A309="","",'True_Odds_Calculator_3-way'!A309)</f>
        <v>1.39</v>
      </c>
      <c r="B308" s="4">
        <f>IF('True_Odds_Calculator_3-way'!B309="","",'True_Odds_Calculator_3-way'!B309)</f>
        <v>4.63</v>
      </c>
      <c r="C308" s="4">
        <f>IF('True_Odds_Calculator_3-way'!C309="","",'True_Odds_Calculator_3-way'!C309)</f>
        <v>9.91</v>
      </c>
      <c r="D308" s="4">
        <f t="shared" si="20"/>
        <v>3.6315355376002723E-2</v>
      </c>
      <c r="E308" s="4">
        <f t="shared" si="21"/>
        <v>1.4137885685560547</v>
      </c>
      <c r="F308" s="4">
        <f t="shared" si="22"/>
        <v>4.9049036562129267</v>
      </c>
      <c r="G308" s="4">
        <f t="shared" si="23"/>
        <v>11.260873838582777</v>
      </c>
      <c r="I308" s="4">
        <f t="shared" si="24"/>
        <v>1.0363153553760027</v>
      </c>
    </row>
    <row r="309" spans="1:9" x14ac:dyDescent="0.2">
      <c r="A309" s="4">
        <f>IF('True_Odds_Calculator_3-way'!A310="","",'True_Odds_Calculator_3-way'!A310)</f>
        <v>8.41</v>
      </c>
      <c r="B309" s="4">
        <f>IF('True_Odds_Calculator_3-way'!B310="","",'True_Odds_Calculator_3-way'!B310)</f>
        <v>5.64</v>
      </c>
      <c r="C309" s="4">
        <f>IF('True_Odds_Calculator_3-way'!C310="","",'True_Odds_Calculator_3-way'!C310)</f>
        <v>1.37</v>
      </c>
      <c r="D309" s="4">
        <f t="shared" si="20"/>
        <v>2.6138036047551827E-2</v>
      </c>
      <c r="E309" s="4">
        <f t="shared" si="21"/>
        <v>9.0749548643024305</v>
      </c>
      <c r="F309" s="4">
        <f t="shared" si="22"/>
        <v>5.9314694911440151</v>
      </c>
      <c r="G309" s="4">
        <f t="shared" si="23"/>
        <v>1.386550378051892</v>
      </c>
      <c r="I309" s="4">
        <f t="shared" si="24"/>
        <v>1.0261380360475518</v>
      </c>
    </row>
    <row r="310" spans="1:9" x14ac:dyDescent="0.2">
      <c r="A310" s="4">
        <f>IF('True_Odds_Calculator_3-way'!A311="","",'True_Odds_Calculator_3-way'!A311)</f>
        <v>1.71</v>
      </c>
      <c r="B310" s="4">
        <f>IF('True_Odds_Calculator_3-way'!B311="","",'True_Odds_Calculator_3-way'!B311)</f>
        <v>3.46</v>
      </c>
      <c r="C310" s="4">
        <f>IF('True_Odds_Calculator_3-way'!C311="","",'True_Odds_Calculator_3-way'!C311)</f>
        <v>6.09</v>
      </c>
      <c r="D310" s="4">
        <f t="shared" si="20"/>
        <v>3.8016275157363832E-2</v>
      </c>
      <c r="E310" s="4">
        <f t="shared" si="21"/>
        <v>1.7478751914037673</v>
      </c>
      <c r="F310" s="4">
        <f t="shared" si="22"/>
        <v>3.6186618096596077</v>
      </c>
      <c r="G310" s="4">
        <f t="shared" si="23"/>
        <v>6.5992870327058712</v>
      </c>
      <c r="I310" s="4">
        <f t="shared" si="24"/>
        <v>1.0380162751573638</v>
      </c>
    </row>
    <row r="311" spans="1:9" x14ac:dyDescent="0.2">
      <c r="A311" s="4">
        <f>IF('True_Odds_Calculator_3-way'!A312="","",'True_Odds_Calculator_3-way'!A312)</f>
        <v>2.52</v>
      </c>
      <c r="B311" s="4">
        <f>IF('True_Odds_Calculator_3-way'!B312="","",'True_Odds_Calculator_3-way'!B312)</f>
        <v>2.86</v>
      </c>
      <c r="C311" s="4">
        <f>IF('True_Odds_Calculator_3-way'!C312="","",'True_Odds_Calculator_3-way'!C312)</f>
        <v>3.48</v>
      </c>
      <c r="D311" s="4">
        <f t="shared" si="20"/>
        <v>3.3832068314826991E-2</v>
      </c>
      <c r="E311" s="4">
        <f t="shared" si="21"/>
        <v>2.5937104961844692</v>
      </c>
      <c r="F311" s="4">
        <f t="shared" si="22"/>
        <v>2.9553185953825447</v>
      </c>
      <c r="G311" s="4">
        <f t="shared" si="23"/>
        <v>3.6221520800791183</v>
      </c>
      <c r="I311" s="4">
        <f t="shared" si="24"/>
        <v>1.033832068314827</v>
      </c>
    </row>
    <row r="312" spans="1:9" x14ac:dyDescent="0.2">
      <c r="A312" s="4">
        <f>IF('True_Odds_Calculator_3-way'!A313="","",'True_Odds_Calculator_3-way'!A313)</f>
        <v>2.12</v>
      </c>
      <c r="B312" s="4">
        <f>IF('True_Odds_Calculator_3-way'!B313="","",'True_Odds_Calculator_3-way'!B313)</f>
        <v>2.95</v>
      </c>
      <c r="C312" s="4">
        <f>IF('True_Odds_Calculator_3-way'!C313="","",'True_Odds_Calculator_3-way'!C313)</f>
        <v>4.47</v>
      </c>
      <c r="D312" s="4">
        <f t="shared" si="20"/>
        <v>3.4394810587443203E-2</v>
      </c>
      <c r="E312" s="4">
        <f t="shared" si="21"/>
        <v>2.1728116341839652</v>
      </c>
      <c r="F312" s="4">
        <f t="shared" si="22"/>
        <v>3.0532662387212901</v>
      </c>
      <c r="G312" s="4">
        <f t="shared" si="23"/>
        <v>4.7114538484355473</v>
      </c>
      <c r="I312" s="4">
        <f t="shared" si="24"/>
        <v>1.0343948105874432</v>
      </c>
    </row>
    <row r="313" spans="1:9" x14ac:dyDescent="0.2">
      <c r="A313" s="4">
        <f>IF('True_Odds_Calculator_3-way'!A314="","",'True_Odds_Calculator_3-way'!A314)</f>
        <v>2.41</v>
      </c>
      <c r="B313" s="4">
        <f>IF('True_Odds_Calculator_3-way'!B314="","",'True_Odds_Calculator_3-way'!B314)</f>
        <v>3.18</v>
      </c>
      <c r="C313" s="4">
        <f>IF('True_Odds_Calculator_3-way'!C314="","",'True_Odds_Calculator_3-way'!C314)</f>
        <v>3.29</v>
      </c>
      <c r="D313" s="4">
        <f t="shared" si="20"/>
        <v>3.3354535922285988E-2</v>
      </c>
      <c r="E313" s="4">
        <f t="shared" si="21"/>
        <v>2.4763534206986657</v>
      </c>
      <c r="F313" s="4">
        <f t="shared" si="22"/>
        <v>3.2965522693531017</v>
      </c>
      <c r="G313" s="4">
        <f t="shared" si="23"/>
        <v>3.4149134629701074</v>
      </c>
      <c r="I313" s="4">
        <f t="shared" si="24"/>
        <v>1.033354535922286</v>
      </c>
    </row>
    <row r="314" spans="1:9" x14ac:dyDescent="0.2">
      <c r="A314" s="4">
        <f>IF('True_Odds_Calculator_3-way'!A315="","",'True_Odds_Calculator_3-way'!A315)</f>
        <v>5.22</v>
      </c>
      <c r="B314" s="4">
        <f>IF('True_Odds_Calculator_3-way'!B315="","",'True_Odds_Calculator_3-way'!B315)</f>
        <v>4.0999999999999996</v>
      </c>
      <c r="C314" s="4">
        <f>IF('True_Odds_Calculator_3-way'!C315="","",'True_Odds_Calculator_3-way'!C315)</f>
        <v>1.65</v>
      </c>
      <c r="D314" s="4">
        <f t="shared" si="20"/>
        <v>4.1533926311049907E-2</v>
      </c>
      <c r="E314" s="4">
        <f t="shared" si="21"/>
        <v>5.6266311881582514</v>
      </c>
      <c r="F314" s="4">
        <f t="shared" si="22"/>
        <v>4.3467337920508111</v>
      </c>
      <c r="G314" s="4">
        <f t="shared" si="23"/>
        <v>1.6885731909664274</v>
      </c>
      <c r="I314" s="4">
        <f t="shared" si="24"/>
        <v>1.0415339263110499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3.93</v>
      </c>
      <c r="C315" s="4">
        <f>IF('True_Odds_Calculator_3-way'!C316="","",'True_Odds_Calculator_3-way'!C316)</f>
        <v>3.91</v>
      </c>
      <c r="D315" s="4">
        <f t="shared" si="20"/>
        <v>4.2122295528997489E-2</v>
      </c>
      <c r="E315" s="4">
        <f t="shared" si="21"/>
        <v>1.9309711473924849</v>
      </c>
      <c r="F315" s="4">
        <f t="shared" si="22"/>
        <v>4.1595233606571549</v>
      </c>
      <c r="G315" s="4">
        <f t="shared" si="23"/>
        <v>4.1371256840158823</v>
      </c>
      <c r="I315" s="4">
        <f t="shared" si="24"/>
        <v>1.0421222955289975</v>
      </c>
    </row>
    <row r="316" spans="1:9" x14ac:dyDescent="0.2">
      <c r="A316" s="4">
        <f>IF('True_Odds_Calculator_3-way'!A317="","",'True_Odds_Calculator_3-way'!A317)</f>
        <v>1.79</v>
      </c>
      <c r="B316" s="4">
        <f>IF('True_Odds_Calculator_3-way'!B317="","",'True_Odds_Calculator_3-way'!B317)</f>
        <v>3.59</v>
      </c>
      <c r="C316" s="4">
        <f>IF('True_Odds_Calculator_3-way'!C317="","",'True_Odds_Calculator_3-way'!C317)</f>
        <v>4.88</v>
      </c>
      <c r="D316" s="4">
        <f t="shared" si="20"/>
        <v>4.2128782697406386E-2</v>
      </c>
      <c r="E316" s="4">
        <f t="shared" si="21"/>
        <v>1.8361551385626349</v>
      </c>
      <c r="F316" s="4">
        <f t="shared" si="22"/>
        <v>3.7805953496775579</v>
      </c>
      <c r="G316" s="4">
        <f t="shared" si="23"/>
        <v>5.2390278912576855</v>
      </c>
      <c r="I316" s="4">
        <f t="shared" si="24"/>
        <v>1.0421287826974064</v>
      </c>
    </row>
    <row r="317" spans="1:9" x14ac:dyDescent="0.2">
      <c r="A317" s="4">
        <f>IF('True_Odds_Calculator_3-way'!A318="","",'True_Odds_Calculator_3-way'!A318)</f>
        <v>4.17</v>
      </c>
      <c r="B317" s="4">
        <f>IF('True_Odds_Calculator_3-way'!B318="","",'True_Odds_Calculator_3-way'!B318)</f>
        <v>3.61</v>
      </c>
      <c r="C317" s="4">
        <f>IF('True_Odds_Calculator_3-way'!C318="","",'True_Odds_Calculator_3-way'!C318)</f>
        <v>1.91</v>
      </c>
      <c r="D317" s="4">
        <f t="shared" si="20"/>
        <v>4.0376673150609665E-2</v>
      </c>
      <c r="E317" s="4">
        <f t="shared" si="21"/>
        <v>4.4179512196221271</v>
      </c>
      <c r="F317" s="4">
        <f t="shared" si="22"/>
        <v>3.7943547856750452</v>
      </c>
      <c r="G317" s="4">
        <f t="shared" si="23"/>
        <v>1.9603948548649826</v>
      </c>
      <c r="I317" s="4">
        <f t="shared" si="24"/>
        <v>1.0403766731506097</v>
      </c>
    </row>
    <row r="318" spans="1:9" x14ac:dyDescent="0.2">
      <c r="A318" s="4">
        <f>IF('True_Odds_Calculator_3-way'!A319="","",'True_Odds_Calculator_3-way'!A319)</f>
        <v>1.47</v>
      </c>
      <c r="B318" s="4">
        <f>IF('True_Odds_Calculator_3-way'!B319="","",'True_Odds_Calculator_3-way'!B319)</f>
        <v>4.53</v>
      </c>
      <c r="C318" s="4">
        <f>IF('True_Odds_Calculator_3-way'!C319="","",'True_Odds_Calculator_3-way'!C319)</f>
        <v>7.06</v>
      </c>
      <c r="D318" s="4">
        <f t="shared" si="20"/>
        <v>4.2665720210002034E-2</v>
      </c>
      <c r="E318" s="4">
        <f t="shared" si="21"/>
        <v>1.5013883290430208</v>
      </c>
      <c r="F318" s="4">
        <f t="shared" si="22"/>
        <v>4.8419433503934561</v>
      </c>
      <c r="G318" s="4">
        <f t="shared" si="23"/>
        <v>7.8479905289757967</v>
      </c>
      <c r="I318" s="4">
        <f t="shared" si="24"/>
        <v>1.042665720210002</v>
      </c>
    </row>
    <row r="319" spans="1:9" x14ac:dyDescent="0.2">
      <c r="A319" s="4">
        <f>IF('True_Odds_Calculator_3-way'!A320="","",'True_Odds_Calculator_3-way'!A320)</f>
        <v>2.2599999999999998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3.29</v>
      </c>
      <c r="D319" s="4">
        <f t="shared" si="20"/>
        <v>2.8915119593564409E-2</v>
      </c>
      <c r="E319" s="4">
        <f t="shared" si="21"/>
        <v>2.3103251742985313</v>
      </c>
      <c r="F319" s="4">
        <f t="shared" si="22"/>
        <v>3.6650509563281077</v>
      </c>
      <c r="G319" s="4">
        <f t="shared" si="23"/>
        <v>3.3977432814879243</v>
      </c>
      <c r="I319" s="4">
        <f t="shared" si="24"/>
        <v>1.0289151195935644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4.13</v>
      </c>
      <c r="C320" s="4">
        <f>IF('True_Odds_Calculator_3-way'!C321="","",'True_Odds_Calculator_3-way'!C321)</f>
        <v>3.65</v>
      </c>
      <c r="D320" s="4">
        <f t="shared" si="20"/>
        <v>2.8923866165565748E-2</v>
      </c>
      <c r="E320" s="4">
        <f t="shared" si="21"/>
        <v>1.9873634524384327</v>
      </c>
      <c r="F320" s="4">
        <f t="shared" si="22"/>
        <v>4.3012702248896773</v>
      </c>
      <c r="G320" s="4">
        <f t="shared" si="23"/>
        <v>3.783131044142551</v>
      </c>
      <c r="I320" s="4">
        <f t="shared" si="24"/>
        <v>1.0289238661655657</v>
      </c>
    </row>
    <row r="321" spans="1:9" x14ac:dyDescent="0.2">
      <c r="A321" s="4">
        <f>IF('True_Odds_Calculator_3-way'!A322="","",'True_Odds_Calculator_3-way'!A322)</f>
        <v>2.17</v>
      </c>
      <c r="B321" s="4">
        <f>IF('True_Odds_Calculator_3-way'!B322="","",'True_Odds_Calculator_3-way'!B322)</f>
        <v>3.65</v>
      </c>
      <c r="C321" s="4">
        <f>IF('True_Odds_Calculator_3-way'!C322="","",'True_Odds_Calculator_3-way'!C322)</f>
        <v>3.41</v>
      </c>
      <c r="D321" s="4">
        <f t="shared" si="20"/>
        <v>2.8057227792092965E-2</v>
      </c>
      <c r="E321" s="4">
        <f t="shared" si="21"/>
        <v>2.2149518454648298</v>
      </c>
      <c r="F321" s="4">
        <f t="shared" si="22"/>
        <v>3.7790010915846768</v>
      </c>
      <c r="G321" s="4">
        <f t="shared" si="23"/>
        <v>3.522333250230778</v>
      </c>
      <c r="I321" s="4">
        <f t="shared" si="24"/>
        <v>1.028057227792093</v>
      </c>
    </row>
    <row r="322" spans="1:9" x14ac:dyDescent="0.2">
      <c r="A322" s="4">
        <f>IF('True_Odds_Calculator_3-way'!A323="","",'True_Odds_Calculator_3-way'!A323)</f>
        <v>3.04</v>
      </c>
      <c r="B322" s="4">
        <f>IF('True_Odds_Calculator_3-way'!B323="","",'True_Odds_Calculator_3-way'!B323)</f>
        <v>3.99</v>
      </c>
      <c r="C322" s="4">
        <f>IF('True_Odds_Calculator_3-way'!C323="","",'True_Odds_Calculator_3-way'!C323)</f>
        <v>2.23</v>
      </c>
      <c r="D322" s="4">
        <f t="shared" si="20"/>
        <v>2.8004428110635304E-2</v>
      </c>
      <c r="E322" s="4">
        <f t="shared" si="21"/>
        <v>3.128788189580904</v>
      </c>
      <c r="F322" s="4">
        <f t="shared" si="22"/>
        <v>4.1443603886148122</v>
      </c>
      <c r="G322" s="4">
        <f t="shared" si="23"/>
        <v>2.2774079469661905</v>
      </c>
      <c r="I322" s="4">
        <f t="shared" si="24"/>
        <v>1.0280044281106353</v>
      </c>
    </row>
    <row r="323" spans="1:9" x14ac:dyDescent="0.2">
      <c r="A323" s="4">
        <f>IF('True_Odds_Calculator_3-way'!A324="","",'True_Odds_Calculator_3-way'!A324)</f>
        <v>2.8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2.5299999999999998</v>
      </c>
      <c r="D323" s="4">
        <f t="shared" ref="D323:D386" si="25">IF(A323="","",((1/A323)+(1/B323)+(1/C323))-1)</f>
        <v>2.267004440917475E-2</v>
      </c>
      <c r="E323" s="4">
        <f t="shared" ref="E323:E386" si="26">IF(A323="","",(3*A323)/(3-($D323*A323)))</f>
        <v>2.8605250138238114</v>
      </c>
      <c r="F323" s="4">
        <f t="shared" ref="F323:F386" si="27">IF(B323="","",(3*B323)/(3-($D323*B323)))</f>
        <v>3.8064266281985497</v>
      </c>
      <c r="G323" s="4">
        <f t="shared" ref="G323:G386" si="28">IF(C323="","",(3*C323)/(3-($D323*C323)))</f>
        <v>2.5793123355791874</v>
      </c>
      <c r="I323" s="4">
        <f t="shared" ref="I323:I386" si="29">IF(A323="","",D323+1)</f>
        <v>1.0226700444091747</v>
      </c>
    </row>
    <row r="324" spans="1:9" x14ac:dyDescent="0.2">
      <c r="A324" s="4">
        <f>IF('True_Odds_Calculator_3-way'!A325="","",'True_Odds_Calculator_3-way'!A325)</f>
        <v>6.37</v>
      </c>
      <c r="B324" s="4">
        <f>IF('True_Odds_Calculator_3-way'!B325="","",'True_Odds_Calculator_3-way'!B325)</f>
        <v>4.58</v>
      </c>
      <c r="C324" s="4">
        <f>IF('True_Odds_Calculator_3-way'!C325="","",'True_Odds_Calculator_3-way'!C325)</f>
        <v>1.54</v>
      </c>
      <c r="D324" s="4">
        <f t="shared" si="25"/>
        <v>2.4677131975946676E-2</v>
      </c>
      <c r="E324" s="4">
        <f t="shared" si="26"/>
        <v>6.7222299026815975</v>
      </c>
      <c r="F324" s="4">
        <f t="shared" si="27"/>
        <v>4.7593007287535851</v>
      </c>
      <c r="G324" s="4">
        <f t="shared" si="28"/>
        <v>1.5597583866261127</v>
      </c>
      <c r="I324" s="4">
        <f t="shared" si="29"/>
        <v>1.0246771319759467</v>
      </c>
    </row>
    <row r="325" spans="1:9" x14ac:dyDescent="0.2">
      <c r="A325" s="4">
        <f>IF('True_Odds_Calculator_3-way'!A326="","",'True_Odds_Calculator_3-way'!A326)</f>
        <v>2.4300000000000002</v>
      </c>
      <c r="B325" s="4">
        <f>IF('True_Odds_Calculator_3-way'!B326="","",'True_Odds_Calculator_3-way'!B326)</f>
        <v>3.44</v>
      </c>
      <c r="C325" s="4">
        <f>IF('True_Odds_Calculator_3-way'!C326="","",'True_Odds_Calculator_3-way'!C326)</f>
        <v>3.07</v>
      </c>
      <c r="D325" s="4">
        <f t="shared" si="25"/>
        <v>2.7953207186262041E-2</v>
      </c>
      <c r="E325" s="4">
        <f t="shared" si="26"/>
        <v>2.4862949330864836</v>
      </c>
      <c r="F325" s="4">
        <f t="shared" si="27"/>
        <v>3.5539136324222604</v>
      </c>
      <c r="G325" s="4">
        <f t="shared" si="28"/>
        <v>3.1604047972590092</v>
      </c>
      <c r="I325" s="4">
        <f t="shared" si="29"/>
        <v>1.027953207186262</v>
      </c>
    </row>
    <row r="326" spans="1:9" x14ac:dyDescent="0.2">
      <c r="A326" s="4">
        <f>IF('True_Odds_Calculator_3-way'!A327="","",'True_Odds_Calculator_3-way'!A327)</f>
        <v>2.0099999999999998</v>
      </c>
      <c r="B326" s="4">
        <f>IF('True_Odds_Calculator_3-way'!B327="","",'True_Odds_Calculator_3-way'!B327)</f>
        <v>3.79</v>
      </c>
      <c r="C326" s="4">
        <f>IF('True_Odds_Calculator_3-way'!C327="","",'True_Odds_Calculator_3-way'!C327)</f>
        <v>3.73</v>
      </c>
      <c r="D326" s="4">
        <f t="shared" si="25"/>
        <v>2.9461195300316989E-2</v>
      </c>
      <c r="E326" s="4">
        <f t="shared" si="26"/>
        <v>2.0504743142340551</v>
      </c>
      <c r="F326" s="4">
        <f t="shared" si="27"/>
        <v>3.9365143480878837</v>
      </c>
      <c r="G326" s="4">
        <f t="shared" si="28"/>
        <v>3.8718252941069333</v>
      </c>
      <c r="I326" s="4">
        <f t="shared" si="29"/>
        <v>1.029461195300317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3.36</v>
      </c>
      <c r="C327" s="4">
        <f>IF('True_Odds_Calculator_3-way'!C328="","",'True_Odds_Calculator_3-way'!C328)</f>
        <v>2.74</v>
      </c>
      <c r="D327" s="4">
        <f t="shared" si="25"/>
        <v>2.7546054918317742E-2</v>
      </c>
      <c r="E327" s="4">
        <f t="shared" si="26"/>
        <v>2.8107139949523736</v>
      </c>
      <c r="F327" s="4">
        <f t="shared" si="27"/>
        <v>3.4669612371962244</v>
      </c>
      <c r="G327" s="4">
        <f t="shared" si="28"/>
        <v>2.8107139949523736</v>
      </c>
      <c r="I327" s="4">
        <f t="shared" si="29"/>
        <v>1.0275460549183177</v>
      </c>
    </row>
    <row r="328" spans="1:9" x14ac:dyDescent="0.2">
      <c r="A328" s="4">
        <f>IF('True_Odds_Calculator_3-way'!A329="","",'True_Odds_Calculator_3-way'!A329)</f>
        <v>2.98</v>
      </c>
      <c r="B328" s="4">
        <f>IF('True_Odds_Calculator_3-way'!B329="","",'True_Odds_Calculator_3-way'!B329)</f>
        <v>3.3</v>
      </c>
      <c r="C328" s="4">
        <f>IF('True_Odds_Calculator_3-way'!C329="","",'True_Odds_Calculator_3-way'!C329)</f>
        <v>2.61</v>
      </c>
      <c r="D328" s="4">
        <f t="shared" si="25"/>
        <v>2.1742535281068065E-2</v>
      </c>
      <c r="E328" s="4">
        <f t="shared" si="26"/>
        <v>3.0457815255287186</v>
      </c>
      <c r="F328" s="4">
        <f t="shared" si="27"/>
        <v>3.3808592978194834</v>
      </c>
      <c r="G328" s="4">
        <f t="shared" si="28"/>
        <v>2.6603226789441936</v>
      </c>
      <c r="I328" s="4">
        <f t="shared" si="29"/>
        <v>1.0217425352810681</v>
      </c>
    </row>
    <row r="329" spans="1:9" x14ac:dyDescent="0.2">
      <c r="A329" s="4">
        <f>IF('True_Odds_Calculator_3-way'!A330="","",'True_Odds_Calculator_3-way'!A330)</f>
        <v>4.0199999999999996</v>
      </c>
      <c r="B329" s="4">
        <f>IF('True_Odds_Calculator_3-way'!B330="","",'True_Odds_Calculator_3-way'!B330)</f>
        <v>3.54</v>
      </c>
      <c r="C329" s="4">
        <f>IF('True_Odds_Calculator_3-way'!C330="","",'True_Odds_Calculator_3-way'!C330)</f>
        <v>2.04</v>
      </c>
      <c r="D329" s="4">
        <f t="shared" si="25"/>
        <v>2.1438173043059949E-2</v>
      </c>
      <c r="E329" s="4">
        <f t="shared" si="26"/>
        <v>4.1388987736778713</v>
      </c>
      <c r="F329" s="4">
        <f t="shared" si="27"/>
        <v>3.6318757205995391</v>
      </c>
      <c r="G329" s="4">
        <f t="shared" si="28"/>
        <v>2.0701789815610319</v>
      </c>
      <c r="I329" s="4">
        <f t="shared" si="29"/>
        <v>1.0214381730430599</v>
      </c>
    </row>
    <row r="330" spans="1:9" x14ac:dyDescent="0.2">
      <c r="A330" s="4">
        <f>IF('True_Odds_Calculator_3-way'!A331="","",'True_Odds_Calculator_3-way'!A331)</f>
        <v>2.0699999999999998</v>
      </c>
      <c r="B330" s="4">
        <f>IF('True_Odds_Calculator_3-way'!B331="","",'True_Odds_Calculator_3-way'!B331)</f>
        <v>3.56</v>
      </c>
      <c r="C330" s="4">
        <f>IF('True_Odds_Calculator_3-way'!C331="","",'True_Odds_Calculator_3-way'!C331)</f>
        <v>3.87</v>
      </c>
      <c r="D330" s="4">
        <f t="shared" si="25"/>
        <v>2.238859666064541E-2</v>
      </c>
      <c r="E330" s="4">
        <f t="shared" si="26"/>
        <v>2.10247937832415</v>
      </c>
      <c r="F330" s="4">
        <f t="shared" si="27"/>
        <v>3.6571627741640622</v>
      </c>
      <c r="G330" s="4">
        <f t="shared" si="28"/>
        <v>3.9850946737227599</v>
      </c>
      <c r="I330" s="4">
        <f t="shared" si="29"/>
        <v>1.0223885966606454</v>
      </c>
    </row>
    <row r="331" spans="1:9" x14ac:dyDescent="0.2">
      <c r="A331" s="4">
        <f>IF('True_Odds_Calculator_3-way'!A332="","",'True_Odds_Calculator_3-way'!A332)</f>
        <v>1.54</v>
      </c>
      <c r="B331" s="4">
        <f>IF('True_Odds_Calculator_3-way'!B332="","",'True_Odds_Calculator_3-way'!B332)</f>
        <v>4.25</v>
      </c>
      <c r="C331" s="4">
        <f>IF('True_Odds_Calculator_3-way'!C332="","",'True_Odds_Calculator_3-way'!C332)</f>
        <v>7.17</v>
      </c>
      <c r="D331" s="4">
        <f t="shared" si="25"/>
        <v>2.4114780944709535E-2</v>
      </c>
      <c r="E331" s="4">
        <f t="shared" si="26"/>
        <v>1.5593024820611425</v>
      </c>
      <c r="F331" s="4">
        <f t="shared" si="27"/>
        <v>4.4003266262941976</v>
      </c>
      <c r="G331" s="4">
        <f t="shared" si="28"/>
        <v>7.6085114317137146</v>
      </c>
      <c r="I331" s="4">
        <f t="shared" si="29"/>
        <v>1.0241147809447095</v>
      </c>
    </row>
    <row r="332" spans="1:9" x14ac:dyDescent="0.2">
      <c r="A332" s="4">
        <f>IF('True_Odds_Calculator_3-way'!A333="","",'True_Odds_Calculator_3-way'!A333)</f>
        <v>2.4300000000000002</v>
      </c>
      <c r="B332" s="4">
        <f>IF('True_Odds_Calculator_3-way'!B333="","",'True_Odds_Calculator_3-way'!B333)</f>
        <v>3.66</v>
      </c>
      <c r="C332" s="4">
        <f>IF('True_Odds_Calculator_3-way'!C333="","",'True_Odds_Calculator_3-way'!C333)</f>
        <v>2.97</v>
      </c>
      <c r="D332" s="4">
        <f t="shared" si="25"/>
        <v>2.1447014161039668E-2</v>
      </c>
      <c r="E332" s="4">
        <f t="shared" si="26"/>
        <v>2.4729604707714246</v>
      </c>
      <c r="F332" s="4">
        <f t="shared" si="27"/>
        <v>3.7583382634284264</v>
      </c>
      <c r="G332" s="4">
        <f t="shared" si="28"/>
        <v>3.0344286396655149</v>
      </c>
      <c r="I332" s="4">
        <f t="shared" si="29"/>
        <v>1.0214470141610397</v>
      </c>
    </row>
    <row r="333" spans="1:9" x14ac:dyDescent="0.2">
      <c r="A333" s="4">
        <f>IF('True_Odds_Calculator_3-way'!A334="","",'True_Odds_Calculator_3-way'!A334)</f>
        <v>1.88</v>
      </c>
      <c r="B333" s="4">
        <f>IF('True_Odds_Calculator_3-way'!B334="","",'True_Odds_Calculator_3-way'!B334)</f>
        <v>3.83</v>
      </c>
      <c r="C333" s="4">
        <f>IF('True_Odds_Calculator_3-way'!C334="","",'True_Odds_Calculator_3-way'!C334)</f>
        <v>4.34</v>
      </c>
      <c r="D333" s="4">
        <f t="shared" si="25"/>
        <v>2.342624590492548E-2</v>
      </c>
      <c r="E333" s="4">
        <f t="shared" si="26"/>
        <v>1.908010447071282</v>
      </c>
      <c r="F333" s="4">
        <f t="shared" si="27"/>
        <v>3.9480771459528228</v>
      </c>
      <c r="G333" s="4">
        <f t="shared" si="28"/>
        <v>4.4922419404425753</v>
      </c>
      <c r="I333" s="4">
        <f t="shared" si="29"/>
        <v>1.0234262459049255</v>
      </c>
    </row>
    <row r="334" spans="1:9" x14ac:dyDescent="0.2">
      <c r="A334" s="4">
        <f>IF('True_Odds_Calculator_3-way'!A335="","",'True_Odds_Calculator_3-way'!A335)</f>
        <v>2.17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3.62</v>
      </c>
      <c r="D334" s="4">
        <f t="shared" si="25"/>
        <v>2.1972871910494352E-2</v>
      </c>
      <c r="E334" s="4">
        <f t="shared" si="26"/>
        <v>2.2050463690295836</v>
      </c>
      <c r="F334" s="4">
        <f t="shared" si="27"/>
        <v>3.6026170153996748</v>
      </c>
      <c r="G334" s="4">
        <f t="shared" si="28"/>
        <v>3.7185945637916196</v>
      </c>
      <c r="I334" s="4">
        <f t="shared" si="29"/>
        <v>1.0219728719104944</v>
      </c>
    </row>
    <row r="335" spans="1:9" x14ac:dyDescent="0.2">
      <c r="A335" s="4">
        <f>IF('True_Odds_Calculator_3-way'!A336="","",'True_Odds_Calculator_3-way'!A336)</f>
        <v>3.07</v>
      </c>
      <c r="B335" s="4">
        <f>IF('True_Odds_Calculator_3-way'!B336="","",'True_Odds_Calculator_3-way'!B336)</f>
        <v>3.56</v>
      </c>
      <c r="C335" s="4">
        <f>IF('True_Odds_Calculator_3-way'!C336="","",'True_Odds_Calculator_3-way'!C336)</f>
        <v>2.41</v>
      </c>
      <c r="D335" s="4">
        <f t="shared" si="25"/>
        <v>2.1569534763395293E-2</v>
      </c>
      <c r="E335" s="4">
        <f t="shared" si="26"/>
        <v>3.1392930629742422</v>
      </c>
      <c r="F335" s="4">
        <f t="shared" si="27"/>
        <v>3.6535148094328957</v>
      </c>
      <c r="G335" s="4">
        <f t="shared" si="28"/>
        <v>2.4524956833557048</v>
      </c>
      <c r="I335" s="4">
        <f t="shared" si="29"/>
        <v>1.0215695347633953</v>
      </c>
    </row>
    <row r="336" spans="1:9" x14ac:dyDescent="0.2">
      <c r="A336" s="4">
        <f>IF('True_Odds_Calculator_3-way'!A337="","",'True_Odds_Calculator_3-way'!A337)</f>
        <v>2.19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3.41</v>
      </c>
      <c r="D336" s="4">
        <f t="shared" si="25"/>
        <v>2.3100180246866442E-2</v>
      </c>
      <c r="E336" s="4">
        <f t="shared" si="26"/>
        <v>2.2275636997725701</v>
      </c>
      <c r="F336" s="4">
        <f t="shared" si="27"/>
        <v>3.7661381330436448</v>
      </c>
      <c r="G336" s="4">
        <f t="shared" si="28"/>
        <v>3.5019514568853718</v>
      </c>
      <c r="I336" s="4">
        <f t="shared" si="29"/>
        <v>1.0231001802468664</v>
      </c>
    </row>
    <row r="337" spans="1:9" x14ac:dyDescent="0.2">
      <c r="A337" s="4">
        <f>IF('True_Odds_Calculator_3-way'!A338="","",'True_Odds_Calculator_3-way'!A338)</f>
        <v>2.58</v>
      </c>
      <c r="B337" s="4">
        <f>IF('True_Odds_Calculator_3-way'!B338="","",'True_Odds_Calculator_3-way'!B338)</f>
        <v>3.48</v>
      </c>
      <c r="C337" s="4">
        <f>IF('True_Odds_Calculator_3-way'!C338="","",'True_Odds_Calculator_3-way'!C338)</f>
        <v>2.88</v>
      </c>
      <c r="D337" s="4">
        <f t="shared" si="25"/>
        <v>2.2175443286108987E-2</v>
      </c>
      <c r="E337" s="4">
        <f t="shared" si="26"/>
        <v>2.6301594586413306</v>
      </c>
      <c r="F337" s="4">
        <f t="shared" si="27"/>
        <v>3.5718813404235572</v>
      </c>
      <c r="G337" s="4">
        <f t="shared" si="28"/>
        <v>2.9426442633338437</v>
      </c>
      <c r="I337" s="4">
        <f t="shared" si="29"/>
        <v>1.022175443286109</v>
      </c>
    </row>
    <row r="338" spans="1:9" x14ac:dyDescent="0.2">
      <c r="A338" s="4">
        <f>IF('True_Odds_Calculator_3-way'!A339="","",'True_Odds_Calculator_3-way'!A339)</f>
        <v>5.7</v>
      </c>
      <c r="B338" s="4">
        <f>IF('True_Odds_Calculator_3-way'!B339="","",'True_Odds_Calculator_3-way'!B339)</f>
        <v>4.5599999999999996</v>
      </c>
      <c r="C338" s="4">
        <f>IF('True_Odds_Calculator_3-way'!C339="","",'True_Odds_Calculator_3-way'!C339)</f>
        <v>1.58</v>
      </c>
      <c r="D338" s="4">
        <f t="shared" si="25"/>
        <v>2.7648234510326386E-2</v>
      </c>
      <c r="E338" s="4">
        <f t="shared" si="26"/>
        <v>6.0160320641282556</v>
      </c>
      <c r="F338" s="4">
        <f t="shared" si="27"/>
        <v>4.7600422832980964</v>
      </c>
      <c r="G338" s="4">
        <f t="shared" si="28"/>
        <v>1.6033469823749333</v>
      </c>
      <c r="I338" s="4">
        <f t="shared" si="29"/>
        <v>1.0276482345103264</v>
      </c>
    </row>
    <row r="339" spans="1:9" x14ac:dyDescent="0.2">
      <c r="A339" s="4">
        <f>IF('True_Odds_Calculator_3-way'!A340="","",'True_Odds_Calculator_3-way'!A340)</f>
        <v>1.85</v>
      </c>
      <c r="B339" s="4">
        <f>IF('True_Odds_Calculator_3-way'!B340="","",'True_Odds_Calculator_3-way'!B340)</f>
        <v>3.5</v>
      </c>
      <c r="C339" s="4">
        <f>IF('True_Odds_Calculator_3-way'!C340="","",'True_Odds_Calculator_3-way'!C340)</f>
        <v>4.43</v>
      </c>
      <c r="D339" s="4">
        <f t="shared" si="25"/>
        <v>5.1988460566338546E-2</v>
      </c>
      <c r="E339" s="4">
        <f t="shared" si="26"/>
        <v>1.9112746050695466</v>
      </c>
      <c r="F339" s="4">
        <f t="shared" si="27"/>
        <v>3.7259934402095665</v>
      </c>
      <c r="G339" s="4">
        <f t="shared" si="28"/>
        <v>4.7983689970028571</v>
      </c>
      <c r="I339" s="4">
        <f t="shared" si="29"/>
        <v>1.0519884605663385</v>
      </c>
    </row>
    <row r="340" spans="1:9" x14ac:dyDescent="0.2">
      <c r="A340" s="4">
        <f>IF('True_Odds_Calculator_3-way'!A341="","",'True_Odds_Calculator_3-way'!A341)</f>
        <v>1.81</v>
      </c>
      <c r="B340" s="4">
        <f>IF('True_Odds_Calculator_3-way'!B341="","",'True_Odds_Calculator_3-way'!B341)</f>
        <v>3.29</v>
      </c>
      <c r="C340" s="4">
        <f>IF('True_Odds_Calculator_3-way'!C341="","",'True_Odds_Calculator_3-way'!C341)</f>
        <v>5.0599999999999996</v>
      </c>
      <c r="D340" s="4">
        <f t="shared" si="25"/>
        <v>5.4066014124482642E-2</v>
      </c>
      <c r="E340" s="4">
        <f t="shared" si="26"/>
        <v>1.8710327680524867</v>
      </c>
      <c r="F340" s="4">
        <f t="shared" si="27"/>
        <v>3.4973672841872934</v>
      </c>
      <c r="G340" s="4">
        <f t="shared" si="28"/>
        <v>5.5677286584032597</v>
      </c>
      <c r="I340" s="4">
        <f t="shared" si="29"/>
        <v>1.0540660141244826</v>
      </c>
    </row>
    <row r="341" spans="1:9" x14ac:dyDescent="0.2">
      <c r="A341" s="4">
        <f>IF('True_Odds_Calculator_3-way'!A342="","",'True_Odds_Calculator_3-way'!A342)</f>
        <v>1.28</v>
      </c>
      <c r="B341" s="4">
        <f>IF('True_Odds_Calculator_3-way'!B342="","",'True_Odds_Calculator_3-way'!B342)</f>
        <v>5.44</v>
      </c>
      <c r="C341" s="4">
        <f>IF('True_Odds_Calculator_3-way'!C342="","",'True_Odds_Calculator_3-way'!C342)</f>
        <v>11.16</v>
      </c>
      <c r="D341" s="4">
        <f t="shared" si="25"/>
        <v>5.4679264178789877E-2</v>
      </c>
      <c r="E341" s="4">
        <f t="shared" si="26"/>
        <v>1.3105754894567476</v>
      </c>
      <c r="F341" s="4">
        <f t="shared" si="27"/>
        <v>6.0387528016869823</v>
      </c>
      <c r="G341" s="4">
        <f t="shared" si="28"/>
        <v>14.009661241192585</v>
      </c>
      <c r="I341" s="4">
        <f t="shared" si="29"/>
        <v>1.0546792641787899</v>
      </c>
    </row>
    <row r="342" spans="1:9" x14ac:dyDescent="0.2">
      <c r="A342" s="4">
        <f>IF('True_Odds_Calculator_3-way'!A343="","",'True_Odds_Calculator_3-way'!A343)</f>
        <v>1.89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4.1100000000000003</v>
      </c>
      <c r="D342" s="4">
        <f t="shared" si="25"/>
        <v>5.2521576351546306E-2</v>
      </c>
      <c r="E342" s="4">
        <f t="shared" si="26"/>
        <v>1.9546775294154217</v>
      </c>
      <c r="F342" s="4">
        <f t="shared" si="27"/>
        <v>3.8080027452484417</v>
      </c>
      <c r="G342" s="4">
        <f t="shared" si="28"/>
        <v>4.4286624566957657</v>
      </c>
      <c r="I342" s="4">
        <f t="shared" si="29"/>
        <v>1.0525215763515463</v>
      </c>
    </row>
    <row r="343" spans="1:9" x14ac:dyDescent="0.2">
      <c r="A343" s="4">
        <f>IF('True_Odds_Calculator_3-way'!A344="","",'True_Odds_Calculator_3-way'!A344)</f>
        <v>1.95</v>
      </c>
      <c r="B343" s="4">
        <f>IF('True_Odds_Calculator_3-way'!B344="","",'True_Odds_Calculator_3-way'!B344)</f>
        <v>3.83</v>
      </c>
      <c r="C343" s="4">
        <f>IF('True_Odds_Calculator_3-way'!C344="","",'True_Odds_Calculator_3-way'!C344)</f>
        <v>3.66</v>
      </c>
      <c r="D343" s="4">
        <f t="shared" si="25"/>
        <v>4.7141162280485149E-2</v>
      </c>
      <c r="E343" s="4">
        <f t="shared" si="26"/>
        <v>2.0116401867198692</v>
      </c>
      <c r="F343" s="4">
        <f t="shared" si="27"/>
        <v>4.0752638476206382</v>
      </c>
      <c r="G343" s="4">
        <f t="shared" si="28"/>
        <v>3.8833394658593519</v>
      </c>
      <c r="I343" s="4">
        <f t="shared" si="29"/>
        <v>1.0471411622804851</v>
      </c>
    </row>
    <row r="344" spans="1:9" x14ac:dyDescent="0.2">
      <c r="A344" s="4">
        <f>IF('True_Odds_Calculator_3-way'!A345="","",'True_Odds_Calculator_3-way'!A345)</f>
        <v>2.12</v>
      </c>
      <c r="B344" s="4">
        <f>IF('True_Odds_Calculator_3-way'!B345="","",'True_Odds_Calculator_3-way'!B345)</f>
        <v>3.72</v>
      </c>
      <c r="C344" s="4">
        <f>IF('True_Odds_Calculator_3-way'!C345="","",'True_Odds_Calculator_3-way'!C345)</f>
        <v>3.55</v>
      </c>
      <c r="D344" s="4">
        <f t="shared" si="25"/>
        <v>2.2205458353692809E-2</v>
      </c>
      <c r="E344" s="4">
        <f t="shared" si="26"/>
        <v>2.1537970762369372</v>
      </c>
      <c r="F344" s="4">
        <f t="shared" si="27"/>
        <v>3.8253295634241078</v>
      </c>
      <c r="G344" s="4">
        <f t="shared" si="28"/>
        <v>3.6457986797189972</v>
      </c>
      <c r="I344" s="4">
        <f t="shared" si="29"/>
        <v>1.0222054583536928</v>
      </c>
    </row>
    <row r="345" spans="1:9" x14ac:dyDescent="0.2">
      <c r="A345" s="4">
        <f>IF('True_Odds_Calculator_3-way'!A346="","",'True_Odds_Calculator_3-way'!A346)</f>
        <v>1.74</v>
      </c>
      <c r="B345" s="4">
        <f>IF('True_Odds_Calculator_3-way'!B346="","",'True_Odds_Calculator_3-way'!B346)</f>
        <v>4.3</v>
      </c>
      <c r="C345" s="4">
        <f>IF('True_Odds_Calculator_3-way'!C346="","",'True_Odds_Calculator_3-way'!C346)</f>
        <v>4.6100000000000003</v>
      </c>
      <c r="D345" s="4">
        <f t="shared" si="25"/>
        <v>2.419052290935686E-2</v>
      </c>
      <c r="E345" s="4">
        <f t="shared" si="26"/>
        <v>1.7647604776836618</v>
      </c>
      <c r="F345" s="4">
        <f t="shared" si="27"/>
        <v>4.4544494963800831</v>
      </c>
      <c r="G345" s="4">
        <f t="shared" si="28"/>
        <v>4.787982576040112</v>
      </c>
      <c r="I345" s="4">
        <f t="shared" si="29"/>
        <v>1.0241905229093569</v>
      </c>
    </row>
    <row r="346" spans="1:9" x14ac:dyDescent="0.2">
      <c r="A346" s="4">
        <f>IF('True_Odds_Calculator_3-way'!A347="","",'True_Odds_Calculator_3-way'!A347)</f>
        <v>3.62</v>
      </c>
      <c r="B346" s="4">
        <f>IF('True_Odds_Calculator_3-way'!B347="","",'True_Odds_Calculator_3-way'!B347)</f>
        <v>3.55</v>
      </c>
      <c r="C346" s="4">
        <f>IF('True_Odds_Calculator_3-way'!C347="","",'True_Odds_Calculator_3-way'!C347)</f>
        <v>2.15</v>
      </c>
      <c r="D346" s="4">
        <f t="shared" si="25"/>
        <v>2.3049513837489766E-2</v>
      </c>
      <c r="E346" s="4">
        <f t="shared" si="26"/>
        <v>3.7235637773380379</v>
      </c>
      <c r="F346" s="4">
        <f t="shared" si="27"/>
        <v>3.6495422053834612</v>
      </c>
      <c r="G346" s="4">
        <f t="shared" si="28"/>
        <v>2.1861119865809155</v>
      </c>
      <c r="I346" s="4">
        <f t="shared" si="29"/>
        <v>1.0230495138374898</v>
      </c>
    </row>
    <row r="347" spans="1:9" x14ac:dyDescent="0.2">
      <c r="A347" s="4">
        <f>IF('True_Odds_Calculator_3-way'!A348="","",'True_Odds_Calculator_3-way'!A348)</f>
        <v>8.8699999999999992</v>
      </c>
      <c r="B347" s="4">
        <f>IF('True_Odds_Calculator_3-way'!B348="","",'True_Odds_Calculator_3-way'!B348)</f>
        <v>5.57</v>
      </c>
      <c r="C347" s="4">
        <f>IF('True_Odds_Calculator_3-way'!C348="","",'True_Odds_Calculator_3-way'!C348)</f>
        <v>1.36</v>
      </c>
      <c r="D347" s="4">
        <f t="shared" si="25"/>
        <v>2.7566902881210886E-2</v>
      </c>
      <c r="E347" s="4">
        <f t="shared" si="26"/>
        <v>9.6571141232704427</v>
      </c>
      <c r="F347" s="4">
        <f t="shared" si="27"/>
        <v>5.8704653862950984</v>
      </c>
      <c r="G347" s="4">
        <f t="shared" si="28"/>
        <v>1.3772110003247759</v>
      </c>
      <c r="I347" s="4">
        <f t="shared" si="29"/>
        <v>1.0275669028812109</v>
      </c>
    </row>
    <row r="348" spans="1:9" x14ac:dyDescent="0.2">
      <c r="A348" s="4">
        <f>IF('True_Odds_Calculator_3-way'!A349="","",'True_Odds_Calculator_3-way'!A349)</f>
        <v>4.7300000000000004</v>
      </c>
      <c r="B348" s="4">
        <f>IF('True_Odds_Calculator_3-way'!B349="","",'True_Odds_Calculator_3-way'!B349)</f>
        <v>4.03</v>
      </c>
      <c r="C348" s="4">
        <f>IF('True_Odds_Calculator_3-way'!C349="","",'True_Odds_Calculator_3-way'!C349)</f>
        <v>1.77</v>
      </c>
      <c r="D348" s="4">
        <f t="shared" si="25"/>
        <v>2.4527199715064452E-2</v>
      </c>
      <c r="E348" s="4">
        <f t="shared" si="26"/>
        <v>4.9202729488960184</v>
      </c>
      <c r="F348" s="4">
        <f t="shared" si="27"/>
        <v>4.1673052267009227</v>
      </c>
      <c r="G348" s="4">
        <f t="shared" si="28"/>
        <v>1.7959898550987192</v>
      </c>
      <c r="I348" s="4">
        <f t="shared" si="29"/>
        <v>1.0245271997150645</v>
      </c>
    </row>
    <row r="349" spans="1:9" x14ac:dyDescent="0.2">
      <c r="A349" s="4">
        <f>IF('True_Odds_Calculator_3-way'!A350="","",'True_Odds_Calculator_3-way'!A350)</f>
        <v>4.95</v>
      </c>
      <c r="B349" s="4">
        <f>IF('True_Odds_Calculator_3-way'!B350="","",'True_Odds_Calculator_3-way'!B350)</f>
        <v>3.59</v>
      </c>
      <c r="C349" s="4">
        <f>IF('True_Odds_Calculator_3-way'!C350="","",'True_Odds_Calculator_3-way'!C350)</f>
        <v>1.82</v>
      </c>
      <c r="D349" s="4">
        <f t="shared" si="25"/>
        <v>3.0022283504177683E-2</v>
      </c>
      <c r="E349" s="4">
        <f t="shared" si="26"/>
        <v>5.2079868344282279</v>
      </c>
      <c r="F349" s="4">
        <f t="shared" si="27"/>
        <v>3.7237831118425273</v>
      </c>
      <c r="G349" s="4">
        <f t="shared" si="28"/>
        <v>1.8537635571376743</v>
      </c>
      <c r="I349" s="4">
        <f t="shared" si="29"/>
        <v>1.0300222835041777</v>
      </c>
    </row>
    <row r="350" spans="1:9" x14ac:dyDescent="0.2">
      <c r="A350" s="4">
        <f>IF('True_Odds_Calculator_3-way'!A351="","",'True_Odds_Calculator_3-way'!A351)</f>
        <v>2.2000000000000002</v>
      </c>
      <c r="B350" s="4">
        <f>IF('True_Odds_Calculator_3-way'!B351="","",'True_Odds_Calculator_3-way'!B351)</f>
        <v>3.28</v>
      </c>
      <c r="C350" s="4">
        <f>IF('True_Odds_Calculator_3-way'!C351="","",'True_Odds_Calculator_3-way'!C351)</f>
        <v>3.72</v>
      </c>
      <c r="D350" s="4">
        <f t="shared" si="25"/>
        <v>2.8240707627017692E-2</v>
      </c>
      <c r="E350" s="4">
        <f t="shared" si="26"/>
        <v>2.2465252050954736</v>
      </c>
      <c r="F350" s="4">
        <f t="shared" si="27"/>
        <v>3.3845015869600301</v>
      </c>
      <c r="G350" s="4">
        <f t="shared" si="28"/>
        <v>3.854996093809838</v>
      </c>
      <c r="I350" s="4">
        <f t="shared" si="29"/>
        <v>1.0282407076270177</v>
      </c>
    </row>
    <row r="351" spans="1:9" x14ac:dyDescent="0.2">
      <c r="A351" s="4">
        <f>IF('True_Odds_Calculator_3-way'!A352="","",'True_Odds_Calculator_3-way'!A352)</f>
        <v>1.49</v>
      </c>
      <c r="B351" s="4">
        <f>IF('True_Odds_Calculator_3-way'!B352="","",'True_Odds_Calculator_3-way'!B352)</f>
        <v>4.4800000000000004</v>
      </c>
      <c r="C351" s="4">
        <f>IF('True_Odds_Calculator_3-way'!C352="","",'True_Odds_Calculator_3-way'!C352)</f>
        <v>7.35</v>
      </c>
      <c r="D351" s="4">
        <f t="shared" si="25"/>
        <v>3.0409647080308577E-2</v>
      </c>
      <c r="E351" s="4">
        <f t="shared" si="26"/>
        <v>1.5128492552626618</v>
      </c>
      <c r="F351" s="4">
        <f t="shared" si="27"/>
        <v>4.6931228740547635</v>
      </c>
      <c r="G351" s="4">
        <f t="shared" si="28"/>
        <v>7.9416843552419847</v>
      </c>
      <c r="I351" s="4">
        <f t="shared" si="29"/>
        <v>1.0304096470803086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4.33</v>
      </c>
      <c r="C352" s="4">
        <f>IF('True_Odds_Calculator_3-way'!C353="","",'True_Odds_Calculator_3-way'!C353)</f>
        <v>7.01</v>
      </c>
      <c r="D352" s="4">
        <f t="shared" si="25"/>
        <v>3.1494971412975747E-2</v>
      </c>
      <c r="E352" s="4">
        <f t="shared" si="26"/>
        <v>1.5446486570843008</v>
      </c>
      <c r="F352" s="4">
        <f t="shared" si="27"/>
        <v>4.5362056672088276</v>
      </c>
      <c r="G352" s="4">
        <f t="shared" si="28"/>
        <v>7.5668705986906888</v>
      </c>
      <c r="I352" s="4">
        <f t="shared" si="29"/>
        <v>1.0314949714129757</v>
      </c>
    </row>
    <row r="353" spans="1:9" x14ac:dyDescent="0.2">
      <c r="A353" s="4">
        <f>IF('True_Odds_Calculator_3-way'!A354="","",'True_Odds_Calculator_3-way'!A354)</f>
        <v>1.21</v>
      </c>
      <c r="B353" s="4">
        <f>IF('True_Odds_Calculator_3-way'!B354="","",'True_Odds_Calculator_3-way'!B354)</f>
        <v>6.89</v>
      </c>
      <c r="C353" s="4">
        <f>IF('True_Odds_Calculator_3-way'!C354="","",'True_Odds_Calculator_3-way'!C354)</f>
        <v>14.93</v>
      </c>
      <c r="D353" s="4">
        <f t="shared" si="25"/>
        <v>3.8563398415377703E-2</v>
      </c>
      <c r="E353" s="4">
        <f t="shared" si="26"/>
        <v>1.2291175768285483</v>
      </c>
      <c r="F353" s="4">
        <f t="shared" si="27"/>
        <v>7.5595266507553625</v>
      </c>
      <c r="G353" s="4">
        <f t="shared" si="28"/>
        <v>18.475828987165563</v>
      </c>
      <c r="I353" s="4">
        <f t="shared" si="29"/>
        <v>1.0385633984153777</v>
      </c>
    </row>
    <row r="354" spans="1:9" x14ac:dyDescent="0.2">
      <c r="A354" s="4">
        <f>IF('True_Odds_Calculator_3-way'!A355="","",'True_Odds_Calculator_3-way'!A355)</f>
        <v>4.5599999999999996</v>
      </c>
      <c r="B354" s="4">
        <f>IF('True_Odds_Calculator_3-way'!B355="","",'True_Odds_Calculator_3-way'!B355)</f>
        <v>3.97</v>
      </c>
      <c r="C354" s="4">
        <f>IF('True_Odds_Calculator_3-way'!C355="","",'True_Odds_Calculator_3-way'!C355)</f>
        <v>1.79</v>
      </c>
      <c r="D354" s="4">
        <f t="shared" si="25"/>
        <v>2.9846632256873118E-2</v>
      </c>
      <c r="E354" s="4">
        <f t="shared" si="26"/>
        <v>4.7767041697884327</v>
      </c>
      <c r="F354" s="4">
        <f t="shared" si="27"/>
        <v>4.1332512019118344</v>
      </c>
      <c r="G354" s="4">
        <f t="shared" si="28"/>
        <v>1.8224551758311416</v>
      </c>
      <c r="I354" s="4">
        <f t="shared" si="29"/>
        <v>1.0298466322568731</v>
      </c>
    </row>
    <row r="355" spans="1:9" x14ac:dyDescent="0.2">
      <c r="A355" s="4">
        <f>IF('True_Odds_Calculator_3-way'!A356="","",'True_Odds_Calculator_3-way'!A356)</f>
        <v>2.8</v>
      </c>
      <c r="B355" s="4">
        <f>IF('True_Odds_Calculator_3-way'!B356="","",'True_Odds_Calculator_3-way'!B356)</f>
        <v>3.36</v>
      </c>
      <c r="C355" s="4">
        <f>IF('True_Odds_Calculator_3-way'!C356="","",'True_Odds_Calculator_3-way'!C356)</f>
        <v>2.69</v>
      </c>
      <c r="D355" s="4">
        <f t="shared" si="25"/>
        <v>2.6509116657815524E-2</v>
      </c>
      <c r="E355" s="4">
        <f t="shared" si="26"/>
        <v>2.8710346872220573</v>
      </c>
      <c r="F355" s="4">
        <f t="shared" si="27"/>
        <v>3.4628116060482221</v>
      </c>
      <c r="G355" s="4">
        <f t="shared" si="28"/>
        <v>2.7554977439941464</v>
      </c>
      <c r="I355" s="4">
        <f t="shared" si="29"/>
        <v>1.0265091166578155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3.49</v>
      </c>
      <c r="C356" s="4">
        <f>IF('True_Odds_Calculator_3-way'!C357="","",'True_Odds_Calculator_3-way'!C357)</f>
        <v>4.29</v>
      </c>
      <c r="D356" s="4">
        <f t="shared" si="25"/>
        <v>2.9837266022284314E-2</v>
      </c>
      <c r="E356" s="4">
        <f t="shared" si="26"/>
        <v>1.9989672284165405</v>
      </c>
      <c r="F356" s="4">
        <f t="shared" si="27"/>
        <v>3.6154963593676381</v>
      </c>
      <c r="G356" s="4">
        <f t="shared" si="28"/>
        <v>4.4812006912890894</v>
      </c>
      <c r="I356" s="4">
        <f t="shared" si="29"/>
        <v>1.0298372660222843</v>
      </c>
    </row>
    <row r="357" spans="1:9" x14ac:dyDescent="0.2">
      <c r="A357" s="4">
        <f>IF('True_Odds_Calculator_3-way'!A358="","",'True_Odds_Calculator_3-way'!A358)</f>
        <v>6.29</v>
      </c>
      <c r="B357" s="4">
        <f>IF('True_Odds_Calculator_3-way'!B358="","",'True_Odds_Calculator_3-way'!B358)</f>
        <v>4.4000000000000004</v>
      </c>
      <c r="C357" s="4">
        <f>IF('True_Odds_Calculator_3-way'!C358="","",'True_Odds_Calculator_3-way'!C358)</f>
        <v>1.55</v>
      </c>
      <c r="D357" s="4">
        <f t="shared" si="25"/>
        <v>3.1416529518996317E-2</v>
      </c>
      <c r="E357" s="4">
        <f t="shared" si="26"/>
        <v>6.7335380880375473</v>
      </c>
      <c r="F357" s="4">
        <f t="shared" si="27"/>
        <v>4.6125344076155521</v>
      </c>
      <c r="G357" s="4">
        <f t="shared" si="28"/>
        <v>1.5755745265382228</v>
      </c>
      <c r="I357" s="4">
        <f t="shared" si="29"/>
        <v>1.0314165295189963</v>
      </c>
    </row>
    <row r="358" spans="1:9" x14ac:dyDescent="0.2">
      <c r="A358" s="4">
        <f>IF('True_Odds_Calculator_3-way'!A359="","",'True_Odds_Calculator_3-way'!A359)</f>
        <v>1.25</v>
      </c>
      <c r="B358" s="4">
        <f>IF('True_Odds_Calculator_3-way'!B359="","",'True_Odds_Calculator_3-way'!B359)</f>
        <v>6.34</v>
      </c>
      <c r="C358" s="4">
        <f>IF('True_Odds_Calculator_3-way'!C359="","",'True_Odds_Calculator_3-way'!C359)</f>
        <v>12.93</v>
      </c>
      <c r="D358" s="4">
        <f t="shared" si="25"/>
        <v>3.5068227119578577E-2</v>
      </c>
      <c r="E358" s="4">
        <f t="shared" si="26"/>
        <v>1.2685355384887418</v>
      </c>
      <c r="F358" s="4">
        <f t="shared" si="27"/>
        <v>6.8474719923909726</v>
      </c>
      <c r="G358" s="4">
        <f t="shared" si="28"/>
        <v>15.232266599939051</v>
      </c>
      <c r="I358" s="4">
        <f t="shared" si="29"/>
        <v>1.0350682271195786</v>
      </c>
    </row>
    <row r="359" spans="1:9" x14ac:dyDescent="0.2">
      <c r="A359" s="4">
        <f>IF('True_Odds_Calculator_3-way'!A360="","",'True_Odds_Calculator_3-way'!A360)</f>
        <v>15.26</v>
      </c>
      <c r="B359" s="4">
        <f>IF('True_Odds_Calculator_3-way'!B360="","",'True_Odds_Calculator_3-way'!B360)</f>
        <v>7.91</v>
      </c>
      <c r="C359" s="4">
        <f>IF('True_Odds_Calculator_3-way'!C360="","",'True_Odds_Calculator_3-way'!C360)</f>
        <v>1.18</v>
      </c>
      <c r="D359" s="4">
        <f t="shared" si="25"/>
        <v>3.9410676910453413E-2</v>
      </c>
      <c r="E359" s="4">
        <f t="shared" si="26"/>
        <v>19.086188718700416</v>
      </c>
      <c r="F359" s="4">
        <f t="shared" si="27"/>
        <v>8.8272660963743537</v>
      </c>
      <c r="G359" s="4">
        <f t="shared" si="28"/>
        <v>1.1985798246061163</v>
      </c>
      <c r="I359" s="4">
        <f t="shared" si="29"/>
        <v>1.0394106769104534</v>
      </c>
    </row>
    <row r="360" spans="1:9" x14ac:dyDescent="0.2">
      <c r="A360" s="4">
        <f>IF('True_Odds_Calculator_3-way'!A361="","",'True_Odds_Calculator_3-way'!A361)</f>
        <v>1.32</v>
      </c>
      <c r="B360" s="4">
        <f>IF('True_Odds_Calculator_3-way'!B361="","",'True_Odds_Calculator_3-way'!B361)</f>
        <v>5.81</v>
      </c>
      <c r="C360" s="4">
        <f>IF('True_Odds_Calculator_3-way'!C361="","",'True_Odds_Calculator_3-way'!C361)</f>
        <v>9.56</v>
      </c>
      <c r="D360" s="4">
        <f t="shared" si="25"/>
        <v>3.4295307622927762E-2</v>
      </c>
      <c r="E360" s="4">
        <f t="shared" si="26"/>
        <v>1.3402238918886036</v>
      </c>
      <c r="F360" s="4">
        <f t="shared" si="27"/>
        <v>6.2233457842130209</v>
      </c>
      <c r="G360" s="4">
        <f t="shared" si="28"/>
        <v>10.732983193605358</v>
      </c>
      <c r="I360" s="4">
        <f t="shared" si="29"/>
        <v>1.0342953076229278</v>
      </c>
    </row>
    <row r="361" spans="1:9" x14ac:dyDescent="0.2">
      <c r="A361" s="4">
        <f>IF('True_Odds_Calculator_3-way'!A362="","",'True_Odds_Calculator_3-way'!A362)</f>
        <v>2.4900000000000002</v>
      </c>
      <c r="B361" s="4">
        <f>IF('True_Odds_Calculator_3-way'!B362="","",'True_Odds_Calculator_3-way'!B362)</f>
        <v>3.09</v>
      </c>
      <c r="C361" s="4">
        <f>IF('True_Odds_Calculator_3-way'!C362="","",'True_Odds_Calculator_3-way'!C362)</f>
        <v>3.13</v>
      </c>
      <c r="D361" s="4">
        <f t="shared" si="25"/>
        <v>4.4719839063440681E-2</v>
      </c>
      <c r="E361" s="4">
        <f t="shared" si="26"/>
        <v>2.5859852195563677</v>
      </c>
      <c r="F361" s="4">
        <f t="shared" si="27"/>
        <v>3.2392023038958739</v>
      </c>
      <c r="G361" s="4">
        <f t="shared" si="28"/>
        <v>3.2831858986183033</v>
      </c>
      <c r="I361" s="4">
        <f t="shared" si="29"/>
        <v>1.0447198390634407</v>
      </c>
    </row>
    <row r="362" spans="1:9" x14ac:dyDescent="0.2">
      <c r="A362" s="4">
        <f>IF('True_Odds_Calculator_3-way'!A363="","",'True_Odds_Calculator_3-way'!A363)</f>
        <v>2.75</v>
      </c>
      <c r="B362" s="4">
        <f>IF('True_Odds_Calculator_3-way'!B363="","",'True_Odds_Calculator_3-way'!B363)</f>
        <v>3.38</v>
      </c>
      <c r="C362" s="4">
        <f>IF('True_Odds_Calculator_3-way'!C363="","",'True_Odds_Calculator_3-way'!C363)</f>
        <v>2.76</v>
      </c>
      <c r="D362" s="4">
        <f t="shared" si="25"/>
        <v>2.1813192381754387E-2</v>
      </c>
      <c r="E362" s="4">
        <f t="shared" si="26"/>
        <v>2.806109352895708</v>
      </c>
      <c r="F362" s="4">
        <f t="shared" si="27"/>
        <v>3.4651604653675765</v>
      </c>
      <c r="G362" s="4">
        <f t="shared" si="28"/>
        <v>2.8165223564888344</v>
      </c>
      <c r="I362" s="4">
        <f t="shared" si="29"/>
        <v>1.0218131923817544</v>
      </c>
    </row>
    <row r="363" spans="1:9" x14ac:dyDescent="0.2">
      <c r="A363" s="4">
        <f>IF('True_Odds_Calculator_3-way'!A364="","",'True_Odds_Calculator_3-way'!A364)</f>
        <v>1.35</v>
      </c>
      <c r="B363" s="4">
        <f>IF('True_Odds_Calculator_3-way'!B364="","",'True_Odds_Calculator_3-way'!B364)</f>
        <v>5.41</v>
      </c>
      <c r="C363" s="4">
        <f>IF('True_Odds_Calculator_3-way'!C364="","",'True_Odds_Calculator_3-way'!C364)</f>
        <v>8.85</v>
      </c>
      <c r="D363" s="4">
        <f t="shared" si="25"/>
        <v>3.8577974572209905E-2</v>
      </c>
      <c r="E363" s="4">
        <f t="shared" si="26"/>
        <v>1.3738501604501425</v>
      </c>
      <c r="F363" s="4">
        <f t="shared" si="27"/>
        <v>5.8145092915149563</v>
      </c>
      <c r="G363" s="4">
        <f t="shared" si="28"/>
        <v>9.9865156647727016</v>
      </c>
      <c r="I363" s="4">
        <f t="shared" si="29"/>
        <v>1.0385779745722099</v>
      </c>
    </row>
    <row r="364" spans="1:9" x14ac:dyDescent="0.2">
      <c r="A364" s="4">
        <f>IF('True_Odds_Calculator_3-way'!A365="","",'True_Odds_Calculator_3-way'!A365)</f>
        <v>4.97</v>
      </c>
      <c r="B364" s="4">
        <f>IF('True_Odds_Calculator_3-way'!B365="","",'True_Odds_Calculator_3-way'!B365)</f>
        <v>3.39</v>
      </c>
      <c r="C364" s="4">
        <f>IF('True_Odds_Calculator_3-way'!C365="","",'True_Odds_Calculator_3-way'!C365)</f>
        <v>1.89</v>
      </c>
      <c r="D364" s="4">
        <f t="shared" si="25"/>
        <v>2.5293023298756934E-2</v>
      </c>
      <c r="E364" s="4">
        <f t="shared" si="26"/>
        <v>5.1873613798781468</v>
      </c>
      <c r="F364" s="4">
        <f t="shared" si="27"/>
        <v>3.4897406844555667</v>
      </c>
      <c r="G364" s="4">
        <f t="shared" si="28"/>
        <v>1.9206040665437503</v>
      </c>
      <c r="I364" s="4">
        <f t="shared" si="29"/>
        <v>1.0252930232987569</v>
      </c>
    </row>
    <row r="365" spans="1:9" x14ac:dyDescent="0.2">
      <c r="A365" s="4">
        <f>IF('True_Odds_Calculator_3-way'!A366="","",'True_Odds_Calculator_3-way'!A366)</f>
        <v>3.2</v>
      </c>
      <c r="B365" s="4">
        <f>IF('True_Odds_Calculator_3-way'!B366="","",'True_Odds_Calculator_3-way'!B366)</f>
        <v>2.81</v>
      </c>
      <c r="C365" s="4">
        <f>IF('True_Odds_Calculator_3-way'!C366="","",'True_Odds_Calculator_3-way'!C366)</f>
        <v>2.74</v>
      </c>
      <c r="D365" s="4">
        <f t="shared" si="25"/>
        <v>3.3335389770631441E-2</v>
      </c>
      <c r="E365" s="4">
        <f t="shared" si="26"/>
        <v>3.3179798966462095</v>
      </c>
      <c r="F365" s="4">
        <f t="shared" si="27"/>
        <v>2.9005677581792808</v>
      </c>
      <c r="G365" s="4">
        <f t="shared" si="28"/>
        <v>2.8260426049945937</v>
      </c>
      <c r="I365" s="4">
        <f t="shared" si="29"/>
        <v>1.0333353897706314</v>
      </c>
    </row>
    <row r="366" spans="1:9" x14ac:dyDescent="0.2">
      <c r="A366" s="4">
        <f>IF('True_Odds_Calculator_3-way'!A367="","",'True_Odds_Calculator_3-way'!A367)</f>
        <v>1.83</v>
      </c>
      <c r="B366" s="4">
        <f>IF('True_Odds_Calculator_3-way'!B367="","",'True_Odds_Calculator_3-way'!B367)</f>
        <v>3.38</v>
      </c>
      <c r="C366" s="4">
        <f>IF('True_Odds_Calculator_3-way'!C367="","",'True_Odds_Calculator_3-way'!C367)</f>
        <v>5.19</v>
      </c>
      <c r="D366" s="4">
        <f t="shared" si="25"/>
        <v>3.4984302957682623E-2</v>
      </c>
      <c r="E366" s="4">
        <f t="shared" si="26"/>
        <v>1.8699045576025222</v>
      </c>
      <c r="F366" s="4">
        <f t="shared" si="27"/>
        <v>3.5186915058100419</v>
      </c>
      <c r="G366" s="4">
        <f t="shared" si="28"/>
        <v>5.5243493335618625</v>
      </c>
      <c r="I366" s="4">
        <f t="shared" si="29"/>
        <v>1.0349843029576826</v>
      </c>
    </row>
    <row r="367" spans="1:9" x14ac:dyDescent="0.2">
      <c r="A367" s="4">
        <f>IF('True_Odds_Calculator_3-way'!A368="","",'True_Odds_Calculator_3-way'!A368)</f>
        <v>3.34</v>
      </c>
      <c r="B367" s="4">
        <f>IF('True_Odds_Calculator_3-way'!B368="","",'True_Odds_Calculator_3-way'!B368)</f>
        <v>2.83</v>
      </c>
      <c r="C367" s="4">
        <f>IF('True_Odds_Calculator_3-way'!C368="","",'True_Odds_Calculator_3-way'!C368)</f>
        <v>2.63</v>
      </c>
      <c r="D367" s="4">
        <f t="shared" si="25"/>
        <v>3.298622494628356E-2</v>
      </c>
      <c r="E367" s="4">
        <f t="shared" si="26"/>
        <v>3.4673367773373038</v>
      </c>
      <c r="F367" s="4">
        <f t="shared" si="27"/>
        <v>2.9208893294239755</v>
      </c>
      <c r="G367" s="4">
        <f t="shared" si="28"/>
        <v>2.70831896154447</v>
      </c>
      <c r="I367" s="4">
        <f t="shared" si="29"/>
        <v>1.0329862249462836</v>
      </c>
    </row>
    <row r="368" spans="1:9" x14ac:dyDescent="0.2">
      <c r="A368" s="4">
        <f>IF('True_Odds_Calculator_3-way'!A369="","",'True_Odds_Calculator_3-way'!A369)</f>
        <v>3.47</v>
      </c>
      <c r="B368" s="4">
        <f>IF('True_Odds_Calculator_3-way'!B369="","",'True_Odds_Calculator_3-way'!B369)</f>
        <v>2.9</v>
      </c>
      <c r="C368" s="4">
        <f>IF('True_Odds_Calculator_3-way'!C369="","",'True_Odds_Calculator_3-way'!C369)</f>
        <v>2.5</v>
      </c>
      <c r="D368" s="4">
        <f t="shared" si="25"/>
        <v>3.3012024247242255E-2</v>
      </c>
      <c r="E368" s="4">
        <f t="shared" si="26"/>
        <v>3.6077583116231264</v>
      </c>
      <c r="F368" s="4">
        <f t="shared" si="27"/>
        <v>2.9955942765286068</v>
      </c>
      <c r="G368" s="4">
        <f t="shared" si="28"/>
        <v>2.5707205749612543</v>
      </c>
      <c r="I368" s="4">
        <f t="shared" si="29"/>
        <v>1.0330120242472423</v>
      </c>
    </row>
    <row r="369" spans="1:9" x14ac:dyDescent="0.2">
      <c r="A369" s="4">
        <f>IF('True_Odds_Calculator_3-way'!A370="","",'True_Odds_Calculator_3-way'!A370)</f>
        <v>2.88</v>
      </c>
      <c r="B369" s="4">
        <f>IF('True_Odds_Calculator_3-way'!B370="","",'True_Odds_Calculator_3-way'!B370)</f>
        <v>3.02</v>
      </c>
      <c r="C369" s="4">
        <f>IF('True_Odds_Calculator_3-way'!C370="","",'True_Odds_Calculator_3-way'!C370)</f>
        <v>2.81</v>
      </c>
      <c r="D369" s="4">
        <f t="shared" si="25"/>
        <v>3.4219936157788178E-2</v>
      </c>
      <c r="E369" s="4">
        <f t="shared" si="26"/>
        <v>2.9778249401679524</v>
      </c>
      <c r="F369" s="4">
        <f t="shared" si="27"/>
        <v>3.1277447677797547</v>
      </c>
      <c r="G369" s="4">
        <f t="shared" si="28"/>
        <v>2.9030505309216776</v>
      </c>
      <c r="I369" s="4">
        <f t="shared" si="29"/>
        <v>1.0342199361577882</v>
      </c>
    </row>
    <row r="370" spans="1:9" x14ac:dyDescent="0.2">
      <c r="A370" s="4">
        <f>IF('True_Odds_Calculator_3-way'!A371="","",'True_Odds_Calculator_3-way'!A371)</f>
        <v>2.37</v>
      </c>
      <c r="B370" s="4">
        <f>IF('True_Odds_Calculator_3-way'!B371="","",'True_Odds_Calculator_3-way'!B371)</f>
        <v>3.44</v>
      </c>
      <c r="C370" s="4">
        <f>IF('True_Odds_Calculator_3-way'!C371="","",'True_Odds_Calculator_3-way'!C371)</f>
        <v>3.01</v>
      </c>
      <c r="D370" s="4">
        <f t="shared" si="25"/>
        <v>4.4864516309909286E-2</v>
      </c>
      <c r="E370" s="4">
        <f t="shared" si="26"/>
        <v>2.4570864356282183</v>
      </c>
      <c r="F370" s="4">
        <f t="shared" si="27"/>
        <v>3.6265674778011254</v>
      </c>
      <c r="G370" s="4">
        <f t="shared" si="28"/>
        <v>3.1518788798150204</v>
      </c>
      <c r="I370" s="4">
        <f t="shared" si="29"/>
        <v>1.0448645163099093</v>
      </c>
    </row>
    <row r="371" spans="1:9" x14ac:dyDescent="0.2">
      <c r="A371" s="4">
        <f>IF('True_Odds_Calculator_3-way'!A372="","",'True_Odds_Calculator_3-way'!A372)</f>
        <v>2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4.13</v>
      </c>
      <c r="D371" s="4">
        <f t="shared" si="25"/>
        <v>4.0638213291894099E-2</v>
      </c>
      <c r="E371" s="4">
        <f t="shared" si="26"/>
        <v>2.0556931306027439</v>
      </c>
      <c r="F371" s="4">
        <f t="shared" si="27"/>
        <v>3.5092473209190258</v>
      </c>
      <c r="G371" s="4">
        <f t="shared" si="28"/>
        <v>4.3747463834945064</v>
      </c>
      <c r="I371" s="4">
        <f t="shared" si="29"/>
        <v>1.0406382132918941</v>
      </c>
    </row>
    <row r="372" spans="1:9" x14ac:dyDescent="0.2">
      <c r="A372" s="4">
        <f>IF('True_Odds_Calculator_3-way'!A373="","",'True_Odds_Calculator_3-way'!A373)</f>
        <v>5.21</v>
      </c>
      <c r="B372" s="4">
        <f>IF('True_Odds_Calculator_3-way'!B373="","",'True_Odds_Calculator_3-way'!B373)</f>
        <v>4.0999999999999996</v>
      </c>
      <c r="C372" s="4">
        <f>IF('True_Odds_Calculator_3-way'!C373="","",'True_Odds_Calculator_3-way'!C373)</f>
        <v>1.65</v>
      </c>
      <c r="D372" s="4">
        <f t="shared" si="25"/>
        <v>4.1901624739506982E-2</v>
      </c>
      <c r="E372" s="4">
        <f t="shared" si="26"/>
        <v>5.6188812396542707</v>
      </c>
      <c r="F372" s="4">
        <f t="shared" si="27"/>
        <v>4.349050802771397</v>
      </c>
      <c r="G372" s="4">
        <f t="shared" si="28"/>
        <v>1.6889227336292041</v>
      </c>
      <c r="I372" s="4">
        <f t="shared" si="29"/>
        <v>1.041901624739507</v>
      </c>
    </row>
    <row r="373" spans="1:9" x14ac:dyDescent="0.2">
      <c r="A373" s="4">
        <f>IF('True_Odds_Calculator_3-way'!A374="","",'True_Odds_Calculator_3-way'!A374)</f>
        <v>1.76</v>
      </c>
      <c r="B373" s="4">
        <f>IF('True_Odds_Calculator_3-way'!B374="","",'True_Odds_Calculator_3-way'!B374)</f>
        <v>3.67</v>
      </c>
      <c r="C373" s="4">
        <f>IF('True_Odds_Calculator_3-way'!C374="","",'True_Odds_Calculator_3-way'!C374)</f>
        <v>5.12</v>
      </c>
      <c r="D373" s="4">
        <f t="shared" si="25"/>
        <v>3.5973882214515918E-2</v>
      </c>
      <c r="E373" s="4">
        <f t="shared" si="26"/>
        <v>1.7979450505734678</v>
      </c>
      <c r="F373" s="4">
        <f t="shared" si="27"/>
        <v>3.8389444566888975</v>
      </c>
      <c r="G373" s="4">
        <f t="shared" si="28"/>
        <v>5.4549062937653527</v>
      </c>
      <c r="I373" s="4">
        <f t="shared" si="29"/>
        <v>1.0359738822145159</v>
      </c>
    </row>
    <row r="374" spans="1:9" x14ac:dyDescent="0.2">
      <c r="A374" s="4">
        <f>IF('True_Odds_Calculator_3-way'!A375="","",'True_Odds_Calculator_3-way'!A375)</f>
        <v>1.87</v>
      </c>
      <c r="B374" s="4">
        <f>IF('True_Odds_Calculator_3-way'!B375="","",'True_Odds_Calculator_3-way'!B375)</f>
        <v>4.01</v>
      </c>
      <c r="C374" s="4">
        <f>IF('True_Odds_Calculator_3-way'!C375="","",'True_Odds_Calculator_3-way'!C375)</f>
        <v>4.1900000000000004</v>
      </c>
      <c r="D374" s="4">
        <f t="shared" si="25"/>
        <v>2.2799401379134832E-2</v>
      </c>
      <c r="E374" s="4">
        <f t="shared" si="26"/>
        <v>1.896958871652042</v>
      </c>
      <c r="F374" s="4">
        <f t="shared" si="27"/>
        <v>4.1360468544512479</v>
      </c>
      <c r="G374" s="4">
        <f t="shared" si="28"/>
        <v>4.3278112015319925</v>
      </c>
      <c r="I374" s="4">
        <f t="shared" si="29"/>
        <v>1.0227994013791348</v>
      </c>
    </row>
    <row r="375" spans="1:9" x14ac:dyDescent="0.2">
      <c r="A375" s="4">
        <f>IF('True_Odds_Calculator_3-way'!A376="","",'True_Odds_Calculator_3-way'!A376)</f>
        <v>2.56</v>
      </c>
      <c r="B375" s="4">
        <f>IF('True_Odds_Calculator_3-way'!B376="","",'True_Odds_Calculator_3-way'!B376)</f>
        <v>3.46</v>
      </c>
      <c r="C375" s="4">
        <f>IF('True_Odds_Calculator_3-way'!C376="","",'True_Odds_Calculator_3-way'!C376)</f>
        <v>2.93</v>
      </c>
      <c r="D375" s="4">
        <f t="shared" si="25"/>
        <v>2.0939269368107416E-2</v>
      </c>
      <c r="E375" s="4">
        <f t="shared" si="26"/>
        <v>2.6065747375424033</v>
      </c>
      <c r="F375" s="4">
        <f t="shared" si="27"/>
        <v>3.545626734371123</v>
      </c>
      <c r="G375" s="4">
        <f t="shared" si="28"/>
        <v>2.9911715105798962</v>
      </c>
      <c r="I375" s="4">
        <f t="shared" si="29"/>
        <v>1.0209392693681074</v>
      </c>
    </row>
    <row r="376" spans="1:9" x14ac:dyDescent="0.2">
      <c r="A376" s="4">
        <f>IF('True_Odds_Calculator_3-way'!A377="","",'True_Odds_Calculator_3-way'!A377)</f>
        <v>2.37</v>
      </c>
      <c r="B376" s="4">
        <f>IF('True_Odds_Calculator_3-way'!B377="","",'True_Odds_Calculator_3-way'!B377)</f>
        <v>3.11</v>
      </c>
      <c r="C376" s="4">
        <f>IF('True_Odds_Calculator_3-way'!C377="","",'True_Odds_Calculator_3-way'!C377)</f>
        <v>3.38</v>
      </c>
      <c r="D376" s="4">
        <f t="shared" si="25"/>
        <v>3.9342324795851313E-2</v>
      </c>
      <c r="E376" s="4">
        <f t="shared" si="26"/>
        <v>2.4460234775897551</v>
      </c>
      <c r="F376" s="4">
        <f t="shared" si="27"/>
        <v>3.2422341187834318</v>
      </c>
      <c r="G376" s="4">
        <f t="shared" si="28"/>
        <v>3.5367697449446971</v>
      </c>
      <c r="I376" s="4">
        <f t="shared" si="29"/>
        <v>1.0393423247958513</v>
      </c>
    </row>
    <row r="377" spans="1:9" x14ac:dyDescent="0.2">
      <c r="A377" s="4">
        <f>IF('True_Odds_Calculator_3-way'!A378="","",'True_Odds_Calculator_3-way'!A378)</f>
        <v>2.54</v>
      </c>
      <c r="B377" s="4">
        <f>IF('True_Odds_Calculator_3-way'!B378="","",'True_Odds_Calculator_3-way'!B378)</f>
        <v>2.72</v>
      </c>
      <c r="C377" s="4">
        <f>IF('True_Odds_Calculator_3-way'!C378="","",'True_Odds_Calculator_3-way'!C378)</f>
        <v>3.47</v>
      </c>
      <c r="D377" s="4">
        <f t="shared" si="25"/>
        <v>4.9532284265449977E-2</v>
      </c>
      <c r="E377" s="4">
        <f t="shared" si="26"/>
        <v>2.6511835709400886</v>
      </c>
      <c r="F377" s="4">
        <f t="shared" si="27"/>
        <v>2.8478969773266232</v>
      </c>
      <c r="G377" s="4">
        <f t="shared" si="28"/>
        <v>3.6808866153203015</v>
      </c>
      <c r="I377" s="4">
        <f t="shared" si="29"/>
        <v>1.04953228426545</v>
      </c>
    </row>
    <row r="378" spans="1:9" x14ac:dyDescent="0.2">
      <c r="A378" s="4">
        <f>IF('True_Odds_Calculator_3-way'!A379="","",'True_Odds_Calculator_3-way'!A379)</f>
        <v>1.84</v>
      </c>
      <c r="B378" s="4">
        <f>IF('True_Odds_Calculator_3-way'!B379="","",'True_Odds_Calculator_3-way'!B379)</f>
        <v>3.79</v>
      </c>
      <c r="C378" s="4">
        <f>IF('True_Odds_Calculator_3-way'!C379="","",'True_Odds_Calculator_3-way'!C379)</f>
        <v>4.5999999999999996</v>
      </c>
      <c r="D378" s="4">
        <f t="shared" si="25"/>
        <v>2.4721807961454623E-2</v>
      </c>
      <c r="E378" s="4">
        <f t="shared" si="26"/>
        <v>1.8683289276273487</v>
      </c>
      <c r="F378" s="4">
        <f t="shared" si="27"/>
        <v>3.9121849053781137</v>
      </c>
      <c r="G378" s="4">
        <f t="shared" si="28"/>
        <v>4.7812414297467773</v>
      </c>
      <c r="I378" s="4">
        <f t="shared" si="29"/>
        <v>1.0247218079614546</v>
      </c>
    </row>
    <row r="379" spans="1:9" x14ac:dyDescent="0.2">
      <c r="A379" s="4">
        <f>IF('True_Odds_Calculator_3-way'!A380="","",'True_Odds_Calculator_3-way'!A380)</f>
        <v>2.8</v>
      </c>
      <c r="B379" s="4">
        <f>IF('True_Odds_Calculator_3-way'!B380="","",'True_Odds_Calculator_3-way'!B380)</f>
        <v>3.23</v>
      </c>
      <c r="C379" s="4">
        <f>IF('True_Odds_Calculator_3-way'!C380="","",'True_Odds_Calculator_3-way'!C380)</f>
        <v>2.73</v>
      </c>
      <c r="D379" s="4">
        <f t="shared" si="25"/>
        <v>3.3040746663037801E-2</v>
      </c>
      <c r="E379" s="4">
        <f t="shared" si="26"/>
        <v>2.8890939670612905</v>
      </c>
      <c r="F379" s="4">
        <f t="shared" si="27"/>
        <v>3.3491419419774271</v>
      </c>
      <c r="G379" s="4">
        <f t="shared" si="28"/>
        <v>2.8146276326919293</v>
      </c>
      <c r="I379" s="4">
        <f t="shared" si="29"/>
        <v>1.0330407466630378</v>
      </c>
    </row>
    <row r="380" spans="1:9" x14ac:dyDescent="0.2">
      <c r="A380" s="4">
        <f>IF('True_Odds_Calculator_3-way'!A381="","",'True_Odds_Calculator_3-way'!A381)</f>
        <v>2.38</v>
      </c>
      <c r="B380" s="4">
        <f>IF('True_Odds_Calculator_3-way'!B381="","",'True_Odds_Calculator_3-way'!B381)</f>
        <v>3.42</v>
      </c>
      <c r="C380" s="4">
        <f>IF('True_Odds_Calculator_3-way'!C381="","",'True_Odds_Calculator_3-way'!C381)</f>
        <v>3.12</v>
      </c>
      <c r="D380" s="4">
        <f t="shared" si="25"/>
        <v>3.3078548558424625E-2</v>
      </c>
      <c r="E380" s="4">
        <f t="shared" si="26"/>
        <v>2.4441398893438393</v>
      </c>
      <c r="F380" s="4">
        <f t="shared" si="27"/>
        <v>3.5540204971350131</v>
      </c>
      <c r="G380" s="4">
        <f t="shared" si="28"/>
        <v>3.2311572724459712</v>
      </c>
      <c r="I380" s="4">
        <f t="shared" si="29"/>
        <v>1.0330785485584246</v>
      </c>
    </row>
    <row r="381" spans="1:9" x14ac:dyDescent="0.2">
      <c r="A381" s="4">
        <f>IF('True_Odds_Calculator_3-way'!A382="","",'True_Odds_Calculator_3-way'!A382)</f>
        <v>2.5099999999999998</v>
      </c>
      <c r="B381" s="4">
        <f>IF('True_Odds_Calculator_3-way'!B382="","",'True_Odds_Calculator_3-way'!B382)</f>
        <v>3.17</v>
      </c>
      <c r="C381" s="4">
        <f>IF('True_Odds_Calculator_3-way'!C382="","",'True_Odds_Calculator_3-way'!C382)</f>
        <v>3.03</v>
      </c>
      <c r="D381" s="4">
        <f t="shared" si="25"/>
        <v>4.3896791051533324E-2</v>
      </c>
      <c r="E381" s="4">
        <f t="shared" si="26"/>
        <v>2.6056994774039168</v>
      </c>
      <c r="F381" s="4">
        <f t="shared" si="27"/>
        <v>3.3241901531331508</v>
      </c>
      <c r="G381" s="4">
        <f t="shared" si="28"/>
        <v>3.1705696100014196</v>
      </c>
      <c r="I381" s="4">
        <f t="shared" si="29"/>
        <v>1.0438967910515333</v>
      </c>
    </row>
    <row r="382" spans="1:9" x14ac:dyDescent="0.2">
      <c r="A382" s="4">
        <f>IF('True_Odds_Calculator_3-way'!A383="","",'True_Odds_Calculator_3-way'!A383)</f>
        <v>2.99</v>
      </c>
      <c r="B382" s="4">
        <f>IF('True_Odds_Calculator_3-way'!B383="","",'True_Odds_Calculator_3-way'!B383)</f>
        <v>2.83</v>
      </c>
      <c r="C382" s="4">
        <f>IF('True_Odds_Calculator_3-way'!C383="","",'True_Odds_Calculator_3-way'!C383)</f>
        <v>2.9</v>
      </c>
      <c r="D382" s="4">
        <f t="shared" si="25"/>
        <v>3.2632637201377657E-2</v>
      </c>
      <c r="E382" s="4">
        <f t="shared" si="26"/>
        <v>3.0905154988008094</v>
      </c>
      <c r="F382" s="4">
        <f t="shared" si="27"/>
        <v>2.9198841197307819</v>
      </c>
      <c r="G382" s="4">
        <f t="shared" si="28"/>
        <v>2.9944598856263318</v>
      </c>
      <c r="I382" s="4">
        <f t="shared" si="29"/>
        <v>1.0326326372013777</v>
      </c>
    </row>
    <row r="383" spans="1:9" x14ac:dyDescent="0.2">
      <c r="A383" s="4">
        <f>IF('True_Odds_Calculator_3-way'!A384="","",'True_Odds_Calculator_3-way'!A384)</f>
        <v>1.54</v>
      </c>
      <c r="B383" s="4">
        <f>IF('True_Odds_Calculator_3-way'!B384="","",'True_Odds_Calculator_3-way'!B384)</f>
        <v>3.89</v>
      </c>
      <c r="C383" s="4">
        <f>IF('True_Odds_Calculator_3-way'!C384="","",'True_Odds_Calculator_3-way'!C384)</f>
        <v>7.63</v>
      </c>
      <c r="D383" s="4">
        <f t="shared" si="25"/>
        <v>3.7481657042516492E-2</v>
      </c>
      <c r="E383" s="4">
        <f t="shared" si="26"/>
        <v>1.5702117917969818</v>
      </c>
      <c r="F383" s="4">
        <f t="shared" si="27"/>
        <v>4.088716595554966</v>
      </c>
      <c r="G383" s="4">
        <f t="shared" si="28"/>
        <v>8.4339992095249663</v>
      </c>
      <c r="I383" s="4">
        <f t="shared" si="29"/>
        <v>1.0374816570425165</v>
      </c>
    </row>
    <row r="384" spans="1:9" x14ac:dyDescent="0.2">
      <c r="A384" s="4">
        <f>IF('True_Odds_Calculator_3-way'!A385="","",'True_Odds_Calculator_3-way'!A385)</f>
        <v>1.93</v>
      </c>
      <c r="B384" s="4">
        <f>IF('True_Odds_Calculator_3-way'!B385="","",'True_Odds_Calculator_3-way'!B385)</f>
        <v>3.69</v>
      </c>
      <c r="C384" s="4">
        <f>IF('True_Odds_Calculator_3-way'!C385="","",'True_Odds_Calculator_3-way'!C385)</f>
        <v>3.95</v>
      </c>
      <c r="D384" s="4">
        <f t="shared" si="25"/>
        <v>4.2301982015032324E-2</v>
      </c>
      <c r="E384" s="4">
        <f t="shared" si="26"/>
        <v>1.9839929293690373</v>
      </c>
      <c r="F384" s="4">
        <f t="shared" si="27"/>
        <v>3.8925341487506175</v>
      </c>
      <c r="G384" s="4">
        <f t="shared" si="28"/>
        <v>4.1829821044390583</v>
      </c>
      <c r="I384" s="4">
        <f t="shared" si="29"/>
        <v>1.0423019820150323</v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1.54</v>
      </c>
      <c r="B2" s="4">
        <f>IF('True_Odds_Calculator_2-way'!B3="","",'True_Odds_Calculator_2-way'!B3)</f>
        <v>2.59</v>
      </c>
      <c r="C2" s="4">
        <f>1/A2</f>
        <v>0.64935064935064934</v>
      </c>
      <c r="D2">
        <f>1/B2</f>
        <v>0.38610038610038611</v>
      </c>
      <c r="E2">
        <f>C2+D2-1</f>
        <v>3.5451035451035562E-2</v>
      </c>
      <c r="F2">
        <f>C2+D2-(C2*D2)-1</f>
        <v>-0.21526350097778657</v>
      </c>
      <c r="G2">
        <v>0</v>
      </c>
      <c r="H2">
        <f>C2*D2</f>
        <v>0.25071453642882213</v>
      </c>
      <c r="I2">
        <f>((-4*F2*H2)^0.5)/(2*F2)</f>
        <v>-1.0792065137302937</v>
      </c>
      <c r="J2">
        <f>(-((-4*F2*H2)^0.5))/(2*F2)</f>
        <v>1.0792065137302937</v>
      </c>
      <c r="K2">
        <f>IF(A2="","",(C2/($J2+C2-($J2*C2))))</f>
        <v>0.6318031307725428</v>
      </c>
      <c r="L2">
        <f>IF(B2="","",(D2/($J2+D2-($J2*D2))))</f>
        <v>0.36819686922745715</v>
      </c>
      <c r="M2">
        <f>IF(A2="","",1/K2)</f>
        <v>1.5827715174143586</v>
      </c>
      <c r="N2">
        <f>IF(B2="","",1/L2)</f>
        <v>2.7159383568311668</v>
      </c>
    </row>
    <row r="3" spans="1:14" x14ac:dyDescent="0.25">
      <c r="A3" s="4">
        <f>IF('True_Odds_Calculator_2-way'!A4="","",'True_Odds_Calculator_2-way'!A4)</f>
        <v>1.93</v>
      </c>
      <c r="B3" s="4">
        <f>IF('True_Odds_Calculator_2-way'!B4="","",'True_Odds_Calculator_2-way'!B4)</f>
        <v>1.98</v>
      </c>
      <c r="C3" s="4">
        <f t="shared" ref="C3:C66" si="0">1/A3</f>
        <v>0.5181347150259068</v>
      </c>
      <c r="D3">
        <f t="shared" ref="D3:D66" si="1">1/B3</f>
        <v>0.50505050505050508</v>
      </c>
      <c r="E3">
        <f t="shared" ref="E3:E66" si="2">C3+D3-1</f>
        <v>2.3185220076411994E-2</v>
      </c>
      <c r="F3">
        <f t="shared" ref="F3:F66" si="3">C3+D3-(C3*D3)-1</f>
        <v>-0.23849897943162168</v>
      </c>
      <c r="G3">
        <v>0</v>
      </c>
      <c r="H3">
        <f t="shared" ref="H3:H66" si="4">C3*D3</f>
        <v>0.26168419950803373</v>
      </c>
      <c r="I3">
        <f t="shared" ref="I3:I66" si="5">((-4*F3*H3)^0.5)/(2*F3)</f>
        <v>-1.0474793930096669</v>
      </c>
      <c r="J3">
        <f t="shared" ref="J3:J66" si="6">(-((-4*F3*H3)^0.5))/(2*F3)</f>
        <v>1.0474793930096669</v>
      </c>
      <c r="K3">
        <f t="shared" ref="K3:K66" si="7">IF(A3="","",(C3/($J3+C3-($J3*C3))))</f>
        <v>0.50654562421980165</v>
      </c>
      <c r="L3">
        <f t="shared" ref="L3:L66" si="8">IF(B3="","",(D3/($J3+D3-($J3*D3))))</f>
        <v>0.49345437578019818</v>
      </c>
      <c r="M3">
        <f t="shared" ref="M3:M66" si="9">IF(A3="","",1/K3)</f>
        <v>1.9741558354989901</v>
      </c>
      <c r="N3">
        <f t="shared" ref="N3:N66" si="10">IF(B3="","",1/L3)</f>
        <v>2.0265298051494733</v>
      </c>
    </row>
    <row r="4" spans="1:14" x14ac:dyDescent="0.25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0.49261083743842371</v>
      </c>
      <c r="D4">
        <f t="shared" si="1"/>
        <v>0.5376344086021505</v>
      </c>
      <c r="E4">
        <f t="shared" si="2"/>
        <v>3.0245246040574214E-2</v>
      </c>
      <c r="F4">
        <f t="shared" si="3"/>
        <v>-0.23459929021664283</v>
      </c>
      <c r="G4">
        <v>0</v>
      </c>
      <c r="H4">
        <f t="shared" si="4"/>
        <v>0.26484453625721704</v>
      </c>
      <c r="I4">
        <f t="shared" si="5"/>
        <v>-1.0625078858299792</v>
      </c>
      <c r="J4">
        <f t="shared" si="6"/>
        <v>1.0625078858299792</v>
      </c>
      <c r="K4">
        <f t="shared" si="7"/>
        <v>0.47746756040114985</v>
      </c>
      <c r="L4">
        <f t="shared" si="8"/>
        <v>0.5225324395988501</v>
      </c>
      <c r="M4">
        <f t="shared" si="9"/>
        <v>2.0943831224048783</v>
      </c>
      <c r="N4">
        <f t="shared" si="10"/>
        <v>1.9137567818137824</v>
      </c>
    </row>
    <row r="5" spans="1:14" x14ac:dyDescent="0.25">
      <c r="A5" s="4">
        <f>IF('True_Odds_Calculator_2-way'!A6="","",'True_Odds_Calculator_2-way'!A6)</f>
        <v>1.7</v>
      </c>
      <c r="B5" s="4">
        <f>IF('True_Odds_Calculator_2-way'!B6="","",'True_Odds_Calculator_2-way'!B6)</f>
        <v>2.23</v>
      </c>
      <c r="C5" s="4">
        <f t="shared" si="0"/>
        <v>0.58823529411764708</v>
      </c>
      <c r="D5">
        <f t="shared" si="1"/>
        <v>0.44843049327354262</v>
      </c>
      <c r="E5">
        <f t="shared" si="2"/>
        <v>3.6665787391189752E-2</v>
      </c>
      <c r="F5">
        <f t="shared" si="3"/>
        <v>-0.22711685571089413</v>
      </c>
      <c r="G5">
        <v>0</v>
      </c>
      <c r="H5">
        <f t="shared" si="4"/>
        <v>0.26378264310208388</v>
      </c>
      <c r="I5">
        <f t="shared" si="5"/>
        <v>-1.0777013435226062</v>
      </c>
      <c r="J5">
        <f t="shared" si="6"/>
        <v>1.0777013435226062</v>
      </c>
      <c r="K5">
        <f t="shared" si="7"/>
        <v>0.56999838344723819</v>
      </c>
      <c r="L5">
        <f t="shared" si="8"/>
        <v>0.43000161655276159</v>
      </c>
      <c r="M5">
        <f t="shared" si="9"/>
        <v>1.7543909404658247</v>
      </c>
      <c r="N5">
        <f t="shared" si="10"/>
        <v>2.3255726525328053</v>
      </c>
    </row>
    <row r="6" spans="1:14" x14ac:dyDescent="0.25">
      <c r="A6" s="4">
        <f>IF('True_Odds_Calculator_2-way'!A7="","",'True_Odds_Calculator_2-way'!A7)</f>
        <v>2.02</v>
      </c>
      <c r="B6" s="4">
        <f>IF('True_Odds_Calculator_2-way'!B7="","",'True_Odds_Calculator_2-way'!B7)</f>
        <v>1.88</v>
      </c>
      <c r="C6" s="4">
        <f t="shared" si="0"/>
        <v>0.49504950495049505</v>
      </c>
      <c r="D6">
        <f t="shared" si="1"/>
        <v>0.53191489361702127</v>
      </c>
      <c r="E6">
        <f t="shared" si="2"/>
        <v>2.6964398567516312E-2</v>
      </c>
      <c r="F6">
        <f t="shared" si="3"/>
        <v>-0.23635980619338537</v>
      </c>
      <c r="G6">
        <v>0</v>
      </c>
      <c r="H6">
        <f t="shared" si="4"/>
        <v>0.26332420476090163</v>
      </c>
      <c r="I6">
        <f t="shared" si="5"/>
        <v>-1.0555008273018724</v>
      </c>
      <c r="J6">
        <f t="shared" si="6"/>
        <v>1.0555008273018724</v>
      </c>
      <c r="K6">
        <f t="shared" si="7"/>
        <v>0.48155387561543506</v>
      </c>
      <c r="L6">
        <f t="shared" si="8"/>
        <v>0.51844612438456505</v>
      </c>
      <c r="M6">
        <f t="shared" si="9"/>
        <v>2.0766108438479098</v>
      </c>
      <c r="N6">
        <f t="shared" si="10"/>
        <v>1.9288407280256479</v>
      </c>
    </row>
    <row r="7" spans="1:14" x14ac:dyDescent="0.25">
      <c r="A7" s="4">
        <f>IF('True_Odds_Calculator_2-way'!A8="","",'True_Odds_Calculator_2-way'!A8)</f>
        <v>2.0299999999999998</v>
      </c>
      <c r="B7" s="4">
        <f>IF('True_Odds_Calculator_2-way'!B8="","",'True_Odds_Calculator_2-way'!B8)</f>
        <v>1.88</v>
      </c>
      <c r="C7" s="4">
        <f t="shared" si="0"/>
        <v>0.49261083743842371</v>
      </c>
      <c r="D7">
        <f t="shared" si="1"/>
        <v>0.53191489361702127</v>
      </c>
      <c r="E7">
        <f t="shared" si="2"/>
        <v>2.4525731055444977E-2</v>
      </c>
      <c r="F7">
        <f t="shared" si="3"/>
        <v>-0.23750131013520592</v>
      </c>
      <c r="G7">
        <v>0</v>
      </c>
      <c r="H7">
        <f t="shared" si="4"/>
        <v>0.2620270411906509</v>
      </c>
      <c r="I7">
        <f t="shared" si="5"/>
        <v>-1.0503645397539194</v>
      </c>
      <c r="J7">
        <f t="shared" si="6"/>
        <v>1.0503645397539194</v>
      </c>
      <c r="K7">
        <f t="shared" si="7"/>
        <v>0.48033612555301569</v>
      </c>
      <c r="L7">
        <f t="shared" si="8"/>
        <v>0.51966387444698414</v>
      </c>
      <c r="M7">
        <f t="shared" si="9"/>
        <v>2.081875475946537</v>
      </c>
      <c r="N7">
        <f t="shared" si="10"/>
        <v>1.9243207949834495</v>
      </c>
    </row>
    <row r="8" spans="1:14" x14ac:dyDescent="0.25">
      <c r="A8" s="4">
        <f>IF('True_Odds_Calculator_2-way'!A9="","",'True_Odds_Calculator_2-way'!A9)</f>
        <v>2.21</v>
      </c>
      <c r="B8" s="4">
        <f>IF('True_Odds_Calculator_2-way'!B9="","",'True_Odds_Calculator_2-way'!B9)</f>
        <v>1.72</v>
      </c>
      <c r="C8" s="4">
        <f t="shared" si="0"/>
        <v>0.45248868778280543</v>
      </c>
      <c r="D8">
        <f t="shared" si="1"/>
        <v>0.58139534883720934</v>
      </c>
      <c r="E8">
        <f t="shared" si="2"/>
        <v>3.3884036620014824E-2</v>
      </c>
      <c r="F8">
        <f t="shared" si="3"/>
        <v>-0.2291907818583605</v>
      </c>
      <c r="G8">
        <v>0</v>
      </c>
      <c r="H8">
        <f t="shared" si="4"/>
        <v>0.26307481847837527</v>
      </c>
      <c r="I8">
        <f t="shared" si="5"/>
        <v>-1.0713739108887084</v>
      </c>
      <c r="J8">
        <f t="shared" si="6"/>
        <v>1.0713739108887084</v>
      </c>
      <c r="K8">
        <f t="shared" si="7"/>
        <v>0.43547132891069945</v>
      </c>
      <c r="L8">
        <f t="shared" si="8"/>
        <v>0.56452867108930049</v>
      </c>
      <c r="M8">
        <f t="shared" si="9"/>
        <v>2.2963624321753371</v>
      </c>
      <c r="N8">
        <f t="shared" si="10"/>
        <v>1.7713892158398703</v>
      </c>
    </row>
    <row r="9" spans="1:14" x14ac:dyDescent="0.25">
      <c r="A9" s="4">
        <f>IF('True_Odds_Calculator_2-way'!A10="","",'True_Odds_Calculator_2-way'!A10)</f>
        <v>1.62</v>
      </c>
      <c r="B9" s="4">
        <f>IF('True_Odds_Calculator_2-way'!B10="","",'True_Odds_Calculator_2-way'!B10)</f>
        <v>2.39</v>
      </c>
      <c r="C9" s="4">
        <f t="shared" si="0"/>
        <v>0.61728395061728392</v>
      </c>
      <c r="D9">
        <f t="shared" si="1"/>
        <v>0.41841004184100417</v>
      </c>
      <c r="E9">
        <f t="shared" si="2"/>
        <v>3.5693992458288193E-2</v>
      </c>
      <c r="F9">
        <f t="shared" si="3"/>
        <v>-0.22258381114726999</v>
      </c>
      <c r="G9">
        <v>0</v>
      </c>
      <c r="H9">
        <f t="shared" si="4"/>
        <v>0.25827780360555813</v>
      </c>
      <c r="I9">
        <f t="shared" si="5"/>
        <v>-1.0772010178951195</v>
      </c>
      <c r="J9">
        <f t="shared" si="6"/>
        <v>1.0772010178951195</v>
      </c>
      <c r="K9">
        <f t="shared" si="7"/>
        <v>0.59956904256881305</v>
      </c>
      <c r="L9">
        <f t="shared" si="8"/>
        <v>0.40043095743118712</v>
      </c>
      <c r="M9">
        <f t="shared" si="9"/>
        <v>1.6678646310949738</v>
      </c>
      <c r="N9">
        <f t="shared" si="10"/>
        <v>2.4973094148742159</v>
      </c>
    </row>
    <row r="10" spans="1:14" x14ac:dyDescent="0.25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0.53191489361702127</v>
      </c>
      <c r="D10">
        <f t="shared" si="1"/>
        <v>0.5</v>
      </c>
      <c r="E10">
        <f t="shared" si="2"/>
        <v>3.1914893617021267E-2</v>
      </c>
      <c r="F10">
        <f t="shared" si="3"/>
        <v>-0.23404255319148937</v>
      </c>
      <c r="G10">
        <v>0</v>
      </c>
      <c r="H10">
        <f t="shared" si="4"/>
        <v>0.26595744680851063</v>
      </c>
      <c r="I10">
        <f t="shared" si="5"/>
        <v>-1.0660035817780522</v>
      </c>
      <c r="J10">
        <f t="shared" si="6"/>
        <v>1.0660035817780522</v>
      </c>
      <c r="K10">
        <f t="shared" si="7"/>
        <v>0.51597373362761745</v>
      </c>
      <c r="L10">
        <f t="shared" si="8"/>
        <v>0.48402626637238261</v>
      </c>
      <c r="M10">
        <f t="shared" si="9"/>
        <v>1.9380831519646857</v>
      </c>
      <c r="N10">
        <f t="shared" si="10"/>
        <v>2.0660035817780522</v>
      </c>
    </row>
    <row r="11" spans="1:14" x14ac:dyDescent="0.25">
      <c r="A11" s="4">
        <f>IF('True_Odds_Calculator_2-way'!A12="","",'True_Odds_Calculator_2-way'!A12)</f>
        <v>2.25</v>
      </c>
      <c r="B11" s="4">
        <f>IF('True_Odds_Calculator_2-way'!B12="","",'True_Odds_Calculator_2-way'!B12)</f>
        <v>1.71</v>
      </c>
      <c r="C11" s="4">
        <f t="shared" si="0"/>
        <v>0.44444444444444442</v>
      </c>
      <c r="D11">
        <f t="shared" si="1"/>
        <v>0.58479532163742687</v>
      </c>
      <c r="E11">
        <f t="shared" si="2"/>
        <v>2.9239766081871288E-2</v>
      </c>
      <c r="F11">
        <f t="shared" si="3"/>
        <v>-0.2306692657569851</v>
      </c>
      <c r="G11">
        <v>0</v>
      </c>
      <c r="H11">
        <f t="shared" si="4"/>
        <v>0.25990903183885639</v>
      </c>
      <c r="I11">
        <f t="shared" si="5"/>
        <v>-1.0614897848685503</v>
      </c>
      <c r="J11">
        <f t="shared" si="6"/>
        <v>1.0614897848685503</v>
      </c>
      <c r="K11">
        <f t="shared" si="7"/>
        <v>0.42976330383488626</v>
      </c>
      <c r="L11">
        <f t="shared" si="8"/>
        <v>0.57023669616511363</v>
      </c>
      <c r="M11">
        <f t="shared" si="9"/>
        <v>2.3268622310856886</v>
      </c>
      <c r="N11">
        <f t="shared" si="10"/>
        <v>1.753657747256671</v>
      </c>
    </row>
    <row r="12" spans="1:14" x14ac:dyDescent="0.25">
      <c r="A12" s="4">
        <f>IF('True_Odds_Calculator_2-way'!A13="","",'True_Odds_Calculator_2-way'!A13)</f>
        <v>1.43</v>
      </c>
      <c r="B12" s="4">
        <f>IF('True_Odds_Calculator_2-way'!B13="","",'True_Odds_Calculator_2-way'!B13)</f>
        <v>2.89</v>
      </c>
      <c r="C12" s="4">
        <f t="shared" si="0"/>
        <v>0.69930069930069938</v>
      </c>
      <c r="D12">
        <f t="shared" si="1"/>
        <v>0.34602076124567471</v>
      </c>
      <c r="E12">
        <f t="shared" si="2"/>
        <v>4.5321460546374093E-2</v>
      </c>
      <c r="F12">
        <f t="shared" si="3"/>
        <v>-0.19665109976528661</v>
      </c>
      <c r="G12">
        <v>0</v>
      </c>
      <c r="H12">
        <f t="shared" si="4"/>
        <v>0.24197256031166067</v>
      </c>
      <c r="I12">
        <f t="shared" si="5"/>
        <v>-1.109263876066203</v>
      </c>
      <c r="J12">
        <f t="shared" si="6"/>
        <v>1.109263876066203</v>
      </c>
      <c r="K12">
        <f t="shared" si="7"/>
        <v>0.67705564926095685</v>
      </c>
      <c r="L12">
        <f t="shared" si="8"/>
        <v>0.32294435073904321</v>
      </c>
      <c r="M12">
        <f t="shared" si="9"/>
        <v>1.4769834667084671</v>
      </c>
      <c r="N12">
        <f t="shared" si="10"/>
        <v>3.096508725765124</v>
      </c>
    </row>
    <row r="13" spans="1:14" x14ac:dyDescent="0.25">
      <c r="A13" s="4">
        <f>IF('True_Odds_Calculator_2-way'!A14="","",'True_Odds_Calculator_2-way'!A14)</f>
        <v>1.9</v>
      </c>
      <c r="B13" s="4">
        <f>IF('True_Odds_Calculator_2-way'!B14="","",'True_Odds_Calculator_2-way'!B14)</f>
        <v>1.98</v>
      </c>
      <c r="C13" s="4">
        <f t="shared" si="0"/>
        <v>0.52631578947368418</v>
      </c>
      <c r="D13">
        <f t="shared" si="1"/>
        <v>0.50505050505050508</v>
      </c>
      <c r="E13">
        <f t="shared" si="2"/>
        <v>3.1366294524189264E-2</v>
      </c>
      <c r="F13">
        <f t="shared" si="3"/>
        <v>-0.23444976076555024</v>
      </c>
      <c r="G13">
        <v>0</v>
      </c>
      <c r="H13">
        <f t="shared" si="4"/>
        <v>0.26581605528973951</v>
      </c>
      <c r="I13">
        <f t="shared" si="5"/>
        <v>-1.0647942749998998</v>
      </c>
      <c r="J13">
        <f t="shared" si="6"/>
        <v>1.0647942749998998</v>
      </c>
      <c r="K13">
        <f t="shared" si="7"/>
        <v>0.51064311812610408</v>
      </c>
      <c r="L13">
        <f t="shared" si="8"/>
        <v>0.48935688187389592</v>
      </c>
      <c r="M13">
        <f t="shared" si="9"/>
        <v>1.9583148474999099</v>
      </c>
      <c r="N13">
        <f t="shared" si="10"/>
        <v>2.0434983894999017</v>
      </c>
    </row>
    <row r="14" spans="1:14" x14ac:dyDescent="0.25">
      <c r="A14" s="4">
        <f>IF('True_Odds_Calculator_2-way'!A15="","",'True_Odds_Calculator_2-way'!A15)</f>
        <v>1.56</v>
      </c>
      <c r="B14" s="4">
        <f>IF('True_Odds_Calculator_2-way'!B15="","",'True_Odds_Calculator_2-way'!B15)</f>
        <v>2.56</v>
      </c>
      <c r="C14" s="4">
        <f t="shared" si="0"/>
        <v>0.64102564102564097</v>
      </c>
      <c r="D14">
        <f t="shared" si="1"/>
        <v>0.390625</v>
      </c>
      <c r="E14">
        <f t="shared" si="2"/>
        <v>3.1650641025640969E-2</v>
      </c>
      <c r="F14">
        <f t="shared" si="3"/>
        <v>-0.21875</v>
      </c>
      <c r="G14">
        <v>0</v>
      </c>
      <c r="H14">
        <f t="shared" si="4"/>
        <v>0.25040064102564102</v>
      </c>
      <c r="I14">
        <f t="shared" si="5"/>
        <v>-1.0699012312772822</v>
      </c>
      <c r="J14">
        <f t="shared" si="6"/>
        <v>1.0699012312772822</v>
      </c>
      <c r="K14">
        <f t="shared" si="7"/>
        <v>0.62533428435616611</v>
      </c>
      <c r="L14">
        <f t="shared" si="8"/>
        <v>0.37466571564383383</v>
      </c>
      <c r="M14">
        <f t="shared" si="9"/>
        <v>1.5991446895152783</v>
      </c>
      <c r="N14">
        <f t="shared" si="10"/>
        <v>2.6690459207925601</v>
      </c>
    </row>
    <row r="15" spans="1:14" x14ac:dyDescent="0.25">
      <c r="A15" s="4">
        <f>IF('True_Odds_Calculator_2-way'!A16="","",'True_Odds_Calculator_2-way'!A16)</f>
        <v>1.41</v>
      </c>
      <c r="B15" s="4">
        <f>IF('True_Odds_Calculator_2-way'!B16="","",'True_Odds_Calculator_2-way'!B16)</f>
        <v>3.01</v>
      </c>
      <c r="C15" s="4">
        <f t="shared" si="0"/>
        <v>0.70921985815602839</v>
      </c>
      <c r="D15">
        <f t="shared" si="1"/>
        <v>0.33222591362126247</v>
      </c>
      <c r="E15">
        <f t="shared" si="2"/>
        <v>4.1445771777290918E-2</v>
      </c>
      <c r="F15">
        <f t="shared" si="3"/>
        <v>-0.19417544355693783</v>
      </c>
      <c r="G15">
        <v>0</v>
      </c>
      <c r="H15">
        <f t="shared" si="4"/>
        <v>0.23562121533422872</v>
      </c>
      <c r="I15">
        <f t="shared" si="5"/>
        <v>-1.1015647826027295</v>
      </c>
      <c r="J15">
        <f t="shared" si="6"/>
        <v>1.1015647826027295</v>
      </c>
      <c r="K15">
        <f t="shared" si="7"/>
        <v>0.68887528916068164</v>
      </c>
      <c r="L15">
        <f t="shared" si="8"/>
        <v>0.31112471083931825</v>
      </c>
      <c r="M15">
        <f t="shared" si="9"/>
        <v>1.4516415608671192</v>
      </c>
      <c r="N15">
        <f t="shared" si="10"/>
        <v>3.214145213031486</v>
      </c>
    </row>
    <row r="16" spans="1:14" x14ac:dyDescent="0.25">
      <c r="A16" s="4">
        <f>IF('True_Odds_Calculator_2-way'!A17="","",'True_Odds_Calculator_2-way'!A17)</f>
        <v>1.83</v>
      </c>
      <c r="B16" s="4">
        <f>IF('True_Odds_Calculator_2-way'!B17="","",'True_Odds_Calculator_2-way'!B17)</f>
        <v>2.0699999999999998</v>
      </c>
      <c r="C16" s="4">
        <f t="shared" si="0"/>
        <v>0.54644808743169393</v>
      </c>
      <c r="D16">
        <f t="shared" si="1"/>
        <v>0.48309178743961356</v>
      </c>
      <c r="E16">
        <f t="shared" si="2"/>
        <v>2.9539874871307603E-2</v>
      </c>
      <c r="F16">
        <f t="shared" si="3"/>
        <v>-0.23444470842902765</v>
      </c>
      <c r="G16">
        <v>0</v>
      </c>
      <c r="H16">
        <f t="shared" si="4"/>
        <v>0.26398458330033525</v>
      </c>
      <c r="I16">
        <f t="shared" si="5"/>
        <v>-1.0611311532512866</v>
      </c>
      <c r="J16">
        <f t="shared" si="6"/>
        <v>1.0611311532512866</v>
      </c>
      <c r="K16">
        <f t="shared" si="7"/>
        <v>0.53170592832305175</v>
      </c>
      <c r="L16">
        <f t="shared" si="8"/>
        <v>0.46829407167694814</v>
      </c>
      <c r="M16">
        <f t="shared" si="9"/>
        <v>1.8807388571985679</v>
      </c>
      <c r="N16">
        <f t="shared" si="10"/>
        <v>2.1354103339788768</v>
      </c>
    </row>
    <row r="17" spans="1:14" x14ac:dyDescent="0.25">
      <c r="A17" s="4">
        <f>IF('True_Odds_Calculator_2-way'!A18="","",'True_Odds_Calculator_2-way'!A18)</f>
        <v>1.57</v>
      </c>
      <c r="B17" s="4">
        <f>IF('True_Odds_Calculator_2-way'!B18="","",'True_Odds_Calculator_2-way'!B18)</f>
        <v>2.5499999999999998</v>
      </c>
      <c r="C17" s="4">
        <f t="shared" si="0"/>
        <v>0.63694267515923564</v>
      </c>
      <c r="D17">
        <f t="shared" si="1"/>
        <v>0.39215686274509809</v>
      </c>
      <c r="E17">
        <f t="shared" si="2"/>
        <v>2.9099537904333728E-2</v>
      </c>
      <c r="F17">
        <f t="shared" si="3"/>
        <v>-0.22068190333458226</v>
      </c>
      <c r="G17">
        <v>0</v>
      </c>
      <c r="H17">
        <f t="shared" si="4"/>
        <v>0.24978144123891596</v>
      </c>
      <c r="I17">
        <f t="shared" si="5"/>
        <v>-1.0638899909514294</v>
      </c>
      <c r="J17">
        <f t="shared" si="6"/>
        <v>1.0638899909514294</v>
      </c>
      <c r="K17">
        <f t="shared" si="7"/>
        <v>0.62250325815756336</v>
      </c>
      <c r="L17">
        <f t="shared" si="8"/>
        <v>0.37749674184243676</v>
      </c>
      <c r="M17">
        <f t="shared" si="9"/>
        <v>1.6064172948423148</v>
      </c>
      <c r="N17">
        <f t="shared" si="10"/>
        <v>2.6490294859747152</v>
      </c>
    </row>
    <row r="18" spans="1:14" x14ac:dyDescent="0.25">
      <c r="A18" s="4">
        <f>IF('True_Odds_Calculator_2-way'!A19="","",'True_Odds_Calculator_2-way'!A19)</f>
        <v>1.81</v>
      </c>
      <c r="B18" s="4">
        <f>IF('True_Odds_Calculator_2-way'!B19="","",'True_Odds_Calculator_2-way'!B19)</f>
        <v>2.1</v>
      </c>
      <c r="C18" s="4">
        <f t="shared" si="0"/>
        <v>0.5524861878453039</v>
      </c>
      <c r="D18">
        <f t="shared" si="1"/>
        <v>0.47619047619047616</v>
      </c>
      <c r="E18">
        <f t="shared" si="2"/>
        <v>2.8676664035780064E-2</v>
      </c>
      <c r="F18">
        <f t="shared" si="3"/>
        <v>-0.23441199684293612</v>
      </c>
      <c r="G18">
        <v>0</v>
      </c>
      <c r="H18">
        <f t="shared" si="4"/>
        <v>0.26308866087871613</v>
      </c>
      <c r="I18">
        <f t="shared" si="5"/>
        <v>-1.0594028769395469</v>
      </c>
      <c r="J18">
        <f t="shared" si="6"/>
        <v>1.0594028769395469</v>
      </c>
      <c r="K18">
        <f t="shared" si="7"/>
        <v>0.5381794367133228</v>
      </c>
      <c r="L18">
        <f t="shared" si="8"/>
        <v>0.46182056328667725</v>
      </c>
      <c r="M18">
        <f t="shared" si="9"/>
        <v>1.8581163303210331</v>
      </c>
      <c r="N18">
        <f t="shared" si="10"/>
        <v>2.1653431646335015</v>
      </c>
    </row>
    <row r="19" spans="1:14" x14ac:dyDescent="0.25">
      <c r="A19" s="4">
        <f>IF('True_Odds_Calculator_2-way'!A20="","",'True_Odds_Calculator_2-way'!A20)</f>
        <v>1.64</v>
      </c>
      <c r="B19" s="4">
        <f>IF('True_Odds_Calculator_2-way'!B20="","",'True_Odds_Calculator_2-way'!B20)</f>
        <v>2.38</v>
      </c>
      <c r="C19" s="4">
        <f t="shared" si="0"/>
        <v>0.6097560975609756</v>
      </c>
      <c r="D19">
        <f t="shared" si="1"/>
        <v>0.42016806722689076</v>
      </c>
      <c r="E19">
        <f t="shared" si="2"/>
        <v>2.9924164787866303E-2</v>
      </c>
      <c r="F19">
        <f t="shared" si="3"/>
        <v>-0.22627587620414025</v>
      </c>
      <c r="G19">
        <v>0</v>
      </c>
      <c r="H19">
        <f t="shared" si="4"/>
        <v>0.25620004099200655</v>
      </c>
      <c r="I19">
        <f t="shared" si="5"/>
        <v>-1.0640706634484356</v>
      </c>
      <c r="J19">
        <f t="shared" si="6"/>
        <v>1.0640706634484356</v>
      </c>
      <c r="K19">
        <f t="shared" si="7"/>
        <v>0.59488214870586709</v>
      </c>
      <c r="L19">
        <f t="shared" si="8"/>
        <v>0.40511785129413308</v>
      </c>
      <c r="M19">
        <f t="shared" si="9"/>
        <v>1.6810052246069986</v>
      </c>
      <c r="N19">
        <f t="shared" si="10"/>
        <v>2.468417515558841</v>
      </c>
    </row>
    <row r="20" spans="1:14" x14ac:dyDescent="0.25">
      <c r="A20" s="4">
        <f>IF('True_Odds_Calculator_2-way'!A21="","",'True_Odds_Calculator_2-way'!A21)</f>
        <v>1.32</v>
      </c>
      <c r="B20" s="4">
        <f>IF('True_Odds_Calculator_2-way'!B21="","",'True_Odds_Calculator_2-way'!B21)</f>
        <v>3.64</v>
      </c>
      <c r="C20" s="4">
        <f t="shared" si="0"/>
        <v>0.75757575757575757</v>
      </c>
      <c r="D20">
        <f t="shared" si="1"/>
        <v>0.27472527472527469</v>
      </c>
      <c r="E20">
        <f t="shared" si="2"/>
        <v>3.2301032301032206E-2</v>
      </c>
      <c r="F20">
        <f t="shared" si="3"/>
        <v>-0.17582417582417587</v>
      </c>
      <c r="G20">
        <v>0</v>
      </c>
      <c r="H20">
        <f t="shared" si="4"/>
        <v>0.2081252081252081</v>
      </c>
      <c r="I20">
        <f t="shared" si="5"/>
        <v>-1.0879853497231111</v>
      </c>
      <c r="J20">
        <f t="shared" si="6"/>
        <v>1.0879853497231111</v>
      </c>
      <c r="K20">
        <f t="shared" si="7"/>
        <v>0.74175430023875666</v>
      </c>
      <c r="L20">
        <f t="shared" si="8"/>
        <v>0.25824569976124345</v>
      </c>
      <c r="M20">
        <f t="shared" si="9"/>
        <v>1.3481553119113956</v>
      </c>
      <c r="N20">
        <f t="shared" si="10"/>
        <v>3.872281323269013</v>
      </c>
    </row>
    <row r="21" spans="1:14" x14ac:dyDescent="0.25">
      <c r="A21" s="4">
        <f>IF('True_Odds_Calculator_2-way'!A22="","",'True_Odds_Calculator_2-way'!A22)</f>
        <v>1.68</v>
      </c>
      <c r="B21" s="4">
        <f>IF('True_Odds_Calculator_2-way'!B22="","",'True_Odds_Calculator_2-way'!B22)</f>
        <v>2.2799999999999998</v>
      </c>
      <c r="C21" s="4">
        <f t="shared" si="0"/>
        <v>0.59523809523809523</v>
      </c>
      <c r="D21">
        <f t="shared" si="1"/>
        <v>0.43859649122807021</v>
      </c>
      <c r="E21">
        <f t="shared" si="2"/>
        <v>3.383458646616555E-2</v>
      </c>
      <c r="F21">
        <f t="shared" si="3"/>
        <v>-0.2272347535505429</v>
      </c>
      <c r="G21">
        <v>0</v>
      </c>
      <c r="H21">
        <f t="shared" si="4"/>
        <v>0.26106934001670845</v>
      </c>
      <c r="I21">
        <f t="shared" si="5"/>
        <v>-1.0718661571406805</v>
      </c>
      <c r="J21">
        <f t="shared" si="6"/>
        <v>1.0718661571406805</v>
      </c>
      <c r="K21">
        <f t="shared" si="7"/>
        <v>0.57841282804125305</v>
      </c>
      <c r="L21">
        <f t="shared" si="8"/>
        <v>0.42158717195874679</v>
      </c>
      <c r="M21">
        <f t="shared" si="9"/>
        <v>1.728868986855663</v>
      </c>
      <c r="N21">
        <f t="shared" si="10"/>
        <v>2.3719886811400706</v>
      </c>
    </row>
    <row r="22" spans="1:14" x14ac:dyDescent="0.25">
      <c r="A22" s="4">
        <f>IF('True_Odds_Calculator_2-way'!A23="","",'True_Odds_Calculator_2-way'!A23)</f>
        <v>1.7</v>
      </c>
      <c r="B22" s="4">
        <f>IF('True_Odds_Calculator_2-way'!B23="","",'True_Odds_Calculator_2-way'!B23)</f>
        <v>2.2400000000000002</v>
      </c>
      <c r="C22" s="4">
        <f t="shared" si="0"/>
        <v>0.58823529411764708</v>
      </c>
      <c r="D22">
        <f t="shared" si="1"/>
        <v>0.4464285714285714</v>
      </c>
      <c r="E22">
        <f t="shared" si="2"/>
        <v>3.4663865546218364E-2</v>
      </c>
      <c r="F22">
        <f t="shared" si="3"/>
        <v>-0.22794117647058831</v>
      </c>
      <c r="G22">
        <v>0</v>
      </c>
      <c r="H22">
        <f t="shared" si="4"/>
        <v>0.26260504201680673</v>
      </c>
      <c r="I22">
        <f t="shared" si="5"/>
        <v>-1.0733469768527293</v>
      </c>
      <c r="J22">
        <f t="shared" si="6"/>
        <v>1.0733469768527293</v>
      </c>
      <c r="K22">
        <f t="shared" si="7"/>
        <v>0.5709904149848718</v>
      </c>
      <c r="L22">
        <f t="shared" si="8"/>
        <v>0.42900958501512831</v>
      </c>
      <c r="M22">
        <f t="shared" si="9"/>
        <v>1.7513428837969105</v>
      </c>
      <c r="N22">
        <f t="shared" si="10"/>
        <v>2.3309502512973848</v>
      </c>
    </row>
    <row r="23" spans="1:14" x14ac:dyDescent="0.25">
      <c r="A23" s="4">
        <f>IF('True_Odds_Calculator_2-way'!A24="","",'True_Odds_Calculator_2-way'!A24)</f>
        <v>1.65</v>
      </c>
      <c r="B23" s="4">
        <f>IF('True_Odds_Calculator_2-way'!B24="","",'True_Odds_Calculator_2-way'!B24)</f>
        <v>2.33</v>
      </c>
      <c r="C23" s="4">
        <f t="shared" si="0"/>
        <v>0.60606060606060608</v>
      </c>
      <c r="D23">
        <f t="shared" si="1"/>
        <v>0.42918454935622319</v>
      </c>
      <c r="E23">
        <f t="shared" si="2"/>
        <v>3.5245155416829377E-2</v>
      </c>
      <c r="F23">
        <f t="shared" si="3"/>
        <v>-0.22486669267785131</v>
      </c>
      <c r="G23">
        <v>0</v>
      </c>
      <c r="H23">
        <f t="shared" si="4"/>
        <v>0.26011184809468074</v>
      </c>
      <c r="I23">
        <f t="shared" si="5"/>
        <v>-1.0755175492958089</v>
      </c>
      <c r="J23">
        <f t="shared" si="6"/>
        <v>1.0755175492958089</v>
      </c>
      <c r="K23">
        <f t="shared" si="7"/>
        <v>0.58855158622613757</v>
      </c>
      <c r="L23">
        <f t="shared" si="8"/>
        <v>0.41144841377386249</v>
      </c>
      <c r="M23">
        <f t="shared" si="9"/>
        <v>1.6990864070422753</v>
      </c>
      <c r="N23">
        <f t="shared" si="10"/>
        <v>2.4304383405634256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2.02</v>
      </c>
      <c r="B25" s="4">
        <f>IF('True_Odds_Calculator_2-way'!B26="","",'True_Odds_Calculator_2-way'!B26)</f>
        <v>1.8839999999999999</v>
      </c>
      <c r="C25" s="4">
        <f t="shared" si="0"/>
        <v>0.49504950495049505</v>
      </c>
      <c r="D25">
        <f t="shared" si="1"/>
        <v>0.53078556263269638</v>
      </c>
      <c r="E25">
        <f t="shared" si="2"/>
        <v>2.5835067583191318E-2</v>
      </c>
      <c r="F25">
        <f t="shared" si="3"/>
        <v>-0.23693006243299508</v>
      </c>
      <c r="G25">
        <v>0</v>
      </c>
      <c r="H25">
        <f t="shared" si="4"/>
        <v>0.26276513001618634</v>
      </c>
      <c r="I25">
        <f t="shared" si="5"/>
        <v>-1.0531101088815187</v>
      </c>
      <c r="J25">
        <f t="shared" si="6"/>
        <v>1.0531101088815187</v>
      </c>
      <c r="K25">
        <f t="shared" si="7"/>
        <v>0.48212002188447062</v>
      </c>
      <c r="L25">
        <f t="shared" si="8"/>
        <v>0.51787997811552966</v>
      </c>
      <c r="M25">
        <f t="shared" si="9"/>
        <v>2.074172311059149</v>
      </c>
      <c r="N25">
        <f t="shared" si="10"/>
        <v>1.9309493362512617</v>
      </c>
    </row>
    <row r="26" spans="1:14" x14ac:dyDescent="0.25">
      <c r="A26" s="4">
        <f>IF('True_Odds_Calculator_2-way'!A27="","",'True_Odds_Calculator_2-way'!A27)</f>
        <v>1.31</v>
      </c>
      <c r="B26" s="4">
        <f>IF('True_Odds_Calculator_2-way'!B27="","",'True_Odds_Calculator_2-way'!B27)</f>
        <v>3.62</v>
      </c>
      <c r="C26" s="4">
        <f t="shared" si="0"/>
        <v>0.76335877862595414</v>
      </c>
      <c r="D26">
        <f t="shared" si="1"/>
        <v>0.27624309392265195</v>
      </c>
      <c r="E26">
        <f t="shared" si="2"/>
        <v>3.9601872548606032E-2</v>
      </c>
      <c r="F26">
        <f t="shared" si="3"/>
        <v>-0.17127071823204432</v>
      </c>
      <c r="G26">
        <v>0</v>
      </c>
      <c r="H26">
        <f t="shared" si="4"/>
        <v>0.21087259078065032</v>
      </c>
      <c r="I26">
        <f t="shared" si="5"/>
        <v>-1.1096052615653342</v>
      </c>
      <c r="J26">
        <f t="shared" si="6"/>
        <v>1.1096052615653342</v>
      </c>
      <c r="K26">
        <f t="shared" si="7"/>
        <v>0.74406000283837026</v>
      </c>
      <c r="L26">
        <f t="shared" si="8"/>
        <v>0.25593999716162985</v>
      </c>
      <c r="M26">
        <f t="shared" si="9"/>
        <v>1.3439776310852536</v>
      </c>
      <c r="N26">
        <f t="shared" si="10"/>
        <v>3.9071657853011752</v>
      </c>
    </row>
    <row r="27" spans="1:14" x14ac:dyDescent="0.25">
      <c r="A27" s="4">
        <f>IF('True_Odds_Calculator_2-way'!A28="","",'True_Odds_Calculator_2-way'!A28)</f>
        <v>1.75</v>
      </c>
      <c r="B27" s="4">
        <f>IF('True_Odds_Calculator_2-way'!B28="","",'True_Odds_Calculator_2-way'!B28)</f>
        <v>2.1800000000000002</v>
      </c>
      <c r="C27" s="4">
        <f t="shared" si="0"/>
        <v>0.5714285714285714</v>
      </c>
      <c r="D27">
        <f t="shared" si="1"/>
        <v>0.4587155963302752</v>
      </c>
      <c r="E27">
        <f t="shared" si="2"/>
        <v>3.0144167758846541E-2</v>
      </c>
      <c r="F27">
        <f t="shared" si="3"/>
        <v>-0.23197903014416776</v>
      </c>
      <c r="G27">
        <v>0</v>
      </c>
      <c r="H27">
        <f t="shared" si="4"/>
        <v>0.26212319790301436</v>
      </c>
      <c r="I27">
        <f t="shared" si="5"/>
        <v>-1.0629880069054676</v>
      </c>
      <c r="J27">
        <f t="shared" si="6"/>
        <v>1.0629880069054676</v>
      </c>
      <c r="K27">
        <f t="shared" si="7"/>
        <v>0.55640840439223493</v>
      </c>
      <c r="L27">
        <f t="shared" si="8"/>
        <v>0.44359159560776512</v>
      </c>
      <c r="M27">
        <f t="shared" si="9"/>
        <v>1.797241005179101</v>
      </c>
      <c r="N27">
        <f t="shared" si="10"/>
        <v>2.2543258481484516</v>
      </c>
    </row>
    <row r="28" spans="1:14" x14ac:dyDescent="0.25">
      <c r="A28" s="4">
        <f>IF('True_Odds_Calculator_2-way'!A29="","",'True_Odds_Calculator_2-way'!A29)</f>
        <v>1.49</v>
      </c>
      <c r="B28" s="4">
        <f>IF('True_Odds_Calculator_2-way'!B29="","",'True_Odds_Calculator_2-way'!B29)</f>
        <v>2.76</v>
      </c>
      <c r="C28" s="4">
        <f t="shared" si="0"/>
        <v>0.67114093959731547</v>
      </c>
      <c r="D28">
        <f t="shared" si="1"/>
        <v>0.3623188405797102</v>
      </c>
      <c r="E28">
        <f t="shared" si="2"/>
        <v>3.3459780177025777E-2</v>
      </c>
      <c r="F28">
        <f t="shared" si="3"/>
        <v>-0.2097072269234509</v>
      </c>
      <c r="G28">
        <v>0</v>
      </c>
      <c r="H28">
        <f t="shared" si="4"/>
        <v>0.24316700710047665</v>
      </c>
      <c r="I28">
        <f t="shared" si="5"/>
        <v>-1.0768262306348704</v>
      </c>
      <c r="J28">
        <f t="shared" si="6"/>
        <v>1.0768262306348704</v>
      </c>
      <c r="K28">
        <f t="shared" si="7"/>
        <v>0.65460240842558115</v>
      </c>
      <c r="L28">
        <f t="shared" si="8"/>
        <v>0.34539759157441885</v>
      </c>
      <c r="M28">
        <f t="shared" si="9"/>
        <v>1.5276448530110862</v>
      </c>
      <c r="N28">
        <f t="shared" si="10"/>
        <v>2.8952141659173716</v>
      </c>
    </row>
    <row r="29" spans="1:14" x14ac:dyDescent="0.25">
      <c r="A29" s="4">
        <f>IF('True_Odds_Calculator_2-way'!A30="","",'True_Odds_Calculator_2-way'!A30)</f>
        <v>2.46</v>
      </c>
      <c r="B29" s="4">
        <f>IF('True_Odds_Calculator_2-way'!B30="","",'True_Odds_Calculator_2-way'!B30)</f>
        <v>1.59</v>
      </c>
      <c r="C29" s="4">
        <f t="shared" si="0"/>
        <v>0.4065040650406504</v>
      </c>
      <c r="D29">
        <f t="shared" si="1"/>
        <v>0.62893081761006286</v>
      </c>
      <c r="E29">
        <f t="shared" si="2"/>
        <v>3.5434882650713373E-2</v>
      </c>
      <c r="F29">
        <f t="shared" si="3"/>
        <v>-0.22022805133711709</v>
      </c>
      <c r="G29">
        <v>0</v>
      </c>
      <c r="H29">
        <f t="shared" si="4"/>
        <v>0.25566293398783041</v>
      </c>
      <c r="I29">
        <f t="shared" si="5"/>
        <v>-1.0774510935845931</v>
      </c>
      <c r="J29">
        <f t="shared" si="6"/>
        <v>1.0774510935845931</v>
      </c>
      <c r="K29">
        <f t="shared" si="7"/>
        <v>0.38863950806180297</v>
      </c>
      <c r="L29">
        <f t="shared" si="8"/>
        <v>0.61136049193819697</v>
      </c>
      <c r="M29">
        <f t="shared" si="9"/>
        <v>2.5730785966335055</v>
      </c>
      <c r="N29">
        <f t="shared" si="10"/>
        <v>1.6356961452149104</v>
      </c>
    </row>
    <row r="30" spans="1:14" x14ac:dyDescent="0.25">
      <c r="A30" s="4">
        <f>IF('True_Odds_Calculator_2-way'!A31="","",'True_Odds_Calculator_2-way'!A31)</f>
        <v>1.93</v>
      </c>
      <c r="B30" s="4">
        <f>IF('True_Odds_Calculator_2-way'!B31="","",'True_Odds_Calculator_2-way'!B31)</f>
        <v>1.95</v>
      </c>
      <c r="C30" s="4">
        <f t="shared" si="0"/>
        <v>0.5181347150259068</v>
      </c>
      <c r="D30">
        <f t="shared" si="1"/>
        <v>0.51282051282051289</v>
      </c>
      <c r="E30">
        <f t="shared" si="2"/>
        <v>3.0955227846419575E-2</v>
      </c>
      <c r="F30">
        <f t="shared" si="3"/>
        <v>-0.23475488242327625</v>
      </c>
      <c r="G30">
        <v>0</v>
      </c>
      <c r="H30">
        <f t="shared" si="4"/>
        <v>0.26571011026969582</v>
      </c>
      <c r="I30">
        <f t="shared" si="5"/>
        <v>-1.0638899909514294</v>
      </c>
      <c r="J30">
        <f t="shared" si="6"/>
        <v>1.0638899909514294</v>
      </c>
      <c r="K30">
        <f t="shared" si="7"/>
        <v>0.50265964972060251</v>
      </c>
      <c r="L30">
        <f t="shared" si="8"/>
        <v>0.49734035027939766</v>
      </c>
      <c r="M30">
        <f t="shared" si="9"/>
        <v>1.9894176915848294</v>
      </c>
      <c r="N30">
        <f t="shared" si="10"/>
        <v>2.0106954914038573</v>
      </c>
    </row>
    <row r="31" spans="1:14" x14ac:dyDescent="0.25">
      <c r="A31" s="4">
        <f>IF('True_Odds_Calculator_2-way'!A32="","",'True_Odds_Calculator_2-way'!A32)</f>
        <v>2.5</v>
      </c>
      <c r="B31" s="4">
        <f>IF('True_Odds_Calculator_2-way'!B32="","",'True_Odds_Calculator_2-way'!B32)</f>
        <v>1.58</v>
      </c>
      <c r="C31" s="4">
        <f t="shared" si="0"/>
        <v>0.4</v>
      </c>
      <c r="D31">
        <f t="shared" si="1"/>
        <v>0.63291139240506322</v>
      </c>
      <c r="E31">
        <f t="shared" si="2"/>
        <v>3.2911392405063244E-2</v>
      </c>
      <c r="F31">
        <f t="shared" si="3"/>
        <v>-0.22025316455696209</v>
      </c>
      <c r="G31">
        <v>0</v>
      </c>
      <c r="H31">
        <f t="shared" si="4"/>
        <v>0.25316455696202528</v>
      </c>
      <c r="I31">
        <f t="shared" si="5"/>
        <v>-1.0721125348377945</v>
      </c>
      <c r="J31">
        <f t="shared" si="6"/>
        <v>1.0721125348377945</v>
      </c>
      <c r="K31">
        <f t="shared" si="7"/>
        <v>0.38341076664008866</v>
      </c>
      <c r="L31">
        <f t="shared" si="8"/>
        <v>0.61658923335991145</v>
      </c>
      <c r="M31">
        <f t="shared" si="9"/>
        <v>2.6081688022566918</v>
      </c>
      <c r="N31">
        <f t="shared" si="10"/>
        <v>1.6218252702059208</v>
      </c>
    </row>
    <row r="32" spans="1:14" x14ac:dyDescent="0.25">
      <c r="A32" s="4">
        <f>IF('True_Odds_Calculator_2-way'!A33="","",'True_Odds_Calculator_2-way'!A33)</f>
        <v>2.15</v>
      </c>
      <c r="B32" s="4">
        <f>IF('True_Odds_Calculator_2-way'!B33="","",'True_Odds_Calculator_2-way'!B33)</f>
        <v>1.76</v>
      </c>
      <c r="C32" s="4">
        <f t="shared" si="0"/>
        <v>0.46511627906976744</v>
      </c>
      <c r="D32">
        <f t="shared" si="1"/>
        <v>0.56818181818181823</v>
      </c>
      <c r="E32">
        <f t="shared" si="2"/>
        <v>3.3298097251585723E-2</v>
      </c>
      <c r="F32">
        <f t="shared" si="3"/>
        <v>-0.23097251585623668</v>
      </c>
      <c r="G32">
        <v>0</v>
      </c>
      <c r="H32">
        <f t="shared" si="4"/>
        <v>0.26427061310782241</v>
      </c>
      <c r="I32">
        <f t="shared" si="5"/>
        <v>-1.0696563746013956</v>
      </c>
      <c r="J32">
        <f t="shared" si="6"/>
        <v>1.0696563746013956</v>
      </c>
      <c r="K32">
        <f t="shared" si="7"/>
        <v>0.44840941385030625</v>
      </c>
      <c r="L32">
        <f t="shared" si="8"/>
        <v>0.5515905861496937</v>
      </c>
      <c r="M32">
        <f t="shared" si="9"/>
        <v>2.2301048307916052</v>
      </c>
      <c r="N32">
        <f t="shared" si="10"/>
        <v>1.8129388446970602</v>
      </c>
    </row>
    <row r="33" spans="1:14" x14ac:dyDescent="0.25">
      <c r="A33" s="4">
        <f>IF('True_Odds_Calculator_2-way'!A34="","",'True_Odds_Calculator_2-way'!A34)</f>
        <v>1.91</v>
      </c>
      <c r="B33" s="4">
        <f>IF('True_Odds_Calculator_2-way'!B34="","",'True_Odds_Calculator_2-way'!B34)</f>
        <v>1.98</v>
      </c>
      <c r="C33" s="4">
        <f t="shared" si="0"/>
        <v>0.52356020942408377</v>
      </c>
      <c r="D33">
        <f t="shared" si="1"/>
        <v>0.50505050505050508</v>
      </c>
      <c r="E33">
        <f t="shared" si="2"/>
        <v>2.861071447458885E-2</v>
      </c>
      <c r="F33">
        <f t="shared" si="3"/>
        <v>-0.23581363371939279</v>
      </c>
      <c r="G33">
        <v>0</v>
      </c>
      <c r="H33">
        <f t="shared" si="4"/>
        <v>0.2644243481939817</v>
      </c>
      <c r="I33">
        <f t="shared" si="5"/>
        <v>-1.0589275952301447</v>
      </c>
      <c r="J33">
        <f t="shared" si="6"/>
        <v>1.0589275952301447</v>
      </c>
      <c r="K33">
        <f t="shared" si="7"/>
        <v>0.50926243676795835</v>
      </c>
      <c r="L33">
        <f t="shared" si="8"/>
        <v>0.4907375632320416</v>
      </c>
      <c r="M33">
        <f t="shared" si="9"/>
        <v>1.9636241116594322</v>
      </c>
      <c r="N33">
        <f t="shared" si="10"/>
        <v>2.0377490433255412</v>
      </c>
    </row>
    <row r="34" spans="1:14" x14ac:dyDescent="0.25">
      <c r="A34" s="4">
        <f>IF('True_Odds_Calculator_2-way'!A35="","",'True_Odds_Calculator_2-way'!A35)</f>
        <v>2.54</v>
      </c>
      <c r="B34" s="4">
        <f>IF('True_Odds_Calculator_2-way'!B35="","",'True_Odds_Calculator_2-way'!B35)</f>
        <v>1.56</v>
      </c>
      <c r="C34" s="4">
        <f t="shared" si="0"/>
        <v>0.39370078740157477</v>
      </c>
      <c r="D34">
        <f t="shared" si="1"/>
        <v>0.64102564102564097</v>
      </c>
      <c r="E34">
        <f t="shared" si="2"/>
        <v>3.4726428427215739E-2</v>
      </c>
      <c r="F34">
        <f t="shared" si="3"/>
        <v>-0.21764587118917833</v>
      </c>
      <c r="G34">
        <v>0</v>
      </c>
      <c r="H34">
        <f t="shared" si="4"/>
        <v>0.25237229961639407</v>
      </c>
      <c r="I34">
        <f t="shared" si="5"/>
        <v>-1.0768262306348699</v>
      </c>
      <c r="J34">
        <f t="shared" si="6"/>
        <v>1.0768262306348699</v>
      </c>
      <c r="K34">
        <f t="shared" si="7"/>
        <v>0.37617851153011422</v>
      </c>
      <c r="L34">
        <f t="shared" si="8"/>
        <v>0.62382148846988572</v>
      </c>
      <c r="M34">
        <f t="shared" si="9"/>
        <v>2.6583123951776999</v>
      </c>
      <c r="N34">
        <f t="shared" si="10"/>
        <v>1.6030226891555273</v>
      </c>
    </row>
    <row r="35" spans="1:14" x14ac:dyDescent="0.25">
      <c r="A35" s="4">
        <f>IF('True_Odds_Calculator_2-way'!A36="","",'True_Odds_Calculator_2-way'!A36)</f>
        <v>2.19</v>
      </c>
      <c r="B35" s="4">
        <f>IF('True_Odds_Calculator_2-way'!B36="","",'True_Odds_Calculator_2-way'!B36)</f>
        <v>1.74</v>
      </c>
      <c r="C35" s="4">
        <f t="shared" si="0"/>
        <v>0.45662100456621008</v>
      </c>
      <c r="D35">
        <f t="shared" si="1"/>
        <v>0.57471264367816088</v>
      </c>
      <c r="E35">
        <f t="shared" si="2"/>
        <v>3.1333648244370904E-2</v>
      </c>
      <c r="F35">
        <f t="shared" si="3"/>
        <v>-0.23109221644885325</v>
      </c>
      <c r="G35">
        <v>0</v>
      </c>
      <c r="H35">
        <f t="shared" si="4"/>
        <v>0.26242586469322415</v>
      </c>
      <c r="I35">
        <f t="shared" si="5"/>
        <v>-1.0656403571953759</v>
      </c>
      <c r="J35">
        <f t="shared" si="6"/>
        <v>1.0656403571953759</v>
      </c>
      <c r="K35">
        <f t="shared" si="7"/>
        <v>0.4408953301027736</v>
      </c>
      <c r="L35">
        <f t="shared" si="8"/>
        <v>0.5591046698972264</v>
      </c>
      <c r="M35">
        <f t="shared" si="9"/>
        <v>2.2681120250624973</v>
      </c>
      <c r="N35">
        <f t="shared" si="10"/>
        <v>1.7885738643245783</v>
      </c>
    </row>
    <row r="36" spans="1:14" x14ac:dyDescent="0.25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0.48780487804878053</v>
      </c>
      <c r="D36">
        <f t="shared" si="1"/>
        <v>0.54054054054054046</v>
      </c>
      <c r="E36">
        <f t="shared" si="2"/>
        <v>2.8345418589321048E-2</v>
      </c>
      <c r="F36">
        <f t="shared" si="3"/>
        <v>-0.2353328938694792</v>
      </c>
      <c r="G36">
        <v>0</v>
      </c>
      <c r="H36">
        <f t="shared" si="4"/>
        <v>0.26367831245880025</v>
      </c>
      <c r="I36">
        <f t="shared" si="5"/>
        <v>-1.0585122480499263</v>
      </c>
      <c r="J36">
        <f t="shared" si="6"/>
        <v>1.0585122480499263</v>
      </c>
      <c r="K36">
        <f t="shared" si="7"/>
        <v>0.47361090692279612</v>
      </c>
      <c r="L36">
        <f t="shared" si="8"/>
        <v>0.52638909307720383</v>
      </c>
      <c r="M36">
        <f t="shared" si="9"/>
        <v>2.1114378604524222</v>
      </c>
      <c r="N36">
        <f t="shared" si="10"/>
        <v>1.8997354108424378</v>
      </c>
    </row>
    <row r="37" spans="1:14" x14ac:dyDescent="0.25">
      <c r="A37" s="4">
        <f>IF('True_Odds_Calculator_2-way'!A38="","",'True_Odds_Calculator_2-way'!A38)</f>
        <v>2.5499999999999998</v>
      </c>
      <c r="B37" s="4">
        <f>IF('True_Odds_Calculator_2-way'!B38="","",'True_Odds_Calculator_2-way'!B38)</f>
        <v>1.56</v>
      </c>
      <c r="C37" s="4">
        <f t="shared" si="0"/>
        <v>0.39215686274509809</v>
      </c>
      <c r="D37">
        <f t="shared" si="1"/>
        <v>0.64102564102564097</v>
      </c>
      <c r="E37">
        <f t="shared" si="2"/>
        <v>3.3182503770738947E-2</v>
      </c>
      <c r="F37">
        <f t="shared" si="3"/>
        <v>-0.21820010055304184</v>
      </c>
      <c r="G37">
        <v>0</v>
      </c>
      <c r="H37">
        <f t="shared" si="4"/>
        <v>0.25138260432378079</v>
      </c>
      <c r="I37">
        <f t="shared" si="5"/>
        <v>-1.0733469768527293</v>
      </c>
      <c r="J37">
        <f t="shared" si="6"/>
        <v>1.0733469768527293</v>
      </c>
      <c r="K37">
        <f t="shared" si="7"/>
        <v>0.37541936960421152</v>
      </c>
      <c r="L37">
        <f t="shared" si="8"/>
        <v>0.62458063039578859</v>
      </c>
      <c r="M37">
        <f t="shared" si="9"/>
        <v>2.6636878141217299</v>
      </c>
      <c r="N37">
        <f t="shared" si="10"/>
        <v>1.6010743070375286</v>
      </c>
    </row>
    <row r="38" spans="1:14" x14ac:dyDescent="0.25">
      <c r="A38" s="4">
        <f>IF('True_Odds_Calculator_2-way'!A39="","",'True_Odds_Calculator_2-way'!A39)</f>
        <v>2.2200000000000002</v>
      </c>
      <c r="B38" s="4">
        <f>IF('True_Odds_Calculator_2-way'!B39="","",'True_Odds_Calculator_2-way'!B39)</f>
        <v>1.71</v>
      </c>
      <c r="C38" s="4">
        <f t="shared" si="0"/>
        <v>0.4504504504504504</v>
      </c>
      <c r="D38">
        <f t="shared" si="1"/>
        <v>0.58479532163742687</v>
      </c>
      <c r="E38">
        <f t="shared" si="2"/>
        <v>3.5245772087877381E-2</v>
      </c>
      <c r="F38">
        <f t="shared" si="3"/>
        <v>-0.2281755439650176</v>
      </c>
      <c r="G38">
        <v>0</v>
      </c>
      <c r="H38">
        <f t="shared" si="4"/>
        <v>0.26342131605289498</v>
      </c>
      <c r="I38">
        <f t="shared" si="5"/>
        <v>-1.0744616281415775</v>
      </c>
      <c r="J38">
        <f t="shared" si="6"/>
        <v>1.0744616281415775</v>
      </c>
      <c r="K38">
        <f t="shared" si="7"/>
        <v>0.43274247509065539</v>
      </c>
      <c r="L38">
        <f t="shared" si="8"/>
        <v>0.56725752490934445</v>
      </c>
      <c r="M38">
        <f t="shared" si="9"/>
        <v>2.310843186332725</v>
      </c>
      <c r="N38">
        <f t="shared" si="10"/>
        <v>1.7628677559805201</v>
      </c>
    </row>
    <row r="39" spans="1:14" x14ac:dyDescent="0.25">
      <c r="A39" s="4">
        <f>IF('True_Odds_Calculator_2-way'!A40="","",'True_Odds_Calculator_2-way'!A40)</f>
        <v>2.23</v>
      </c>
      <c r="B39" s="4">
        <f>IF('True_Odds_Calculator_2-way'!B40="","",'True_Odds_Calculator_2-way'!B40)</f>
        <v>1.7</v>
      </c>
      <c r="C39" s="4">
        <f t="shared" si="0"/>
        <v>0.44843049327354262</v>
      </c>
      <c r="D39">
        <f t="shared" si="1"/>
        <v>0.58823529411764708</v>
      </c>
      <c r="E39">
        <f t="shared" si="2"/>
        <v>3.6665787391189752E-2</v>
      </c>
      <c r="F39">
        <f t="shared" si="3"/>
        <v>-0.22711685571089413</v>
      </c>
      <c r="G39">
        <v>0</v>
      </c>
      <c r="H39">
        <f t="shared" si="4"/>
        <v>0.26378264310208388</v>
      </c>
      <c r="I39">
        <f t="shared" si="5"/>
        <v>-1.0777013435226062</v>
      </c>
      <c r="J39">
        <f t="shared" si="6"/>
        <v>1.0777013435226062</v>
      </c>
      <c r="K39">
        <f t="shared" si="7"/>
        <v>0.43000161655276159</v>
      </c>
      <c r="L39">
        <f t="shared" si="8"/>
        <v>0.56999838344723819</v>
      </c>
      <c r="M39">
        <f t="shared" si="9"/>
        <v>2.3255726525328053</v>
      </c>
      <c r="N39">
        <f t="shared" si="10"/>
        <v>1.7543909404658247</v>
      </c>
    </row>
    <row r="40" spans="1:14" x14ac:dyDescent="0.25">
      <c r="A40" s="4">
        <f>IF('True_Odds_Calculator_2-way'!A41="","",'True_Odds_Calculator_2-way'!A41)</f>
        <v>1.85</v>
      </c>
      <c r="B40" s="4">
        <f>IF('True_Odds_Calculator_2-way'!B41="","",'True_Odds_Calculator_2-way'!B41)</f>
        <v>2.0299999999999998</v>
      </c>
      <c r="C40" s="4">
        <f t="shared" si="0"/>
        <v>0.54054054054054046</v>
      </c>
      <c r="D40">
        <f t="shared" si="1"/>
        <v>0.49261083743842371</v>
      </c>
      <c r="E40">
        <f t="shared" si="2"/>
        <v>3.315137797896428E-2</v>
      </c>
      <c r="F40">
        <f t="shared" si="3"/>
        <v>-0.23312475036612956</v>
      </c>
      <c r="G40">
        <v>0</v>
      </c>
      <c r="H40">
        <f t="shared" si="4"/>
        <v>0.26627612834509384</v>
      </c>
      <c r="I40">
        <f t="shared" si="5"/>
        <v>-1.0687396570715308</v>
      </c>
      <c r="J40">
        <f t="shared" si="6"/>
        <v>1.0687396570715308</v>
      </c>
      <c r="K40">
        <f t="shared" si="7"/>
        <v>0.52399127907708287</v>
      </c>
      <c r="L40">
        <f t="shared" si="8"/>
        <v>0.47600872092291718</v>
      </c>
      <c r="M40">
        <f t="shared" si="9"/>
        <v>1.9084287085108012</v>
      </c>
      <c r="N40">
        <f t="shared" si="10"/>
        <v>2.1008018467836762</v>
      </c>
    </row>
    <row r="41" spans="1:14" x14ac:dyDescent="0.25">
      <c r="A41" s="4">
        <f>IF('True_Odds_Calculator_2-way'!A42="","",'True_Odds_Calculator_2-way'!A42)</f>
        <v>2.21</v>
      </c>
      <c r="B41" s="4">
        <f>IF('True_Odds_Calculator_2-way'!B42="","",'True_Odds_Calculator_2-way'!B42)</f>
        <v>1.71</v>
      </c>
      <c r="C41" s="4">
        <f t="shared" si="0"/>
        <v>0.45248868778280543</v>
      </c>
      <c r="D41">
        <f t="shared" si="1"/>
        <v>0.58479532163742687</v>
      </c>
      <c r="E41">
        <f t="shared" si="2"/>
        <v>3.7284009420232245E-2</v>
      </c>
      <c r="F41">
        <f t="shared" si="3"/>
        <v>-0.22732925828901074</v>
      </c>
      <c r="G41">
        <v>0</v>
      </c>
      <c r="H41">
        <f t="shared" si="4"/>
        <v>0.26461326770924293</v>
      </c>
      <c r="I41">
        <f t="shared" si="5"/>
        <v>-1.0788924165398663</v>
      </c>
      <c r="J41">
        <f t="shared" si="6"/>
        <v>1.0788924165398663</v>
      </c>
      <c r="K41">
        <f t="shared" si="7"/>
        <v>0.43375295009879905</v>
      </c>
      <c r="L41">
        <f t="shared" si="8"/>
        <v>0.56624704990120123</v>
      </c>
      <c r="M41">
        <f t="shared" si="9"/>
        <v>2.305459824013238</v>
      </c>
      <c r="N41">
        <f t="shared" si="10"/>
        <v>1.7660136157433048</v>
      </c>
    </row>
    <row r="42" spans="1:14" x14ac:dyDescent="0.25">
      <c r="A42" s="4">
        <f>IF('True_Odds_Calculator_2-way'!A43="","",'True_Odds_Calculator_2-way'!A43)</f>
        <v>2.2000000000000002</v>
      </c>
      <c r="B42" s="4">
        <f>IF('True_Odds_Calculator_2-way'!B43="","",'True_Odds_Calculator_2-way'!B43)</f>
        <v>1.71</v>
      </c>
      <c r="C42" s="4">
        <f t="shared" si="0"/>
        <v>0.45454545454545453</v>
      </c>
      <c r="D42">
        <f t="shared" si="1"/>
        <v>0.58479532163742687</v>
      </c>
      <c r="E42">
        <f t="shared" si="2"/>
        <v>3.9340776182881454E-2</v>
      </c>
      <c r="F42">
        <f t="shared" si="3"/>
        <v>-0.22647527910685805</v>
      </c>
      <c r="G42">
        <v>0</v>
      </c>
      <c r="H42">
        <f t="shared" si="4"/>
        <v>0.26581605528973945</v>
      </c>
      <c r="I42">
        <f t="shared" si="5"/>
        <v>-1.0833784750435986</v>
      </c>
      <c r="J42">
        <f t="shared" si="6"/>
        <v>1.0833784750435986</v>
      </c>
      <c r="K42">
        <f t="shared" si="7"/>
        <v>0.43477236885131854</v>
      </c>
      <c r="L42">
        <f t="shared" si="8"/>
        <v>0.56522763114868146</v>
      </c>
      <c r="M42">
        <f t="shared" si="9"/>
        <v>2.3000541700523187</v>
      </c>
      <c r="N42">
        <f t="shared" si="10"/>
        <v>1.7691987172809549</v>
      </c>
    </row>
    <row r="43" spans="1:14" x14ac:dyDescent="0.25">
      <c r="A43" s="4">
        <f>IF('True_Odds_Calculator_2-way'!A44="","",'True_Odds_Calculator_2-way'!A44)</f>
        <v>1.92</v>
      </c>
      <c r="B43" s="4">
        <f>IF('True_Odds_Calculator_2-way'!B44="","",'True_Odds_Calculator_2-way'!B44)</f>
        <v>1.95</v>
      </c>
      <c r="C43" s="4">
        <f t="shared" si="0"/>
        <v>0.52083333333333337</v>
      </c>
      <c r="D43">
        <f t="shared" si="1"/>
        <v>0.51282051282051289</v>
      </c>
      <c r="E43">
        <f t="shared" si="2"/>
        <v>3.3653846153846256E-2</v>
      </c>
      <c r="F43">
        <f t="shared" si="3"/>
        <v>-0.23344017094017089</v>
      </c>
      <c r="G43">
        <v>0</v>
      </c>
      <c r="H43">
        <f t="shared" si="4"/>
        <v>0.26709401709401714</v>
      </c>
      <c r="I43">
        <f t="shared" si="5"/>
        <v>-1.0696563746013956</v>
      </c>
      <c r="J43">
        <f t="shared" si="6"/>
        <v>1.0696563746013956</v>
      </c>
      <c r="K43">
        <f t="shared" si="7"/>
        <v>0.50401095327935097</v>
      </c>
      <c r="L43">
        <f t="shared" si="8"/>
        <v>0.49598904672064897</v>
      </c>
      <c r="M43">
        <f t="shared" si="9"/>
        <v>1.9840838646332837</v>
      </c>
      <c r="N43">
        <f t="shared" si="10"/>
        <v>2.0161735558713256</v>
      </c>
    </row>
    <row r="44" spans="1:14" x14ac:dyDescent="0.25">
      <c r="A44" s="4">
        <f>IF('True_Odds_Calculator_2-way'!A45="","",'True_Odds_Calculator_2-way'!A45)</f>
        <v>2.15</v>
      </c>
      <c r="B44" s="4">
        <f>IF('True_Odds_Calculator_2-way'!B45="","",'True_Odds_Calculator_2-way'!B45)</f>
        <v>1.74</v>
      </c>
      <c r="C44" s="4">
        <f t="shared" si="0"/>
        <v>0.46511627906976744</v>
      </c>
      <c r="D44">
        <f t="shared" si="1"/>
        <v>0.57471264367816088</v>
      </c>
      <c r="E44">
        <f t="shared" si="2"/>
        <v>3.9828922747928264E-2</v>
      </c>
      <c r="F44">
        <f t="shared" si="3"/>
        <v>-0.22747928361400704</v>
      </c>
      <c r="G44">
        <v>0</v>
      </c>
      <c r="H44">
        <f t="shared" si="4"/>
        <v>0.26730820636193531</v>
      </c>
      <c r="I44">
        <f t="shared" si="5"/>
        <v>-1.0840148207519444</v>
      </c>
      <c r="J44">
        <f t="shared" si="6"/>
        <v>1.0840148207519444</v>
      </c>
      <c r="K44">
        <f t="shared" si="7"/>
        <v>0.44511368892659747</v>
      </c>
      <c r="L44">
        <f t="shared" si="8"/>
        <v>0.55488631107340269</v>
      </c>
      <c r="M44">
        <f t="shared" si="9"/>
        <v>2.2466170438647359</v>
      </c>
      <c r="N44">
        <f t="shared" si="10"/>
        <v>1.8021709673564388</v>
      </c>
    </row>
    <row r="45" spans="1:14" x14ac:dyDescent="0.25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0.5181347150259068</v>
      </c>
      <c r="D45">
        <f t="shared" si="1"/>
        <v>0.5181347150259068</v>
      </c>
      <c r="E45">
        <f t="shared" si="2"/>
        <v>3.62694300518136E-2</v>
      </c>
      <c r="F45">
        <f t="shared" si="3"/>
        <v>-0.23219415286316403</v>
      </c>
      <c r="G45">
        <v>0</v>
      </c>
      <c r="H45">
        <f t="shared" si="4"/>
        <v>0.26846358291497763</v>
      </c>
      <c r="I45">
        <f t="shared" si="5"/>
        <v>-1.0752688172043015</v>
      </c>
      <c r="J45">
        <f t="shared" si="6"/>
        <v>1.0752688172043015</v>
      </c>
      <c r="K45">
        <f t="shared" si="7"/>
        <v>0.5</v>
      </c>
      <c r="L45">
        <f t="shared" si="8"/>
        <v>0.5</v>
      </c>
      <c r="M45">
        <f t="shared" si="9"/>
        <v>2</v>
      </c>
      <c r="N45">
        <f t="shared" si="10"/>
        <v>2</v>
      </c>
    </row>
    <row r="46" spans="1:14" x14ac:dyDescent="0.25">
      <c r="A46" s="4">
        <f>IF('True_Odds_Calculator_2-way'!A47="","",'True_Odds_Calculator_2-way'!A47)</f>
        <v>1.85</v>
      </c>
      <c r="B46" s="4">
        <f>IF('True_Odds_Calculator_2-way'!B47="","",'True_Odds_Calculator_2-way'!B47)</f>
        <v>2.02</v>
      </c>
      <c r="C46" s="4">
        <f t="shared" si="0"/>
        <v>0.54054054054054046</v>
      </c>
      <c r="D46">
        <f t="shared" si="1"/>
        <v>0.49504950495049505</v>
      </c>
      <c r="E46">
        <f t="shared" si="2"/>
        <v>3.5590045491035394E-2</v>
      </c>
      <c r="F46">
        <f t="shared" si="3"/>
        <v>-0.23200428150923214</v>
      </c>
      <c r="G46">
        <v>0</v>
      </c>
      <c r="H46">
        <f t="shared" si="4"/>
        <v>0.26759432700026753</v>
      </c>
      <c r="I46">
        <f t="shared" si="5"/>
        <v>-1.0739657990297369</v>
      </c>
      <c r="J46">
        <f t="shared" si="6"/>
        <v>1.0739657990297369</v>
      </c>
      <c r="K46">
        <f t="shared" si="7"/>
        <v>0.52277442494833892</v>
      </c>
      <c r="L46">
        <f t="shared" si="8"/>
        <v>0.4772255750516613</v>
      </c>
      <c r="M46">
        <f t="shared" si="9"/>
        <v>1.9128709291752766</v>
      </c>
      <c r="N46">
        <f t="shared" si="10"/>
        <v>2.0954451150103317</v>
      </c>
    </row>
    <row r="47" spans="1:14" x14ac:dyDescent="0.25">
      <c r="A47" s="4">
        <f>IF('True_Odds_Calculator_2-way'!A48="","",'True_Odds_Calculator_2-way'!A48)</f>
        <v>1.83</v>
      </c>
      <c r="B47" s="4">
        <f>IF('True_Odds_Calculator_2-way'!B48="","",'True_Odds_Calculator_2-way'!B48)</f>
        <v>2.06</v>
      </c>
      <c r="C47" s="4">
        <f t="shared" si="0"/>
        <v>0.54644808743169393</v>
      </c>
      <c r="D47">
        <f t="shared" si="1"/>
        <v>0.4854368932038835</v>
      </c>
      <c r="E47">
        <f t="shared" si="2"/>
        <v>3.1884980635577431E-2</v>
      </c>
      <c r="F47">
        <f t="shared" si="3"/>
        <v>-0.2333810812244681</v>
      </c>
      <c r="G47">
        <v>0</v>
      </c>
      <c r="H47">
        <f t="shared" si="4"/>
        <v>0.26526606186004559</v>
      </c>
      <c r="I47">
        <f t="shared" si="5"/>
        <v>-1.0661247392009334</v>
      </c>
      <c r="J47">
        <f t="shared" si="6"/>
        <v>1.0661247392009334</v>
      </c>
      <c r="K47">
        <f t="shared" si="7"/>
        <v>0.53053675848269044</v>
      </c>
      <c r="L47">
        <f t="shared" si="8"/>
        <v>0.46946324151730962</v>
      </c>
      <c r="M47">
        <f t="shared" si="9"/>
        <v>1.8848835335367746</v>
      </c>
      <c r="N47">
        <f t="shared" si="10"/>
        <v>2.1300922235529893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0.50251256281407031</v>
      </c>
      <c r="D48">
        <f t="shared" si="1"/>
        <v>0.53191489361702127</v>
      </c>
      <c r="E48">
        <f t="shared" si="2"/>
        <v>3.4427456431091574E-2</v>
      </c>
      <c r="F48">
        <f t="shared" si="3"/>
        <v>-0.23286645995937127</v>
      </c>
      <c r="G48">
        <v>0</v>
      </c>
      <c r="H48">
        <f t="shared" si="4"/>
        <v>0.2672939163904629</v>
      </c>
      <c r="I48">
        <f t="shared" si="5"/>
        <v>-1.0713739108887084</v>
      </c>
      <c r="J48">
        <f t="shared" si="6"/>
        <v>1.0713739108887084</v>
      </c>
      <c r="K48">
        <f t="shared" si="7"/>
        <v>0.48528137423857021</v>
      </c>
      <c r="L48">
        <f t="shared" si="8"/>
        <v>0.51471862576142968</v>
      </c>
      <c r="M48">
        <f t="shared" si="9"/>
        <v>2.0606601717798219</v>
      </c>
      <c r="N48">
        <f t="shared" si="10"/>
        <v>1.9428090415820634</v>
      </c>
    </row>
    <row r="49" spans="1:14" x14ac:dyDescent="0.25">
      <c r="A49" s="4">
        <f>IF('True_Odds_Calculator_2-way'!A50="","",'True_Odds_Calculator_2-way'!A50)</f>
        <v>2.0699999999999998</v>
      </c>
      <c r="B49" s="4">
        <f>IF('True_Odds_Calculator_2-way'!B50="","",'True_Odds_Calculator_2-way'!B50)</f>
        <v>1.8</v>
      </c>
      <c r="C49" s="4">
        <f t="shared" si="0"/>
        <v>0.48309178743961356</v>
      </c>
      <c r="D49">
        <f t="shared" si="1"/>
        <v>0.55555555555555558</v>
      </c>
      <c r="E49">
        <f t="shared" si="2"/>
        <v>3.8647342995169254E-2</v>
      </c>
      <c r="F49">
        <f t="shared" si="3"/>
        <v>-0.22973698336017168</v>
      </c>
      <c r="G49">
        <v>0</v>
      </c>
      <c r="H49">
        <f t="shared" si="4"/>
        <v>0.26838432635534087</v>
      </c>
      <c r="I49">
        <f t="shared" si="5"/>
        <v>-1.0808442529177926</v>
      </c>
      <c r="J49">
        <f t="shared" si="6"/>
        <v>1.0808442529177926</v>
      </c>
      <c r="K49">
        <f t="shared" si="7"/>
        <v>0.46371363147270434</v>
      </c>
      <c r="L49">
        <f t="shared" si="8"/>
        <v>0.53628636852729539</v>
      </c>
      <c r="M49">
        <f t="shared" si="9"/>
        <v>2.1565033506220384</v>
      </c>
      <c r="N49">
        <f t="shared" si="10"/>
        <v>1.8646754023342345</v>
      </c>
    </row>
    <row r="50" spans="1:14" x14ac:dyDescent="0.25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1.71</v>
      </c>
      <c r="C50" s="4">
        <f t="shared" si="0"/>
        <v>0.45454545454545453</v>
      </c>
      <c r="D50">
        <f t="shared" si="1"/>
        <v>0.58479532163742687</v>
      </c>
      <c r="E50">
        <f t="shared" si="2"/>
        <v>3.9340776182881454E-2</v>
      </c>
      <c r="F50">
        <f t="shared" si="3"/>
        <v>-0.22647527910685805</v>
      </c>
      <c r="G50">
        <v>0</v>
      </c>
      <c r="H50">
        <f t="shared" si="4"/>
        <v>0.26581605528973945</v>
      </c>
      <c r="I50">
        <f t="shared" si="5"/>
        <v>-1.0833784750435986</v>
      </c>
      <c r="J50">
        <f t="shared" si="6"/>
        <v>1.0833784750435986</v>
      </c>
      <c r="K50">
        <f t="shared" si="7"/>
        <v>0.43477236885131854</v>
      </c>
      <c r="L50">
        <f t="shared" si="8"/>
        <v>0.56522763114868146</v>
      </c>
      <c r="M50">
        <f t="shared" si="9"/>
        <v>2.3000541700523187</v>
      </c>
      <c r="N50">
        <f t="shared" si="10"/>
        <v>1.7691987172809549</v>
      </c>
    </row>
    <row r="51" spans="1:14" x14ac:dyDescent="0.25">
      <c r="A51" s="4">
        <f>IF('True_Odds_Calculator_2-way'!A52="","",'True_Odds_Calculator_2-way'!A52)</f>
        <v>1.76</v>
      </c>
      <c r="B51" s="4">
        <f>IF('True_Odds_Calculator_2-way'!B52="","",'True_Odds_Calculator_2-way'!B52)</f>
        <v>2.13</v>
      </c>
      <c r="C51" s="4">
        <f t="shared" si="0"/>
        <v>0.56818181818181823</v>
      </c>
      <c r="D51">
        <f t="shared" si="1"/>
        <v>0.46948356807511737</v>
      </c>
      <c r="E51">
        <f t="shared" si="2"/>
        <v>3.7665386256935607E-2</v>
      </c>
      <c r="F51">
        <f t="shared" si="3"/>
        <v>-0.22908664105847198</v>
      </c>
      <c r="G51">
        <v>0</v>
      </c>
      <c r="H51">
        <f t="shared" si="4"/>
        <v>0.26675202731540765</v>
      </c>
      <c r="I51">
        <f t="shared" si="5"/>
        <v>-1.0790808419378759</v>
      </c>
      <c r="J51">
        <f t="shared" si="6"/>
        <v>1.0790808419378759</v>
      </c>
      <c r="K51">
        <f t="shared" si="7"/>
        <v>0.54941992687500663</v>
      </c>
      <c r="L51">
        <f t="shared" si="8"/>
        <v>0.45058007312499337</v>
      </c>
      <c r="M51">
        <f t="shared" si="9"/>
        <v>1.8201014398727853</v>
      </c>
      <c r="N51">
        <f t="shared" si="10"/>
        <v>2.2193613513897996</v>
      </c>
    </row>
    <row r="52" spans="1:14" x14ac:dyDescent="0.25">
      <c r="A52" s="4">
        <f>IF('True_Odds_Calculator_2-way'!A53="","",'True_Odds_Calculator_2-way'!A53)</f>
        <v>2.11</v>
      </c>
      <c r="B52" s="4">
        <f>IF('True_Odds_Calculator_2-way'!B53="","",'True_Odds_Calculator_2-way'!B53)</f>
        <v>1.78</v>
      </c>
      <c r="C52" s="4">
        <f t="shared" si="0"/>
        <v>0.47393364928909953</v>
      </c>
      <c r="D52">
        <f t="shared" si="1"/>
        <v>0.5617977528089888</v>
      </c>
      <c r="E52">
        <f t="shared" si="2"/>
        <v>3.5731402098088338E-2</v>
      </c>
      <c r="F52">
        <f t="shared" si="3"/>
        <v>-0.23052345705309119</v>
      </c>
      <c r="G52">
        <v>0</v>
      </c>
      <c r="H52">
        <f t="shared" si="4"/>
        <v>0.26625485915117952</v>
      </c>
      <c r="I52">
        <f t="shared" si="5"/>
        <v>-1.0747098003652684</v>
      </c>
      <c r="J52">
        <f t="shared" si="6"/>
        <v>1.0747098003652684</v>
      </c>
      <c r="K52">
        <f t="shared" si="7"/>
        <v>0.45601134895833134</v>
      </c>
      <c r="L52">
        <f t="shared" si="8"/>
        <v>0.54398865104166871</v>
      </c>
      <c r="M52">
        <f t="shared" si="9"/>
        <v>2.192927878405448</v>
      </c>
      <c r="N52">
        <f t="shared" si="10"/>
        <v>1.838273644284909</v>
      </c>
    </row>
    <row r="53" spans="1:14" x14ac:dyDescent="0.25">
      <c r="A53" s="4">
        <f>IF('True_Odds_Calculator_2-way'!A54="","",'True_Odds_Calculator_2-way'!A54)</f>
        <v>2.11</v>
      </c>
      <c r="B53" s="4">
        <f>IF('True_Odds_Calculator_2-way'!B54="","",'True_Odds_Calculator_2-way'!B54)</f>
        <v>1.78</v>
      </c>
      <c r="C53" s="4">
        <f t="shared" si="0"/>
        <v>0.47393364928909953</v>
      </c>
      <c r="D53">
        <f t="shared" si="1"/>
        <v>0.5617977528089888</v>
      </c>
      <c r="E53">
        <f t="shared" si="2"/>
        <v>3.5731402098088338E-2</v>
      </c>
      <c r="F53">
        <f t="shared" si="3"/>
        <v>-0.23052345705309119</v>
      </c>
      <c r="G53">
        <v>0</v>
      </c>
      <c r="H53">
        <f t="shared" si="4"/>
        <v>0.26625485915117952</v>
      </c>
      <c r="I53">
        <f t="shared" si="5"/>
        <v>-1.0747098003652684</v>
      </c>
      <c r="J53">
        <f t="shared" si="6"/>
        <v>1.0747098003652684</v>
      </c>
      <c r="K53">
        <f t="shared" si="7"/>
        <v>0.45601134895833134</v>
      </c>
      <c r="L53">
        <f t="shared" si="8"/>
        <v>0.54398865104166871</v>
      </c>
      <c r="M53">
        <f t="shared" si="9"/>
        <v>2.192927878405448</v>
      </c>
      <c r="N53">
        <f t="shared" si="10"/>
        <v>1.838273644284909</v>
      </c>
    </row>
    <row r="54" spans="1:14" x14ac:dyDescent="0.25">
      <c r="A54" s="4">
        <f>IF('True_Odds_Calculator_2-way'!A55="","",'True_Odds_Calculator_2-way'!A55)</f>
        <v>1.93</v>
      </c>
      <c r="B54" s="4">
        <f>IF('True_Odds_Calculator_2-way'!B55="","",'True_Odds_Calculator_2-way'!B55)</f>
        <v>1.93</v>
      </c>
      <c r="C54" s="4">
        <f t="shared" si="0"/>
        <v>0.5181347150259068</v>
      </c>
      <c r="D54">
        <f t="shared" si="1"/>
        <v>0.5181347150259068</v>
      </c>
      <c r="E54">
        <f t="shared" si="2"/>
        <v>3.62694300518136E-2</v>
      </c>
      <c r="F54">
        <f t="shared" si="3"/>
        <v>-0.23219415286316403</v>
      </c>
      <c r="G54">
        <v>0</v>
      </c>
      <c r="H54">
        <f t="shared" si="4"/>
        <v>0.26846358291497763</v>
      </c>
      <c r="I54">
        <f t="shared" si="5"/>
        <v>-1.0752688172043015</v>
      </c>
      <c r="J54">
        <f t="shared" si="6"/>
        <v>1.0752688172043015</v>
      </c>
      <c r="K54">
        <f t="shared" si="7"/>
        <v>0.5</v>
      </c>
      <c r="L54">
        <f t="shared" si="8"/>
        <v>0.5</v>
      </c>
      <c r="M54">
        <f t="shared" si="9"/>
        <v>2</v>
      </c>
      <c r="N54">
        <f t="shared" si="10"/>
        <v>2</v>
      </c>
    </row>
    <row r="55" spans="1:14" x14ac:dyDescent="0.25">
      <c r="A55" s="4">
        <f>IF('True_Odds_Calculator_2-way'!A56="","",'True_Odds_Calculator_2-way'!A56)</f>
        <v>1.97</v>
      </c>
      <c r="B55" s="4">
        <f>IF('True_Odds_Calculator_2-way'!B56="","",'True_Odds_Calculator_2-way'!B56)</f>
        <v>1.9</v>
      </c>
      <c r="C55" s="4">
        <f t="shared" si="0"/>
        <v>0.50761421319796951</v>
      </c>
      <c r="D55">
        <f t="shared" si="1"/>
        <v>0.52631578947368418</v>
      </c>
      <c r="E55">
        <f t="shared" si="2"/>
        <v>3.3930002671653803E-2</v>
      </c>
      <c r="F55">
        <f t="shared" si="3"/>
        <v>-0.23323537269569861</v>
      </c>
      <c r="G55">
        <v>0</v>
      </c>
      <c r="H55">
        <f t="shared" si="4"/>
        <v>0.26716537536735235</v>
      </c>
      <c r="I55">
        <f t="shared" si="5"/>
        <v>-1.0702688317798925</v>
      </c>
      <c r="J55">
        <f t="shared" si="6"/>
        <v>1.0702688317798925</v>
      </c>
      <c r="K55">
        <f t="shared" si="7"/>
        <v>0.49063843062637452</v>
      </c>
      <c r="L55">
        <f t="shared" si="8"/>
        <v>0.50936156937362553</v>
      </c>
      <c r="M55">
        <f t="shared" si="9"/>
        <v>2.0381607668264961</v>
      </c>
      <c r="N55">
        <f t="shared" si="10"/>
        <v>1.963241948601903</v>
      </c>
    </row>
    <row r="56" spans="1:14" x14ac:dyDescent="0.25">
      <c r="A56" s="4">
        <f>IF('True_Odds_Calculator_2-way'!A57="","",'True_Odds_Calculator_2-way'!A57)</f>
        <v>1.97</v>
      </c>
      <c r="B56" s="4">
        <f>IF('True_Odds_Calculator_2-way'!B57="","",'True_Odds_Calculator_2-way'!B57)</f>
        <v>1.89</v>
      </c>
      <c r="C56" s="4">
        <f t="shared" si="0"/>
        <v>0.50761421319796951</v>
      </c>
      <c r="D56">
        <f t="shared" si="1"/>
        <v>0.52910052910052918</v>
      </c>
      <c r="E56">
        <f t="shared" si="2"/>
        <v>3.6714742298498582E-2</v>
      </c>
      <c r="F56">
        <f t="shared" si="3"/>
        <v>-0.23186420648349593</v>
      </c>
      <c r="G56">
        <v>0</v>
      </c>
      <c r="H56">
        <f t="shared" si="4"/>
        <v>0.26857894878199451</v>
      </c>
      <c r="I56">
        <f t="shared" si="5"/>
        <v>-1.0762647825142235</v>
      </c>
      <c r="J56">
        <f t="shared" si="6"/>
        <v>1.0762647825142235</v>
      </c>
      <c r="K56">
        <f t="shared" si="7"/>
        <v>0.48924233430661629</v>
      </c>
      <c r="L56">
        <f t="shared" si="8"/>
        <v>0.51075766569338388</v>
      </c>
      <c r="M56">
        <f t="shared" si="9"/>
        <v>2.0439768390387969</v>
      </c>
      <c r="N56">
        <f t="shared" si="10"/>
        <v>1.9578756564376583</v>
      </c>
    </row>
    <row r="57" spans="1:14" x14ac:dyDescent="0.25">
      <c r="A57" s="4">
        <f>IF('True_Odds_Calculator_2-way'!A58="","",'True_Odds_Calculator_2-way'!A58)</f>
        <v>1.93</v>
      </c>
      <c r="B57" s="4">
        <f>IF('True_Odds_Calculator_2-way'!B58="","",'True_Odds_Calculator_2-way'!B58)</f>
        <v>1.94</v>
      </c>
      <c r="C57" s="4">
        <f t="shared" si="0"/>
        <v>0.5181347150259068</v>
      </c>
      <c r="D57">
        <f t="shared" si="1"/>
        <v>0.51546391752577325</v>
      </c>
      <c r="E57">
        <f t="shared" si="2"/>
        <v>3.3598632551679941E-2</v>
      </c>
      <c r="F57">
        <f t="shared" si="3"/>
        <v>-0.2334811174616741</v>
      </c>
      <c r="G57">
        <v>0</v>
      </c>
      <c r="H57">
        <f t="shared" si="4"/>
        <v>0.26707975001335404</v>
      </c>
      <c r="I57">
        <f t="shared" si="5"/>
        <v>-1.0695340092890231</v>
      </c>
      <c r="J57">
        <f t="shared" si="6"/>
        <v>1.0695340092890231</v>
      </c>
      <c r="K57">
        <f t="shared" si="7"/>
        <v>0.50133690795359842</v>
      </c>
      <c r="L57">
        <f t="shared" si="8"/>
        <v>0.49866309204640175</v>
      </c>
      <c r="M57">
        <f t="shared" si="9"/>
        <v>1.9946666286387909</v>
      </c>
      <c r="N57">
        <f t="shared" si="10"/>
        <v>2.0053619687316817</v>
      </c>
    </row>
    <row r="58" spans="1:14" x14ac:dyDescent="0.25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0.48076923076923073</v>
      </c>
      <c r="D58">
        <f t="shared" si="1"/>
        <v>0.55865921787709494</v>
      </c>
      <c r="E58">
        <f t="shared" si="2"/>
        <v>3.9428448646325664E-2</v>
      </c>
      <c r="F58">
        <f t="shared" si="3"/>
        <v>-0.22915771379458527</v>
      </c>
      <c r="G58">
        <v>0</v>
      </c>
      <c r="H58">
        <f t="shared" si="4"/>
        <v>0.26858616244091099</v>
      </c>
      <c r="I58">
        <f t="shared" si="5"/>
        <v>-1.0826163374360513</v>
      </c>
      <c r="J58">
        <f t="shared" si="6"/>
        <v>1.0826163374360513</v>
      </c>
      <c r="K58">
        <f t="shared" si="7"/>
        <v>0.46099399689806597</v>
      </c>
      <c r="L58">
        <f t="shared" si="8"/>
        <v>0.53900600310193403</v>
      </c>
      <c r="M58">
        <f t="shared" si="9"/>
        <v>2.1692256444309357</v>
      </c>
      <c r="N58">
        <f t="shared" si="10"/>
        <v>1.8552669065744805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1.77</v>
      </c>
      <c r="C59" s="4">
        <f t="shared" si="0"/>
        <v>0.47619047619047616</v>
      </c>
      <c r="D59">
        <f t="shared" si="1"/>
        <v>0.56497175141242939</v>
      </c>
      <c r="E59">
        <f t="shared" si="2"/>
        <v>4.1162227602905554E-2</v>
      </c>
      <c r="F59">
        <f t="shared" si="3"/>
        <v>-0.22787193973634645</v>
      </c>
      <c r="G59">
        <v>0</v>
      </c>
      <c r="H59">
        <f t="shared" si="4"/>
        <v>0.26903416733925206</v>
      </c>
      <c r="I59">
        <f t="shared" si="5"/>
        <v>-1.0865714630312671</v>
      </c>
      <c r="J59">
        <f t="shared" si="6"/>
        <v>1.0865714630312671</v>
      </c>
      <c r="K59">
        <f t="shared" si="7"/>
        <v>0.4555334217802518</v>
      </c>
      <c r="L59">
        <f t="shared" si="8"/>
        <v>0.5444665782197482</v>
      </c>
      <c r="M59">
        <f t="shared" si="9"/>
        <v>2.1952286093343938</v>
      </c>
      <c r="N59">
        <f t="shared" si="10"/>
        <v>1.8366600265340756</v>
      </c>
    </row>
    <row r="60" spans="1:14" x14ac:dyDescent="0.25">
      <c r="A60" s="4">
        <f>IF('True_Odds_Calculator_2-way'!A61="","",'True_Odds_Calculator_2-way'!A61)</f>
        <v>2.04</v>
      </c>
      <c r="B60" s="4">
        <f>IF('True_Odds_Calculator_2-way'!B61="","",'True_Odds_Calculator_2-way'!B61)</f>
        <v>1.84</v>
      </c>
      <c r="C60" s="4">
        <f t="shared" si="0"/>
        <v>0.49019607843137253</v>
      </c>
      <c r="D60">
        <f t="shared" si="1"/>
        <v>0.54347826086956519</v>
      </c>
      <c r="E60">
        <f t="shared" si="2"/>
        <v>3.3674339300937772E-2</v>
      </c>
      <c r="F60">
        <f t="shared" si="3"/>
        <v>-0.23273657289002547</v>
      </c>
      <c r="G60">
        <v>0</v>
      </c>
      <c r="H60">
        <f t="shared" si="4"/>
        <v>0.2664109121909633</v>
      </c>
      <c r="I60">
        <f t="shared" si="5"/>
        <v>-1.0699012312772824</v>
      </c>
      <c r="J60">
        <f t="shared" si="6"/>
        <v>1.0699012312772824</v>
      </c>
      <c r="K60">
        <f t="shared" si="7"/>
        <v>0.47332857821916891</v>
      </c>
      <c r="L60">
        <f t="shared" si="8"/>
        <v>0.52667142178083093</v>
      </c>
      <c r="M60">
        <f t="shared" si="9"/>
        <v>2.1126972805283741</v>
      </c>
      <c r="N60">
        <f t="shared" si="10"/>
        <v>1.8987170342729172</v>
      </c>
    </row>
    <row r="61" spans="1:14" x14ac:dyDescent="0.25">
      <c r="A61" s="4">
        <f>IF('True_Odds_Calculator_2-way'!A62="","",'True_Odds_Calculator_2-way'!A62)</f>
        <v>2.04</v>
      </c>
      <c r="B61" s="4">
        <f>IF('True_Odds_Calculator_2-way'!B62="","",'True_Odds_Calculator_2-way'!B62)</f>
        <v>1.84</v>
      </c>
      <c r="C61" s="4">
        <f t="shared" si="0"/>
        <v>0.49019607843137253</v>
      </c>
      <c r="D61">
        <f t="shared" si="1"/>
        <v>0.54347826086956519</v>
      </c>
      <c r="E61">
        <f t="shared" si="2"/>
        <v>3.3674339300937772E-2</v>
      </c>
      <c r="F61">
        <f t="shared" si="3"/>
        <v>-0.23273657289002547</v>
      </c>
      <c r="G61">
        <v>0</v>
      </c>
      <c r="H61">
        <f t="shared" si="4"/>
        <v>0.2664109121909633</v>
      </c>
      <c r="I61">
        <f t="shared" si="5"/>
        <v>-1.0699012312772824</v>
      </c>
      <c r="J61">
        <f t="shared" si="6"/>
        <v>1.0699012312772824</v>
      </c>
      <c r="K61">
        <f t="shared" si="7"/>
        <v>0.47332857821916891</v>
      </c>
      <c r="L61">
        <f t="shared" si="8"/>
        <v>0.52667142178083093</v>
      </c>
      <c r="M61">
        <f t="shared" si="9"/>
        <v>2.1126972805283741</v>
      </c>
      <c r="N61">
        <f t="shared" si="10"/>
        <v>1.8987170342729172</v>
      </c>
    </row>
    <row r="62" spans="1:14" x14ac:dyDescent="0.25">
      <c r="A62" s="4">
        <f>IF('True_Odds_Calculator_2-way'!A63="","",'True_Odds_Calculator_2-way'!A63)</f>
        <v>2.25</v>
      </c>
      <c r="B62" s="4">
        <f>IF('True_Odds_Calculator_2-way'!B63="","",'True_Odds_Calculator_2-way'!B63)</f>
        <v>1.68</v>
      </c>
      <c r="C62" s="4">
        <f t="shared" si="0"/>
        <v>0.44444444444444442</v>
      </c>
      <c r="D62">
        <f t="shared" si="1"/>
        <v>0.59523809523809523</v>
      </c>
      <c r="E62">
        <f t="shared" si="2"/>
        <v>3.9682539682539542E-2</v>
      </c>
      <c r="F62">
        <f t="shared" si="3"/>
        <v>-0.22486772486772499</v>
      </c>
      <c r="G62">
        <v>0</v>
      </c>
      <c r="H62">
        <f t="shared" si="4"/>
        <v>0.26455026455026454</v>
      </c>
      <c r="I62">
        <f t="shared" si="5"/>
        <v>-1.0846522890932806</v>
      </c>
      <c r="J62">
        <f t="shared" si="6"/>
        <v>1.0846522890932806</v>
      </c>
      <c r="K62">
        <f t="shared" si="7"/>
        <v>0.42448148373559424</v>
      </c>
      <c r="L62">
        <f t="shared" si="8"/>
        <v>0.57551851626440576</v>
      </c>
      <c r="M62">
        <f t="shared" si="9"/>
        <v>2.3558153613666013</v>
      </c>
      <c r="N62">
        <f t="shared" si="10"/>
        <v>1.7375635565834309</v>
      </c>
    </row>
    <row r="63" spans="1:14" x14ac:dyDescent="0.25">
      <c r="A63" s="4">
        <f>IF('True_Odds_Calculator_2-way'!A64="","",'True_Odds_Calculator_2-way'!A64)</f>
        <v>1.88</v>
      </c>
      <c r="B63" s="4">
        <f>IF('True_Odds_Calculator_2-way'!B64="","",'True_Odds_Calculator_2-way'!B64)</f>
        <v>2</v>
      </c>
      <c r="C63" s="4">
        <f t="shared" si="0"/>
        <v>0.53191489361702127</v>
      </c>
      <c r="D63">
        <f t="shared" si="1"/>
        <v>0.5</v>
      </c>
      <c r="E63">
        <f t="shared" si="2"/>
        <v>3.1914893617021267E-2</v>
      </c>
      <c r="F63">
        <f t="shared" si="3"/>
        <v>-0.23404255319148937</v>
      </c>
      <c r="G63">
        <v>0</v>
      </c>
      <c r="H63">
        <f t="shared" si="4"/>
        <v>0.26595744680851063</v>
      </c>
      <c r="I63">
        <f t="shared" si="5"/>
        <v>-1.0660035817780522</v>
      </c>
      <c r="J63">
        <f t="shared" si="6"/>
        <v>1.0660035817780522</v>
      </c>
      <c r="K63">
        <f t="shared" si="7"/>
        <v>0.51597373362761745</v>
      </c>
      <c r="L63">
        <f t="shared" si="8"/>
        <v>0.48402626637238261</v>
      </c>
      <c r="M63">
        <f t="shared" si="9"/>
        <v>1.9380831519646857</v>
      </c>
      <c r="N63">
        <f t="shared" si="10"/>
        <v>2.0660035817780522</v>
      </c>
    </row>
    <row r="64" spans="1:14" x14ac:dyDescent="0.25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1.83</v>
      </c>
      <c r="C64" s="4">
        <f t="shared" si="0"/>
        <v>0.49261083743842371</v>
      </c>
      <c r="D64">
        <f t="shared" si="1"/>
        <v>0.54644808743169393</v>
      </c>
      <c r="E64">
        <f t="shared" si="2"/>
        <v>3.9058924870117639E-2</v>
      </c>
      <c r="F64">
        <f t="shared" si="3"/>
        <v>-0.23012732509623413</v>
      </c>
      <c r="G64">
        <v>0</v>
      </c>
      <c r="H64">
        <f t="shared" si="4"/>
        <v>0.26918624996635171</v>
      </c>
      <c r="I64">
        <f t="shared" si="5"/>
        <v>-1.0815393906387938</v>
      </c>
      <c r="J64">
        <f t="shared" si="6"/>
        <v>1.0815393906387938</v>
      </c>
      <c r="K64">
        <f t="shared" si="7"/>
        <v>0.47304012528552486</v>
      </c>
      <c r="L64">
        <f t="shared" si="8"/>
        <v>0.52695987471447536</v>
      </c>
      <c r="M64">
        <f t="shared" si="9"/>
        <v>2.113985572357957</v>
      </c>
      <c r="N64">
        <f t="shared" si="10"/>
        <v>1.8976776942301987</v>
      </c>
    </row>
    <row r="65" spans="1:14" x14ac:dyDescent="0.25">
      <c r="A65" s="4">
        <f>IF('True_Odds_Calculator_2-way'!A66="","",'True_Odds_Calculator_2-way'!A66)</f>
        <v>1.71</v>
      </c>
      <c r="B65" s="4">
        <f>IF('True_Odds_Calculator_2-way'!B66="","",'True_Odds_Calculator_2-way'!B66)</f>
        <v>2.17</v>
      </c>
      <c r="C65" s="4">
        <f t="shared" si="0"/>
        <v>0.58479532163742687</v>
      </c>
      <c r="D65">
        <f t="shared" si="1"/>
        <v>0.46082949308755761</v>
      </c>
      <c r="E65">
        <f t="shared" si="2"/>
        <v>4.5624814724984475E-2</v>
      </c>
      <c r="F65">
        <f t="shared" si="3"/>
        <v>-0.22386611690516611</v>
      </c>
      <c r="G65">
        <v>0</v>
      </c>
      <c r="H65">
        <f t="shared" si="4"/>
        <v>0.26949093163015064</v>
      </c>
      <c r="I65">
        <f t="shared" si="5"/>
        <v>-1.097180031127722</v>
      </c>
      <c r="J65">
        <f t="shared" si="6"/>
        <v>1.097180031127722</v>
      </c>
      <c r="K65">
        <f t="shared" si="7"/>
        <v>0.56211423509174197</v>
      </c>
      <c r="L65">
        <f t="shared" si="8"/>
        <v>0.43788576490825809</v>
      </c>
      <c r="M65">
        <f t="shared" si="9"/>
        <v>1.7789978221006826</v>
      </c>
      <c r="N65">
        <f t="shared" si="10"/>
        <v>2.283700636419435</v>
      </c>
    </row>
    <row r="66" spans="1:14" x14ac:dyDescent="0.25">
      <c r="A66" s="4">
        <f>IF('True_Odds_Calculator_2-way'!A67="","",'True_Odds_Calculator_2-way'!A67)</f>
        <v>1.72</v>
      </c>
      <c r="B66" s="4">
        <f>IF('True_Odds_Calculator_2-way'!B67="","",'True_Odds_Calculator_2-way'!B67)</f>
        <v>2.16</v>
      </c>
      <c r="C66" s="4">
        <f t="shared" si="0"/>
        <v>0.58139534883720934</v>
      </c>
      <c r="D66">
        <f t="shared" si="1"/>
        <v>0.46296296296296291</v>
      </c>
      <c r="E66">
        <f t="shared" si="2"/>
        <v>4.4358311800172245E-2</v>
      </c>
      <c r="F66">
        <f t="shared" si="3"/>
        <v>-0.22480620155038755</v>
      </c>
      <c r="G66">
        <v>0</v>
      </c>
      <c r="H66">
        <f t="shared" si="4"/>
        <v>0.26916451335055985</v>
      </c>
      <c r="I66">
        <f t="shared" si="5"/>
        <v>-1.0942202738310214</v>
      </c>
      <c r="J66">
        <f t="shared" si="6"/>
        <v>1.0942202738310214</v>
      </c>
      <c r="K66">
        <f t="shared" si="7"/>
        <v>0.55933460749166131</v>
      </c>
      <c r="L66">
        <f t="shared" si="8"/>
        <v>0.44066539250833864</v>
      </c>
      <c r="M66">
        <f t="shared" si="9"/>
        <v>1.7878385971583355</v>
      </c>
      <c r="N66">
        <f t="shared" si="10"/>
        <v>2.2692955176439846</v>
      </c>
    </row>
    <row r="67" spans="1:14" x14ac:dyDescent="0.25">
      <c r="A67" s="4">
        <f>IF('True_Odds_Calculator_2-way'!A68="","",'True_Odds_Calculator_2-way'!A68)</f>
        <v>1.71</v>
      </c>
      <c r="B67" s="4">
        <f>IF('True_Odds_Calculator_2-way'!B68="","",'True_Odds_Calculator_2-way'!B68)</f>
        <v>2.1800000000000002</v>
      </c>
      <c r="C67" s="4">
        <f t="shared" ref="C67:C130" si="11">1/A67</f>
        <v>0.58479532163742687</v>
      </c>
      <c r="D67">
        <f t="shared" ref="D67:D130" si="12">1/B67</f>
        <v>0.4587155963302752</v>
      </c>
      <c r="E67">
        <f t="shared" ref="E67:E130" si="13">C67+D67-1</f>
        <v>4.3510917967702012E-2</v>
      </c>
      <c r="F67">
        <f t="shared" ref="F67:F130" si="14">C67+D67-(C67*D67)-1</f>
        <v>-0.2247438167283653</v>
      </c>
      <c r="G67">
        <v>0</v>
      </c>
      <c r="H67">
        <f t="shared" ref="H67:H130" si="15">C67*D67</f>
        <v>0.26825473469606737</v>
      </c>
      <c r="I67">
        <f t="shared" ref="I67:I130" si="16">((-4*F67*H67)^0.5)/(2*F67)</f>
        <v>-1.0925210715205449</v>
      </c>
      <c r="J67">
        <f t="shared" ref="J67:J130" si="17">(-((-4*F67*H67)^0.5))/(2*F67)</f>
        <v>1.0925210715205449</v>
      </c>
      <c r="K67">
        <f t="shared" ref="K67:K130" si="18">IF(A67="","",(C67/($J67+C67-($J67*C67))))</f>
        <v>0.56316137506401553</v>
      </c>
      <c r="L67">
        <f t="shared" ref="L67:L130" si="19">IF(B67="","",(D67/($J67+D67-($J67*D67))))</f>
        <v>0.43683862493598452</v>
      </c>
      <c r="M67">
        <f t="shared" ref="M67:M130" si="20">IF(A67="","",1/K67)</f>
        <v>1.7756899607795869</v>
      </c>
      <c r="N67">
        <f t="shared" ref="N67:N130" si="21">IF(B67="","",1/L67)</f>
        <v>2.2891748643942433</v>
      </c>
    </row>
    <row r="68" spans="1:14" x14ac:dyDescent="0.25">
      <c r="A68" s="4">
        <f>IF('True_Odds_Calculator_2-way'!A69="","",'True_Odds_Calculator_2-way'!A69)</f>
        <v>1.76</v>
      </c>
      <c r="B68" s="4">
        <f>IF('True_Odds_Calculator_2-way'!B69="","",'True_Odds_Calculator_2-way'!B69)</f>
        <v>2.11</v>
      </c>
      <c r="C68" s="4">
        <f t="shared" si="11"/>
        <v>0.56818181818181823</v>
      </c>
      <c r="D68">
        <f t="shared" si="12"/>
        <v>0.47393364928909953</v>
      </c>
      <c r="E68">
        <f t="shared" si="13"/>
        <v>4.2115467470917878E-2</v>
      </c>
      <c r="F68">
        <f t="shared" si="14"/>
        <v>-0.22716501507970688</v>
      </c>
      <c r="G68">
        <v>0</v>
      </c>
      <c r="H68">
        <f t="shared" si="15"/>
        <v>0.26928048255062476</v>
      </c>
      <c r="I68">
        <f t="shared" si="16"/>
        <v>-1.0887588907733561</v>
      </c>
      <c r="J68">
        <f t="shared" si="17"/>
        <v>1.0887588907733561</v>
      </c>
      <c r="K68">
        <f t="shared" si="18"/>
        <v>0.54720857069599227</v>
      </c>
      <c r="L68">
        <f t="shared" si="19"/>
        <v>0.45279142930400768</v>
      </c>
      <c r="M68">
        <f t="shared" si="20"/>
        <v>1.82745675698775</v>
      </c>
      <c r="N68">
        <f t="shared" si="21"/>
        <v>2.208522368758425</v>
      </c>
    </row>
    <row r="69" spans="1:14" x14ac:dyDescent="0.25">
      <c r="A69" s="4">
        <f>IF('True_Odds_Calculator_2-way'!A70="","",'True_Odds_Calculator_2-way'!A70)</f>
        <v>1.93</v>
      </c>
      <c r="B69" s="4">
        <f>IF('True_Odds_Calculator_2-way'!B70="","",'True_Odds_Calculator_2-way'!B70)</f>
        <v>1.92</v>
      </c>
      <c r="C69" s="4">
        <f t="shared" si="11"/>
        <v>0.5181347150259068</v>
      </c>
      <c r="D69">
        <f t="shared" si="12"/>
        <v>0.52083333333333337</v>
      </c>
      <c r="E69">
        <f t="shared" si="13"/>
        <v>3.8968048359240282E-2</v>
      </c>
      <c r="F69">
        <f t="shared" si="14"/>
        <v>-0.23089378238341951</v>
      </c>
      <c r="G69">
        <v>0</v>
      </c>
      <c r="H69">
        <f t="shared" si="15"/>
        <v>0.26986183074265979</v>
      </c>
      <c r="I69">
        <f t="shared" si="16"/>
        <v>-1.0810968751610268</v>
      </c>
      <c r="J69">
        <f t="shared" si="17"/>
        <v>1.0810968751610268</v>
      </c>
      <c r="K69">
        <f t="shared" si="18"/>
        <v>0.49864863877742077</v>
      </c>
      <c r="L69">
        <f t="shared" si="19"/>
        <v>0.50135136122257906</v>
      </c>
      <c r="M69">
        <f t="shared" si="20"/>
        <v>2.0054200938997546</v>
      </c>
      <c r="N69">
        <f t="shared" si="21"/>
        <v>1.9946091251481448</v>
      </c>
    </row>
    <row r="70" spans="1:14" x14ac:dyDescent="0.25">
      <c r="A70" s="4">
        <f>IF('True_Odds_Calculator_2-way'!A71="","",'True_Odds_Calculator_2-way'!A71)</f>
        <v>1.84</v>
      </c>
      <c r="B70" s="4">
        <f>IF('True_Odds_Calculator_2-way'!B71="","",'True_Odds_Calculator_2-way'!B71)</f>
        <v>2.02</v>
      </c>
      <c r="C70" s="4">
        <f t="shared" si="11"/>
        <v>0.54347826086956519</v>
      </c>
      <c r="D70">
        <f t="shared" si="12"/>
        <v>0.49504950495049505</v>
      </c>
      <c r="E70">
        <f t="shared" si="13"/>
        <v>3.8527765820060234E-2</v>
      </c>
      <c r="F70">
        <f t="shared" si="14"/>
        <v>-0.23052087817477407</v>
      </c>
      <c r="G70">
        <v>0</v>
      </c>
      <c r="H70">
        <f t="shared" si="15"/>
        <v>0.26904864399483425</v>
      </c>
      <c r="I70">
        <f t="shared" si="16"/>
        <v>-1.080339539253607</v>
      </c>
      <c r="J70">
        <f t="shared" si="17"/>
        <v>1.080339539253607</v>
      </c>
      <c r="K70">
        <f t="shared" si="18"/>
        <v>0.52425045981949592</v>
      </c>
      <c r="L70">
        <f t="shared" si="19"/>
        <v>0.4757495401805043</v>
      </c>
      <c r="M70">
        <f t="shared" si="20"/>
        <v>1.9074852129730298</v>
      </c>
      <c r="N70">
        <f t="shared" si="21"/>
        <v>2.1019463300386789</v>
      </c>
    </row>
    <row r="71" spans="1:14" x14ac:dyDescent="0.25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1.83</v>
      </c>
      <c r="C71" s="4">
        <f t="shared" si="11"/>
        <v>0.49261083743842371</v>
      </c>
      <c r="D71">
        <f t="shared" si="12"/>
        <v>0.54644808743169393</v>
      </c>
      <c r="E71">
        <f t="shared" si="13"/>
        <v>3.9058924870117639E-2</v>
      </c>
      <c r="F71">
        <f t="shared" si="14"/>
        <v>-0.23012732509623413</v>
      </c>
      <c r="G71">
        <v>0</v>
      </c>
      <c r="H71">
        <f t="shared" si="15"/>
        <v>0.26918624996635171</v>
      </c>
      <c r="I71">
        <f t="shared" si="16"/>
        <v>-1.0815393906387938</v>
      </c>
      <c r="J71">
        <f t="shared" si="17"/>
        <v>1.0815393906387938</v>
      </c>
      <c r="K71">
        <f t="shared" si="18"/>
        <v>0.47304012528552486</v>
      </c>
      <c r="L71">
        <f t="shared" si="19"/>
        <v>0.52695987471447536</v>
      </c>
      <c r="M71">
        <f t="shared" si="20"/>
        <v>2.113985572357957</v>
      </c>
      <c r="N71">
        <f t="shared" si="21"/>
        <v>1.8976776942301987</v>
      </c>
    </row>
    <row r="72" spans="1:14" x14ac:dyDescent="0.25">
      <c r="A72" s="4">
        <f>IF('True_Odds_Calculator_2-way'!A73="","",'True_Odds_Calculator_2-way'!A73)</f>
        <v>1.97</v>
      </c>
      <c r="B72" s="4">
        <f>IF('True_Odds_Calculator_2-way'!B73="","",'True_Odds_Calculator_2-way'!B73)</f>
        <v>1.88</v>
      </c>
      <c r="C72" s="4">
        <f t="shared" si="11"/>
        <v>0.50761421319796951</v>
      </c>
      <c r="D72">
        <f t="shared" si="12"/>
        <v>0.53191489361702127</v>
      </c>
      <c r="E72">
        <f t="shared" si="13"/>
        <v>3.9529106814990778E-2</v>
      </c>
      <c r="F72">
        <f t="shared" si="14"/>
        <v>-0.23047845339669515</v>
      </c>
      <c r="G72">
        <v>0</v>
      </c>
      <c r="H72">
        <f t="shared" si="15"/>
        <v>0.27000756021168593</v>
      </c>
      <c r="I72">
        <f t="shared" si="16"/>
        <v>-1.0823626487770475</v>
      </c>
      <c r="J72">
        <f t="shared" si="17"/>
        <v>1.0823626487770475</v>
      </c>
      <c r="K72">
        <f t="shared" si="18"/>
        <v>0.48783063328986415</v>
      </c>
      <c r="L72">
        <f t="shared" si="19"/>
        <v>0.5121693667101358</v>
      </c>
      <c r="M72">
        <f t="shared" si="20"/>
        <v>2.049891769313736</v>
      </c>
      <c r="N72">
        <f t="shared" si="21"/>
        <v>1.9524791309238021</v>
      </c>
    </row>
    <row r="73" spans="1:14" x14ac:dyDescent="0.25">
      <c r="A73" s="4">
        <f>IF('True_Odds_Calculator_2-way'!A74="","",'True_Odds_Calculator_2-way'!A74)</f>
        <v>2.12</v>
      </c>
      <c r="B73" s="4">
        <f>IF('True_Odds_Calculator_2-way'!B74="","",'True_Odds_Calculator_2-way'!B74)</f>
        <v>1.72</v>
      </c>
      <c r="C73" s="4">
        <f t="shared" si="11"/>
        <v>0.47169811320754712</v>
      </c>
      <c r="D73">
        <f t="shared" si="12"/>
        <v>0.58139534883720934</v>
      </c>
      <c r="E73">
        <f t="shared" si="13"/>
        <v>5.3093462044756512E-2</v>
      </c>
      <c r="F73">
        <f t="shared" si="14"/>
        <v>-0.22114962702939889</v>
      </c>
      <c r="G73">
        <v>0</v>
      </c>
      <c r="H73">
        <f t="shared" si="15"/>
        <v>0.27424308907415534</v>
      </c>
      <c r="I73">
        <f t="shared" si="16"/>
        <v>-1.1135885079684349</v>
      </c>
      <c r="J73">
        <f t="shared" si="17"/>
        <v>1.1135885079684349</v>
      </c>
      <c r="K73">
        <f t="shared" si="18"/>
        <v>0.44499443206436479</v>
      </c>
      <c r="L73">
        <f t="shared" si="19"/>
        <v>0.55500556793563516</v>
      </c>
      <c r="M73">
        <f t="shared" si="20"/>
        <v>2.2472191289246473</v>
      </c>
      <c r="N73">
        <f t="shared" si="21"/>
        <v>1.8017837257372731</v>
      </c>
    </row>
    <row r="74" spans="1:14" x14ac:dyDescent="0.25">
      <c r="A74" s="4">
        <f>IF('True_Odds_Calculator_2-way'!A75="","",'True_Odds_Calculator_2-way'!A75)</f>
        <v>2.04</v>
      </c>
      <c r="B74" s="4">
        <f>IF('True_Odds_Calculator_2-way'!B75="","",'True_Odds_Calculator_2-way'!B75)</f>
        <v>1.87</v>
      </c>
      <c r="C74" s="4">
        <f t="shared" si="11"/>
        <v>0.49019607843137253</v>
      </c>
      <c r="D74">
        <f t="shared" si="12"/>
        <v>0.53475935828876997</v>
      </c>
      <c r="E74">
        <f t="shared" si="13"/>
        <v>2.4955436720142554E-2</v>
      </c>
      <c r="F74">
        <f t="shared" si="14"/>
        <v>-0.2371815036174898</v>
      </c>
      <c r="G74">
        <v>0</v>
      </c>
      <c r="H74">
        <f t="shared" si="15"/>
        <v>0.26213694033763235</v>
      </c>
      <c r="I74">
        <f t="shared" si="16"/>
        <v>-1.0512928338279499</v>
      </c>
      <c r="J74">
        <f t="shared" si="17"/>
        <v>1.0512928338279499</v>
      </c>
      <c r="K74">
        <f t="shared" si="18"/>
        <v>0.47770444733840695</v>
      </c>
      <c r="L74">
        <f t="shared" si="19"/>
        <v>0.52229555266159289</v>
      </c>
      <c r="M74">
        <f t="shared" si="20"/>
        <v>2.0933445471810685</v>
      </c>
      <c r="N74">
        <f t="shared" si="21"/>
        <v>1.9146247654303168</v>
      </c>
    </row>
    <row r="75" spans="1:14" x14ac:dyDescent="0.25">
      <c r="A75" s="4">
        <f>IF('True_Odds_Calculator_2-way'!A76="","",'True_Odds_Calculator_2-way'!A76)</f>
        <v>1.57</v>
      </c>
      <c r="B75" s="4">
        <f>IF('True_Odds_Calculator_2-way'!B76="","",'True_Odds_Calculator_2-way'!B76)</f>
        <v>2.54</v>
      </c>
      <c r="C75" s="4">
        <f t="shared" si="11"/>
        <v>0.63694267515923564</v>
      </c>
      <c r="D75">
        <f t="shared" si="12"/>
        <v>0.39370078740157477</v>
      </c>
      <c r="E75">
        <f t="shared" si="13"/>
        <v>3.0643462560810519E-2</v>
      </c>
      <c r="F75">
        <f t="shared" si="14"/>
        <v>-0.22012137017904598</v>
      </c>
      <c r="G75">
        <v>0</v>
      </c>
      <c r="H75">
        <f t="shared" si="15"/>
        <v>0.2507648327398565</v>
      </c>
      <c r="I75">
        <f t="shared" si="16"/>
        <v>-1.067338589917677</v>
      </c>
      <c r="J75">
        <f t="shared" si="17"/>
        <v>1.067338589917677</v>
      </c>
      <c r="K75">
        <f t="shared" si="18"/>
        <v>0.62174245955697227</v>
      </c>
      <c r="L75">
        <f t="shared" si="19"/>
        <v>0.37825754044302767</v>
      </c>
      <c r="M75">
        <f t="shared" si="20"/>
        <v>1.608382996253076</v>
      </c>
      <c r="N75">
        <f t="shared" si="21"/>
        <v>2.6437014284732223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1.69</v>
      </c>
      <c r="C76" s="4">
        <f t="shared" si="11"/>
        <v>0.45248868778280543</v>
      </c>
      <c r="D76">
        <f t="shared" si="12"/>
        <v>0.59171597633136097</v>
      </c>
      <c r="E76">
        <f t="shared" si="13"/>
        <v>4.4204664114166459E-2</v>
      </c>
      <c r="F76">
        <f t="shared" si="14"/>
        <v>-0.22354012155613256</v>
      </c>
      <c r="G76">
        <v>0</v>
      </c>
      <c r="H76">
        <f t="shared" si="15"/>
        <v>0.26774478567029908</v>
      </c>
      <c r="I76">
        <f t="shared" si="16"/>
        <v>-1.0944168462342658</v>
      </c>
      <c r="J76">
        <f t="shared" si="17"/>
        <v>1.0944168462342658</v>
      </c>
      <c r="K76">
        <f t="shared" si="18"/>
        <v>0.430247355617285</v>
      </c>
      <c r="L76">
        <f t="shared" si="19"/>
        <v>0.56975264438271478</v>
      </c>
      <c r="M76">
        <f t="shared" si="20"/>
        <v>2.3242443839434617</v>
      </c>
      <c r="N76">
        <f t="shared" si="21"/>
        <v>1.7551476239016437</v>
      </c>
    </row>
    <row r="77" spans="1:14" x14ac:dyDescent="0.25">
      <c r="A77" s="4">
        <f>IF('True_Odds_Calculator_2-way'!A78="","",'True_Odds_Calculator_2-way'!A78)</f>
        <v>1.96</v>
      </c>
      <c r="B77" s="4">
        <f>IF('True_Odds_Calculator_2-way'!B78="","",'True_Odds_Calculator_2-way'!B78)</f>
        <v>1.89</v>
      </c>
      <c r="C77" s="4">
        <f t="shared" si="11"/>
        <v>0.51020408163265307</v>
      </c>
      <c r="D77">
        <f t="shared" si="12"/>
        <v>0.52910052910052918</v>
      </c>
      <c r="E77">
        <f t="shared" si="13"/>
        <v>3.9304610733182255E-2</v>
      </c>
      <c r="F77">
        <f t="shared" si="14"/>
        <v>-0.23064463880790409</v>
      </c>
      <c r="G77">
        <v>0</v>
      </c>
      <c r="H77">
        <f t="shared" si="15"/>
        <v>0.26994924954108634</v>
      </c>
      <c r="I77">
        <f t="shared" si="16"/>
        <v>-1.0818558060197889</v>
      </c>
      <c r="J77">
        <f t="shared" si="17"/>
        <v>1.0818558060197889</v>
      </c>
      <c r="K77">
        <f t="shared" si="18"/>
        <v>0.49053715233296324</v>
      </c>
      <c r="L77">
        <f t="shared" si="19"/>
        <v>0.50946284766703676</v>
      </c>
      <c r="M77">
        <f t="shared" si="20"/>
        <v>2.0385815737789974</v>
      </c>
      <c r="N77">
        <f t="shared" si="21"/>
        <v>1.9628516673576117</v>
      </c>
    </row>
    <row r="78" spans="1:14" x14ac:dyDescent="0.25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11"/>
        <v>0.39215686274509809</v>
      </c>
      <c r="D78">
        <f t="shared" si="12"/>
        <v>0.64935064935064934</v>
      </c>
      <c r="E78">
        <f t="shared" si="13"/>
        <v>4.1507512095747323E-2</v>
      </c>
      <c r="F78">
        <f t="shared" si="14"/>
        <v>-0.21313980137509558</v>
      </c>
      <c r="G78">
        <v>0</v>
      </c>
      <c r="H78">
        <f t="shared" si="15"/>
        <v>0.25464731347084291</v>
      </c>
      <c r="I78">
        <f t="shared" si="16"/>
        <v>-1.0930430596399214</v>
      </c>
      <c r="J78">
        <f t="shared" si="17"/>
        <v>1.0930430596399214</v>
      </c>
      <c r="K78">
        <f t="shared" si="18"/>
        <v>0.37116538704813312</v>
      </c>
      <c r="L78">
        <f t="shared" si="19"/>
        <v>0.62883461295186693</v>
      </c>
      <c r="M78">
        <f t="shared" si="20"/>
        <v>2.6942167424418777</v>
      </c>
      <c r="N78">
        <f t="shared" si="21"/>
        <v>1.5902432522055576</v>
      </c>
    </row>
    <row r="79" spans="1:14" x14ac:dyDescent="0.25">
      <c r="A79" s="4">
        <f>IF('True_Odds_Calculator_2-way'!A80="","",'True_Odds_Calculator_2-way'!A80)</f>
        <v>2.5099999999999998</v>
      </c>
      <c r="B79" s="4">
        <f>IF('True_Odds_Calculator_2-way'!B80="","",'True_Odds_Calculator_2-way'!B80)</f>
        <v>1.55</v>
      </c>
      <c r="C79" s="4">
        <f t="shared" si="11"/>
        <v>0.39840637450199207</v>
      </c>
      <c r="D79">
        <f t="shared" si="12"/>
        <v>0.64516129032258063</v>
      </c>
      <c r="E79">
        <f t="shared" si="13"/>
        <v>4.3567664824572638E-2</v>
      </c>
      <c r="F79">
        <f t="shared" si="14"/>
        <v>-0.21346870582187383</v>
      </c>
      <c r="G79">
        <v>0</v>
      </c>
      <c r="H79">
        <f t="shared" si="15"/>
        <v>0.25703637064644647</v>
      </c>
      <c r="I79">
        <f t="shared" si="16"/>
        <v>-1.0973121339553789</v>
      </c>
      <c r="J79">
        <f t="shared" si="17"/>
        <v>1.0973121339553789</v>
      </c>
      <c r="K79">
        <f t="shared" si="18"/>
        <v>0.37637263255202313</v>
      </c>
      <c r="L79">
        <f t="shared" si="19"/>
        <v>0.62362736744797698</v>
      </c>
      <c r="M79">
        <f t="shared" si="20"/>
        <v>2.6569413222726217</v>
      </c>
      <c r="N79">
        <f t="shared" si="21"/>
        <v>1.6035216736754583</v>
      </c>
    </row>
    <row r="80" spans="1:14" x14ac:dyDescent="0.25">
      <c r="A80" s="4">
        <f>IF('True_Odds_Calculator_2-way'!A81="","",'True_Odds_Calculator_2-way'!A81)</f>
        <v>2.4</v>
      </c>
      <c r="B80" s="4">
        <f>IF('True_Odds_Calculator_2-way'!B81="","",'True_Odds_Calculator_2-way'!B81)</f>
        <v>1.6</v>
      </c>
      <c r="C80" s="4">
        <f t="shared" si="11"/>
        <v>0.41666666666666669</v>
      </c>
      <c r="D80">
        <f t="shared" si="12"/>
        <v>0.625</v>
      </c>
      <c r="E80">
        <f t="shared" si="13"/>
        <v>4.1666666666666741E-2</v>
      </c>
      <c r="F80">
        <f t="shared" si="14"/>
        <v>-0.21875</v>
      </c>
      <c r="G80">
        <v>0</v>
      </c>
      <c r="H80">
        <f t="shared" si="15"/>
        <v>0.26041666666666669</v>
      </c>
      <c r="I80">
        <f t="shared" si="16"/>
        <v>-1.0910894511799618</v>
      </c>
      <c r="J80">
        <f t="shared" si="17"/>
        <v>1.0910894511799618</v>
      </c>
      <c r="K80">
        <f t="shared" si="18"/>
        <v>0.39564392373896001</v>
      </c>
      <c r="L80">
        <f t="shared" si="19"/>
        <v>0.60435607626104004</v>
      </c>
      <c r="M80">
        <f t="shared" si="20"/>
        <v>2.5275252316519468</v>
      </c>
      <c r="N80">
        <f t="shared" si="21"/>
        <v>1.6546536707079771</v>
      </c>
    </row>
    <row r="81" spans="1:14" x14ac:dyDescent="0.25">
      <c r="A81" s="4">
        <f>IF('True_Odds_Calculator_2-way'!A82="","",'True_Odds_Calculator_2-way'!A82)</f>
        <v>2.6</v>
      </c>
      <c r="B81" s="4">
        <f>IF('True_Odds_Calculator_2-way'!B82="","",'True_Odds_Calculator_2-way'!B82)</f>
        <v>1.52</v>
      </c>
      <c r="C81" s="4">
        <f t="shared" si="11"/>
        <v>0.38461538461538458</v>
      </c>
      <c r="D81">
        <f t="shared" si="12"/>
        <v>0.65789473684210531</v>
      </c>
      <c r="E81">
        <f t="shared" si="13"/>
        <v>4.2510121457489891E-2</v>
      </c>
      <c r="F81">
        <f t="shared" si="14"/>
        <v>-0.21052631578947367</v>
      </c>
      <c r="G81">
        <v>0</v>
      </c>
      <c r="H81">
        <f t="shared" si="15"/>
        <v>0.25303643724696356</v>
      </c>
      <c r="I81">
        <f t="shared" si="16"/>
        <v>-1.0963225241337864</v>
      </c>
      <c r="J81">
        <f t="shared" si="17"/>
        <v>1.0963225241337864</v>
      </c>
      <c r="K81">
        <f t="shared" si="18"/>
        <v>0.36309290748084294</v>
      </c>
      <c r="L81">
        <f t="shared" si="19"/>
        <v>0.63690709251915711</v>
      </c>
      <c r="M81">
        <f t="shared" si="20"/>
        <v>2.7541160386140584</v>
      </c>
      <c r="N81">
        <f t="shared" si="21"/>
        <v>1.5700877125495689</v>
      </c>
    </row>
    <row r="82" spans="1:14" x14ac:dyDescent="0.25">
      <c r="A82" s="4">
        <f>IF('True_Odds_Calculator_2-way'!A83="","",'True_Odds_Calculator_2-way'!A83)</f>
        <v>2.64</v>
      </c>
      <c r="B82" s="4">
        <f>IF('True_Odds_Calculator_2-way'!B83="","",'True_Odds_Calculator_2-way'!B83)</f>
        <v>1.51</v>
      </c>
      <c r="C82" s="4">
        <f t="shared" si="11"/>
        <v>0.37878787878787878</v>
      </c>
      <c r="D82">
        <f t="shared" si="12"/>
        <v>0.66225165562913912</v>
      </c>
      <c r="E82">
        <f t="shared" si="13"/>
        <v>4.1039534417017798E-2</v>
      </c>
      <c r="F82">
        <f t="shared" si="14"/>
        <v>-0.20981336544250462</v>
      </c>
      <c r="G82">
        <v>0</v>
      </c>
      <c r="H82">
        <f t="shared" si="15"/>
        <v>0.25085289985952242</v>
      </c>
      <c r="I82">
        <f t="shared" si="16"/>
        <v>-1.0934350421017383</v>
      </c>
      <c r="J82">
        <f t="shared" si="17"/>
        <v>1.0934350421017383</v>
      </c>
      <c r="K82">
        <f t="shared" si="18"/>
        <v>0.35800802585300368</v>
      </c>
      <c r="L82">
        <f t="shared" si="19"/>
        <v>0.64199197414699649</v>
      </c>
      <c r="M82">
        <f t="shared" si="20"/>
        <v>2.7932334690468505</v>
      </c>
      <c r="N82">
        <f t="shared" si="21"/>
        <v>1.5576518714718863</v>
      </c>
    </row>
    <row r="83" spans="1:14" x14ac:dyDescent="0.25">
      <c r="A83" s="4">
        <f>IF('True_Odds_Calculator_2-way'!A84="","",'True_Odds_Calculator_2-way'!A84)</f>
        <v>2.72</v>
      </c>
      <c r="B83" s="4">
        <f>IF('True_Odds_Calculator_2-way'!B84="","",'True_Odds_Calculator_2-way'!B84)</f>
        <v>1.47</v>
      </c>
      <c r="C83" s="4">
        <f t="shared" si="11"/>
        <v>0.36764705882352938</v>
      </c>
      <c r="D83">
        <f t="shared" si="12"/>
        <v>0.68027210884353739</v>
      </c>
      <c r="E83">
        <f t="shared" si="13"/>
        <v>4.791916766706672E-2</v>
      </c>
      <c r="F83">
        <f t="shared" si="14"/>
        <v>-0.20218087234893967</v>
      </c>
      <c r="G83">
        <v>0</v>
      </c>
      <c r="H83">
        <f t="shared" si="15"/>
        <v>0.25010004001600639</v>
      </c>
      <c r="I83">
        <f t="shared" si="16"/>
        <v>-1.1122101332503225</v>
      </c>
      <c r="J83">
        <f t="shared" si="17"/>
        <v>1.1122101332503225</v>
      </c>
      <c r="K83">
        <f t="shared" si="18"/>
        <v>0.34328853737564874</v>
      </c>
      <c r="L83">
        <f t="shared" si="19"/>
        <v>0.65671146262435132</v>
      </c>
      <c r="M83">
        <f t="shared" si="20"/>
        <v>2.913001429190555</v>
      </c>
      <c r="N83">
        <f t="shared" si="21"/>
        <v>1.5227387626276516</v>
      </c>
    </row>
    <row r="84" spans="1:14" x14ac:dyDescent="0.25">
      <c r="A84" s="4">
        <f>IF('True_Odds_Calculator_2-way'!A85="","",'True_Odds_Calculator_2-way'!A85)</f>
        <v>2.14</v>
      </c>
      <c r="B84" s="4">
        <f>IF('True_Odds_Calculator_2-way'!B85="","",'True_Odds_Calculator_2-way'!B85)</f>
        <v>1.74</v>
      </c>
      <c r="C84" s="4">
        <f t="shared" si="11"/>
        <v>0.46728971962616822</v>
      </c>
      <c r="D84">
        <f t="shared" si="12"/>
        <v>0.57471264367816088</v>
      </c>
      <c r="E84">
        <f t="shared" si="13"/>
        <v>4.200236330432916E-2</v>
      </c>
      <c r="F84">
        <f t="shared" si="14"/>
        <v>-0.22655494682565258</v>
      </c>
      <c r="G84">
        <v>0</v>
      </c>
      <c r="H84">
        <f t="shared" si="15"/>
        <v>0.26855731012998174</v>
      </c>
      <c r="I84">
        <f t="shared" si="16"/>
        <v>-1.0887588907733556</v>
      </c>
      <c r="J84">
        <f t="shared" si="17"/>
        <v>1.0887588907733556</v>
      </c>
      <c r="K84">
        <f t="shared" si="18"/>
        <v>0.44619250064100674</v>
      </c>
      <c r="L84">
        <f t="shared" si="19"/>
        <v>0.55380749935899309</v>
      </c>
      <c r="M84">
        <f t="shared" si="20"/>
        <v>2.2411851354816257</v>
      </c>
      <c r="N84">
        <f t="shared" si="21"/>
        <v>1.8056815791722833</v>
      </c>
    </row>
    <row r="85" spans="1:14" x14ac:dyDescent="0.25">
      <c r="A85" s="4">
        <f>IF('True_Odds_Calculator_2-way'!A86="","",'True_Odds_Calculator_2-way'!A86)</f>
        <v>2.6</v>
      </c>
      <c r="B85" s="4">
        <f>IF('True_Odds_Calculator_2-way'!B86="","",'True_Odds_Calculator_2-way'!B86)</f>
        <v>1.5</v>
      </c>
      <c r="C85" s="4">
        <f t="shared" si="11"/>
        <v>0.38461538461538458</v>
      </c>
      <c r="D85">
        <f t="shared" si="12"/>
        <v>0.66666666666666663</v>
      </c>
      <c r="E85">
        <f t="shared" si="13"/>
        <v>5.12820512820511E-2</v>
      </c>
      <c r="F85">
        <f t="shared" si="14"/>
        <v>-0.20512820512820529</v>
      </c>
      <c r="G85">
        <v>0</v>
      </c>
      <c r="H85">
        <f t="shared" si="15"/>
        <v>0.25641025641025639</v>
      </c>
      <c r="I85">
        <f t="shared" si="16"/>
        <v>-1.1180339887498945</v>
      </c>
      <c r="J85">
        <f t="shared" si="17"/>
        <v>1.1180339887498945</v>
      </c>
      <c r="K85">
        <f t="shared" si="18"/>
        <v>0.35857017363628724</v>
      </c>
      <c r="L85">
        <f t="shared" si="19"/>
        <v>0.64142982636371293</v>
      </c>
      <c r="M85">
        <f t="shared" si="20"/>
        <v>2.788854381999831</v>
      </c>
      <c r="N85">
        <f t="shared" si="21"/>
        <v>1.5590169943749472</v>
      </c>
    </row>
    <row r="86" spans="1:14" x14ac:dyDescent="0.25">
      <c r="A86" s="4">
        <f>IF('True_Odds_Calculator_2-way'!A87="","",'True_Odds_Calculator_2-way'!A87)</f>
        <v>1.51</v>
      </c>
      <c r="B86" s="4">
        <f>IF('True_Odds_Calculator_2-way'!B87="","",'True_Odds_Calculator_2-way'!B87)</f>
        <v>2.52</v>
      </c>
      <c r="C86" s="4">
        <f t="shared" si="11"/>
        <v>0.66225165562913912</v>
      </c>
      <c r="D86">
        <f t="shared" si="12"/>
        <v>0.3968253968253968</v>
      </c>
      <c r="E86">
        <f t="shared" si="13"/>
        <v>5.9077052454535872E-2</v>
      </c>
      <c r="F86">
        <f t="shared" si="14"/>
        <v>-0.20372122358877331</v>
      </c>
      <c r="G86">
        <v>0</v>
      </c>
      <c r="H86">
        <f t="shared" si="15"/>
        <v>0.26279827604330919</v>
      </c>
      <c r="I86">
        <f t="shared" si="16"/>
        <v>-1.1357771260606366</v>
      </c>
      <c r="J86">
        <f t="shared" si="17"/>
        <v>1.1357771260606366</v>
      </c>
      <c r="K86">
        <f t="shared" si="18"/>
        <v>0.63321343750276682</v>
      </c>
      <c r="L86">
        <f t="shared" si="19"/>
        <v>0.36678656249723324</v>
      </c>
      <c r="M86">
        <f t="shared" si="20"/>
        <v>1.5792463342909246</v>
      </c>
      <c r="N86">
        <f t="shared" si="21"/>
        <v>2.7263812316121676</v>
      </c>
    </row>
    <row r="87" spans="1:14" x14ac:dyDescent="0.25">
      <c r="A87" s="4">
        <f>IF('True_Odds_Calculator_2-way'!A88="","",'True_Odds_Calculator_2-way'!A88)</f>
        <v>1.69</v>
      </c>
      <c r="B87" s="4">
        <f>IF('True_Odds_Calculator_2-way'!B88="","",'True_Odds_Calculator_2-way'!B88)</f>
        <v>2.29</v>
      </c>
      <c r="C87" s="4">
        <f t="shared" si="11"/>
        <v>0.59171597633136097</v>
      </c>
      <c r="D87">
        <f t="shared" si="12"/>
        <v>0.4366812227074236</v>
      </c>
      <c r="E87">
        <f t="shared" si="13"/>
        <v>2.8397199038784571E-2</v>
      </c>
      <c r="F87">
        <f t="shared" si="14"/>
        <v>-0.22999405700111109</v>
      </c>
      <c r="G87">
        <v>0</v>
      </c>
      <c r="H87">
        <f t="shared" si="15"/>
        <v>0.25839125603989566</v>
      </c>
      <c r="I87">
        <f t="shared" si="16"/>
        <v>-1.059938334581489</v>
      </c>
      <c r="J87">
        <f t="shared" si="17"/>
        <v>1.059938334581489</v>
      </c>
      <c r="K87">
        <f t="shared" si="18"/>
        <v>0.57758148064836135</v>
      </c>
      <c r="L87">
        <f t="shared" si="19"/>
        <v>0.42241851935163877</v>
      </c>
      <c r="M87">
        <f t="shared" si="20"/>
        <v>1.7313574508612271</v>
      </c>
      <c r="N87">
        <f t="shared" si="21"/>
        <v>2.3673204516101207</v>
      </c>
    </row>
    <row r="88" spans="1:14" x14ac:dyDescent="0.25">
      <c r="A88" s="4">
        <f>IF('True_Odds_Calculator_2-way'!A89="","",'True_Odds_Calculator_2-way'!A89)</f>
        <v>1.54</v>
      </c>
      <c r="B88" s="4">
        <f>IF('True_Odds_Calculator_2-way'!B89="","",'True_Odds_Calculator_2-way'!B89)</f>
        <v>2.62</v>
      </c>
      <c r="C88" s="4">
        <f t="shared" si="11"/>
        <v>0.64935064935064934</v>
      </c>
      <c r="D88">
        <f t="shared" si="12"/>
        <v>0.38167938931297707</v>
      </c>
      <c r="E88">
        <f t="shared" si="13"/>
        <v>3.1030038663626414E-2</v>
      </c>
      <c r="F88">
        <f t="shared" si="14"/>
        <v>-0.21681372063051452</v>
      </c>
      <c r="G88">
        <v>0</v>
      </c>
      <c r="H88">
        <f t="shared" si="15"/>
        <v>0.24784375929414096</v>
      </c>
      <c r="I88">
        <f t="shared" si="16"/>
        <v>-1.0691671651659735</v>
      </c>
      <c r="J88">
        <f t="shared" si="17"/>
        <v>1.0691671651659735</v>
      </c>
      <c r="K88">
        <f t="shared" si="18"/>
        <v>0.6339745962155614</v>
      </c>
      <c r="L88">
        <f t="shared" si="19"/>
        <v>0.3660254037844386</v>
      </c>
      <c r="M88">
        <f t="shared" si="20"/>
        <v>1.5773502691896257</v>
      </c>
      <c r="N88">
        <f t="shared" si="21"/>
        <v>2.7320508075688776</v>
      </c>
    </row>
    <row r="89" spans="1:14" x14ac:dyDescent="0.25">
      <c r="A89" s="4">
        <f>IF('True_Odds_Calculator_2-way'!A90="","",'True_Odds_Calculator_2-way'!A90)</f>
        <v>1.44</v>
      </c>
      <c r="B89" s="4">
        <f>IF('True_Odds_Calculator_2-way'!B90="","",'True_Odds_Calculator_2-way'!B90)</f>
        <v>2.94</v>
      </c>
      <c r="C89" s="4">
        <f t="shared" si="11"/>
        <v>0.69444444444444442</v>
      </c>
      <c r="D89">
        <f t="shared" si="12"/>
        <v>0.3401360544217687</v>
      </c>
      <c r="E89">
        <f t="shared" si="13"/>
        <v>3.4580498866213061E-2</v>
      </c>
      <c r="F89">
        <f t="shared" si="14"/>
        <v>-0.20162509448223742</v>
      </c>
      <c r="G89">
        <v>0</v>
      </c>
      <c r="H89">
        <f t="shared" si="15"/>
        <v>0.23620559334845048</v>
      </c>
      <c r="I89">
        <f t="shared" si="16"/>
        <v>-1.0823626487770472</v>
      </c>
      <c r="J89">
        <f t="shared" si="17"/>
        <v>1.0823626487770472</v>
      </c>
      <c r="K89">
        <f t="shared" si="18"/>
        <v>0.67739682866927498</v>
      </c>
      <c r="L89">
        <f t="shared" si="19"/>
        <v>0.32260317133072525</v>
      </c>
      <c r="M89">
        <f t="shared" si="20"/>
        <v>1.4762395654619005</v>
      </c>
      <c r="N89">
        <f t="shared" si="21"/>
        <v>3.0997835386274715</v>
      </c>
    </row>
    <row r="90" spans="1:14" x14ac:dyDescent="0.25">
      <c r="A90" s="4">
        <f>IF('True_Odds_Calculator_2-way'!A91="","",'True_Odds_Calculator_2-way'!A91)</f>
        <v>2.34</v>
      </c>
      <c r="B90" s="4">
        <f>IF('True_Odds_Calculator_2-way'!B91="","",'True_Odds_Calculator_2-way'!B91)</f>
        <v>1.65</v>
      </c>
      <c r="C90" s="4">
        <f t="shared" si="11"/>
        <v>0.42735042735042739</v>
      </c>
      <c r="D90">
        <f t="shared" si="12"/>
        <v>0.60606060606060608</v>
      </c>
      <c r="E90">
        <f t="shared" si="13"/>
        <v>3.3411033411033575E-2</v>
      </c>
      <c r="F90">
        <f t="shared" si="14"/>
        <v>-0.22558922558922545</v>
      </c>
      <c r="G90">
        <v>0</v>
      </c>
      <c r="H90">
        <f t="shared" si="15"/>
        <v>0.25900025900025903</v>
      </c>
      <c r="I90">
        <f t="shared" si="16"/>
        <v>-1.0714969088698143</v>
      </c>
      <c r="J90">
        <f t="shared" si="17"/>
        <v>1.0714969088698143</v>
      </c>
      <c r="K90">
        <f t="shared" si="18"/>
        <v>0.41054175018204025</v>
      </c>
      <c r="L90">
        <f t="shared" si="19"/>
        <v>0.58945824981795969</v>
      </c>
      <c r="M90">
        <f t="shared" si="20"/>
        <v>2.4358058578855508</v>
      </c>
      <c r="N90">
        <f t="shared" si="21"/>
        <v>1.6964729907653791</v>
      </c>
    </row>
    <row r="91" spans="1:14" x14ac:dyDescent="0.25">
      <c r="A91" s="4">
        <f>IF('True_Odds_Calculator_2-way'!A92="","",'True_Odds_Calculator_2-way'!A92)</f>
        <v>2.3199999999999998</v>
      </c>
      <c r="B91" s="4">
        <f>IF('True_Odds_Calculator_2-way'!B92="","",'True_Odds_Calculator_2-way'!B92)</f>
        <v>1.66</v>
      </c>
      <c r="C91" s="4">
        <f t="shared" si="11"/>
        <v>0.43103448275862072</v>
      </c>
      <c r="D91">
        <f t="shared" si="12"/>
        <v>0.60240963855421692</v>
      </c>
      <c r="E91">
        <f t="shared" si="13"/>
        <v>3.3444121312837582E-2</v>
      </c>
      <c r="F91">
        <f t="shared" si="14"/>
        <v>-0.22621520565018693</v>
      </c>
      <c r="G91">
        <v>0</v>
      </c>
      <c r="H91">
        <f t="shared" si="15"/>
        <v>0.25965932696302457</v>
      </c>
      <c r="I91">
        <f t="shared" si="16"/>
        <v>-1.0713739108887086</v>
      </c>
      <c r="J91">
        <f t="shared" si="17"/>
        <v>1.0713739108887086</v>
      </c>
      <c r="K91">
        <f t="shared" si="18"/>
        <v>0.41421356237309498</v>
      </c>
      <c r="L91">
        <f t="shared" si="19"/>
        <v>0.58578643762690485</v>
      </c>
      <c r="M91">
        <f t="shared" si="20"/>
        <v>2.4142135623730954</v>
      </c>
      <c r="N91">
        <f t="shared" si="21"/>
        <v>1.7071067811865479</v>
      </c>
    </row>
    <row r="92" spans="1:14" x14ac:dyDescent="0.25">
      <c r="A92" s="4">
        <f>IF('True_Odds_Calculator_2-way'!A93="","",'True_Odds_Calculator_2-way'!A93)</f>
        <v>1.82</v>
      </c>
      <c r="B92" s="4">
        <f>IF('True_Odds_Calculator_2-way'!B93="","",'True_Odds_Calculator_2-way'!B93)</f>
        <v>2.06</v>
      </c>
      <c r="C92" s="4">
        <f t="shared" si="11"/>
        <v>0.54945054945054939</v>
      </c>
      <c r="D92">
        <f t="shared" si="12"/>
        <v>0.4854368932038835</v>
      </c>
      <c r="E92">
        <f t="shared" si="13"/>
        <v>3.4887442654432999E-2</v>
      </c>
      <c r="F92">
        <f t="shared" si="14"/>
        <v>-0.2318361250400085</v>
      </c>
      <c r="G92">
        <v>0</v>
      </c>
      <c r="H92">
        <f t="shared" si="15"/>
        <v>0.26672356769444144</v>
      </c>
      <c r="I92">
        <f t="shared" si="16"/>
        <v>-1.0726058003503602</v>
      </c>
      <c r="J92">
        <f t="shared" si="17"/>
        <v>1.0726058003503602</v>
      </c>
      <c r="K92">
        <f t="shared" si="18"/>
        <v>0.53204599306444489</v>
      </c>
      <c r="L92">
        <f t="shared" si="19"/>
        <v>0.46795400693555494</v>
      </c>
      <c r="M92">
        <f t="shared" si="20"/>
        <v>1.8795367562872962</v>
      </c>
      <c r="N92">
        <f t="shared" si="21"/>
        <v>2.1369621483713819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2.08</v>
      </c>
      <c r="B94" s="4">
        <f>IF('True_Odds_Calculator_2-way'!B95="","",'True_Odds_Calculator_2-way'!B95)</f>
        <v>1.83</v>
      </c>
      <c r="C94" s="4">
        <f t="shared" si="11"/>
        <v>0.48076923076923073</v>
      </c>
      <c r="D94">
        <f t="shared" si="12"/>
        <v>0.54644808743169393</v>
      </c>
      <c r="E94">
        <f t="shared" si="13"/>
        <v>2.7217318200924545E-2</v>
      </c>
      <c r="F94">
        <f t="shared" si="14"/>
        <v>-0.23549810844892827</v>
      </c>
      <c r="G94">
        <v>0</v>
      </c>
      <c r="H94">
        <f t="shared" si="15"/>
        <v>0.26271542664985281</v>
      </c>
      <c r="I94">
        <f t="shared" si="16"/>
        <v>-1.0562070842074627</v>
      </c>
      <c r="J94">
        <f t="shared" si="17"/>
        <v>1.0562070842074627</v>
      </c>
      <c r="K94">
        <f t="shared" si="18"/>
        <v>0.46713612113428016</v>
      </c>
      <c r="L94">
        <f t="shared" si="19"/>
        <v>0.53286387886572006</v>
      </c>
      <c r="M94">
        <f t="shared" si="20"/>
        <v>2.1407036509440598</v>
      </c>
      <c r="N94">
        <f t="shared" si="21"/>
        <v>1.8766518798921943</v>
      </c>
    </row>
    <row r="95" spans="1:14" x14ac:dyDescent="0.25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11"/>
        <v>0.4587155963302752</v>
      </c>
      <c r="D95">
        <f t="shared" si="12"/>
        <v>0.57471264367816088</v>
      </c>
      <c r="E95">
        <f t="shared" si="13"/>
        <v>3.3428240008436028E-2</v>
      </c>
      <c r="F95">
        <f t="shared" si="14"/>
        <v>-0.23020141305494057</v>
      </c>
      <c r="G95">
        <v>0</v>
      </c>
      <c r="H95">
        <f t="shared" si="15"/>
        <v>0.26362965306337655</v>
      </c>
      <c r="I95">
        <f t="shared" si="16"/>
        <v>-1.0701462561817372</v>
      </c>
      <c r="J95">
        <f t="shared" si="17"/>
        <v>1.0701462561817372</v>
      </c>
      <c r="K95">
        <f t="shared" si="18"/>
        <v>0.44193570658612125</v>
      </c>
      <c r="L95">
        <f t="shared" si="19"/>
        <v>0.55806429341387886</v>
      </c>
      <c r="M95">
        <f t="shared" si="20"/>
        <v>2.26277258229445</v>
      </c>
      <c r="N95">
        <f t="shared" si="21"/>
        <v>1.7919082295744857</v>
      </c>
    </row>
    <row r="96" spans="1:14" x14ac:dyDescent="0.25">
      <c r="A96" s="4">
        <f>IF('True_Odds_Calculator_2-way'!A97="","",'True_Odds_Calculator_2-way'!A97)</f>
        <v>1.69</v>
      </c>
      <c r="B96" s="4">
        <f>IF('True_Odds_Calculator_2-way'!B97="","",'True_Odds_Calculator_2-way'!B97)</f>
        <v>2.2599999999999998</v>
      </c>
      <c r="C96" s="4">
        <f t="shared" si="11"/>
        <v>0.59171597633136097</v>
      </c>
      <c r="D96">
        <f t="shared" si="12"/>
        <v>0.44247787610619471</v>
      </c>
      <c r="E96">
        <f t="shared" si="13"/>
        <v>3.4193852437555794E-2</v>
      </c>
      <c r="F96">
        <f t="shared" si="14"/>
        <v>-0.22762737602764815</v>
      </c>
      <c r="G96">
        <v>0</v>
      </c>
      <c r="H96">
        <f t="shared" si="15"/>
        <v>0.261821228465204</v>
      </c>
      <c r="I96">
        <f t="shared" si="16"/>
        <v>-1.0724824201463119</v>
      </c>
      <c r="J96">
        <f t="shared" si="17"/>
        <v>1.0724824201463119</v>
      </c>
      <c r="K96">
        <f t="shared" si="18"/>
        <v>0.57470839285052078</v>
      </c>
      <c r="L96">
        <f t="shared" si="19"/>
        <v>0.42529160714947917</v>
      </c>
      <c r="M96">
        <f t="shared" si="20"/>
        <v>1.7400128699009547</v>
      </c>
      <c r="N96">
        <f t="shared" si="21"/>
        <v>2.351327849384353</v>
      </c>
    </row>
    <row r="97" spans="1:14" x14ac:dyDescent="0.25">
      <c r="A97" s="4">
        <f>IF('True_Odds_Calculator_2-way'!A98="","",'True_Odds_Calculator_2-way'!A98)</f>
        <v>1.64</v>
      </c>
      <c r="B97" s="4">
        <f>IF('True_Odds_Calculator_2-way'!B98="","",'True_Odds_Calculator_2-way'!B98)</f>
        <v>2.36</v>
      </c>
      <c r="C97" s="4">
        <f t="shared" si="11"/>
        <v>0.6097560975609756</v>
      </c>
      <c r="D97">
        <f t="shared" si="12"/>
        <v>0.42372881355932207</v>
      </c>
      <c r="E97">
        <f t="shared" si="13"/>
        <v>3.3484911120297722E-2</v>
      </c>
      <c r="F97">
        <f t="shared" si="14"/>
        <v>-0.22488631665977676</v>
      </c>
      <c r="G97">
        <v>0</v>
      </c>
      <c r="H97">
        <f t="shared" si="15"/>
        <v>0.25837122778007443</v>
      </c>
      <c r="I97">
        <f t="shared" si="16"/>
        <v>-1.0718661571406802</v>
      </c>
      <c r="J97">
        <f t="shared" si="17"/>
        <v>1.0718661571406802</v>
      </c>
      <c r="K97">
        <f t="shared" si="18"/>
        <v>0.59312180114548885</v>
      </c>
      <c r="L97">
        <f t="shared" si="19"/>
        <v>0.40687819885451121</v>
      </c>
      <c r="M97">
        <f t="shared" si="20"/>
        <v>1.6859943405700353</v>
      </c>
      <c r="N97">
        <f t="shared" si="21"/>
        <v>2.4577379737113252</v>
      </c>
    </row>
    <row r="98" spans="1:14" x14ac:dyDescent="0.25">
      <c r="A98" s="4">
        <f>IF('True_Odds_Calculator_2-way'!A99="","",'True_Odds_Calculator_2-way'!A99)</f>
        <v>1.31</v>
      </c>
      <c r="B98" s="4">
        <f>IF('True_Odds_Calculator_2-way'!B99="","",'True_Odds_Calculator_2-way'!B99)</f>
        <v>3.59</v>
      </c>
      <c r="C98" s="4">
        <f t="shared" si="11"/>
        <v>0.76335877862595414</v>
      </c>
      <c r="D98">
        <f t="shared" si="12"/>
        <v>0.2785515320334262</v>
      </c>
      <c r="E98">
        <f t="shared" si="13"/>
        <v>4.1910310659380334E-2</v>
      </c>
      <c r="F98">
        <f t="shared" si="14"/>
        <v>-0.1707244466180442</v>
      </c>
      <c r="G98">
        <v>0</v>
      </c>
      <c r="H98">
        <f t="shared" si="15"/>
        <v>0.21263475727742456</v>
      </c>
      <c r="I98">
        <f t="shared" si="16"/>
        <v>-1.1160130449295196</v>
      </c>
      <c r="J98">
        <f t="shared" si="17"/>
        <v>1.1160130449295196</v>
      </c>
      <c r="K98">
        <f t="shared" si="18"/>
        <v>0.74296189746758279</v>
      </c>
      <c r="L98">
        <f t="shared" si="19"/>
        <v>0.25703810253241738</v>
      </c>
      <c r="M98">
        <f t="shared" si="20"/>
        <v>1.3459640439281511</v>
      </c>
      <c r="N98">
        <f t="shared" si="21"/>
        <v>3.8904737863674552</v>
      </c>
    </row>
    <row r="99" spans="1:14" x14ac:dyDescent="0.25">
      <c r="A99" s="4">
        <f>IF('True_Odds_Calculator_2-way'!A100="","",'True_Odds_Calculator_2-way'!A100)</f>
        <v>1.71</v>
      </c>
      <c r="B99" s="4">
        <f>IF('True_Odds_Calculator_2-way'!B100="","",'True_Odds_Calculator_2-way'!B100)</f>
        <v>2.2200000000000002</v>
      </c>
      <c r="C99" s="4">
        <f t="shared" si="11"/>
        <v>0.58479532163742687</v>
      </c>
      <c r="D99">
        <f t="shared" si="12"/>
        <v>0.4504504504504504</v>
      </c>
      <c r="E99">
        <f t="shared" si="13"/>
        <v>3.5245772087877381E-2</v>
      </c>
      <c r="F99">
        <f t="shared" si="14"/>
        <v>-0.2281755439650176</v>
      </c>
      <c r="G99">
        <v>0</v>
      </c>
      <c r="H99">
        <f t="shared" si="15"/>
        <v>0.26342131605289498</v>
      </c>
      <c r="I99">
        <f t="shared" si="16"/>
        <v>-1.0744616281415775</v>
      </c>
      <c r="J99">
        <f t="shared" si="17"/>
        <v>1.0744616281415775</v>
      </c>
      <c r="K99">
        <f t="shared" si="18"/>
        <v>0.56725752490934445</v>
      </c>
      <c r="L99">
        <f t="shared" si="19"/>
        <v>0.43274247509065539</v>
      </c>
      <c r="M99">
        <f t="shared" si="20"/>
        <v>1.7628677559805201</v>
      </c>
      <c r="N99">
        <f t="shared" si="21"/>
        <v>2.310843186332725</v>
      </c>
    </row>
    <row r="100" spans="1:14" x14ac:dyDescent="0.25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11"/>
        <v>0.42194092827004215</v>
      </c>
      <c r="D100">
        <f t="shared" si="12"/>
        <v>0.61349693251533743</v>
      </c>
      <c r="E100">
        <f t="shared" si="13"/>
        <v>3.5437860785379582E-2</v>
      </c>
      <c r="F100">
        <f t="shared" si="14"/>
        <v>-0.22342160441096537</v>
      </c>
      <c r="G100">
        <v>0</v>
      </c>
      <c r="H100">
        <f t="shared" si="15"/>
        <v>0.2588594651963449</v>
      </c>
      <c r="I100">
        <f t="shared" si="16"/>
        <v>-1.0763894728677108</v>
      </c>
      <c r="J100">
        <f t="shared" si="17"/>
        <v>1.0763894728677108</v>
      </c>
      <c r="K100">
        <f t="shared" si="18"/>
        <v>0.40409696490827207</v>
      </c>
      <c r="L100">
        <f t="shared" si="19"/>
        <v>0.59590303509172793</v>
      </c>
      <c r="M100">
        <f t="shared" si="20"/>
        <v>2.4746535778287639</v>
      </c>
      <c r="N100">
        <f t="shared" si="21"/>
        <v>1.6781253679066579</v>
      </c>
    </row>
    <row r="101" spans="1:14" x14ac:dyDescent="0.25">
      <c r="A101" s="4">
        <f>IF('True_Odds_Calculator_2-way'!A102="","",'True_Odds_Calculator_2-way'!A102)</f>
        <v>2.36</v>
      </c>
      <c r="B101" s="4">
        <f>IF('True_Odds_Calculator_2-way'!B102="","",'True_Odds_Calculator_2-way'!B102)</f>
        <v>1.64</v>
      </c>
      <c r="C101" s="4">
        <f t="shared" si="11"/>
        <v>0.42372881355932207</v>
      </c>
      <c r="D101">
        <f t="shared" si="12"/>
        <v>0.6097560975609756</v>
      </c>
      <c r="E101">
        <f t="shared" si="13"/>
        <v>3.3484911120297722E-2</v>
      </c>
      <c r="F101">
        <f t="shared" si="14"/>
        <v>-0.22488631665977676</v>
      </c>
      <c r="G101">
        <v>0</v>
      </c>
      <c r="H101">
        <f t="shared" si="15"/>
        <v>0.25837122778007443</v>
      </c>
      <c r="I101">
        <f t="shared" si="16"/>
        <v>-1.0718661571406802</v>
      </c>
      <c r="J101">
        <f t="shared" si="17"/>
        <v>1.0718661571406802</v>
      </c>
      <c r="K101">
        <f t="shared" si="18"/>
        <v>0.40687819885451121</v>
      </c>
      <c r="L101">
        <f t="shared" si="19"/>
        <v>0.59312180114548885</v>
      </c>
      <c r="M101">
        <f t="shared" si="20"/>
        <v>2.4577379737113252</v>
      </c>
      <c r="N101">
        <f t="shared" si="21"/>
        <v>1.6859943405700353</v>
      </c>
    </row>
    <row r="102" spans="1:14" x14ac:dyDescent="0.25">
      <c r="A102" s="4">
        <f>IF('True_Odds_Calculator_2-way'!A103="","",'True_Odds_Calculator_2-way'!A103)</f>
        <v>1.68</v>
      </c>
      <c r="B102" s="4">
        <f>IF('True_Odds_Calculator_2-way'!B103="","",'True_Odds_Calculator_2-way'!B103)</f>
        <v>2.27</v>
      </c>
      <c r="C102" s="4">
        <f t="shared" si="11"/>
        <v>0.59523809523809523</v>
      </c>
      <c r="D102">
        <f t="shared" si="12"/>
        <v>0.44052863436123346</v>
      </c>
      <c r="E102">
        <f t="shared" si="13"/>
        <v>3.5766729599328695E-2</v>
      </c>
      <c r="F102">
        <f t="shared" si="14"/>
        <v>-0.22645269561569115</v>
      </c>
      <c r="G102">
        <v>0</v>
      </c>
      <c r="H102">
        <f t="shared" si="15"/>
        <v>0.2622194252150199</v>
      </c>
      <c r="I102">
        <f t="shared" si="16"/>
        <v>-1.0760778282064791</v>
      </c>
      <c r="J102">
        <f t="shared" si="17"/>
        <v>1.0760778282064791</v>
      </c>
      <c r="K102">
        <f t="shared" si="18"/>
        <v>0.57745625010319412</v>
      </c>
      <c r="L102">
        <f t="shared" si="19"/>
        <v>0.42254374989680582</v>
      </c>
      <c r="M102">
        <f t="shared" si="20"/>
        <v>1.7317329231804059</v>
      </c>
      <c r="N102">
        <f t="shared" si="21"/>
        <v>2.3666188418222287</v>
      </c>
    </row>
    <row r="103" spans="1:14" x14ac:dyDescent="0.25">
      <c r="A103" s="4">
        <f>IF('True_Odds_Calculator_2-way'!A104="","",'True_Odds_Calculator_2-way'!A104)</f>
        <v>1.5</v>
      </c>
      <c r="B103" s="4">
        <f>IF('True_Odds_Calculator_2-way'!B104="","",'True_Odds_Calculator_2-way'!B104)</f>
        <v>2.7</v>
      </c>
      <c r="C103" s="4">
        <f t="shared" si="11"/>
        <v>0.66666666666666663</v>
      </c>
      <c r="D103">
        <f t="shared" si="12"/>
        <v>0.37037037037037035</v>
      </c>
      <c r="E103">
        <f t="shared" si="13"/>
        <v>3.7037037037036979E-2</v>
      </c>
      <c r="F103">
        <f t="shared" si="14"/>
        <v>-0.20987654320987659</v>
      </c>
      <c r="G103">
        <v>0</v>
      </c>
      <c r="H103">
        <f t="shared" si="15"/>
        <v>0.24691358024691357</v>
      </c>
      <c r="I103">
        <f t="shared" si="16"/>
        <v>-1.0846522890932806</v>
      </c>
      <c r="J103">
        <f t="shared" si="17"/>
        <v>1.0846522890932806</v>
      </c>
      <c r="K103">
        <f t="shared" si="18"/>
        <v>0.64837129522559278</v>
      </c>
      <c r="L103">
        <f t="shared" si="19"/>
        <v>0.35162870477440739</v>
      </c>
      <c r="M103">
        <f t="shared" si="20"/>
        <v>1.5423261445466403</v>
      </c>
      <c r="N103">
        <f t="shared" si="21"/>
        <v>2.8439088914585766</v>
      </c>
    </row>
    <row r="104" spans="1:14" x14ac:dyDescent="0.25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1.86</v>
      </c>
      <c r="C104" s="4">
        <f t="shared" si="11"/>
        <v>0.49261083743842371</v>
      </c>
      <c r="D104">
        <f t="shared" si="12"/>
        <v>0.5376344086021505</v>
      </c>
      <c r="E104">
        <f t="shared" si="13"/>
        <v>3.0245246040574214E-2</v>
      </c>
      <c r="F104">
        <f t="shared" si="14"/>
        <v>-0.23459929021664283</v>
      </c>
      <c r="G104">
        <v>0</v>
      </c>
      <c r="H104">
        <f t="shared" si="15"/>
        <v>0.26484453625721704</v>
      </c>
      <c r="I104">
        <f t="shared" si="16"/>
        <v>-1.0625078858299792</v>
      </c>
      <c r="J104">
        <f t="shared" si="17"/>
        <v>1.0625078858299792</v>
      </c>
      <c r="K104">
        <f t="shared" si="18"/>
        <v>0.47746756040114985</v>
      </c>
      <c r="L104">
        <f t="shared" si="19"/>
        <v>0.5225324395988501</v>
      </c>
      <c r="M104">
        <f t="shared" si="20"/>
        <v>2.0943831224048783</v>
      </c>
      <c r="N104">
        <f t="shared" si="21"/>
        <v>1.9137567818137824</v>
      </c>
    </row>
    <row r="105" spans="1:14" x14ac:dyDescent="0.25">
      <c r="A105" s="4">
        <f>IF('True_Odds_Calculator_2-way'!A106="","",'True_Odds_Calculator_2-way'!A106)</f>
        <v>2.17</v>
      </c>
      <c r="B105" s="4">
        <f>IF('True_Odds_Calculator_2-way'!B106="","",'True_Odds_Calculator_2-way'!B106)</f>
        <v>1.75</v>
      </c>
      <c r="C105" s="4">
        <f t="shared" si="11"/>
        <v>0.46082949308755761</v>
      </c>
      <c r="D105">
        <f t="shared" si="12"/>
        <v>0.5714285714285714</v>
      </c>
      <c r="E105">
        <f t="shared" si="13"/>
        <v>3.2258064516129004E-2</v>
      </c>
      <c r="F105">
        <f t="shared" si="14"/>
        <v>-0.23107307439104674</v>
      </c>
      <c r="G105">
        <v>0</v>
      </c>
      <c r="H105">
        <f t="shared" si="15"/>
        <v>0.26333113890717574</v>
      </c>
      <c r="I105">
        <f t="shared" si="16"/>
        <v>-1.0675210253672476</v>
      </c>
      <c r="J105">
        <f t="shared" si="17"/>
        <v>1.0675210253672476</v>
      </c>
      <c r="K105">
        <f t="shared" si="18"/>
        <v>0.44464214228514221</v>
      </c>
      <c r="L105">
        <f t="shared" si="19"/>
        <v>0.55535785771485779</v>
      </c>
      <c r="M105">
        <f t="shared" si="20"/>
        <v>2.2489995996796797</v>
      </c>
      <c r="N105">
        <f t="shared" si="21"/>
        <v>1.8006407690254356</v>
      </c>
    </row>
    <row r="106" spans="1:14" x14ac:dyDescent="0.25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11"/>
        <v>0.48780487804878053</v>
      </c>
      <c r="D106">
        <f t="shared" si="12"/>
        <v>0.54054054054054046</v>
      </c>
      <c r="E106">
        <f t="shared" si="13"/>
        <v>2.8345418589321048E-2</v>
      </c>
      <c r="F106">
        <f t="shared" si="14"/>
        <v>-0.2353328938694792</v>
      </c>
      <c r="G106">
        <v>0</v>
      </c>
      <c r="H106">
        <f t="shared" si="15"/>
        <v>0.26367831245880025</v>
      </c>
      <c r="I106">
        <f t="shared" si="16"/>
        <v>-1.0585122480499263</v>
      </c>
      <c r="J106">
        <f t="shared" si="17"/>
        <v>1.0585122480499263</v>
      </c>
      <c r="K106">
        <f t="shared" si="18"/>
        <v>0.47361090692279612</v>
      </c>
      <c r="L106">
        <f t="shared" si="19"/>
        <v>0.52638909307720383</v>
      </c>
      <c r="M106">
        <f t="shared" si="20"/>
        <v>2.1114378604524222</v>
      </c>
      <c r="N106">
        <f t="shared" si="21"/>
        <v>1.8997354108424378</v>
      </c>
    </row>
    <row r="107" spans="1:14" x14ac:dyDescent="0.25">
      <c r="A107" s="4">
        <f>IF('True_Odds_Calculator_2-way'!A108="","",'True_Odds_Calculator_2-way'!A108)</f>
        <v>2.41</v>
      </c>
      <c r="B107" s="4">
        <f>IF('True_Odds_Calculator_2-way'!B108="","",'True_Odds_Calculator_2-way'!B108)</f>
        <v>1.61</v>
      </c>
      <c r="C107" s="4">
        <f t="shared" si="11"/>
        <v>0.41493775933609955</v>
      </c>
      <c r="D107">
        <f t="shared" si="12"/>
        <v>0.6211180124223602</v>
      </c>
      <c r="E107">
        <f t="shared" si="13"/>
        <v>3.6055771758459754E-2</v>
      </c>
      <c r="F107">
        <f t="shared" si="14"/>
        <v>-0.22166954459936605</v>
      </c>
      <c r="G107">
        <v>0</v>
      </c>
      <c r="H107">
        <f t="shared" si="15"/>
        <v>0.25772531635782581</v>
      </c>
      <c r="I107">
        <f t="shared" si="16"/>
        <v>-1.0782650440285155</v>
      </c>
      <c r="J107">
        <f t="shared" si="17"/>
        <v>1.0782650440285155</v>
      </c>
      <c r="K107">
        <f t="shared" si="18"/>
        <v>0.39676970546115803</v>
      </c>
      <c r="L107">
        <f t="shared" si="19"/>
        <v>0.60323029453884203</v>
      </c>
      <c r="M107">
        <f t="shared" si="20"/>
        <v>2.5203537120802069</v>
      </c>
      <c r="N107">
        <f t="shared" si="21"/>
        <v>1.6577416768573945</v>
      </c>
    </row>
    <row r="108" spans="1:14" x14ac:dyDescent="0.25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1.88</v>
      </c>
      <c r="C108" s="4">
        <f t="shared" si="11"/>
        <v>0.50761421319796951</v>
      </c>
      <c r="D108">
        <f t="shared" si="12"/>
        <v>0.53191489361702127</v>
      </c>
      <c r="E108">
        <f t="shared" si="13"/>
        <v>3.9529106814990778E-2</v>
      </c>
      <c r="F108">
        <f t="shared" si="14"/>
        <v>-0.23047845339669515</v>
      </c>
      <c r="G108">
        <v>0</v>
      </c>
      <c r="H108">
        <f t="shared" si="15"/>
        <v>0.27000756021168593</v>
      </c>
      <c r="I108">
        <f t="shared" si="16"/>
        <v>-1.0823626487770475</v>
      </c>
      <c r="J108">
        <f t="shared" si="17"/>
        <v>1.0823626487770475</v>
      </c>
      <c r="K108">
        <f t="shared" si="18"/>
        <v>0.48783063328986415</v>
      </c>
      <c r="L108">
        <f t="shared" si="19"/>
        <v>0.5121693667101358</v>
      </c>
      <c r="M108">
        <f t="shared" si="20"/>
        <v>2.049891769313736</v>
      </c>
      <c r="N108">
        <f t="shared" si="21"/>
        <v>1.9524791309238021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1.83</v>
      </c>
      <c r="C109" s="4">
        <f t="shared" si="11"/>
        <v>0.49261083743842371</v>
      </c>
      <c r="D109">
        <f t="shared" si="12"/>
        <v>0.54644808743169393</v>
      </c>
      <c r="E109">
        <f t="shared" si="13"/>
        <v>3.9058924870117639E-2</v>
      </c>
      <c r="F109">
        <f t="shared" si="14"/>
        <v>-0.23012732509623413</v>
      </c>
      <c r="G109">
        <v>0</v>
      </c>
      <c r="H109">
        <f t="shared" si="15"/>
        <v>0.26918624996635171</v>
      </c>
      <c r="I109">
        <f t="shared" si="16"/>
        <v>-1.0815393906387938</v>
      </c>
      <c r="J109">
        <f t="shared" si="17"/>
        <v>1.0815393906387938</v>
      </c>
      <c r="K109">
        <f t="shared" si="18"/>
        <v>0.47304012528552486</v>
      </c>
      <c r="L109">
        <f t="shared" si="19"/>
        <v>0.52695987471447536</v>
      </c>
      <c r="M109">
        <f t="shared" si="20"/>
        <v>2.113985572357957</v>
      </c>
      <c r="N109">
        <f t="shared" si="21"/>
        <v>1.8976776942301987</v>
      </c>
    </row>
    <row r="110" spans="1:14" x14ac:dyDescent="0.25">
      <c r="A110" s="4">
        <f>IF('True_Odds_Calculator_2-way'!A111="","",'True_Odds_Calculator_2-way'!A111)</f>
        <v>1.66</v>
      </c>
      <c r="B110" s="4">
        <f>IF('True_Odds_Calculator_2-way'!B111="","",'True_Odds_Calculator_2-way'!B111)</f>
        <v>2.27</v>
      </c>
      <c r="C110" s="4">
        <f t="shared" si="11"/>
        <v>0.60240963855421692</v>
      </c>
      <c r="D110">
        <f t="shared" si="12"/>
        <v>0.44052863436123346</v>
      </c>
      <c r="E110">
        <f t="shared" si="13"/>
        <v>4.2938272915450382E-2</v>
      </c>
      <c r="F110">
        <f t="shared" si="14"/>
        <v>-0.22244042248288309</v>
      </c>
      <c r="G110">
        <v>0</v>
      </c>
      <c r="H110">
        <f t="shared" si="15"/>
        <v>0.26537869539833342</v>
      </c>
      <c r="I110">
        <f t="shared" si="16"/>
        <v>-1.0922603577424574</v>
      </c>
      <c r="J110">
        <f t="shared" si="17"/>
        <v>1.0922603577424574</v>
      </c>
      <c r="K110">
        <f t="shared" si="18"/>
        <v>0.58109404613159377</v>
      </c>
      <c r="L110">
        <f t="shared" si="19"/>
        <v>0.41890595386840634</v>
      </c>
      <c r="M110">
        <f t="shared" si="20"/>
        <v>1.7208918361100216</v>
      </c>
      <c r="N110">
        <f t="shared" si="21"/>
        <v>2.387170654332921</v>
      </c>
    </row>
    <row r="111" spans="1:14" x14ac:dyDescent="0.25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2.23</v>
      </c>
      <c r="C111" s="4">
        <f t="shared" si="11"/>
        <v>0.59523809523809523</v>
      </c>
      <c r="D111">
        <f t="shared" si="12"/>
        <v>0.44843049327354262</v>
      </c>
      <c r="E111">
        <f t="shared" si="13"/>
        <v>4.3668588511637907E-2</v>
      </c>
      <c r="F111">
        <f t="shared" si="14"/>
        <v>-0.22325432415118507</v>
      </c>
      <c r="G111">
        <v>0</v>
      </c>
      <c r="H111">
        <f t="shared" si="15"/>
        <v>0.26692291266282298</v>
      </c>
      <c r="I111">
        <f t="shared" si="16"/>
        <v>-1.0934350421017387</v>
      </c>
      <c r="J111">
        <f t="shared" si="17"/>
        <v>1.0934350421017387</v>
      </c>
      <c r="K111">
        <f t="shared" si="18"/>
        <v>0.57354714688382902</v>
      </c>
      <c r="L111">
        <f t="shared" si="19"/>
        <v>0.42645285311617104</v>
      </c>
      <c r="M111">
        <f t="shared" si="20"/>
        <v>1.743535828629182</v>
      </c>
      <c r="N111">
        <f t="shared" si="21"/>
        <v>2.3449251017851385</v>
      </c>
    </row>
    <row r="112" spans="1:14" x14ac:dyDescent="0.25">
      <c r="A112" s="4">
        <f>IF('True_Odds_Calculator_2-way'!A113="","",'True_Odds_Calculator_2-way'!A113)</f>
        <v>1.81</v>
      </c>
      <c r="B112" s="4">
        <f>IF('True_Odds_Calculator_2-way'!B113="","",'True_Odds_Calculator_2-way'!B113)</f>
        <v>2.0099999999999998</v>
      </c>
      <c r="C112" s="4">
        <f t="shared" si="11"/>
        <v>0.5524861878453039</v>
      </c>
      <c r="D112">
        <f t="shared" si="12"/>
        <v>0.49751243781094534</v>
      </c>
      <c r="E112">
        <f t="shared" si="13"/>
        <v>4.999862565624924E-2</v>
      </c>
      <c r="F112">
        <f t="shared" si="14"/>
        <v>-0.22487012451554378</v>
      </c>
      <c r="G112">
        <v>0</v>
      </c>
      <c r="H112">
        <f t="shared" si="15"/>
        <v>0.27486875017179302</v>
      </c>
      <c r="I112">
        <f t="shared" si="16"/>
        <v>-1.1055968780110992</v>
      </c>
      <c r="J112">
        <f t="shared" si="17"/>
        <v>1.1055968780110992</v>
      </c>
      <c r="K112">
        <f t="shared" si="18"/>
        <v>0.52755597049559944</v>
      </c>
      <c r="L112">
        <f t="shared" si="19"/>
        <v>0.47244402950440073</v>
      </c>
      <c r="M112">
        <f t="shared" si="20"/>
        <v>1.89553347118899</v>
      </c>
      <c r="N112">
        <f t="shared" si="21"/>
        <v>2.1166528467912094</v>
      </c>
    </row>
    <row r="113" spans="1:14" x14ac:dyDescent="0.25">
      <c r="A113" s="4">
        <f>IF('True_Odds_Calculator_2-way'!A114="","",'True_Odds_Calculator_2-way'!A114)</f>
        <v>1.54</v>
      </c>
      <c r="B113" s="4">
        <f>IF('True_Odds_Calculator_2-way'!B114="","",'True_Odds_Calculator_2-way'!B114)</f>
        <v>2.4700000000000002</v>
      </c>
      <c r="C113" s="4">
        <f t="shared" si="11"/>
        <v>0.64935064935064934</v>
      </c>
      <c r="D113">
        <f t="shared" si="12"/>
        <v>0.40485829959514169</v>
      </c>
      <c r="E113">
        <f t="shared" si="13"/>
        <v>5.4208948945791091E-2</v>
      </c>
      <c r="F113">
        <f t="shared" si="14"/>
        <v>-0.20868605079131397</v>
      </c>
      <c r="G113">
        <v>0</v>
      </c>
      <c r="H113">
        <f t="shared" si="15"/>
        <v>0.26289499973710501</v>
      </c>
      <c r="I113">
        <f t="shared" si="16"/>
        <v>-1.122391716169123</v>
      </c>
      <c r="J113">
        <f t="shared" si="17"/>
        <v>1.122391716169123</v>
      </c>
      <c r="K113">
        <f t="shared" si="18"/>
        <v>0.62262952226338719</v>
      </c>
      <c r="L113">
        <f t="shared" si="19"/>
        <v>0.37737047773661275</v>
      </c>
      <c r="M113">
        <f t="shared" si="20"/>
        <v>1.6060915267313265</v>
      </c>
      <c r="N113">
        <f t="shared" si="21"/>
        <v>2.649915822768611</v>
      </c>
    </row>
    <row r="114" spans="1:14" x14ac:dyDescent="0.25">
      <c r="A114" s="4">
        <f>IF('True_Odds_Calculator_2-way'!A115="","",'True_Odds_Calculator_2-way'!A115)</f>
        <v>1.76</v>
      </c>
      <c r="B114" s="4">
        <f>IF('True_Odds_Calculator_2-way'!B115="","",'True_Odds_Calculator_2-way'!B115)</f>
        <v>2.06</v>
      </c>
      <c r="C114" s="4">
        <f t="shared" si="11"/>
        <v>0.56818181818181823</v>
      </c>
      <c r="D114">
        <f t="shared" si="12"/>
        <v>0.4854368932038835</v>
      </c>
      <c r="E114">
        <f t="shared" si="13"/>
        <v>5.3618711385701623E-2</v>
      </c>
      <c r="F114">
        <f t="shared" si="14"/>
        <v>-0.222197705207414</v>
      </c>
      <c r="G114">
        <v>0</v>
      </c>
      <c r="H114">
        <f t="shared" si="15"/>
        <v>0.27581641659311568</v>
      </c>
      <c r="I114">
        <f t="shared" si="16"/>
        <v>-1.1141412945539659</v>
      </c>
      <c r="J114">
        <f t="shared" si="17"/>
        <v>1.1141412945539659</v>
      </c>
      <c r="K114">
        <f t="shared" si="18"/>
        <v>0.54149257702441678</v>
      </c>
      <c r="L114">
        <f t="shared" si="19"/>
        <v>0.45850742297558345</v>
      </c>
      <c r="M114">
        <f t="shared" si="20"/>
        <v>1.8467473838610133</v>
      </c>
      <c r="N114">
        <f t="shared" si="21"/>
        <v>2.1809897722272038</v>
      </c>
    </row>
    <row r="115" spans="1:14" x14ac:dyDescent="0.25">
      <c r="A115" s="4">
        <f>IF('True_Odds_Calculator_2-way'!A116="","",'True_Odds_Calculator_2-way'!A116)</f>
        <v>1.6</v>
      </c>
      <c r="B115" s="4">
        <f>IF('True_Odds_Calculator_2-way'!B116="","",'True_Odds_Calculator_2-way'!B116)</f>
        <v>2.34</v>
      </c>
      <c r="C115" s="4">
        <f t="shared" si="11"/>
        <v>0.625</v>
      </c>
      <c r="D115">
        <f t="shared" si="12"/>
        <v>0.42735042735042739</v>
      </c>
      <c r="E115">
        <f t="shared" si="13"/>
        <v>5.2350427350427386E-2</v>
      </c>
      <c r="F115">
        <f t="shared" si="14"/>
        <v>-0.21474358974358976</v>
      </c>
      <c r="G115">
        <v>0</v>
      </c>
      <c r="H115">
        <f t="shared" si="15"/>
        <v>0.26709401709401714</v>
      </c>
      <c r="I115">
        <f t="shared" si="16"/>
        <v>-1.1152493418636764</v>
      </c>
      <c r="J115">
        <f t="shared" si="17"/>
        <v>1.1152493418636764</v>
      </c>
      <c r="K115">
        <f t="shared" si="18"/>
        <v>0.59910747181297874</v>
      </c>
      <c r="L115">
        <f t="shared" si="19"/>
        <v>0.40089252818702131</v>
      </c>
      <c r="M115">
        <f t="shared" si="20"/>
        <v>1.6691496051182058</v>
      </c>
      <c r="N115">
        <f t="shared" si="21"/>
        <v>2.4944341180973262</v>
      </c>
    </row>
    <row r="116" spans="1:14" x14ac:dyDescent="0.25">
      <c r="A116" s="4">
        <f>IF('True_Odds_Calculator_2-way'!A117="","",'True_Odds_Calculator_2-way'!A117)</f>
        <v>1.67</v>
      </c>
      <c r="B116" s="4">
        <f>IF('True_Odds_Calculator_2-way'!B117="","",'True_Odds_Calculator_2-way'!B117)</f>
        <v>2.2000000000000002</v>
      </c>
      <c r="C116" s="4">
        <f t="shared" si="11"/>
        <v>0.5988023952095809</v>
      </c>
      <c r="D116">
        <f t="shared" si="12"/>
        <v>0.45454545454545453</v>
      </c>
      <c r="E116">
        <f t="shared" si="13"/>
        <v>5.3347849755035481E-2</v>
      </c>
      <c r="F116">
        <f t="shared" si="14"/>
        <v>-0.21883505715841034</v>
      </c>
      <c r="G116">
        <v>0</v>
      </c>
      <c r="H116">
        <f t="shared" si="15"/>
        <v>0.27218290691344588</v>
      </c>
      <c r="I116">
        <f t="shared" si="16"/>
        <v>-1.1152493418636766</v>
      </c>
      <c r="J116">
        <f t="shared" si="17"/>
        <v>1.1152493418636766</v>
      </c>
      <c r="K116">
        <f t="shared" si="18"/>
        <v>0.57233873422944193</v>
      </c>
      <c r="L116">
        <f t="shared" si="19"/>
        <v>0.42766126577055791</v>
      </c>
      <c r="M116">
        <f t="shared" si="20"/>
        <v>1.7472170590486633</v>
      </c>
      <c r="N116">
        <f t="shared" si="21"/>
        <v>2.3382992102364124</v>
      </c>
    </row>
    <row r="117" spans="1:14" x14ac:dyDescent="0.25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1.99</v>
      </c>
      <c r="C117" s="4">
        <f t="shared" si="11"/>
        <v>0.54347826086956519</v>
      </c>
      <c r="D117">
        <f t="shared" si="12"/>
        <v>0.50251256281407031</v>
      </c>
      <c r="E117">
        <f t="shared" si="13"/>
        <v>4.5990823683635496E-2</v>
      </c>
      <c r="F117">
        <f t="shared" si="14"/>
        <v>-0.22711383001966357</v>
      </c>
      <c r="G117">
        <v>0</v>
      </c>
      <c r="H117">
        <f t="shared" si="15"/>
        <v>0.27310465370329906</v>
      </c>
      <c r="I117">
        <f t="shared" si="16"/>
        <v>-1.0965861582662815</v>
      </c>
      <c r="J117">
        <f t="shared" si="17"/>
        <v>1.0965861582662815</v>
      </c>
      <c r="K117">
        <f t="shared" si="18"/>
        <v>0.52052633857173458</v>
      </c>
      <c r="L117">
        <f t="shared" si="19"/>
        <v>0.47947366142826547</v>
      </c>
      <c r="M117">
        <f t="shared" si="20"/>
        <v>1.9211323729436764</v>
      </c>
      <c r="N117">
        <f t="shared" si="21"/>
        <v>2.0856202966836186</v>
      </c>
    </row>
    <row r="118" spans="1:14" x14ac:dyDescent="0.25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2.57</v>
      </c>
      <c r="C118" s="4">
        <f t="shared" si="11"/>
        <v>0.66225165562913912</v>
      </c>
      <c r="D118">
        <f t="shared" si="12"/>
        <v>0.38910505836575876</v>
      </c>
      <c r="E118">
        <f t="shared" si="13"/>
        <v>5.1356713994897829E-2</v>
      </c>
      <c r="F118">
        <f t="shared" si="14"/>
        <v>-0.20632875512149873</v>
      </c>
      <c r="G118">
        <v>0</v>
      </c>
      <c r="H118">
        <f t="shared" si="15"/>
        <v>0.25768546911639656</v>
      </c>
      <c r="I118">
        <f t="shared" si="16"/>
        <v>-1.1175451696439744</v>
      </c>
      <c r="J118">
        <f t="shared" si="17"/>
        <v>1.1175451696439744</v>
      </c>
      <c r="K118">
        <f t="shared" si="18"/>
        <v>0.63696375723214127</v>
      </c>
      <c r="L118">
        <f t="shared" si="19"/>
        <v>0.36303624276785895</v>
      </c>
      <c r="M118">
        <f t="shared" si="20"/>
        <v>1.5699480365184266</v>
      </c>
      <c r="N118">
        <f t="shared" si="21"/>
        <v>2.7545459163410393</v>
      </c>
    </row>
    <row r="119" spans="1:14" x14ac:dyDescent="0.25">
      <c r="A119" s="4">
        <f>IF('True_Odds_Calculator_2-way'!A120="","",'True_Odds_Calculator_2-way'!A120)</f>
        <v>1.65</v>
      </c>
      <c r="B119" s="4">
        <f>IF('True_Odds_Calculator_2-way'!B120="","",'True_Odds_Calculator_2-way'!B120)</f>
        <v>2.2400000000000002</v>
      </c>
      <c r="C119" s="4">
        <f t="shared" si="11"/>
        <v>0.60606060606060608</v>
      </c>
      <c r="D119">
        <f t="shared" si="12"/>
        <v>0.4464285714285714</v>
      </c>
      <c r="E119">
        <f t="shared" si="13"/>
        <v>5.2489177489177585E-2</v>
      </c>
      <c r="F119">
        <f t="shared" si="14"/>
        <v>-0.21807359307359298</v>
      </c>
      <c r="G119">
        <v>0</v>
      </c>
      <c r="H119">
        <f t="shared" si="15"/>
        <v>0.27056277056277056</v>
      </c>
      <c r="I119">
        <f t="shared" si="16"/>
        <v>-1.1138647983852827</v>
      </c>
      <c r="J119">
        <f t="shared" si="17"/>
        <v>1.1138647983852827</v>
      </c>
      <c r="K119">
        <f t="shared" si="18"/>
        <v>0.58004232627366503</v>
      </c>
      <c r="L119">
        <f t="shared" si="19"/>
        <v>0.41995767372633486</v>
      </c>
      <c r="M119">
        <f t="shared" si="20"/>
        <v>1.7240121189504336</v>
      </c>
      <c r="N119">
        <f t="shared" si="21"/>
        <v>2.3811923499977508</v>
      </c>
    </row>
    <row r="120" spans="1:14" x14ac:dyDescent="0.25">
      <c r="A120" s="4">
        <f>IF('True_Odds_Calculator_2-way'!A121="","",'True_Odds_Calculator_2-way'!A121)</f>
        <v>1.48</v>
      </c>
      <c r="B120" s="4">
        <f>IF('True_Odds_Calculator_2-way'!B121="","",'True_Odds_Calculator_2-way'!B121)</f>
        <v>2.62</v>
      </c>
      <c r="C120" s="4">
        <f t="shared" si="11"/>
        <v>0.67567567567567566</v>
      </c>
      <c r="D120">
        <f t="shared" si="12"/>
        <v>0.38167938931297707</v>
      </c>
      <c r="E120">
        <f t="shared" si="13"/>
        <v>5.7355064988652726E-2</v>
      </c>
      <c r="F120">
        <f t="shared" si="14"/>
        <v>-0.2005364142768723</v>
      </c>
      <c r="G120">
        <v>0</v>
      </c>
      <c r="H120">
        <f t="shared" si="15"/>
        <v>0.25789147926552503</v>
      </c>
      <c r="I120">
        <f t="shared" si="16"/>
        <v>-1.134023029066286</v>
      </c>
      <c r="J120">
        <f t="shared" si="17"/>
        <v>1.134023029066286</v>
      </c>
      <c r="K120">
        <f t="shared" si="18"/>
        <v>0.6475295549105754</v>
      </c>
      <c r="L120">
        <f t="shared" si="19"/>
        <v>0.35247044508942466</v>
      </c>
      <c r="M120">
        <f t="shared" si="20"/>
        <v>1.5443310539518171</v>
      </c>
      <c r="N120">
        <f t="shared" si="21"/>
        <v>2.8371173070873836</v>
      </c>
    </row>
    <row r="121" spans="1:14" x14ac:dyDescent="0.25">
      <c r="A121" s="4">
        <f>IF('True_Odds_Calculator_2-way'!A122="","",'True_Odds_Calculator_2-way'!A122)</f>
        <v>1.68</v>
      </c>
      <c r="B121" s="4">
        <f>IF('True_Odds_Calculator_2-way'!B122="","",'True_Odds_Calculator_2-way'!B122)</f>
        <v>2.19</v>
      </c>
      <c r="C121" s="4">
        <f t="shared" si="11"/>
        <v>0.59523809523809523</v>
      </c>
      <c r="D121">
        <f t="shared" si="12"/>
        <v>0.45662100456621008</v>
      </c>
      <c r="E121">
        <f t="shared" si="13"/>
        <v>5.1859099804305364E-2</v>
      </c>
      <c r="F121">
        <f t="shared" si="14"/>
        <v>-0.21993911719939119</v>
      </c>
      <c r="G121">
        <v>0</v>
      </c>
      <c r="H121">
        <f t="shared" si="15"/>
        <v>0.2717982170036965</v>
      </c>
      <c r="I121">
        <f t="shared" si="16"/>
        <v>-1.1116602147330212</v>
      </c>
      <c r="J121">
        <f t="shared" si="17"/>
        <v>1.1116602147330212</v>
      </c>
      <c r="K121">
        <f t="shared" si="18"/>
        <v>0.56949912595693952</v>
      </c>
      <c r="L121">
        <f t="shared" si="19"/>
        <v>0.43050087404306048</v>
      </c>
      <c r="M121">
        <f t="shared" si="20"/>
        <v>1.7559289460184546</v>
      </c>
      <c r="N121">
        <f t="shared" si="21"/>
        <v>2.3228756555322949</v>
      </c>
    </row>
    <row r="122" spans="1:14" x14ac:dyDescent="0.25">
      <c r="A122" s="4">
        <f>IF('True_Odds_Calculator_2-way'!A123="","",'True_Odds_Calculator_2-way'!A123)</f>
        <v>2.44</v>
      </c>
      <c r="B122" s="4">
        <f>IF('True_Odds_Calculator_2-way'!B123="","",'True_Odds_Calculator_2-way'!B123)</f>
        <v>1.61</v>
      </c>
      <c r="C122" s="4">
        <f t="shared" si="11"/>
        <v>0.4098360655737705</v>
      </c>
      <c r="D122">
        <f t="shared" si="12"/>
        <v>0.6211180124223602</v>
      </c>
      <c r="E122">
        <f t="shared" si="13"/>
        <v>3.0954077996130813E-2</v>
      </c>
      <c r="F122">
        <f t="shared" si="14"/>
        <v>-0.22360248447204967</v>
      </c>
      <c r="G122">
        <v>0</v>
      </c>
      <c r="H122">
        <f t="shared" si="15"/>
        <v>0.25455656246818043</v>
      </c>
      <c r="I122">
        <f t="shared" si="16"/>
        <v>-1.0669739994407998</v>
      </c>
      <c r="J122">
        <f t="shared" si="17"/>
        <v>1.0669739994407998</v>
      </c>
      <c r="K122">
        <f t="shared" si="18"/>
        <v>0.39425296519132347</v>
      </c>
      <c r="L122">
        <f t="shared" si="19"/>
        <v>0.60574703480867642</v>
      </c>
      <c r="M122">
        <f t="shared" si="20"/>
        <v>2.5364425591947519</v>
      </c>
      <c r="N122">
        <f t="shared" si="21"/>
        <v>1.6508541396588881</v>
      </c>
    </row>
    <row r="123" spans="1:14" x14ac:dyDescent="0.25">
      <c r="A123" s="4">
        <f>IF('True_Odds_Calculator_2-way'!A124="","",'True_Odds_Calculator_2-way'!A124)</f>
        <v>1.79</v>
      </c>
      <c r="B123" s="4">
        <f>IF('True_Odds_Calculator_2-way'!B124="","",'True_Odds_Calculator_2-way'!B124)</f>
        <v>2.13</v>
      </c>
      <c r="C123" s="4">
        <f t="shared" si="11"/>
        <v>0.55865921787709494</v>
      </c>
      <c r="D123">
        <f t="shared" si="12"/>
        <v>0.46948356807511737</v>
      </c>
      <c r="E123">
        <f t="shared" si="13"/>
        <v>2.8142785952212312E-2</v>
      </c>
      <c r="F123">
        <f t="shared" si="14"/>
        <v>-0.2341385369947806</v>
      </c>
      <c r="G123">
        <v>0</v>
      </c>
      <c r="H123">
        <f t="shared" si="15"/>
        <v>0.26228132294699291</v>
      </c>
      <c r="I123">
        <f t="shared" si="16"/>
        <v>-1.0583936671670078</v>
      </c>
      <c r="J123">
        <f t="shared" si="17"/>
        <v>1.0583936671670078</v>
      </c>
      <c r="K123">
        <f t="shared" si="18"/>
        <v>0.5446234509412119</v>
      </c>
      <c r="L123">
        <f t="shared" si="19"/>
        <v>0.45537654905878816</v>
      </c>
      <c r="M123">
        <f t="shared" si="20"/>
        <v>1.8361309970619364</v>
      </c>
      <c r="N123">
        <f t="shared" si="21"/>
        <v>2.1959848438987186</v>
      </c>
    </row>
    <row r="124" spans="1:14" x14ac:dyDescent="0.25">
      <c r="A124" s="4">
        <f>IF('True_Odds_Calculator_2-way'!A125="","",'True_Odds_Calculator_2-way'!A125)</f>
        <v>2.2400000000000002</v>
      </c>
      <c r="B124" s="4">
        <f>IF('True_Odds_Calculator_2-way'!B125="","",'True_Odds_Calculator_2-way'!B125)</f>
        <v>1.68</v>
      </c>
      <c r="C124" s="4">
        <f t="shared" si="11"/>
        <v>0.4464285714285714</v>
      </c>
      <c r="D124">
        <f t="shared" si="12"/>
        <v>0.59523809523809523</v>
      </c>
      <c r="E124">
        <f t="shared" si="13"/>
        <v>4.1666666666666519E-2</v>
      </c>
      <c r="F124">
        <f t="shared" si="14"/>
        <v>-0.22406462585034026</v>
      </c>
      <c r="G124">
        <v>0</v>
      </c>
      <c r="H124">
        <f t="shared" si="15"/>
        <v>0.26573129251700678</v>
      </c>
      <c r="I124">
        <f t="shared" si="16"/>
        <v>-1.0890171046725801</v>
      </c>
      <c r="J124">
        <f t="shared" si="17"/>
        <v>1.0890171046725801</v>
      </c>
      <c r="K124">
        <f t="shared" si="18"/>
        <v>0.42546289760699951</v>
      </c>
      <c r="L124">
        <f t="shared" si="19"/>
        <v>0.5745371023930006</v>
      </c>
      <c r="M124">
        <f t="shared" si="20"/>
        <v>2.3503812097939996</v>
      </c>
      <c r="N124">
        <f t="shared" si="21"/>
        <v>1.7405316311773544</v>
      </c>
    </row>
    <row r="125" spans="1:14" x14ac:dyDescent="0.25">
      <c r="A125" s="4">
        <f>IF('True_Odds_Calculator_2-way'!A126="","",'True_Odds_Calculator_2-way'!A126)</f>
        <v>1.69</v>
      </c>
      <c r="B125" s="4">
        <f>IF('True_Odds_Calculator_2-way'!B126="","",'True_Odds_Calculator_2-way'!B126)</f>
        <v>2.27</v>
      </c>
      <c r="C125" s="4">
        <f t="shared" si="11"/>
        <v>0.59171597633136097</v>
      </c>
      <c r="D125">
        <f t="shared" si="12"/>
        <v>0.44052863436123346</v>
      </c>
      <c r="E125">
        <f t="shared" si="13"/>
        <v>3.2244610692594433E-2</v>
      </c>
      <c r="F125">
        <f t="shared" si="14"/>
        <v>-0.22842322029038398</v>
      </c>
      <c r="G125">
        <v>0</v>
      </c>
      <c r="H125">
        <f t="shared" si="15"/>
        <v>0.26066783098297841</v>
      </c>
      <c r="I125">
        <f t="shared" si="16"/>
        <v>-1.0682517037726924</v>
      </c>
      <c r="J125">
        <f t="shared" si="17"/>
        <v>1.0682517037726924</v>
      </c>
      <c r="K125">
        <f t="shared" si="18"/>
        <v>0.57567419307584422</v>
      </c>
      <c r="L125">
        <f t="shared" si="19"/>
        <v>0.42432580692415584</v>
      </c>
      <c r="M125">
        <f t="shared" si="20"/>
        <v>1.7370936756031574</v>
      </c>
      <c r="N125">
        <f t="shared" si="21"/>
        <v>2.3566796637913199</v>
      </c>
    </row>
    <row r="126" spans="1:14" x14ac:dyDescent="0.25">
      <c r="A126" s="4">
        <f>IF('True_Odds_Calculator_2-way'!A127="","",'True_Odds_Calculator_2-way'!A127)</f>
        <v>2.5499999999999998</v>
      </c>
      <c r="B126" s="4">
        <f>IF('True_Odds_Calculator_2-way'!B127="","",'True_Odds_Calculator_2-way'!B127)</f>
        <v>1.55</v>
      </c>
      <c r="C126" s="4">
        <f t="shared" si="11"/>
        <v>0.39215686274509809</v>
      </c>
      <c r="D126">
        <f t="shared" si="12"/>
        <v>0.64516129032258063</v>
      </c>
      <c r="E126">
        <f t="shared" si="13"/>
        <v>3.7318153067678717E-2</v>
      </c>
      <c r="F126">
        <f t="shared" si="14"/>
        <v>-0.21568627450980393</v>
      </c>
      <c r="G126">
        <v>0</v>
      </c>
      <c r="H126">
        <f t="shared" si="15"/>
        <v>0.25300442757748265</v>
      </c>
      <c r="I126">
        <f t="shared" si="16"/>
        <v>-1.0830607221477648</v>
      </c>
      <c r="J126">
        <f t="shared" si="17"/>
        <v>1.0830607221477648</v>
      </c>
      <c r="K126">
        <f t="shared" si="18"/>
        <v>0.37330926563096944</v>
      </c>
      <c r="L126">
        <f t="shared" si="19"/>
        <v>0.62669073436903067</v>
      </c>
      <c r="M126">
        <f t="shared" si="20"/>
        <v>2.6787441193290351</v>
      </c>
      <c r="N126">
        <f t="shared" si="21"/>
        <v>1.5956833971812705</v>
      </c>
    </row>
    <row r="127" spans="1:14" x14ac:dyDescent="0.25">
      <c r="A127" s="4">
        <f>IF('True_Odds_Calculator_2-way'!A128="","",'True_Odds_Calculator_2-way'!A128)</f>
        <v>2.78</v>
      </c>
      <c r="B127" s="4">
        <f>IF('True_Odds_Calculator_2-way'!B128="","",'True_Odds_Calculator_2-way'!B128)</f>
        <v>1.47</v>
      </c>
      <c r="C127" s="4">
        <f t="shared" si="11"/>
        <v>0.35971223021582738</v>
      </c>
      <c r="D127">
        <f t="shared" si="12"/>
        <v>0.68027210884353739</v>
      </c>
      <c r="E127">
        <f t="shared" si="13"/>
        <v>3.9984339059364826E-2</v>
      </c>
      <c r="F127">
        <f t="shared" si="14"/>
        <v>-0.20471785836636802</v>
      </c>
      <c r="G127">
        <v>0</v>
      </c>
      <c r="H127">
        <f t="shared" si="15"/>
        <v>0.2447021974257329</v>
      </c>
      <c r="I127">
        <f t="shared" si="16"/>
        <v>-1.093304334427839</v>
      </c>
      <c r="J127">
        <f t="shared" si="17"/>
        <v>1.093304334427839</v>
      </c>
      <c r="K127">
        <f t="shared" si="18"/>
        <v>0.33943389784910682</v>
      </c>
      <c r="L127">
        <f t="shared" si="19"/>
        <v>0.66056610215089318</v>
      </c>
      <c r="M127">
        <f t="shared" si="20"/>
        <v>2.9460817152815526</v>
      </c>
      <c r="N127">
        <f t="shared" si="21"/>
        <v>1.5138530371810843</v>
      </c>
    </row>
    <row r="128" spans="1:14" x14ac:dyDescent="0.25">
      <c r="A128" s="4">
        <f>IF('True_Odds_Calculator_2-way'!A129="","",'True_Odds_Calculator_2-way'!A129)</f>
        <v>2.85</v>
      </c>
      <c r="B128" s="4">
        <f>IF('True_Odds_Calculator_2-way'!B129="","",'True_Odds_Calculator_2-way'!B129)</f>
        <v>1.45</v>
      </c>
      <c r="C128" s="4">
        <f t="shared" si="11"/>
        <v>0.35087719298245612</v>
      </c>
      <c r="D128">
        <f t="shared" si="12"/>
        <v>0.68965517241379315</v>
      </c>
      <c r="E128">
        <f t="shared" si="13"/>
        <v>4.053236539624927E-2</v>
      </c>
      <c r="F128">
        <f t="shared" si="14"/>
        <v>-0.20145190562613424</v>
      </c>
      <c r="G128">
        <v>0</v>
      </c>
      <c r="H128">
        <f t="shared" si="15"/>
        <v>0.24198427102238354</v>
      </c>
      <c r="I128">
        <f t="shared" si="16"/>
        <v>-1.095993248702382</v>
      </c>
      <c r="J128">
        <f t="shared" si="17"/>
        <v>1.095993248702382</v>
      </c>
      <c r="K128">
        <f t="shared" si="18"/>
        <v>0.33029598538909488</v>
      </c>
      <c r="L128">
        <f t="shared" si="19"/>
        <v>0.66970401461090501</v>
      </c>
      <c r="M128">
        <f t="shared" si="20"/>
        <v>3.0275875100994072</v>
      </c>
      <c r="N128">
        <f t="shared" si="21"/>
        <v>1.4931969619160719</v>
      </c>
    </row>
    <row r="129" spans="1:14" x14ac:dyDescent="0.25">
      <c r="A129" s="4">
        <f>IF('True_Odds_Calculator_2-way'!A130="","",'True_Odds_Calculator_2-way'!A130)</f>
        <v>2.73</v>
      </c>
      <c r="B129" s="4">
        <f>IF('True_Odds_Calculator_2-way'!B130="","",'True_Odds_Calculator_2-way'!B130)</f>
        <v>1.49</v>
      </c>
      <c r="C129" s="4">
        <f t="shared" si="11"/>
        <v>0.36630036630036628</v>
      </c>
      <c r="D129">
        <f t="shared" si="12"/>
        <v>0.67114093959731547</v>
      </c>
      <c r="E129">
        <f t="shared" si="13"/>
        <v>3.7441305897681687E-2</v>
      </c>
      <c r="F129">
        <f t="shared" si="14"/>
        <v>-0.20839786611598698</v>
      </c>
      <c r="G129">
        <v>0</v>
      </c>
      <c r="H129">
        <f t="shared" si="15"/>
        <v>0.24583917201366864</v>
      </c>
      <c r="I129">
        <f t="shared" si="16"/>
        <v>-1.0861227446710078</v>
      </c>
      <c r="J129">
        <f t="shared" si="17"/>
        <v>1.0861227446710078</v>
      </c>
      <c r="K129">
        <f t="shared" si="18"/>
        <v>0.34734375053033334</v>
      </c>
      <c r="L129">
        <f t="shared" si="19"/>
        <v>0.65265624946966672</v>
      </c>
      <c r="M129">
        <f t="shared" si="20"/>
        <v>2.8789923482808439</v>
      </c>
      <c r="N129">
        <f t="shared" si="21"/>
        <v>1.5322001448887936</v>
      </c>
    </row>
    <row r="130" spans="1:14" x14ac:dyDescent="0.25">
      <c r="A130" s="4">
        <f>IF('True_Odds_Calculator_2-way'!A131="","",'True_Odds_Calculator_2-way'!A131)</f>
        <v>1.67</v>
      </c>
      <c r="B130" s="4">
        <f>IF('True_Odds_Calculator_2-way'!B131="","",'True_Odds_Calculator_2-way'!B131)</f>
        <v>2.25</v>
      </c>
      <c r="C130" s="4">
        <f t="shared" si="11"/>
        <v>0.5988023952095809</v>
      </c>
      <c r="D130">
        <f t="shared" si="12"/>
        <v>0.44444444444444442</v>
      </c>
      <c r="E130">
        <f t="shared" si="13"/>
        <v>4.3246839654025315E-2</v>
      </c>
      <c r="F130">
        <f t="shared" si="14"/>
        <v>-0.22288755821689954</v>
      </c>
      <c r="G130">
        <v>0</v>
      </c>
      <c r="H130">
        <f t="shared" si="15"/>
        <v>0.26613439787092485</v>
      </c>
      <c r="I130">
        <f t="shared" si="16"/>
        <v>-1.0927167294163063</v>
      </c>
      <c r="J130">
        <f t="shared" si="17"/>
        <v>1.0927167294163063</v>
      </c>
      <c r="K130">
        <f t="shared" si="18"/>
        <v>0.57732713640317879</v>
      </c>
      <c r="L130">
        <f t="shared" si="19"/>
        <v>0.42267286359682116</v>
      </c>
      <c r="M130">
        <f t="shared" si="20"/>
        <v>1.7321202087089249</v>
      </c>
      <c r="N130">
        <f t="shared" si="21"/>
        <v>2.3658959117703833</v>
      </c>
    </row>
    <row r="131" spans="1:14" x14ac:dyDescent="0.25">
      <c r="A131" s="4">
        <f>IF('True_Odds_Calculator_2-way'!A132="","",'True_Odds_Calculator_2-way'!A132)</f>
        <v>1.72</v>
      </c>
      <c r="B131" s="4">
        <f>IF('True_Odds_Calculator_2-way'!B132="","",'True_Odds_Calculator_2-way'!B132)</f>
        <v>2.17</v>
      </c>
      <c r="C131" s="4">
        <f t="shared" ref="C131:C194" si="22">1/A131</f>
        <v>0.58139534883720934</v>
      </c>
      <c r="D131">
        <f t="shared" ref="D131:D194" si="23">1/B131</f>
        <v>0.46082949308755761</v>
      </c>
      <c r="E131">
        <f t="shared" ref="E131:E194" si="24">C131+D131-1</f>
        <v>4.2224841924766832E-2</v>
      </c>
      <c r="F131">
        <f t="shared" ref="F131:F194" si="25">C131+D131-(C131*D131)-1</f>
        <v>-0.2256992819633481</v>
      </c>
      <c r="G131">
        <v>0</v>
      </c>
      <c r="H131">
        <f t="shared" ref="H131:H194" si="26">C131*D131</f>
        <v>0.26792412388811493</v>
      </c>
      <c r="I131">
        <f t="shared" ref="I131:I194" si="27">((-4*F131*H131)^0.5)/(2*F131)</f>
        <v>-1.0895340841010224</v>
      </c>
      <c r="J131">
        <f t="shared" ref="J131:J194" si="28">(-((-4*F131*H131)^0.5))/(2*F131)</f>
        <v>1.0895340841010224</v>
      </c>
      <c r="K131">
        <f t="shared" ref="K131:K194" si="29">IF(A131="","",(C131/($J131+C131-($J131*C131))))</f>
        <v>0.56039219456288614</v>
      </c>
      <c r="L131">
        <f t="shared" ref="L131:L194" si="30">IF(B131="","",(D131/($J131+D131-($J131*D131))))</f>
        <v>0.43960780543711397</v>
      </c>
      <c r="M131">
        <f t="shared" ref="M131:M194" si="31">IF(A131="","",1/K131)</f>
        <v>1.784464540552736</v>
      </c>
      <c r="N131">
        <f t="shared" ref="N131:N194" si="32">IF(B131="","",1/L131)</f>
        <v>2.2747548783981961</v>
      </c>
    </row>
    <row r="132" spans="1:14" x14ac:dyDescent="0.25">
      <c r="A132" s="4">
        <f>IF('True_Odds_Calculator_2-way'!A133="","",'True_Odds_Calculator_2-way'!A133)</f>
        <v>2</v>
      </c>
      <c r="B132" s="4">
        <f>IF('True_Odds_Calculator_2-way'!B133="","",'True_Odds_Calculator_2-way'!B133)</f>
        <v>1.86</v>
      </c>
      <c r="C132" s="4">
        <f t="shared" si="22"/>
        <v>0.5</v>
      </c>
      <c r="D132">
        <f t="shared" si="23"/>
        <v>0.5376344086021505</v>
      </c>
      <c r="E132">
        <f t="shared" si="24"/>
        <v>3.7634408602150504E-2</v>
      </c>
      <c r="F132">
        <f t="shared" si="25"/>
        <v>-0.23118279569892475</v>
      </c>
      <c r="G132">
        <v>0</v>
      </c>
      <c r="H132">
        <f t="shared" si="26"/>
        <v>0.26881720430107525</v>
      </c>
      <c r="I132">
        <f t="shared" si="27"/>
        <v>-1.078327732034384</v>
      </c>
      <c r="J132">
        <f t="shared" si="28"/>
        <v>1.078327732034384</v>
      </c>
      <c r="K132">
        <f t="shared" si="29"/>
        <v>0.48115606821121698</v>
      </c>
      <c r="L132">
        <f t="shared" si="30"/>
        <v>0.51884393178878296</v>
      </c>
      <c r="M132">
        <f t="shared" si="31"/>
        <v>2.078327732034384</v>
      </c>
      <c r="N132">
        <f t="shared" si="32"/>
        <v>1.9273618495495706</v>
      </c>
    </row>
    <row r="133" spans="1:14" x14ac:dyDescent="0.25">
      <c r="A133" s="4">
        <f>IF('True_Odds_Calculator_2-way'!A134="","",'True_Odds_Calculator_2-way'!A134)</f>
        <v>1.78</v>
      </c>
      <c r="B133" s="4">
        <f>IF('True_Odds_Calculator_2-way'!B134="","",'True_Odds_Calculator_2-way'!B134)</f>
        <v>2.08</v>
      </c>
      <c r="C133" s="4">
        <f t="shared" si="22"/>
        <v>0.5617977528089888</v>
      </c>
      <c r="D133">
        <f t="shared" si="23"/>
        <v>0.48076923076923073</v>
      </c>
      <c r="E133">
        <f t="shared" si="24"/>
        <v>4.2566983578219642E-2</v>
      </c>
      <c r="F133">
        <f t="shared" si="25"/>
        <v>-0.22752808988764039</v>
      </c>
      <c r="G133">
        <v>0</v>
      </c>
      <c r="H133">
        <f t="shared" si="26"/>
        <v>0.27009507346585998</v>
      </c>
      <c r="I133">
        <f t="shared" si="27"/>
        <v>-1.0895340841010226</v>
      </c>
      <c r="J133">
        <f t="shared" si="28"/>
        <v>1.0895340841010226</v>
      </c>
      <c r="K133">
        <f t="shared" si="29"/>
        <v>0.54058829184432911</v>
      </c>
      <c r="L133">
        <f t="shared" si="30"/>
        <v>0.45941170815567078</v>
      </c>
      <c r="M133">
        <f t="shared" si="31"/>
        <v>1.8498365855987975</v>
      </c>
      <c r="N133">
        <f t="shared" si="32"/>
        <v>2.1766968108291049</v>
      </c>
    </row>
    <row r="134" spans="1:14" x14ac:dyDescent="0.25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2.1800000000000002</v>
      </c>
      <c r="C134" s="4">
        <f t="shared" si="22"/>
        <v>0.58479532163742687</v>
      </c>
      <c r="D134">
        <f t="shared" si="23"/>
        <v>0.4587155963302752</v>
      </c>
      <c r="E134">
        <f t="shared" si="24"/>
        <v>4.3510917967702012E-2</v>
      </c>
      <c r="F134">
        <f t="shared" si="25"/>
        <v>-0.2247438167283653</v>
      </c>
      <c r="G134">
        <v>0</v>
      </c>
      <c r="H134">
        <f t="shared" si="26"/>
        <v>0.26825473469606737</v>
      </c>
      <c r="I134">
        <f t="shared" si="27"/>
        <v>-1.0925210715205449</v>
      </c>
      <c r="J134">
        <f t="shared" si="28"/>
        <v>1.0925210715205449</v>
      </c>
      <c r="K134">
        <f t="shared" si="29"/>
        <v>0.56316137506401553</v>
      </c>
      <c r="L134">
        <f t="shared" si="30"/>
        <v>0.43683862493598452</v>
      </c>
      <c r="M134">
        <f t="shared" si="31"/>
        <v>1.7756899607795869</v>
      </c>
      <c r="N134">
        <f t="shared" si="32"/>
        <v>2.2891748643942433</v>
      </c>
    </row>
    <row r="135" spans="1:14" x14ac:dyDescent="0.25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22"/>
        <v>0.60240963855421692</v>
      </c>
      <c r="D135">
        <f t="shared" si="23"/>
        <v>0.43103448275862072</v>
      </c>
      <c r="E135">
        <f t="shared" si="24"/>
        <v>3.3444121312837582E-2</v>
      </c>
      <c r="F135">
        <f t="shared" si="25"/>
        <v>-0.22621520565018693</v>
      </c>
      <c r="G135">
        <v>0</v>
      </c>
      <c r="H135">
        <f t="shared" si="26"/>
        <v>0.25965932696302457</v>
      </c>
      <c r="I135">
        <f t="shared" si="27"/>
        <v>-1.0713739108887086</v>
      </c>
      <c r="J135">
        <f t="shared" si="28"/>
        <v>1.0713739108887086</v>
      </c>
      <c r="K135">
        <f t="shared" si="29"/>
        <v>0.58578643762690485</v>
      </c>
      <c r="L135">
        <f t="shared" si="30"/>
        <v>0.41421356237309498</v>
      </c>
      <c r="M135">
        <f t="shared" si="31"/>
        <v>1.7071067811865479</v>
      </c>
      <c r="N135">
        <f t="shared" si="32"/>
        <v>2.4142135623730954</v>
      </c>
    </row>
    <row r="136" spans="1:14" x14ac:dyDescent="0.25">
      <c r="A136" s="4">
        <f>IF('True_Odds_Calculator_2-way'!A137="","",'True_Odds_Calculator_2-way'!A137)</f>
        <v>1.43</v>
      </c>
      <c r="B136" s="4">
        <f>IF('True_Odds_Calculator_2-way'!B137="","",'True_Odds_Calculator_2-way'!B137)</f>
        <v>2.96</v>
      </c>
      <c r="C136" s="4">
        <f t="shared" si="22"/>
        <v>0.69930069930069938</v>
      </c>
      <c r="D136">
        <f t="shared" si="23"/>
        <v>0.33783783783783783</v>
      </c>
      <c r="E136">
        <f t="shared" si="24"/>
        <v>3.713853713853732E-2</v>
      </c>
      <c r="F136">
        <f t="shared" si="25"/>
        <v>-0.19911169911169901</v>
      </c>
      <c r="G136">
        <v>0</v>
      </c>
      <c r="H136">
        <f t="shared" si="26"/>
        <v>0.23625023625023628</v>
      </c>
      <c r="I136">
        <f t="shared" si="27"/>
        <v>-1.0892755023757479</v>
      </c>
      <c r="J136">
        <f t="shared" si="28"/>
        <v>1.0892755023757479</v>
      </c>
      <c r="K136">
        <f t="shared" si="29"/>
        <v>0.68101869712269292</v>
      </c>
      <c r="L136">
        <f t="shared" si="30"/>
        <v>0.31898130287730725</v>
      </c>
      <c r="M136">
        <f t="shared" si="31"/>
        <v>1.4683884660215711</v>
      </c>
      <c r="N136">
        <f t="shared" si="32"/>
        <v>3.1349799846564652</v>
      </c>
    </row>
    <row r="137" spans="1:14" x14ac:dyDescent="0.25">
      <c r="A137" s="4">
        <f>IF('True_Odds_Calculator_2-way'!A138="","",'True_Odds_Calculator_2-way'!A138)</f>
        <v>1.9</v>
      </c>
      <c r="B137" s="4">
        <f>IF('True_Odds_Calculator_2-way'!B138="","",'True_Odds_Calculator_2-way'!B138)</f>
        <v>1.99</v>
      </c>
      <c r="C137" s="4">
        <f t="shared" si="22"/>
        <v>0.52631578947368418</v>
      </c>
      <c r="D137">
        <f t="shared" si="23"/>
        <v>0.50251256281407031</v>
      </c>
      <c r="E137">
        <f t="shared" si="24"/>
        <v>2.8828352287754377E-2</v>
      </c>
      <c r="F137">
        <f t="shared" si="25"/>
        <v>-0.23565194393017741</v>
      </c>
      <c r="G137">
        <v>0</v>
      </c>
      <c r="H137">
        <f t="shared" si="26"/>
        <v>0.26448029621793173</v>
      </c>
      <c r="I137">
        <f t="shared" si="27"/>
        <v>-1.0594028769395465</v>
      </c>
      <c r="J137">
        <f t="shared" si="28"/>
        <v>1.0594028769395465</v>
      </c>
      <c r="K137">
        <f t="shared" si="29"/>
        <v>0.51191151829848447</v>
      </c>
      <c r="L137">
        <f t="shared" si="30"/>
        <v>0.48808848170151553</v>
      </c>
      <c r="M137">
        <f t="shared" si="31"/>
        <v>1.9534625892455926</v>
      </c>
      <c r="N137">
        <f t="shared" si="32"/>
        <v>2.0488088481701512</v>
      </c>
    </row>
    <row r="138" spans="1:14" x14ac:dyDescent="0.25">
      <c r="A138" s="4">
        <f>IF('True_Odds_Calculator_2-way'!A139="","",'True_Odds_Calculator_2-way'!A139)</f>
        <v>1.64</v>
      </c>
      <c r="B138" s="4">
        <f>IF('True_Odds_Calculator_2-way'!B139="","",'True_Odds_Calculator_2-way'!B139)</f>
        <v>2.35</v>
      </c>
      <c r="C138" s="4">
        <f t="shared" si="22"/>
        <v>0.6097560975609756</v>
      </c>
      <c r="D138">
        <f t="shared" si="23"/>
        <v>0.42553191489361702</v>
      </c>
      <c r="E138">
        <f t="shared" si="24"/>
        <v>3.5288012454592677E-2</v>
      </c>
      <c r="F138">
        <f t="shared" si="25"/>
        <v>-0.22418266735858849</v>
      </c>
      <c r="G138">
        <v>0</v>
      </c>
      <c r="H138">
        <f t="shared" si="26"/>
        <v>0.25947067981318112</v>
      </c>
      <c r="I138">
        <f t="shared" si="27"/>
        <v>-1.075828707279838</v>
      </c>
      <c r="J138">
        <f t="shared" si="28"/>
        <v>1.075828707279838</v>
      </c>
      <c r="K138">
        <f t="shared" si="29"/>
        <v>0.59223098156369014</v>
      </c>
      <c r="L138">
        <f t="shared" si="30"/>
        <v>0.40776901843630997</v>
      </c>
      <c r="M138">
        <f t="shared" si="31"/>
        <v>1.6885303726590961</v>
      </c>
      <c r="N138">
        <f t="shared" si="32"/>
        <v>2.452368754827781</v>
      </c>
    </row>
    <row r="139" spans="1:14" x14ac:dyDescent="0.25">
      <c r="A139" s="4">
        <f>IF('True_Odds_Calculator_2-way'!A140="","",'True_Odds_Calculator_2-way'!A140)</f>
        <v>1.72</v>
      </c>
      <c r="B139" s="4">
        <f>IF('True_Odds_Calculator_2-way'!B140="","",'True_Odds_Calculator_2-way'!B140)</f>
        <v>2.2200000000000002</v>
      </c>
      <c r="C139" s="4">
        <f t="shared" si="22"/>
        <v>0.58139534883720934</v>
      </c>
      <c r="D139">
        <f t="shared" si="23"/>
        <v>0.4504504504504504</v>
      </c>
      <c r="E139">
        <f t="shared" si="24"/>
        <v>3.1845799287659737E-2</v>
      </c>
      <c r="F139">
        <f t="shared" si="25"/>
        <v>-0.23004399748585791</v>
      </c>
      <c r="G139">
        <v>0</v>
      </c>
      <c r="H139">
        <f t="shared" si="26"/>
        <v>0.2618897967735177</v>
      </c>
      <c r="I139">
        <f t="shared" si="27"/>
        <v>-1.0669739994407998</v>
      </c>
      <c r="J139">
        <f t="shared" si="28"/>
        <v>1.0669739994407998</v>
      </c>
      <c r="K139">
        <f t="shared" si="29"/>
        <v>0.56554007778240289</v>
      </c>
      <c r="L139">
        <f t="shared" si="30"/>
        <v>0.43445992221759705</v>
      </c>
      <c r="M139">
        <f t="shared" si="31"/>
        <v>1.768221279597376</v>
      </c>
      <c r="N139">
        <f t="shared" si="32"/>
        <v>2.3017082793177757</v>
      </c>
    </row>
    <row r="140" spans="1:14" x14ac:dyDescent="0.25">
      <c r="A140" s="4">
        <f>IF('True_Odds_Calculator_2-way'!A141="","",'True_Odds_Calculator_2-way'!A141)</f>
        <v>1.69</v>
      </c>
      <c r="B140" s="4">
        <f>IF('True_Odds_Calculator_2-way'!B141="","",'True_Odds_Calculator_2-way'!B141)</f>
        <v>2.29</v>
      </c>
      <c r="C140" s="4">
        <f t="shared" si="22"/>
        <v>0.59171597633136097</v>
      </c>
      <c r="D140">
        <f t="shared" si="23"/>
        <v>0.4366812227074236</v>
      </c>
      <c r="E140">
        <f t="shared" si="24"/>
        <v>2.8397199038784571E-2</v>
      </c>
      <c r="F140">
        <f t="shared" si="25"/>
        <v>-0.22999405700111109</v>
      </c>
      <c r="G140">
        <v>0</v>
      </c>
      <c r="H140">
        <f t="shared" si="26"/>
        <v>0.25839125603989566</v>
      </c>
      <c r="I140">
        <f t="shared" si="27"/>
        <v>-1.059938334581489</v>
      </c>
      <c r="J140">
        <f t="shared" si="28"/>
        <v>1.059938334581489</v>
      </c>
      <c r="K140">
        <f t="shared" si="29"/>
        <v>0.57758148064836135</v>
      </c>
      <c r="L140">
        <f t="shared" si="30"/>
        <v>0.42241851935163877</v>
      </c>
      <c r="M140">
        <f t="shared" si="31"/>
        <v>1.7313574508612271</v>
      </c>
      <c r="N140">
        <f t="shared" si="32"/>
        <v>2.3673204516101207</v>
      </c>
    </row>
    <row r="141" spans="1:14" x14ac:dyDescent="0.25">
      <c r="A141" s="4">
        <f>IF('True_Odds_Calculator_2-way'!A142="","",'True_Odds_Calculator_2-way'!A142)</f>
        <v>1.78</v>
      </c>
      <c r="B141" s="4">
        <f>IF('True_Odds_Calculator_2-way'!B142="","",'True_Odds_Calculator_2-way'!B142)</f>
        <v>2.11</v>
      </c>
      <c r="C141" s="4">
        <f t="shared" si="22"/>
        <v>0.5617977528089888</v>
      </c>
      <c r="D141">
        <f t="shared" si="23"/>
        <v>0.47393364928909953</v>
      </c>
      <c r="E141">
        <f t="shared" si="24"/>
        <v>3.5731402098088338E-2</v>
      </c>
      <c r="F141">
        <f t="shared" si="25"/>
        <v>-0.23052345705309119</v>
      </c>
      <c r="G141">
        <v>0</v>
      </c>
      <c r="H141">
        <f t="shared" si="26"/>
        <v>0.26625485915117952</v>
      </c>
      <c r="I141">
        <f t="shared" si="27"/>
        <v>-1.0747098003652684</v>
      </c>
      <c r="J141">
        <f t="shared" si="28"/>
        <v>1.0747098003652684</v>
      </c>
      <c r="K141">
        <f t="shared" si="29"/>
        <v>0.54398865104166871</v>
      </c>
      <c r="L141">
        <f t="shared" si="30"/>
        <v>0.45601134895833134</v>
      </c>
      <c r="M141">
        <f t="shared" si="31"/>
        <v>1.838273644284909</v>
      </c>
      <c r="N141">
        <f t="shared" si="32"/>
        <v>2.192927878405448</v>
      </c>
    </row>
    <row r="142" spans="1:14" x14ac:dyDescent="0.25">
      <c r="A142" s="4">
        <f>IF('True_Odds_Calculator_2-way'!A143="","",'True_Odds_Calculator_2-way'!A143)</f>
        <v>1.7</v>
      </c>
      <c r="B142" s="4">
        <f>IF('True_Odds_Calculator_2-way'!B143="","",'True_Odds_Calculator_2-way'!B143)</f>
        <v>2.2400000000000002</v>
      </c>
      <c r="C142" s="4">
        <f t="shared" si="22"/>
        <v>0.58823529411764708</v>
      </c>
      <c r="D142">
        <f t="shared" si="23"/>
        <v>0.4464285714285714</v>
      </c>
      <c r="E142">
        <f t="shared" si="24"/>
        <v>3.4663865546218364E-2</v>
      </c>
      <c r="F142">
        <f t="shared" si="25"/>
        <v>-0.22794117647058831</v>
      </c>
      <c r="G142">
        <v>0</v>
      </c>
      <c r="H142">
        <f t="shared" si="26"/>
        <v>0.26260504201680673</v>
      </c>
      <c r="I142">
        <f t="shared" si="27"/>
        <v>-1.0733469768527293</v>
      </c>
      <c r="J142">
        <f t="shared" si="28"/>
        <v>1.0733469768527293</v>
      </c>
      <c r="K142">
        <f t="shared" si="29"/>
        <v>0.5709904149848718</v>
      </c>
      <c r="L142">
        <f t="shared" si="30"/>
        <v>0.42900958501512831</v>
      </c>
      <c r="M142">
        <f t="shared" si="31"/>
        <v>1.7513428837969105</v>
      </c>
      <c r="N142">
        <f t="shared" si="32"/>
        <v>2.3309502512973848</v>
      </c>
    </row>
    <row r="143" spans="1:14" x14ac:dyDescent="0.25">
      <c r="A143" s="4">
        <f>IF('True_Odds_Calculator_2-way'!A144="","",'True_Odds_Calculator_2-way'!A144)</f>
        <v>1.89</v>
      </c>
      <c r="B143" s="4">
        <f>IF('True_Odds_Calculator_2-way'!B144="","",'True_Odds_Calculator_2-way'!B144)</f>
        <v>1.99</v>
      </c>
      <c r="C143" s="4">
        <f t="shared" si="22"/>
        <v>0.52910052910052918</v>
      </c>
      <c r="D143">
        <f t="shared" si="23"/>
        <v>0.50251256281407031</v>
      </c>
      <c r="E143">
        <f t="shared" si="24"/>
        <v>3.16130919145996E-2</v>
      </c>
      <c r="F143">
        <f t="shared" si="25"/>
        <v>-0.23426657094998793</v>
      </c>
      <c r="G143">
        <v>0</v>
      </c>
      <c r="H143">
        <f t="shared" si="26"/>
        <v>0.26587966286458753</v>
      </c>
      <c r="I143">
        <f t="shared" si="27"/>
        <v>-1.0653379535009888</v>
      </c>
      <c r="J143">
        <f t="shared" si="28"/>
        <v>1.0653379535009888</v>
      </c>
      <c r="K143">
        <f t="shared" si="29"/>
        <v>0.51330729170279055</v>
      </c>
      <c r="L143">
        <f t="shared" si="30"/>
        <v>0.48669270829720923</v>
      </c>
      <c r="M143">
        <f t="shared" si="31"/>
        <v>1.9481507786158798</v>
      </c>
      <c r="N143">
        <f t="shared" si="32"/>
        <v>2.0546845739659791</v>
      </c>
    </row>
    <row r="144" spans="1:14" x14ac:dyDescent="0.25">
      <c r="A144" s="4">
        <f>IF('True_Odds_Calculator_2-way'!A145="","",'True_Odds_Calculator_2-way'!A145)</f>
        <v>2.25</v>
      </c>
      <c r="B144" s="4">
        <f>IF('True_Odds_Calculator_2-way'!B145="","",'True_Odds_Calculator_2-way'!B145)</f>
        <v>1.71</v>
      </c>
      <c r="C144" s="4">
        <f t="shared" si="22"/>
        <v>0.44444444444444442</v>
      </c>
      <c r="D144">
        <f t="shared" si="23"/>
        <v>0.58479532163742687</v>
      </c>
      <c r="E144">
        <f t="shared" si="24"/>
        <v>2.9239766081871288E-2</v>
      </c>
      <c r="F144">
        <f t="shared" si="25"/>
        <v>-0.2306692657569851</v>
      </c>
      <c r="G144">
        <v>0</v>
      </c>
      <c r="H144">
        <f t="shared" si="26"/>
        <v>0.25990903183885639</v>
      </c>
      <c r="I144">
        <f t="shared" si="27"/>
        <v>-1.0614897848685503</v>
      </c>
      <c r="J144">
        <f t="shared" si="28"/>
        <v>1.0614897848685503</v>
      </c>
      <c r="K144">
        <f t="shared" si="29"/>
        <v>0.42976330383488626</v>
      </c>
      <c r="L144">
        <f t="shared" si="30"/>
        <v>0.57023669616511363</v>
      </c>
      <c r="M144">
        <f t="shared" si="31"/>
        <v>2.3268622310856886</v>
      </c>
      <c r="N144">
        <f t="shared" si="32"/>
        <v>1.753657747256671</v>
      </c>
    </row>
    <row r="145" spans="1:14" x14ac:dyDescent="0.25">
      <c r="A145" s="4">
        <f>IF('True_Odds_Calculator_2-way'!A146="","",'True_Odds_Calculator_2-way'!A146)</f>
        <v>2.0699999999999998</v>
      </c>
      <c r="B145" s="4">
        <f>IF('True_Odds_Calculator_2-way'!B146="","",'True_Odds_Calculator_2-way'!B146)</f>
        <v>1.85</v>
      </c>
      <c r="C145" s="4">
        <f t="shared" si="22"/>
        <v>0.48309178743961356</v>
      </c>
      <c r="D145">
        <f t="shared" si="23"/>
        <v>0.54054054054054046</v>
      </c>
      <c r="E145">
        <f t="shared" si="24"/>
        <v>2.3632327980154022E-2</v>
      </c>
      <c r="F145">
        <f t="shared" si="25"/>
        <v>-0.2374983679331506</v>
      </c>
      <c r="G145">
        <v>0</v>
      </c>
      <c r="H145">
        <f t="shared" si="26"/>
        <v>0.26113069591330457</v>
      </c>
      <c r="I145">
        <f t="shared" si="27"/>
        <v>-1.0485729457933801</v>
      </c>
      <c r="J145">
        <f t="shared" si="28"/>
        <v>1.0485729457933801</v>
      </c>
      <c r="K145">
        <f t="shared" si="29"/>
        <v>0.47125951908672531</v>
      </c>
      <c r="L145">
        <f t="shared" si="30"/>
        <v>0.52874048091327497</v>
      </c>
      <c r="M145">
        <f t="shared" si="31"/>
        <v>2.1219730519989164</v>
      </c>
      <c r="N145">
        <f t="shared" si="32"/>
        <v>1.8912870039243732</v>
      </c>
    </row>
    <row r="146" spans="1:14" x14ac:dyDescent="0.25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1.94</v>
      </c>
      <c r="C146" s="4">
        <f t="shared" si="22"/>
        <v>0.51020408163265307</v>
      </c>
      <c r="D146">
        <f t="shared" si="23"/>
        <v>0.51546391752577325</v>
      </c>
      <c r="E146">
        <f t="shared" si="24"/>
        <v>2.5667999158426325E-2</v>
      </c>
      <c r="F146">
        <f t="shared" si="25"/>
        <v>-0.23732379549758043</v>
      </c>
      <c r="G146">
        <v>0</v>
      </c>
      <c r="H146">
        <f t="shared" si="26"/>
        <v>0.26299179465600675</v>
      </c>
      <c r="I146">
        <f t="shared" si="27"/>
        <v>-1.052689901333149</v>
      </c>
      <c r="J146">
        <f t="shared" si="28"/>
        <v>1.052689901333149</v>
      </c>
      <c r="K146">
        <f t="shared" si="29"/>
        <v>0.49736834815166897</v>
      </c>
      <c r="L146">
        <f t="shared" si="30"/>
        <v>0.50263165184833114</v>
      </c>
      <c r="M146">
        <f t="shared" si="31"/>
        <v>2.0105823052798226</v>
      </c>
      <c r="N146">
        <f t="shared" si="32"/>
        <v>1.9895285072531594</v>
      </c>
    </row>
    <row r="147" spans="1:14" x14ac:dyDescent="0.25">
      <c r="A147" s="4">
        <f>IF('True_Odds_Calculator_2-way'!A148="","",'True_Odds_Calculator_2-way'!A148)</f>
        <v>1.79</v>
      </c>
      <c r="B147" s="4">
        <f>IF('True_Odds_Calculator_2-way'!B148="","",'True_Odds_Calculator_2-way'!B148)</f>
        <v>2.12</v>
      </c>
      <c r="C147" s="4">
        <f t="shared" si="22"/>
        <v>0.55865921787709494</v>
      </c>
      <c r="D147">
        <f t="shared" si="23"/>
        <v>0.47169811320754712</v>
      </c>
      <c r="E147">
        <f t="shared" si="24"/>
        <v>3.0357331084642114E-2</v>
      </c>
      <c r="F147">
        <f t="shared" si="25"/>
        <v>-0.23316116791398755</v>
      </c>
      <c r="G147">
        <v>0</v>
      </c>
      <c r="H147">
        <f t="shared" si="26"/>
        <v>0.26351849899862967</v>
      </c>
      <c r="I147">
        <f t="shared" si="27"/>
        <v>-1.0631081389064057</v>
      </c>
      <c r="J147">
        <f t="shared" si="28"/>
        <v>1.0631081389064057</v>
      </c>
      <c r="K147">
        <f t="shared" si="29"/>
        <v>0.54352096574427933</v>
      </c>
      <c r="L147">
        <f t="shared" si="30"/>
        <v>0.4564790342557204</v>
      </c>
      <c r="M147">
        <f t="shared" si="31"/>
        <v>1.8398554297360612</v>
      </c>
      <c r="N147">
        <f t="shared" si="32"/>
        <v>2.1906811155751749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2</v>
      </c>
      <c r="B150" s="4">
        <f>IF('True_Odds_Calculator_2-way'!B151="","",'True_Odds_Calculator_2-way'!B151)</f>
        <v>1.91</v>
      </c>
      <c r="C150" s="4">
        <f t="shared" si="22"/>
        <v>0.5</v>
      </c>
      <c r="D150">
        <f t="shared" si="23"/>
        <v>0.52356020942408377</v>
      </c>
      <c r="E150">
        <f t="shared" si="24"/>
        <v>2.3560209424083656E-2</v>
      </c>
      <c r="F150">
        <f t="shared" si="25"/>
        <v>-0.23821989528795817</v>
      </c>
      <c r="G150">
        <v>0</v>
      </c>
      <c r="H150">
        <f t="shared" si="26"/>
        <v>0.26178010471204188</v>
      </c>
      <c r="I150">
        <f t="shared" si="27"/>
        <v>-1.0482848367219182</v>
      </c>
      <c r="J150">
        <f t="shared" si="28"/>
        <v>1.0482848367219182</v>
      </c>
      <c r="K150">
        <f t="shared" si="29"/>
        <v>0.4882133490771739</v>
      </c>
      <c r="L150">
        <f t="shared" si="30"/>
        <v>0.51178665092282616</v>
      </c>
      <c r="M150">
        <f t="shared" si="31"/>
        <v>2.0482848367219182</v>
      </c>
      <c r="N150">
        <f t="shared" si="32"/>
        <v>1.9539392014169454</v>
      </c>
    </row>
    <row r="151" spans="1:14" x14ac:dyDescent="0.25">
      <c r="A151" s="4">
        <f>IF('True_Odds_Calculator_2-way'!A152="","",'True_Odds_Calculator_2-way'!A152)</f>
        <v>1.93</v>
      </c>
      <c r="B151" s="4">
        <f>IF('True_Odds_Calculator_2-way'!B152="","",'True_Odds_Calculator_2-way'!B152)</f>
        <v>1.98</v>
      </c>
      <c r="C151" s="4">
        <f t="shared" si="22"/>
        <v>0.5181347150259068</v>
      </c>
      <c r="D151">
        <f t="shared" si="23"/>
        <v>0.50505050505050508</v>
      </c>
      <c r="E151">
        <f t="shared" si="24"/>
        <v>2.3185220076411994E-2</v>
      </c>
      <c r="F151">
        <f t="shared" si="25"/>
        <v>-0.23849897943162168</v>
      </c>
      <c r="G151">
        <v>0</v>
      </c>
      <c r="H151">
        <f t="shared" si="26"/>
        <v>0.26168419950803373</v>
      </c>
      <c r="I151">
        <f t="shared" si="27"/>
        <v>-1.0474793930096669</v>
      </c>
      <c r="J151">
        <f t="shared" si="28"/>
        <v>1.0474793930096669</v>
      </c>
      <c r="K151">
        <f t="shared" si="29"/>
        <v>0.50654562421980165</v>
      </c>
      <c r="L151">
        <f t="shared" si="30"/>
        <v>0.49345437578019818</v>
      </c>
      <c r="M151">
        <f t="shared" si="31"/>
        <v>1.9741558354989901</v>
      </c>
      <c r="N151">
        <f t="shared" si="32"/>
        <v>2.0265298051494733</v>
      </c>
    </row>
    <row r="152" spans="1:14" x14ac:dyDescent="0.25">
      <c r="A152" s="4">
        <f>IF('True_Odds_Calculator_2-way'!A153="","",'True_Odds_Calculator_2-way'!A153)</f>
        <v>2.02</v>
      </c>
      <c r="B152" s="4">
        <f>IF('True_Odds_Calculator_2-way'!B153="","",'True_Odds_Calculator_2-way'!B153)</f>
        <v>1.89</v>
      </c>
      <c r="C152" s="4">
        <f t="shared" si="22"/>
        <v>0.49504950495049505</v>
      </c>
      <c r="D152">
        <f t="shared" si="23"/>
        <v>0.52910052910052918</v>
      </c>
      <c r="E152">
        <f t="shared" si="24"/>
        <v>2.4150034051024338E-2</v>
      </c>
      <c r="F152">
        <f t="shared" si="25"/>
        <v>-0.23778092094923764</v>
      </c>
      <c r="G152">
        <v>0</v>
      </c>
      <c r="H152">
        <f t="shared" si="26"/>
        <v>0.26193095500026198</v>
      </c>
      <c r="I152">
        <f t="shared" si="27"/>
        <v>-1.0495542964487814</v>
      </c>
      <c r="J152">
        <f t="shared" si="28"/>
        <v>1.0495542964487814</v>
      </c>
      <c r="K152">
        <f t="shared" si="29"/>
        <v>0.48296454089387197</v>
      </c>
      <c r="L152">
        <f t="shared" si="30"/>
        <v>0.51703545910612803</v>
      </c>
      <c r="M152">
        <f t="shared" si="31"/>
        <v>2.0705453823777571</v>
      </c>
      <c r="N152">
        <f t="shared" si="32"/>
        <v>1.9341033238394147</v>
      </c>
    </row>
    <row r="153" spans="1:14" x14ac:dyDescent="0.25">
      <c r="A153" s="4">
        <f>IF('True_Odds_Calculator_2-way'!A154="","",'True_Odds_Calculator_2-way'!A154)</f>
        <v>2.04</v>
      </c>
      <c r="B153" s="4">
        <f>IF('True_Odds_Calculator_2-way'!B154="","",'True_Odds_Calculator_2-way'!B154)</f>
        <v>1.88</v>
      </c>
      <c r="C153" s="4">
        <f t="shared" si="22"/>
        <v>0.49019607843137253</v>
      </c>
      <c r="D153">
        <f t="shared" si="23"/>
        <v>0.53191489361702127</v>
      </c>
      <c r="E153">
        <f t="shared" si="24"/>
        <v>2.2110972048393851E-2</v>
      </c>
      <c r="F153">
        <f t="shared" si="25"/>
        <v>-0.23863162286191075</v>
      </c>
      <c r="G153">
        <v>0</v>
      </c>
      <c r="H153">
        <f t="shared" si="26"/>
        <v>0.26074259491030455</v>
      </c>
      <c r="I153">
        <f t="shared" si="27"/>
        <v>-1.0453025125088635</v>
      </c>
      <c r="J153">
        <f t="shared" si="28"/>
        <v>1.0453025125088635</v>
      </c>
      <c r="K153">
        <f t="shared" si="29"/>
        <v>0.47913037155069899</v>
      </c>
      <c r="L153">
        <f t="shared" si="30"/>
        <v>0.52086962844930107</v>
      </c>
      <c r="M153">
        <f t="shared" si="31"/>
        <v>2.0871146130092182</v>
      </c>
      <c r="N153">
        <f t="shared" si="32"/>
        <v>1.9198662110077995</v>
      </c>
    </row>
    <row r="154" spans="1:14" x14ac:dyDescent="0.25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2.1</v>
      </c>
      <c r="C154" s="4">
        <f t="shared" si="22"/>
        <v>0.5524861878453039</v>
      </c>
      <c r="D154">
        <f t="shared" si="23"/>
        <v>0.47619047619047616</v>
      </c>
      <c r="E154">
        <f t="shared" si="24"/>
        <v>2.8676664035780064E-2</v>
      </c>
      <c r="F154">
        <f t="shared" si="25"/>
        <v>-0.23441199684293612</v>
      </c>
      <c r="G154">
        <v>0</v>
      </c>
      <c r="H154">
        <f t="shared" si="26"/>
        <v>0.26308866087871613</v>
      </c>
      <c r="I154">
        <f t="shared" si="27"/>
        <v>-1.0594028769395469</v>
      </c>
      <c r="J154">
        <f t="shared" si="28"/>
        <v>1.0594028769395469</v>
      </c>
      <c r="K154">
        <f t="shared" si="29"/>
        <v>0.5381794367133228</v>
      </c>
      <c r="L154">
        <f t="shared" si="30"/>
        <v>0.46182056328667725</v>
      </c>
      <c r="M154">
        <f t="shared" si="31"/>
        <v>1.8581163303210331</v>
      </c>
      <c r="N154">
        <f t="shared" si="32"/>
        <v>2.1653431646335015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1.79</v>
      </c>
      <c r="C155" s="4">
        <f t="shared" si="22"/>
        <v>0.49019607843137253</v>
      </c>
      <c r="D155">
        <f t="shared" si="23"/>
        <v>0.55865921787709494</v>
      </c>
      <c r="E155">
        <f t="shared" si="24"/>
        <v>4.8855296308467411E-2</v>
      </c>
      <c r="F155">
        <f t="shared" si="25"/>
        <v>-0.22499726147442223</v>
      </c>
      <c r="G155">
        <v>0</v>
      </c>
      <c r="H155">
        <f t="shared" si="26"/>
        <v>0.27385255778288964</v>
      </c>
      <c r="I155">
        <f t="shared" si="27"/>
        <v>-1.1032394541017194</v>
      </c>
      <c r="J155">
        <f t="shared" si="28"/>
        <v>1.1032394541017194</v>
      </c>
      <c r="K155">
        <f t="shared" si="29"/>
        <v>0.46568614195989111</v>
      </c>
      <c r="L155">
        <f t="shared" si="30"/>
        <v>0.53431385804010889</v>
      </c>
      <c r="M155">
        <f t="shared" si="31"/>
        <v>2.1473690322657886</v>
      </c>
      <c r="N155">
        <f t="shared" si="32"/>
        <v>1.8715591687403583</v>
      </c>
    </row>
    <row r="156" spans="1:14" x14ac:dyDescent="0.25">
      <c r="A156" s="4">
        <f>IF('True_Odds_Calculator_2-way'!A157="","",'True_Odds_Calculator_2-way'!A157)</f>
        <v>2.61</v>
      </c>
      <c r="B156" s="4">
        <f>IF('True_Odds_Calculator_2-way'!B157="","",'True_Odds_Calculator_2-way'!B157)</f>
        <v>1.49</v>
      </c>
      <c r="C156" s="4">
        <f t="shared" si="22"/>
        <v>0.38314176245210729</v>
      </c>
      <c r="D156">
        <f t="shared" si="23"/>
        <v>0.67114093959731547</v>
      </c>
      <c r="E156">
        <f t="shared" si="24"/>
        <v>5.428270204942276E-2</v>
      </c>
      <c r="F156">
        <f t="shared" si="25"/>
        <v>-0.20285942040165605</v>
      </c>
      <c r="G156">
        <v>0</v>
      </c>
      <c r="H156">
        <f t="shared" si="26"/>
        <v>0.25714212245107876</v>
      </c>
      <c r="I156">
        <f t="shared" si="27"/>
        <v>-1.125872008913001</v>
      </c>
      <c r="J156">
        <f t="shared" si="28"/>
        <v>1.125872008913001</v>
      </c>
      <c r="K156">
        <f t="shared" si="29"/>
        <v>0.35553609627809507</v>
      </c>
      <c r="L156">
        <f t="shared" si="30"/>
        <v>0.64446390372190487</v>
      </c>
      <c r="M156">
        <f t="shared" si="31"/>
        <v>2.8126539343499313</v>
      </c>
      <c r="N156">
        <f t="shared" si="32"/>
        <v>1.5516772843673707</v>
      </c>
    </row>
    <row r="157" spans="1:14" x14ac:dyDescent="0.25">
      <c r="A157" s="4">
        <f>IF('True_Odds_Calculator_2-way'!A158="","",'True_Odds_Calculator_2-way'!A158)</f>
        <v>1.77</v>
      </c>
      <c r="B157" s="4">
        <f>IF('True_Odds_Calculator_2-way'!B158="","",'True_Odds_Calculator_2-way'!B158)</f>
        <v>2.0499999999999998</v>
      </c>
      <c r="C157" s="4">
        <f t="shared" si="22"/>
        <v>0.56497175141242939</v>
      </c>
      <c r="D157">
        <f t="shared" si="23"/>
        <v>0.48780487804878053</v>
      </c>
      <c r="E157">
        <f t="shared" si="24"/>
        <v>5.2776629461209978E-2</v>
      </c>
      <c r="F157">
        <f t="shared" si="25"/>
        <v>-0.22281934683753613</v>
      </c>
      <c r="G157">
        <v>0</v>
      </c>
      <c r="H157">
        <f t="shared" si="26"/>
        <v>0.27559597629874605</v>
      </c>
      <c r="I157">
        <f t="shared" si="27"/>
        <v>-1.1121413488021759</v>
      </c>
      <c r="J157">
        <f t="shared" si="28"/>
        <v>1.1121413488021759</v>
      </c>
      <c r="K157">
        <f t="shared" si="29"/>
        <v>0.53869185533371766</v>
      </c>
      <c r="L157">
        <f t="shared" si="30"/>
        <v>0.46130814466628223</v>
      </c>
      <c r="M157">
        <f t="shared" si="31"/>
        <v>1.8563488385776756</v>
      </c>
      <c r="N157">
        <f t="shared" si="32"/>
        <v>2.1677484162422846</v>
      </c>
    </row>
    <row r="158" spans="1:14" x14ac:dyDescent="0.25">
      <c r="A158" s="4">
        <f>IF('True_Odds_Calculator_2-way'!A159="","",'True_Odds_Calculator_2-way'!A159)</f>
        <v>2.2599999999999998</v>
      </c>
      <c r="B158" s="4">
        <f>IF('True_Odds_Calculator_2-way'!B159="","",'True_Odds_Calculator_2-way'!B159)</f>
        <v>1.64</v>
      </c>
      <c r="C158" s="4">
        <f t="shared" si="22"/>
        <v>0.44247787610619471</v>
      </c>
      <c r="D158">
        <f t="shared" si="23"/>
        <v>0.6097560975609756</v>
      </c>
      <c r="E158">
        <f t="shared" si="24"/>
        <v>5.2233973667170197E-2</v>
      </c>
      <c r="F158">
        <f t="shared" si="25"/>
        <v>-0.21756960932441194</v>
      </c>
      <c r="G158">
        <v>0</v>
      </c>
      <c r="H158">
        <f t="shared" si="26"/>
        <v>0.26980358299158214</v>
      </c>
      <c r="I158">
        <f t="shared" si="27"/>
        <v>-1.1135885079684347</v>
      </c>
      <c r="J158">
        <f t="shared" si="28"/>
        <v>1.1135885079684347</v>
      </c>
      <c r="K158">
        <f t="shared" si="29"/>
        <v>0.41612544004152574</v>
      </c>
      <c r="L158">
        <f t="shared" si="30"/>
        <v>0.58387455995847437</v>
      </c>
      <c r="M158">
        <f t="shared" si="31"/>
        <v>2.4031215200402278</v>
      </c>
      <c r="N158">
        <f t="shared" si="32"/>
        <v>1.7126966450997982</v>
      </c>
    </row>
    <row r="159" spans="1:14" x14ac:dyDescent="0.25">
      <c r="A159" s="4">
        <f>IF('True_Odds_Calculator_2-way'!A160="","",'True_Odds_Calculator_2-way'!A160)</f>
        <v>1.69</v>
      </c>
      <c r="B159" s="4">
        <f>IF('True_Odds_Calculator_2-way'!B160="","",'True_Odds_Calculator_2-way'!B160)</f>
        <v>2.19</v>
      </c>
      <c r="C159" s="4">
        <f t="shared" si="22"/>
        <v>0.59171597633136097</v>
      </c>
      <c r="D159">
        <f t="shared" si="23"/>
        <v>0.45662100456621008</v>
      </c>
      <c r="E159">
        <f t="shared" si="24"/>
        <v>4.8336980897571102E-2</v>
      </c>
      <c r="F159">
        <f t="shared" si="25"/>
        <v>-0.2218529626327308</v>
      </c>
      <c r="G159">
        <v>0</v>
      </c>
      <c r="H159">
        <f t="shared" si="26"/>
        <v>0.27018994353030185</v>
      </c>
      <c r="I159">
        <f t="shared" si="27"/>
        <v>-1.1035753058718369</v>
      </c>
      <c r="J159">
        <f t="shared" si="28"/>
        <v>1.1035753058718369</v>
      </c>
      <c r="K159">
        <f t="shared" si="29"/>
        <v>0.56770863269726979</v>
      </c>
      <c r="L159">
        <f t="shared" si="30"/>
        <v>0.43229136730273038</v>
      </c>
      <c r="M159">
        <f t="shared" si="31"/>
        <v>1.761466961051567</v>
      </c>
      <c r="N159">
        <f t="shared" si="32"/>
        <v>2.3132546139874859</v>
      </c>
    </row>
    <row r="160" spans="1:14" x14ac:dyDescent="0.25">
      <c r="A160" s="4">
        <f>IF('True_Odds_Calculator_2-way'!A161="","",'True_Odds_Calculator_2-way'!A161)</f>
        <v>1.74</v>
      </c>
      <c r="B160" s="4">
        <f>IF('True_Odds_Calculator_2-way'!B161="","",'True_Odds_Calculator_2-way'!B161)</f>
        <v>2.2000000000000002</v>
      </c>
      <c r="C160" s="4">
        <f t="shared" si="22"/>
        <v>0.57471264367816088</v>
      </c>
      <c r="D160">
        <f t="shared" si="23"/>
        <v>0.45454545454545453</v>
      </c>
      <c r="E160">
        <f t="shared" si="24"/>
        <v>2.925809822361547E-2</v>
      </c>
      <c r="F160">
        <f t="shared" si="25"/>
        <v>-0.23197492163009403</v>
      </c>
      <c r="G160">
        <v>0</v>
      </c>
      <c r="H160">
        <f t="shared" si="26"/>
        <v>0.2612330198537095</v>
      </c>
      <c r="I160">
        <f t="shared" si="27"/>
        <v>-1.0611908999450221</v>
      </c>
      <c r="J160">
        <f t="shared" si="28"/>
        <v>1.0611908999450221</v>
      </c>
      <c r="K160">
        <f t="shared" si="29"/>
        <v>0.56013582793221794</v>
      </c>
      <c r="L160">
        <f t="shared" si="30"/>
        <v>0.43986417206778194</v>
      </c>
      <c r="M160">
        <f t="shared" si="31"/>
        <v>1.7852812659593167</v>
      </c>
      <c r="N160">
        <f t="shared" si="32"/>
        <v>2.2734290799340271</v>
      </c>
    </row>
    <row r="161" spans="1:14" x14ac:dyDescent="0.25">
      <c r="A161" s="4">
        <f>IF('True_Odds_Calculator_2-way'!A162="","",'True_Odds_Calculator_2-way'!A162)</f>
        <v>1.43</v>
      </c>
      <c r="B161" s="4">
        <f>IF('True_Odds_Calculator_2-way'!B162="","",'True_Odds_Calculator_2-way'!B162)</f>
        <v>2.98</v>
      </c>
      <c r="C161" s="4">
        <f t="shared" si="22"/>
        <v>0.69930069930069938</v>
      </c>
      <c r="D161">
        <f t="shared" si="23"/>
        <v>0.33557046979865773</v>
      </c>
      <c r="E161">
        <f t="shared" si="24"/>
        <v>3.4871169099357058E-2</v>
      </c>
      <c r="F161">
        <f t="shared" si="25"/>
        <v>-0.19979349509550848</v>
      </c>
      <c r="G161">
        <v>0</v>
      </c>
      <c r="H161">
        <f t="shared" si="26"/>
        <v>0.23466466419486556</v>
      </c>
      <c r="I161">
        <f t="shared" si="27"/>
        <v>-1.0837601479372587</v>
      </c>
      <c r="J161">
        <f t="shared" si="28"/>
        <v>1.0837601479372587</v>
      </c>
      <c r="K161">
        <f t="shared" si="29"/>
        <v>0.6821203935782052</v>
      </c>
      <c r="L161">
        <f t="shared" si="30"/>
        <v>0.31787960642179475</v>
      </c>
      <c r="M161">
        <f t="shared" si="31"/>
        <v>1.4660168636130213</v>
      </c>
      <c r="N161">
        <f t="shared" si="32"/>
        <v>3.1458450929157724</v>
      </c>
    </row>
    <row r="162" spans="1:14" x14ac:dyDescent="0.25">
      <c r="A162" s="4">
        <f>IF('True_Odds_Calculator_2-way'!A163="","",'True_Odds_Calculator_2-way'!A163)</f>
        <v>1.71</v>
      </c>
      <c r="B162" s="4">
        <f>IF('True_Odds_Calculator_2-way'!B163="","",'True_Odds_Calculator_2-way'!B163)</f>
        <v>2.2400000000000002</v>
      </c>
      <c r="C162" s="4">
        <f t="shared" si="22"/>
        <v>0.58479532163742687</v>
      </c>
      <c r="D162">
        <f t="shared" si="23"/>
        <v>0.4464285714285714</v>
      </c>
      <c r="E162">
        <f t="shared" si="24"/>
        <v>3.1223893065998265E-2</v>
      </c>
      <c r="F162">
        <f t="shared" si="25"/>
        <v>-0.22984544695071008</v>
      </c>
      <c r="G162">
        <v>0</v>
      </c>
      <c r="H162">
        <f t="shared" si="26"/>
        <v>0.2610693400167084</v>
      </c>
      <c r="I162">
        <f t="shared" si="27"/>
        <v>-1.0657613907987189</v>
      </c>
      <c r="J162">
        <f t="shared" si="28"/>
        <v>1.0657613907987189</v>
      </c>
      <c r="K162">
        <f t="shared" si="29"/>
        <v>0.56925221045435459</v>
      </c>
      <c r="L162">
        <f t="shared" si="30"/>
        <v>0.4307477895456453</v>
      </c>
      <c r="M162">
        <f t="shared" si="31"/>
        <v>1.7566905874670904</v>
      </c>
      <c r="N162">
        <f t="shared" si="32"/>
        <v>2.3215441245904116</v>
      </c>
    </row>
    <row r="163" spans="1:14" x14ac:dyDescent="0.25">
      <c r="A163" s="4">
        <f>IF('True_Odds_Calculator_2-way'!A164="","",'True_Odds_Calculator_2-way'!A164)</f>
        <v>1.54</v>
      </c>
      <c r="B163" s="4">
        <f>IF('True_Odds_Calculator_2-way'!B164="","",'True_Odds_Calculator_2-way'!B164)</f>
        <v>2.63</v>
      </c>
      <c r="C163" s="4">
        <f t="shared" si="22"/>
        <v>0.64935064935064934</v>
      </c>
      <c r="D163">
        <f t="shared" si="23"/>
        <v>0.38022813688212931</v>
      </c>
      <c r="E163">
        <f t="shared" si="24"/>
        <v>2.9578786232778764E-2</v>
      </c>
      <c r="F163">
        <f t="shared" si="25"/>
        <v>-0.21732260135301951</v>
      </c>
      <c r="G163">
        <v>0</v>
      </c>
      <c r="H163">
        <f t="shared" si="26"/>
        <v>0.24690138758579824</v>
      </c>
      <c r="I163">
        <f t="shared" si="27"/>
        <v>-1.0658824656517991</v>
      </c>
      <c r="J163">
        <f t="shared" si="28"/>
        <v>1.0658824656517991</v>
      </c>
      <c r="K163">
        <f t="shared" si="29"/>
        <v>0.63468830617732719</v>
      </c>
      <c r="L163">
        <f t="shared" si="30"/>
        <v>0.3653116938226727</v>
      </c>
      <c r="M163">
        <f t="shared" si="31"/>
        <v>1.5755765314519714</v>
      </c>
      <c r="N163">
        <f t="shared" si="32"/>
        <v>2.7373884190124329</v>
      </c>
    </row>
    <row r="164" spans="1:14" x14ac:dyDescent="0.25">
      <c r="A164" s="4">
        <f>IF('True_Odds_Calculator_2-way'!A165="","",'True_Odds_Calculator_2-way'!A165)</f>
        <v>1.7</v>
      </c>
      <c r="B164" s="4">
        <f>IF('True_Odds_Calculator_2-way'!B165="","",'True_Odds_Calculator_2-way'!B165)</f>
        <v>2.27</v>
      </c>
      <c r="C164" s="4">
        <f t="shared" si="22"/>
        <v>0.58823529411764708</v>
      </c>
      <c r="D164">
        <f t="shared" si="23"/>
        <v>0.44052863436123346</v>
      </c>
      <c r="E164">
        <f t="shared" si="24"/>
        <v>2.876392847888054E-2</v>
      </c>
      <c r="F164">
        <f t="shared" si="25"/>
        <v>-0.23037056232184505</v>
      </c>
      <c r="G164">
        <v>0</v>
      </c>
      <c r="H164">
        <f t="shared" si="26"/>
        <v>0.25913449080072559</v>
      </c>
      <c r="I164">
        <f t="shared" si="27"/>
        <v>-1.0605938867332434</v>
      </c>
      <c r="J164">
        <f t="shared" si="28"/>
        <v>1.0605938867332434</v>
      </c>
      <c r="K164">
        <f t="shared" si="29"/>
        <v>0.5739158503406081</v>
      </c>
      <c r="L164">
        <f t="shared" si="30"/>
        <v>0.42608414965939195</v>
      </c>
      <c r="M164">
        <f t="shared" si="31"/>
        <v>1.7424157207132702</v>
      </c>
      <c r="N164">
        <f t="shared" si="32"/>
        <v>2.3469542361512192</v>
      </c>
    </row>
    <row r="165" spans="1:14" x14ac:dyDescent="0.25">
      <c r="A165" s="4">
        <f>IF('True_Odds_Calculator_2-way'!A166="","",'True_Odds_Calculator_2-way'!A166)</f>
        <v>1.9</v>
      </c>
      <c r="B165" s="4">
        <f>IF('True_Odds_Calculator_2-way'!B166="","",'True_Odds_Calculator_2-way'!B166)</f>
        <v>1.98</v>
      </c>
      <c r="C165" s="4">
        <f t="shared" si="22"/>
        <v>0.52631578947368418</v>
      </c>
      <c r="D165">
        <f t="shared" si="23"/>
        <v>0.50505050505050508</v>
      </c>
      <c r="E165">
        <f t="shared" si="24"/>
        <v>3.1366294524189264E-2</v>
      </c>
      <c r="F165">
        <f t="shared" si="25"/>
        <v>-0.23444976076555024</v>
      </c>
      <c r="G165">
        <v>0</v>
      </c>
      <c r="H165">
        <f t="shared" si="26"/>
        <v>0.26581605528973951</v>
      </c>
      <c r="I165">
        <f t="shared" si="27"/>
        <v>-1.0647942749998998</v>
      </c>
      <c r="J165">
        <f t="shared" si="28"/>
        <v>1.0647942749998998</v>
      </c>
      <c r="K165">
        <f t="shared" si="29"/>
        <v>0.51064311812610408</v>
      </c>
      <c r="L165">
        <f t="shared" si="30"/>
        <v>0.48935688187389592</v>
      </c>
      <c r="M165">
        <f t="shared" si="31"/>
        <v>1.9583148474999099</v>
      </c>
      <c r="N165">
        <f t="shared" si="32"/>
        <v>2.0434983894999017</v>
      </c>
    </row>
    <row r="166" spans="1:14" x14ac:dyDescent="0.25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1.86</v>
      </c>
      <c r="C166" s="4">
        <f t="shared" si="22"/>
        <v>0.49261083743842371</v>
      </c>
      <c r="D166">
        <f t="shared" si="23"/>
        <v>0.5376344086021505</v>
      </c>
      <c r="E166">
        <f t="shared" si="24"/>
        <v>3.0245246040574214E-2</v>
      </c>
      <c r="F166">
        <f t="shared" si="25"/>
        <v>-0.23459929021664283</v>
      </c>
      <c r="G166">
        <v>0</v>
      </c>
      <c r="H166">
        <f t="shared" si="26"/>
        <v>0.26484453625721704</v>
      </c>
      <c r="I166">
        <f t="shared" si="27"/>
        <v>-1.0625078858299792</v>
      </c>
      <c r="J166">
        <f t="shared" si="28"/>
        <v>1.0625078858299792</v>
      </c>
      <c r="K166">
        <f t="shared" si="29"/>
        <v>0.47746756040114985</v>
      </c>
      <c r="L166">
        <f t="shared" si="30"/>
        <v>0.5225324395988501</v>
      </c>
      <c r="M166">
        <f t="shared" si="31"/>
        <v>2.0943831224048783</v>
      </c>
      <c r="N166">
        <f t="shared" si="32"/>
        <v>1.9137567818137824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2.5499999999999998</v>
      </c>
      <c r="C167" s="4">
        <f t="shared" si="22"/>
        <v>0.64102564102564097</v>
      </c>
      <c r="D167">
        <f t="shared" si="23"/>
        <v>0.39215686274509809</v>
      </c>
      <c r="E167">
        <f t="shared" si="24"/>
        <v>3.3182503770738947E-2</v>
      </c>
      <c r="F167">
        <f t="shared" si="25"/>
        <v>-0.21820010055304184</v>
      </c>
      <c r="G167">
        <v>0</v>
      </c>
      <c r="H167">
        <f t="shared" si="26"/>
        <v>0.25138260432378079</v>
      </c>
      <c r="I167">
        <f t="shared" si="27"/>
        <v>-1.0733469768527293</v>
      </c>
      <c r="J167">
        <f t="shared" si="28"/>
        <v>1.0733469768527293</v>
      </c>
      <c r="K167">
        <f t="shared" si="29"/>
        <v>0.62458063039578859</v>
      </c>
      <c r="L167">
        <f t="shared" si="30"/>
        <v>0.37541936960421152</v>
      </c>
      <c r="M167">
        <f t="shared" si="31"/>
        <v>1.6010743070375286</v>
      </c>
      <c r="N167">
        <f t="shared" si="32"/>
        <v>2.6636878141217299</v>
      </c>
    </row>
    <row r="168" spans="1:14" x14ac:dyDescent="0.25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2.0699999999999998</v>
      </c>
      <c r="C168" s="4">
        <f t="shared" si="22"/>
        <v>0.54644808743169393</v>
      </c>
      <c r="D168">
        <f t="shared" si="23"/>
        <v>0.48309178743961356</v>
      </c>
      <c r="E168">
        <f t="shared" si="24"/>
        <v>2.9539874871307603E-2</v>
      </c>
      <c r="F168">
        <f t="shared" si="25"/>
        <v>-0.23444470842902765</v>
      </c>
      <c r="G168">
        <v>0</v>
      </c>
      <c r="H168">
        <f t="shared" si="26"/>
        <v>0.26398458330033525</v>
      </c>
      <c r="I168">
        <f t="shared" si="27"/>
        <v>-1.0611311532512866</v>
      </c>
      <c r="J168">
        <f t="shared" si="28"/>
        <v>1.0611311532512866</v>
      </c>
      <c r="K168">
        <f t="shared" si="29"/>
        <v>0.53170592832305175</v>
      </c>
      <c r="L168">
        <f t="shared" si="30"/>
        <v>0.46829407167694814</v>
      </c>
      <c r="M168">
        <f t="shared" si="31"/>
        <v>1.8807388571985679</v>
      </c>
      <c r="N168">
        <f t="shared" si="32"/>
        <v>2.1354103339788768</v>
      </c>
    </row>
    <row r="169" spans="1:14" x14ac:dyDescent="0.25">
      <c r="A169" s="4">
        <f>IF('True_Odds_Calculator_2-way'!A170="","",'True_Odds_Calculator_2-way'!A170)</f>
        <v>1.43</v>
      </c>
      <c r="B169" s="4">
        <f>IF('True_Odds_Calculator_2-way'!B170="","",'True_Odds_Calculator_2-way'!B170)</f>
        <v>2.9</v>
      </c>
      <c r="C169" s="4">
        <f t="shared" si="22"/>
        <v>0.69930069930069938</v>
      </c>
      <c r="D169">
        <f t="shared" si="23"/>
        <v>0.34482758620689657</v>
      </c>
      <c r="E169">
        <f t="shared" si="24"/>
        <v>4.4128285507595955E-2</v>
      </c>
      <c r="F169">
        <f t="shared" si="25"/>
        <v>-0.19700988666505903</v>
      </c>
      <c r="G169">
        <v>0</v>
      </c>
      <c r="H169">
        <f t="shared" si="26"/>
        <v>0.24113817217265499</v>
      </c>
      <c r="I169">
        <f t="shared" si="27"/>
        <v>-1.1063409095203594</v>
      </c>
      <c r="J169">
        <f t="shared" si="28"/>
        <v>1.1063409095203594</v>
      </c>
      <c r="K169">
        <f t="shared" si="29"/>
        <v>0.67763229722575968</v>
      </c>
      <c r="L169">
        <f t="shared" si="30"/>
        <v>0.32236770277424032</v>
      </c>
      <c r="M169">
        <f t="shared" si="31"/>
        <v>1.4757265910937543</v>
      </c>
      <c r="N169">
        <f t="shared" si="32"/>
        <v>3.1020477280886829</v>
      </c>
    </row>
    <row r="170" spans="1:14" x14ac:dyDescent="0.25">
      <c r="A170" s="4">
        <f>IF('True_Odds_Calculator_2-way'!A171="","",'True_Odds_Calculator_2-way'!A171)</f>
        <v>1.68</v>
      </c>
      <c r="B170" s="4">
        <f>IF('True_Odds_Calculator_2-way'!B171="","",'True_Odds_Calculator_2-way'!B171)</f>
        <v>2.2799999999999998</v>
      </c>
      <c r="C170" s="4">
        <f t="shared" si="22"/>
        <v>0.59523809523809523</v>
      </c>
      <c r="D170">
        <f t="shared" si="23"/>
        <v>0.43859649122807021</v>
      </c>
      <c r="E170">
        <f t="shared" si="24"/>
        <v>3.383458646616555E-2</v>
      </c>
      <c r="F170">
        <f t="shared" si="25"/>
        <v>-0.2272347535505429</v>
      </c>
      <c r="G170">
        <v>0</v>
      </c>
      <c r="H170">
        <f t="shared" si="26"/>
        <v>0.26106934001670845</v>
      </c>
      <c r="I170">
        <f t="shared" si="27"/>
        <v>-1.0718661571406805</v>
      </c>
      <c r="J170">
        <f t="shared" si="28"/>
        <v>1.0718661571406805</v>
      </c>
      <c r="K170">
        <f t="shared" si="29"/>
        <v>0.57841282804125305</v>
      </c>
      <c r="L170">
        <f t="shared" si="30"/>
        <v>0.42158717195874679</v>
      </c>
      <c r="M170">
        <f t="shared" si="31"/>
        <v>1.728868986855663</v>
      </c>
      <c r="N170">
        <f t="shared" si="32"/>
        <v>2.3719886811400706</v>
      </c>
    </row>
    <row r="171" spans="1:14" x14ac:dyDescent="0.25">
      <c r="A171" s="4">
        <f>IF('True_Odds_Calculator_2-way'!A172="","",'True_Odds_Calculator_2-way'!A172)</f>
        <v>2.2799999999999998</v>
      </c>
      <c r="B171" s="4">
        <f>IF('True_Odds_Calculator_2-way'!B172="","",'True_Odds_Calculator_2-way'!B172)</f>
        <v>1.67</v>
      </c>
      <c r="C171" s="4">
        <f t="shared" si="22"/>
        <v>0.43859649122807021</v>
      </c>
      <c r="D171">
        <f t="shared" si="23"/>
        <v>0.5988023952095809</v>
      </c>
      <c r="E171">
        <f t="shared" si="24"/>
        <v>3.7398886437651102E-2</v>
      </c>
      <c r="F171">
        <f t="shared" si="25"/>
        <v>-0.22523374304023536</v>
      </c>
      <c r="G171">
        <v>0</v>
      </c>
      <c r="H171">
        <f t="shared" si="26"/>
        <v>0.2626326294778864</v>
      </c>
      <c r="I171">
        <f t="shared" si="27"/>
        <v>-1.0798355319767001</v>
      </c>
      <c r="J171">
        <f t="shared" si="28"/>
        <v>1.0798355319767001</v>
      </c>
      <c r="K171">
        <f t="shared" si="29"/>
        <v>0.41978188889052137</v>
      </c>
      <c r="L171">
        <f t="shared" si="30"/>
        <v>0.58021811110947863</v>
      </c>
      <c r="M171">
        <f t="shared" si="31"/>
        <v>2.382189480930176</v>
      </c>
      <c r="N171">
        <f t="shared" si="32"/>
        <v>1.7234898064243891</v>
      </c>
    </row>
    <row r="172" spans="1:14" x14ac:dyDescent="0.25">
      <c r="A172" s="4">
        <f>IF('True_Odds_Calculator_2-way'!A173="","",'True_Odds_Calculator_2-way'!A173)</f>
        <v>2.29</v>
      </c>
      <c r="B172" s="4">
        <f>IF('True_Odds_Calculator_2-way'!B173="","",'True_Odds_Calculator_2-way'!B173)</f>
        <v>1.67</v>
      </c>
      <c r="C172" s="4">
        <f t="shared" si="22"/>
        <v>0.4366812227074236</v>
      </c>
      <c r="D172">
        <f t="shared" si="23"/>
        <v>0.5988023952095809</v>
      </c>
      <c r="E172">
        <f t="shared" si="24"/>
        <v>3.5483617917004384E-2</v>
      </c>
      <c r="F172">
        <f t="shared" si="25"/>
        <v>-0.22600214418324938</v>
      </c>
      <c r="G172">
        <v>0</v>
      </c>
      <c r="H172">
        <f t="shared" si="26"/>
        <v>0.2614857621002537</v>
      </c>
      <c r="I172">
        <f t="shared" si="27"/>
        <v>-1.0756419800880679</v>
      </c>
      <c r="J172">
        <f t="shared" si="28"/>
        <v>1.0756419800880679</v>
      </c>
      <c r="K172">
        <f t="shared" si="29"/>
        <v>0.41883445708083428</v>
      </c>
      <c r="L172">
        <f t="shared" si="30"/>
        <v>0.58116554291916578</v>
      </c>
      <c r="M172">
        <f t="shared" si="31"/>
        <v>2.3875781543136072</v>
      </c>
      <c r="N172">
        <f t="shared" si="32"/>
        <v>1.7206801266590057</v>
      </c>
    </row>
    <row r="173" spans="1:14" x14ac:dyDescent="0.25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1.96</v>
      </c>
      <c r="C173" s="4">
        <f t="shared" si="22"/>
        <v>0.5181347150259068</v>
      </c>
      <c r="D173">
        <f t="shared" si="23"/>
        <v>0.51020408163265307</v>
      </c>
      <c r="E173">
        <f t="shared" si="24"/>
        <v>2.8338796658559762E-2</v>
      </c>
      <c r="F173">
        <f t="shared" si="25"/>
        <v>-0.23601564978322942</v>
      </c>
      <c r="G173">
        <v>0</v>
      </c>
      <c r="H173">
        <f t="shared" si="26"/>
        <v>0.26435444644178918</v>
      </c>
      <c r="I173">
        <f t="shared" si="27"/>
        <v>-1.0583343916682539</v>
      </c>
      <c r="J173">
        <f t="shared" si="28"/>
        <v>1.0583343916682539</v>
      </c>
      <c r="K173">
        <f t="shared" si="29"/>
        <v>0.50396850395275605</v>
      </c>
      <c r="L173">
        <f t="shared" si="30"/>
        <v>0.49603149604724417</v>
      </c>
      <c r="M173">
        <f t="shared" si="31"/>
        <v>1.9842509842514759</v>
      </c>
      <c r="N173">
        <f t="shared" si="32"/>
        <v>2.0160010160015238</v>
      </c>
    </row>
    <row r="174" spans="1:14" x14ac:dyDescent="0.25">
      <c r="A174" s="4">
        <f>IF('True_Odds_Calculator_2-way'!A175="","",'True_Odds_Calculator_2-way'!A175)</f>
        <v>1.6</v>
      </c>
      <c r="B174" s="4">
        <f>IF('True_Odds_Calculator_2-way'!B175="","",'True_Odds_Calculator_2-way'!B175)</f>
        <v>2.42</v>
      </c>
      <c r="C174" s="4">
        <f t="shared" si="22"/>
        <v>0.625</v>
      </c>
      <c r="D174">
        <f t="shared" si="23"/>
        <v>0.41322314049586778</v>
      </c>
      <c r="E174">
        <f t="shared" si="24"/>
        <v>3.8223140495867725E-2</v>
      </c>
      <c r="F174">
        <f t="shared" si="25"/>
        <v>-0.2200413223140496</v>
      </c>
      <c r="G174">
        <v>0</v>
      </c>
      <c r="H174">
        <f t="shared" si="26"/>
        <v>0.25826446280991738</v>
      </c>
      <c r="I174">
        <f t="shared" si="27"/>
        <v>-1.0833784750435986</v>
      </c>
      <c r="J174">
        <f t="shared" si="28"/>
        <v>1.0833784750435986</v>
      </c>
      <c r="K174">
        <f t="shared" si="29"/>
        <v>0.60605065763762667</v>
      </c>
      <c r="L174">
        <f t="shared" si="30"/>
        <v>0.39394934236237333</v>
      </c>
      <c r="M174">
        <f t="shared" si="31"/>
        <v>1.6500270850261594</v>
      </c>
      <c r="N174">
        <f t="shared" si="32"/>
        <v>2.5383974345619098</v>
      </c>
    </row>
    <row r="175" spans="1:14" x14ac:dyDescent="0.25">
      <c r="A175" s="4">
        <f>IF('True_Odds_Calculator_2-way'!A176="","",'True_Odds_Calculator_2-way'!A176)</f>
        <v>1.41</v>
      </c>
      <c r="B175" s="4">
        <f>IF('True_Odds_Calculator_2-way'!B176="","",'True_Odds_Calculator_2-way'!B176)</f>
        <v>2.96</v>
      </c>
      <c r="C175" s="4">
        <f t="shared" si="22"/>
        <v>0.70921985815602839</v>
      </c>
      <c r="D175">
        <f t="shared" si="23"/>
        <v>0.33783783783783783</v>
      </c>
      <c r="E175">
        <f t="shared" si="24"/>
        <v>4.7057695993866222E-2</v>
      </c>
      <c r="F175">
        <f t="shared" si="25"/>
        <v>-0.19254360743722443</v>
      </c>
      <c r="G175">
        <v>0</v>
      </c>
      <c r="H175">
        <f t="shared" si="26"/>
        <v>0.23960130343109068</v>
      </c>
      <c r="I175">
        <f t="shared" si="27"/>
        <v>-1.1155268706329007</v>
      </c>
      <c r="J175">
        <f t="shared" si="28"/>
        <v>1.1155268706329007</v>
      </c>
      <c r="K175">
        <f t="shared" si="29"/>
        <v>0.68616942371574274</v>
      </c>
      <c r="L175">
        <f t="shared" si="30"/>
        <v>0.31383057628425726</v>
      </c>
      <c r="M175">
        <f t="shared" si="31"/>
        <v>1.4573660169594891</v>
      </c>
      <c r="N175">
        <f t="shared" si="32"/>
        <v>3.1864326664404854</v>
      </c>
    </row>
    <row r="176" spans="1:14" x14ac:dyDescent="0.25">
      <c r="A176" s="4">
        <f>IF('True_Odds_Calculator_2-way'!A177="","",'True_Odds_Calculator_2-way'!A177)</f>
        <v>1.67</v>
      </c>
      <c r="B176" s="4">
        <f>IF('True_Odds_Calculator_2-way'!B177="","",'True_Odds_Calculator_2-way'!B177)</f>
        <v>2.2999999999999998</v>
      </c>
      <c r="C176" s="4">
        <f t="shared" si="22"/>
        <v>0.5988023952095809</v>
      </c>
      <c r="D176">
        <f t="shared" si="23"/>
        <v>0.43478260869565222</v>
      </c>
      <c r="E176">
        <f t="shared" si="24"/>
        <v>3.3585003905233002E-2</v>
      </c>
      <c r="F176">
        <f t="shared" si="25"/>
        <v>-0.22676386357719358</v>
      </c>
      <c r="G176">
        <v>0</v>
      </c>
      <c r="H176">
        <f t="shared" si="26"/>
        <v>0.26034886748242653</v>
      </c>
      <c r="I176">
        <f t="shared" si="27"/>
        <v>-1.0714969088698136</v>
      </c>
      <c r="J176">
        <f t="shared" si="28"/>
        <v>1.0714969088698136</v>
      </c>
      <c r="K176">
        <f t="shared" si="29"/>
        <v>0.58210506726094002</v>
      </c>
      <c r="L176">
        <f t="shared" si="30"/>
        <v>0.41789493273906014</v>
      </c>
      <c r="M176">
        <f t="shared" si="31"/>
        <v>1.7179029289427752</v>
      </c>
      <c r="N176">
        <f t="shared" si="32"/>
        <v>2.3929459815307572</v>
      </c>
    </row>
    <row r="177" spans="1:14" x14ac:dyDescent="0.25">
      <c r="A177" s="4">
        <f>IF('True_Odds_Calculator_2-way'!A178="","",'True_Odds_Calculator_2-way'!A178)</f>
        <v>2.4300000000000002</v>
      </c>
      <c r="B177" s="4">
        <f>IF('True_Odds_Calculator_2-way'!B178="","",'True_Odds_Calculator_2-way'!B178)</f>
        <v>1.57</v>
      </c>
      <c r="C177" s="4">
        <f t="shared" si="22"/>
        <v>0.41152263374485593</v>
      </c>
      <c r="D177">
        <f t="shared" si="23"/>
        <v>0.63694267515923564</v>
      </c>
      <c r="E177">
        <f t="shared" si="24"/>
        <v>4.846530890409162E-2</v>
      </c>
      <c r="F177">
        <f t="shared" si="25"/>
        <v>-0.21365101832193123</v>
      </c>
      <c r="G177">
        <v>0</v>
      </c>
      <c r="H177">
        <f t="shared" si="26"/>
        <v>0.26211632722602285</v>
      </c>
      <c r="I177">
        <f t="shared" si="27"/>
        <v>-1.1076296005915018</v>
      </c>
      <c r="J177">
        <f t="shared" si="28"/>
        <v>1.1076296005915018</v>
      </c>
      <c r="K177">
        <f t="shared" si="29"/>
        <v>0.38701033423503856</v>
      </c>
      <c r="L177">
        <f t="shared" si="30"/>
        <v>0.61298966576496128</v>
      </c>
      <c r="M177">
        <f t="shared" si="31"/>
        <v>2.5839103288458478</v>
      </c>
      <c r="N177">
        <f t="shared" si="32"/>
        <v>1.6313488723371565</v>
      </c>
    </row>
    <row r="178" spans="1:14" x14ac:dyDescent="0.25">
      <c r="A178" s="4">
        <f>IF('True_Odds_Calculator_2-way'!A179="","",'True_Odds_Calculator_2-way'!A179)</f>
        <v>2.12</v>
      </c>
      <c r="B178" s="4">
        <f>IF('True_Odds_Calculator_2-way'!B179="","",'True_Odds_Calculator_2-way'!B179)</f>
        <v>1.79</v>
      </c>
      <c r="C178" s="4">
        <f t="shared" si="22"/>
        <v>0.47169811320754712</v>
      </c>
      <c r="D178">
        <f t="shared" si="23"/>
        <v>0.55865921787709494</v>
      </c>
      <c r="E178">
        <f t="shared" si="24"/>
        <v>3.0357331084642114E-2</v>
      </c>
      <c r="F178">
        <f t="shared" si="25"/>
        <v>-0.23316116791398755</v>
      </c>
      <c r="G178">
        <v>0</v>
      </c>
      <c r="H178">
        <f t="shared" si="26"/>
        <v>0.26351849899862967</v>
      </c>
      <c r="I178">
        <f t="shared" si="27"/>
        <v>-1.0631081389064057</v>
      </c>
      <c r="J178">
        <f t="shared" si="28"/>
        <v>1.0631081389064057</v>
      </c>
      <c r="K178">
        <f t="shared" si="29"/>
        <v>0.4564790342557204</v>
      </c>
      <c r="L178">
        <f t="shared" si="30"/>
        <v>0.54352096574427933</v>
      </c>
      <c r="M178">
        <f t="shared" si="31"/>
        <v>2.1906811155751749</v>
      </c>
      <c r="N178">
        <f t="shared" si="32"/>
        <v>1.8398554297360612</v>
      </c>
    </row>
    <row r="179" spans="1:14" x14ac:dyDescent="0.25">
      <c r="A179" s="4">
        <f>IF('True_Odds_Calculator_2-way'!A180="","",'True_Odds_Calculator_2-way'!A180)</f>
        <v>1.69</v>
      </c>
      <c r="B179" s="4">
        <f>IF('True_Odds_Calculator_2-way'!B180="","",'True_Odds_Calculator_2-way'!B180)</f>
        <v>2.23</v>
      </c>
      <c r="C179" s="4">
        <f t="shared" si="22"/>
        <v>0.59171597633136097</v>
      </c>
      <c r="D179">
        <f t="shared" si="23"/>
        <v>0.44843049327354262</v>
      </c>
      <c r="E179">
        <f t="shared" si="24"/>
        <v>4.0146469604903645E-2</v>
      </c>
      <c r="F179">
        <f t="shared" si="25"/>
        <v>-0.2251970175392044</v>
      </c>
      <c r="G179">
        <v>0</v>
      </c>
      <c r="H179">
        <f t="shared" si="26"/>
        <v>0.26534348714410805</v>
      </c>
      <c r="I179">
        <f t="shared" si="27"/>
        <v>-1.0854826817097272</v>
      </c>
      <c r="J179">
        <f t="shared" si="28"/>
        <v>1.0854826817097272</v>
      </c>
      <c r="K179">
        <f t="shared" si="29"/>
        <v>0.571760829690657</v>
      </c>
      <c r="L179">
        <f t="shared" si="30"/>
        <v>0.42823917030934305</v>
      </c>
      <c r="M179">
        <f t="shared" si="31"/>
        <v>1.7489830503797115</v>
      </c>
      <c r="N179">
        <f t="shared" si="32"/>
        <v>2.3351436985029639</v>
      </c>
    </row>
    <row r="180" spans="1:14" x14ac:dyDescent="0.25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1.68</v>
      </c>
      <c r="C180" s="4">
        <f t="shared" si="22"/>
        <v>0.4329004329004329</v>
      </c>
      <c r="D180">
        <f t="shared" si="23"/>
        <v>0.59523809523809523</v>
      </c>
      <c r="E180">
        <f t="shared" si="24"/>
        <v>2.813852813852824E-2</v>
      </c>
      <c r="F180">
        <f t="shared" si="25"/>
        <v>-0.22954030096887235</v>
      </c>
      <c r="G180">
        <v>0</v>
      </c>
      <c r="H180">
        <f t="shared" si="26"/>
        <v>0.25767882910740053</v>
      </c>
      <c r="I180">
        <f t="shared" si="27"/>
        <v>-1.0595217973953226</v>
      </c>
      <c r="J180">
        <f t="shared" si="28"/>
        <v>1.0595217973953226</v>
      </c>
      <c r="K180">
        <f t="shared" si="29"/>
        <v>0.41876510653929105</v>
      </c>
      <c r="L180">
        <f t="shared" si="30"/>
        <v>0.581234893460709</v>
      </c>
      <c r="M180">
        <f t="shared" si="31"/>
        <v>2.3879735545878726</v>
      </c>
      <c r="N180">
        <f t="shared" si="32"/>
        <v>1.7204748222288193</v>
      </c>
    </row>
    <row r="181" spans="1:14" x14ac:dyDescent="0.25">
      <c r="A181" s="4">
        <f>IF('True_Odds_Calculator_2-way'!A182="","",'True_Odds_Calculator_2-way'!A182)</f>
        <v>2.79</v>
      </c>
      <c r="B181" s="4">
        <f>IF('True_Odds_Calculator_2-way'!B182="","",'True_Odds_Calculator_2-way'!B182)</f>
        <v>1.47</v>
      </c>
      <c r="C181" s="4">
        <f t="shared" si="22"/>
        <v>0.35842293906810035</v>
      </c>
      <c r="D181">
        <f t="shared" si="23"/>
        <v>0.68027210884353739</v>
      </c>
      <c r="E181">
        <f t="shared" si="24"/>
        <v>3.8695047911637692E-2</v>
      </c>
      <c r="F181">
        <f t="shared" si="25"/>
        <v>-0.2051300807061176</v>
      </c>
      <c r="G181">
        <v>0</v>
      </c>
      <c r="H181">
        <f t="shared" si="26"/>
        <v>0.24382512861775535</v>
      </c>
      <c r="I181">
        <f t="shared" si="27"/>
        <v>-1.0902461344948915</v>
      </c>
      <c r="J181">
        <f t="shared" si="28"/>
        <v>1.0902461344948915</v>
      </c>
      <c r="K181">
        <f t="shared" si="29"/>
        <v>0.33880611587163051</v>
      </c>
      <c r="L181">
        <f t="shared" si="30"/>
        <v>0.66119388412836944</v>
      </c>
      <c r="M181">
        <f t="shared" si="31"/>
        <v>2.9515405807458559</v>
      </c>
      <c r="N181">
        <f t="shared" si="32"/>
        <v>1.5124156832125992</v>
      </c>
    </row>
    <row r="182" spans="1:14" x14ac:dyDescent="0.25">
      <c r="A182" s="4">
        <f>IF('True_Odds_Calculator_2-way'!A183="","",'True_Odds_Calculator_2-way'!A183)</f>
        <v>2.72</v>
      </c>
      <c r="B182" s="4">
        <f>IF('True_Odds_Calculator_2-way'!B183="","",'True_Odds_Calculator_2-way'!B183)</f>
        <v>1.49</v>
      </c>
      <c r="C182" s="4">
        <f t="shared" si="22"/>
        <v>0.36764705882352938</v>
      </c>
      <c r="D182">
        <f t="shared" si="23"/>
        <v>0.67114093959731547</v>
      </c>
      <c r="E182">
        <f t="shared" si="24"/>
        <v>3.8787998420844794E-2</v>
      </c>
      <c r="F182">
        <f t="shared" si="25"/>
        <v>-0.2079549940781682</v>
      </c>
      <c r="G182">
        <v>0</v>
      </c>
      <c r="H182">
        <f t="shared" si="26"/>
        <v>0.24674299249901302</v>
      </c>
      <c r="I182">
        <f t="shared" si="27"/>
        <v>-1.0892755023757474</v>
      </c>
      <c r="J182">
        <f t="shared" si="28"/>
        <v>1.0892755023757474</v>
      </c>
      <c r="K182">
        <f t="shared" si="29"/>
        <v>0.34800113284738216</v>
      </c>
      <c r="L182">
        <f t="shared" si="30"/>
        <v>0.6519988671526179</v>
      </c>
      <c r="M182">
        <f t="shared" si="31"/>
        <v>2.8735538640862863</v>
      </c>
      <c r="N182">
        <f t="shared" si="32"/>
        <v>1.5337449961641161</v>
      </c>
    </row>
    <row r="183" spans="1:14" x14ac:dyDescent="0.25">
      <c r="A183" s="4">
        <f>IF('True_Odds_Calculator_2-way'!A184="","",'True_Odds_Calculator_2-way'!A184)</f>
        <v>2.91</v>
      </c>
      <c r="B183" s="4">
        <f>IF('True_Odds_Calculator_2-way'!B184="","",'True_Odds_Calculator_2-way'!B184)</f>
        <v>1.43</v>
      </c>
      <c r="C183" s="4">
        <f t="shared" si="22"/>
        <v>0.3436426116838488</v>
      </c>
      <c r="D183">
        <f t="shared" si="23"/>
        <v>0.69930069930069938</v>
      </c>
      <c r="E183">
        <f t="shared" si="24"/>
        <v>4.2943310984548067E-2</v>
      </c>
      <c r="F183">
        <f t="shared" si="25"/>
        <v>-0.19736620767548607</v>
      </c>
      <c r="G183">
        <v>0</v>
      </c>
      <c r="H183">
        <f t="shared" si="26"/>
        <v>0.24030951866003414</v>
      </c>
      <c r="I183">
        <f t="shared" si="27"/>
        <v>-1.10344092836073</v>
      </c>
      <c r="J183">
        <f t="shared" si="28"/>
        <v>1.10344092836073</v>
      </c>
      <c r="K183">
        <f t="shared" si="29"/>
        <v>0.32179461788018088</v>
      </c>
      <c r="L183">
        <f t="shared" si="30"/>
        <v>0.67820538211981918</v>
      </c>
      <c r="M183">
        <f t="shared" si="31"/>
        <v>3.1075721731689949</v>
      </c>
      <c r="N183">
        <f t="shared" si="32"/>
        <v>1.4744795991951138</v>
      </c>
    </row>
    <row r="184" spans="1:14" x14ac:dyDescent="0.25">
      <c r="A184" s="4">
        <f>IF('True_Odds_Calculator_2-way'!A185="","",'True_Odds_Calculator_2-way'!A185)</f>
        <v>2.61</v>
      </c>
      <c r="B184" s="4">
        <f>IF('True_Odds_Calculator_2-way'!B185="","",'True_Odds_Calculator_2-way'!B185)</f>
        <v>1.53</v>
      </c>
      <c r="C184" s="4">
        <f t="shared" si="22"/>
        <v>0.38314176245210729</v>
      </c>
      <c r="D184">
        <f t="shared" si="23"/>
        <v>0.65359477124183007</v>
      </c>
      <c r="E184">
        <f t="shared" si="24"/>
        <v>3.6736533693937368E-2</v>
      </c>
      <c r="F184">
        <f t="shared" si="25"/>
        <v>-0.21368291888913937</v>
      </c>
      <c r="G184">
        <v>0</v>
      </c>
      <c r="H184">
        <f t="shared" si="26"/>
        <v>0.25041945258307668</v>
      </c>
      <c r="I184">
        <f t="shared" si="27"/>
        <v>-1.0825528985483326</v>
      </c>
      <c r="J184">
        <f t="shared" si="28"/>
        <v>1.0825528985483326</v>
      </c>
      <c r="K184">
        <f t="shared" si="29"/>
        <v>0.36457628549193738</v>
      </c>
      <c r="L184">
        <f t="shared" si="30"/>
        <v>0.63542371450806256</v>
      </c>
      <c r="M184">
        <f t="shared" si="31"/>
        <v>2.7429101666628148</v>
      </c>
      <c r="N184">
        <f t="shared" si="32"/>
        <v>1.5737530362306167</v>
      </c>
    </row>
    <row r="185" spans="1:14" x14ac:dyDescent="0.25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1.52</v>
      </c>
      <c r="C185" s="4">
        <f t="shared" si="22"/>
        <v>0.38022813688212931</v>
      </c>
      <c r="D185">
        <f t="shared" si="23"/>
        <v>0.65789473684210531</v>
      </c>
      <c r="E185">
        <f t="shared" si="24"/>
        <v>3.8122873724234729E-2</v>
      </c>
      <c r="F185">
        <f t="shared" si="25"/>
        <v>-0.21202721632979771</v>
      </c>
      <c r="G185">
        <v>0</v>
      </c>
      <c r="H185">
        <f t="shared" si="26"/>
        <v>0.25015009005403244</v>
      </c>
      <c r="I185">
        <f t="shared" si="27"/>
        <v>-1.0861868132594534</v>
      </c>
      <c r="J185">
        <f t="shared" si="28"/>
        <v>1.0861868132594534</v>
      </c>
      <c r="K185">
        <f t="shared" si="29"/>
        <v>0.36094769632316426</v>
      </c>
      <c r="L185">
        <f t="shared" si="30"/>
        <v>0.63905230367683563</v>
      </c>
      <c r="M185">
        <f t="shared" si="31"/>
        <v>2.7704845056129086</v>
      </c>
      <c r="N185">
        <f t="shared" si="32"/>
        <v>1.5648171428949158</v>
      </c>
    </row>
    <row r="186" spans="1:14" x14ac:dyDescent="0.25">
      <c r="A186" s="4">
        <f>IF('True_Odds_Calculator_2-way'!A187="","",'True_Odds_Calculator_2-way'!A187)</f>
        <v>1.92</v>
      </c>
      <c r="B186" s="4">
        <f>IF('True_Odds_Calculator_2-way'!B187="","",'True_Odds_Calculator_2-way'!B187)</f>
        <v>1.93</v>
      </c>
      <c r="C186" s="4">
        <f t="shared" si="22"/>
        <v>0.52083333333333337</v>
      </c>
      <c r="D186">
        <f t="shared" si="23"/>
        <v>0.5181347150259068</v>
      </c>
      <c r="E186">
        <f t="shared" si="24"/>
        <v>3.8968048359240282E-2</v>
      </c>
      <c r="F186">
        <f t="shared" si="25"/>
        <v>-0.23089378238341951</v>
      </c>
      <c r="G186">
        <v>0</v>
      </c>
      <c r="H186">
        <f t="shared" si="26"/>
        <v>0.26986183074265979</v>
      </c>
      <c r="I186">
        <f t="shared" si="27"/>
        <v>-1.0810968751610268</v>
      </c>
      <c r="J186">
        <f t="shared" si="28"/>
        <v>1.0810968751610268</v>
      </c>
      <c r="K186">
        <f t="shared" si="29"/>
        <v>0.50135136122257906</v>
      </c>
      <c r="L186">
        <f t="shared" si="30"/>
        <v>0.49864863877742077</v>
      </c>
      <c r="M186">
        <f t="shared" si="31"/>
        <v>1.9946091251481448</v>
      </c>
      <c r="N186">
        <f t="shared" si="32"/>
        <v>2.0054200938997546</v>
      </c>
    </row>
    <row r="187" spans="1:14" x14ac:dyDescent="0.25">
      <c r="A187" s="4">
        <f>IF('True_Odds_Calculator_2-way'!A188="","",'True_Odds_Calculator_2-way'!A188)</f>
        <v>1.93</v>
      </c>
      <c r="B187" s="4">
        <f>IF('True_Odds_Calculator_2-way'!B188="","",'True_Odds_Calculator_2-way'!B188)</f>
        <v>1.93</v>
      </c>
      <c r="C187" s="4">
        <f t="shared" si="22"/>
        <v>0.5181347150259068</v>
      </c>
      <c r="D187">
        <f t="shared" si="23"/>
        <v>0.5181347150259068</v>
      </c>
      <c r="E187">
        <f t="shared" si="24"/>
        <v>3.62694300518136E-2</v>
      </c>
      <c r="F187">
        <f t="shared" si="25"/>
        <v>-0.23219415286316403</v>
      </c>
      <c r="G187">
        <v>0</v>
      </c>
      <c r="H187">
        <f t="shared" si="26"/>
        <v>0.26846358291497763</v>
      </c>
      <c r="I187">
        <f t="shared" si="27"/>
        <v>-1.0752688172043015</v>
      </c>
      <c r="J187">
        <f t="shared" si="28"/>
        <v>1.0752688172043015</v>
      </c>
      <c r="K187">
        <f t="shared" si="29"/>
        <v>0.5</v>
      </c>
      <c r="L187">
        <f t="shared" si="30"/>
        <v>0.5</v>
      </c>
      <c r="M187">
        <f t="shared" si="31"/>
        <v>2</v>
      </c>
      <c r="N187">
        <f t="shared" si="32"/>
        <v>2</v>
      </c>
    </row>
    <row r="188" spans="1:14" x14ac:dyDescent="0.25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2.3199999999999998</v>
      </c>
      <c r="C188" s="4">
        <f t="shared" si="22"/>
        <v>0.61349693251533743</v>
      </c>
      <c r="D188">
        <f t="shared" si="23"/>
        <v>0.43103448275862072</v>
      </c>
      <c r="E188">
        <f t="shared" si="24"/>
        <v>4.4531415273958208E-2</v>
      </c>
      <c r="F188">
        <f t="shared" si="25"/>
        <v>-0.21990691770679072</v>
      </c>
      <c r="G188">
        <v>0</v>
      </c>
      <c r="H188">
        <f t="shared" si="26"/>
        <v>0.26443833298074892</v>
      </c>
      <c r="I188">
        <f t="shared" si="27"/>
        <v>-1.0965861582662817</v>
      </c>
      <c r="J188">
        <f t="shared" si="28"/>
        <v>1.0965861582662817</v>
      </c>
      <c r="K188">
        <f t="shared" si="29"/>
        <v>0.59141876925472492</v>
      </c>
      <c r="L188">
        <f t="shared" si="30"/>
        <v>0.40858123074527514</v>
      </c>
      <c r="M188">
        <f t="shared" si="31"/>
        <v>1.6908492797077574</v>
      </c>
      <c r="N188">
        <f t="shared" si="32"/>
        <v>2.4474937289114918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2.09</v>
      </c>
      <c r="C189" s="4">
        <f t="shared" si="22"/>
        <v>0.55865921787709494</v>
      </c>
      <c r="D189">
        <f t="shared" si="23"/>
        <v>0.47846889952153115</v>
      </c>
      <c r="E189">
        <f t="shared" si="24"/>
        <v>3.7128117398625982E-2</v>
      </c>
      <c r="F189">
        <f t="shared" si="25"/>
        <v>-0.23017294378658693</v>
      </c>
      <c r="G189">
        <v>0</v>
      </c>
      <c r="H189">
        <f t="shared" si="26"/>
        <v>0.26730106118521291</v>
      </c>
      <c r="I189">
        <f t="shared" si="27"/>
        <v>-1.077638764691236</v>
      </c>
      <c r="J189">
        <f t="shared" si="28"/>
        <v>1.077638764691236</v>
      </c>
      <c r="K189">
        <f t="shared" si="29"/>
        <v>0.54015086574792148</v>
      </c>
      <c r="L189">
        <f t="shared" si="30"/>
        <v>0.45984913425207868</v>
      </c>
      <c r="M189">
        <f t="shared" si="31"/>
        <v>1.8513346241060764</v>
      </c>
      <c r="N189">
        <f t="shared" si="32"/>
        <v>2.1746262535134471</v>
      </c>
    </row>
    <row r="190" spans="1:14" x14ac:dyDescent="0.25">
      <c r="A190" s="4">
        <f>IF('True_Odds_Calculator_2-way'!A191="","",'True_Odds_Calculator_2-way'!A191)</f>
        <v>1.55</v>
      </c>
      <c r="B190" s="4">
        <f>IF('True_Odds_Calculator_2-way'!B191="","",'True_Odds_Calculator_2-way'!B191)</f>
        <v>2.6</v>
      </c>
      <c r="C190" s="4">
        <f t="shared" si="22"/>
        <v>0.64516129032258063</v>
      </c>
      <c r="D190">
        <f t="shared" si="23"/>
        <v>0.38461538461538458</v>
      </c>
      <c r="E190">
        <f t="shared" si="24"/>
        <v>2.9776674937965097E-2</v>
      </c>
      <c r="F190">
        <f t="shared" si="25"/>
        <v>-0.21836228287841208</v>
      </c>
      <c r="G190">
        <v>0</v>
      </c>
      <c r="H190">
        <f t="shared" si="26"/>
        <v>0.24813895781637715</v>
      </c>
      <c r="I190">
        <f t="shared" si="27"/>
        <v>-1.0660035817780518</v>
      </c>
      <c r="J190">
        <f t="shared" si="28"/>
        <v>1.0660035817780518</v>
      </c>
      <c r="K190">
        <f t="shared" si="29"/>
        <v>0.63039699812887073</v>
      </c>
      <c r="L190">
        <f t="shared" si="30"/>
        <v>0.36960300187112949</v>
      </c>
      <c r="M190">
        <f t="shared" si="31"/>
        <v>1.5863019699779282</v>
      </c>
      <c r="N190">
        <f t="shared" si="32"/>
        <v>2.7056057308448831</v>
      </c>
    </row>
    <row r="191" spans="1:14" x14ac:dyDescent="0.25">
      <c r="A191" s="4">
        <f>IF('True_Odds_Calculator_2-way'!A192="","",'True_Odds_Calculator_2-way'!A192)</f>
        <v>1.95</v>
      </c>
      <c r="B191" s="4">
        <f>IF('True_Odds_Calculator_2-way'!B192="","",'True_Odds_Calculator_2-way'!B192)</f>
        <v>1.95</v>
      </c>
      <c r="C191" s="4">
        <f t="shared" si="22"/>
        <v>0.51282051282051289</v>
      </c>
      <c r="D191">
        <f t="shared" si="23"/>
        <v>0.51282051282051289</v>
      </c>
      <c r="E191">
        <f t="shared" si="24"/>
        <v>2.5641025641025772E-2</v>
      </c>
      <c r="F191">
        <f t="shared" si="25"/>
        <v>-0.23734385272846803</v>
      </c>
      <c r="G191">
        <v>0</v>
      </c>
      <c r="H191">
        <f t="shared" si="26"/>
        <v>0.2629848783694938</v>
      </c>
      <c r="I191">
        <f t="shared" si="27"/>
        <v>-1.0526315789473688</v>
      </c>
      <c r="J191">
        <f t="shared" si="28"/>
        <v>1.0526315789473688</v>
      </c>
      <c r="K191">
        <f t="shared" si="29"/>
        <v>0.49999999999999989</v>
      </c>
      <c r="L191">
        <f t="shared" si="30"/>
        <v>0.49999999999999989</v>
      </c>
      <c r="M191">
        <f t="shared" si="31"/>
        <v>2.0000000000000004</v>
      </c>
      <c r="N191">
        <f t="shared" si="32"/>
        <v>2.0000000000000004</v>
      </c>
    </row>
    <row r="192" spans="1:14" x14ac:dyDescent="0.25">
      <c r="A192" s="4">
        <f>IF('True_Odds_Calculator_2-way'!A193="","",'True_Odds_Calculator_2-way'!A193)</f>
        <v>2.5</v>
      </c>
      <c r="B192" s="4">
        <f>IF('True_Odds_Calculator_2-way'!B193="","",'True_Odds_Calculator_2-way'!B193)</f>
        <v>1.55</v>
      </c>
      <c r="C192" s="4">
        <f t="shared" si="22"/>
        <v>0.4</v>
      </c>
      <c r="D192">
        <f t="shared" si="23"/>
        <v>0.64516129032258063</v>
      </c>
      <c r="E192">
        <f t="shared" si="24"/>
        <v>4.5161290322580649E-2</v>
      </c>
      <c r="F192">
        <f t="shared" si="25"/>
        <v>-0.2129032258064516</v>
      </c>
      <c r="G192">
        <v>0</v>
      </c>
      <c r="H192">
        <f t="shared" si="26"/>
        <v>0.25806451612903225</v>
      </c>
      <c r="I192">
        <f t="shared" si="27"/>
        <v>-1.1009637651263606</v>
      </c>
      <c r="J192">
        <f t="shared" si="28"/>
        <v>1.1009637651263606</v>
      </c>
      <c r="K192">
        <f t="shared" si="29"/>
        <v>0.3771527433992079</v>
      </c>
      <c r="L192">
        <f t="shared" si="30"/>
        <v>0.62284725660079221</v>
      </c>
      <c r="M192">
        <f t="shared" si="31"/>
        <v>2.6514456476895409</v>
      </c>
      <c r="N192">
        <f t="shared" si="32"/>
        <v>1.6055300708194982</v>
      </c>
    </row>
    <row r="193" spans="1:14" x14ac:dyDescent="0.25">
      <c r="A193" s="4">
        <f>IF('True_Odds_Calculator_2-way'!A194="","",'True_Odds_Calculator_2-way'!A194)</f>
        <v>2.77</v>
      </c>
      <c r="B193" s="4">
        <f>IF('True_Odds_Calculator_2-way'!B194="","",'True_Odds_Calculator_2-way'!B194)</f>
        <v>1.45</v>
      </c>
      <c r="C193" s="4">
        <f t="shared" si="22"/>
        <v>0.36101083032490977</v>
      </c>
      <c r="D193">
        <f t="shared" si="23"/>
        <v>0.68965517241379315</v>
      </c>
      <c r="E193">
        <f t="shared" si="24"/>
        <v>5.066600273870292E-2</v>
      </c>
      <c r="F193">
        <f t="shared" si="25"/>
        <v>-0.19830698369226929</v>
      </c>
      <c r="G193">
        <v>0</v>
      </c>
      <c r="H193">
        <f t="shared" si="26"/>
        <v>0.24897298643097227</v>
      </c>
      <c r="I193">
        <f t="shared" si="27"/>
        <v>-1.1204877424213575</v>
      </c>
      <c r="J193">
        <f t="shared" si="28"/>
        <v>1.1204877424213575</v>
      </c>
      <c r="K193">
        <f t="shared" si="29"/>
        <v>0.33520339912015978</v>
      </c>
      <c r="L193">
        <f t="shared" si="30"/>
        <v>0.66479660087984005</v>
      </c>
      <c r="M193">
        <f t="shared" si="31"/>
        <v>2.9832633040858028</v>
      </c>
      <c r="N193">
        <f t="shared" si="32"/>
        <v>1.504219484089611</v>
      </c>
    </row>
    <row r="194" spans="1:14" x14ac:dyDescent="0.25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1.96</v>
      </c>
      <c r="C194" s="4">
        <f t="shared" si="22"/>
        <v>0.51546391752577325</v>
      </c>
      <c r="D194">
        <f t="shared" si="23"/>
        <v>0.51020408163265307</v>
      </c>
      <c r="E194">
        <f t="shared" si="24"/>
        <v>2.5667999158426325E-2</v>
      </c>
      <c r="F194">
        <f t="shared" si="25"/>
        <v>-0.23732379549758043</v>
      </c>
      <c r="G194">
        <v>0</v>
      </c>
      <c r="H194">
        <f t="shared" si="26"/>
        <v>0.26299179465600675</v>
      </c>
      <c r="I194">
        <f t="shared" si="27"/>
        <v>-1.052689901333149</v>
      </c>
      <c r="J194">
        <f t="shared" si="28"/>
        <v>1.052689901333149</v>
      </c>
      <c r="K194">
        <f t="shared" si="29"/>
        <v>0.50263165184833114</v>
      </c>
      <c r="L194">
        <f t="shared" si="30"/>
        <v>0.49736834815166897</v>
      </c>
      <c r="M194">
        <f t="shared" si="31"/>
        <v>1.9895285072531594</v>
      </c>
      <c r="N194">
        <f t="shared" si="32"/>
        <v>2.0105823052798226</v>
      </c>
    </row>
    <row r="195" spans="1:14" x14ac:dyDescent="0.25">
      <c r="A195" s="4">
        <f>IF('True_Odds_Calculator_2-way'!A196="","",'True_Odds_Calculator_2-way'!A196)</f>
        <v>1.88</v>
      </c>
      <c r="B195" s="4">
        <f>IF('True_Odds_Calculator_2-way'!B196="","",'True_Odds_Calculator_2-way'!B196)</f>
        <v>1.99</v>
      </c>
      <c r="C195" s="4">
        <f t="shared" ref="C195:C258" si="33">1/A195</f>
        <v>0.53191489361702127</v>
      </c>
      <c r="D195">
        <f t="shared" ref="D195:D258" si="34">1/B195</f>
        <v>0.50251256281407031</v>
      </c>
      <c r="E195">
        <f t="shared" ref="E195:E258" si="35">C195+D195-1</f>
        <v>3.4427456431091574E-2</v>
      </c>
      <c r="F195">
        <f t="shared" ref="F195:F258" si="36">C195+D195-(C195*D195)-1</f>
        <v>-0.23286645995937127</v>
      </c>
      <c r="G195">
        <v>0</v>
      </c>
      <c r="H195">
        <f t="shared" ref="H195:H258" si="37">C195*D195</f>
        <v>0.2672939163904629</v>
      </c>
      <c r="I195">
        <f t="shared" ref="I195:I258" si="38">((-4*F195*H195)^0.5)/(2*F195)</f>
        <v>-1.0713739108887084</v>
      </c>
      <c r="J195">
        <f t="shared" ref="J195:J258" si="39">(-((-4*F195*H195)^0.5))/(2*F195)</f>
        <v>1.0713739108887084</v>
      </c>
      <c r="K195">
        <f t="shared" ref="K195:K258" si="40">IF(A195="","",(C195/($J195+C195-($J195*C195))))</f>
        <v>0.51471862576142968</v>
      </c>
      <c r="L195">
        <f t="shared" ref="L195:L258" si="41">IF(B195="","",(D195/($J195+D195-($J195*D195))))</f>
        <v>0.48528137423857021</v>
      </c>
      <c r="M195">
        <f t="shared" ref="M195:M258" si="42">IF(A195="","",1/K195)</f>
        <v>1.9428090415820634</v>
      </c>
      <c r="N195">
        <f t="shared" ref="N195:N258" si="43">IF(B195="","",1/L195)</f>
        <v>2.0606601717798219</v>
      </c>
    </row>
    <row r="196" spans="1:14" x14ac:dyDescent="0.25">
      <c r="A196" s="4">
        <f>IF('True_Odds_Calculator_2-way'!A197="","",'True_Odds_Calculator_2-way'!A197)</f>
        <v>2.0499999999999998</v>
      </c>
      <c r="B196" s="4">
        <f>IF('True_Odds_Calculator_2-way'!B197="","",'True_Odds_Calculator_2-way'!B197)</f>
        <v>1.83</v>
      </c>
      <c r="C196" s="4">
        <f t="shared" si="33"/>
        <v>0.48780487804878053</v>
      </c>
      <c r="D196">
        <f t="shared" si="34"/>
        <v>0.54644808743169393</v>
      </c>
      <c r="E196">
        <f t="shared" si="35"/>
        <v>3.4252965480474407E-2</v>
      </c>
      <c r="F196">
        <f t="shared" si="36"/>
        <v>-0.23230707716913246</v>
      </c>
      <c r="G196">
        <v>0</v>
      </c>
      <c r="H196">
        <f t="shared" si="37"/>
        <v>0.26656004264960681</v>
      </c>
      <c r="I196">
        <f t="shared" si="38"/>
        <v>-1.0711894933108055</v>
      </c>
      <c r="J196">
        <f t="shared" si="39"/>
        <v>1.0711894933108055</v>
      </c>
      <c r="K196">
        <f t="shared" si="40"/>
        <v>0.47064383372894186</v>
      </c>
      <c r="L196">
        <f t="shared" si="41"/>
        <v>0.52935616627105819</v>
      </c>
      <c r="M196">
        <f t="shared" si="42"/>
        <v>2.1247489679763456</v>
      </c>
      <c r="N196">
        <f t="shared" si="43"/>
        <v>1.8890872794479689</v>
      </c>
    </row>
    <row r="197" spans="1:14" x14ac:dyDescent="0.25">
      <c r="A197" s="4">
        <f>IF('True_Odds_Calculator_2-way'!A198="","",'True_Odds_Calculator_2-way'!A198)</f>
        <v>2.2599999999999998</v>
      </c>
      <c r="B197" s="4">
        <f>IF('True_Odds_Calculator_2-way'!B198="","",'True_Odds_Calculator_2-way'!B198)</f>
        <v>1.65</v>
      </c>
      <c r="C197" s="4">
        <f t="shared" si="33"/>
        <v>0.44247787610619471</v>
      </c>
      <c r="D197">
        <f t="shared" si="34"/>
        <v>0.60606060606060608</v>
      </c>
      <c r="E197">
        <f t="shared" si="35"/>
        <v>4.85384821668009E-2</v>
      </c>
      <c r="F197">
        <f t="shared" si="36"/>
        <v>-0.21962992759452926</v>
      </c>
      <c r="G197">
        <v>0</v>
      </c>
      <c r="H197">
        <f t="shared" si="37"/>
        <v>0.26816840976133016</v>
      </c>
      <c r="I197">
        <f t="shared" si="38"/>
        <v>-1.1049892402196602</v>
      </c>
      <c r="J197">
        <f t="shared" si="39"/>
        <v>1.1049892402196602</v>
      </c>
      <c r="K197">
        <f t="shared" si="40"/>
        <v>0.41801014383590385</v>
      </c>
      <c r="L197">
        <f t="shared" si="41"/>
        <v>0.58198985616409593</v>
      </c>
      <c r="M197">
        <f t="shared" si="42"/>
        <v>2.3922864426767716</v>
      </c>
      <c r="N197">
        <f t="shared" si="43"/>
        <v>1.7182430061427794</v>
      </c>
    </row>
    <row r="198" spans="1:14" x14ac:dyDescent="0.25">
      <c r="A198" s="4">
        <f>IF('True_Odds_Calculator_2-way'!A199="","",'True_Odds_Calculator_2-way'!A199)</f>
        <v>2.91</v>
      </c>
      <c r="B198" s="4">
        <f>IF('True_Odds_Calculator_2-way'!B199="","",'True_Odds_Calculator_2-way'!B199)</f>
        <v>1.43</v>
      </c>
      <c r="C198" s="4">
        <f t="shared" si="33"/>
        <v>0.3436426116838488</v>
      </c>
      <c r="D198">
        <f t="shared" si="34"/>
        <v>0.69930069930069938</v>
      </c>
      <c r="E198">
        <f t="shared" si="35"/>
        <v>4.2943310984548067E-2</v>
      </c>
      <c r="F198">
        <f t="shared" si="36"/>
        <v>-0.19736620767548607</v>
      </c>
      <c r="G198">
        <v>0</v>
      </c>
      <c r="H198">
        <f t="shared" si="37"/>
        <v>0.24030951866003414</v>
      </c>
      <c r="I198">
        <f t="shared" si="38"/>
        <v>-1.10344092836073</v>
      </c>
      <c r="J198">
        <f t="shared" si="39"/>
        <v>1.10344092836073</v>
      </c>
      <c r="K198">
        <f t="shared" si="40"/>
        <v>0.32179461788018088</v>
      </c>
      <c r="L198">
        <f t="shared" si="41"/>
        <v>0.67820538211981918</v>
      </c>
      <c r="M198">
        <f t="shared" si="42"/>
        <v>3.1075721731689949</v>
      </c>
      <c r="N198">
        <f t="shared" si="43"/>
        <v>1.4744795991951138</v>
      </c>
    </row>
    <row r="199" spans="1:14" x14ac:dyDescent="0.25">
      <c r="A199" s="4">
        <f>IF('True_Odds_Calculator_2-way'!A200="","",'True_Odds_Calculator_2-way'!A200)</f>
        <v>2.42</v>
      </c>
      <c r="B199" s="4">
        <f>IF('True_Odds_Calculator_2-way'!B200="","",'True_Odds_Calculator_2-way'!B200)</f>
        <v>1.6</v>
      </c>
      <c r="C199" s="4">
        <f t="shared" si="33"/>
        <v>0.41322314049586778</v>
      </c>
      <c r="D199">
        <f t="shared" si="34"/>
        <v>0.625</v>
      </c>
      <c r="E199">
        <f t="shared" si="35"/>
        <v>3.8223140495867725E-2</v>
      </c>
      <c r="F199">
        <f t="shared" si="36"/>
        <v>-0.2200413223140496</v>
      </c>
      <c r="G199">
        <v>0</v>
      </c>
      <c r="H199">
        <f t="shared" si="37"/>
        <v>0.25826446280991738</v>
      </c>
      <c r="I199">
        <f t="shared" si="38"/>
        <v>-1.0833784750435986</v>
      </c>
      <c r="J199">
        <f t="shared" si="39"/>
        <v>1.0833784750435986</v>
      </c>
      <c r="K199">
        <f t="shared" si="40"/>
        <v>0.39394934236237333</v>
      </c>
      <c r="L199">
        <f t="shared" si="41"/>
        <v>0.60605065763762667</v>
      </c>
      <c r="M199">
        <f t="shared" si="42"/>
        <v>2.5383974345619098</v>
      </c>
      <c r="N199">
        <f t="shared" si="43"/>
        <v>1.6500270850261594</v>
      </c>
    </row>
    <row r="200" spans="1:14" x14ac:dyDescent="0.25">
      <c r="A200" s="4">
        <f>IF('True_Odds_Calculator_2-way'!A201="","",'True_Odds_Calculator_2-way'!A201)</f>
        <v>1.98</v>
      </c>
      <c r="B200" s="4">
        <f>IF('True_Odds_Calculator_2-way'!B201="","",'True_Odds_Calculator_2-way'!B201)</f>
        <v>1.88</v>
      </c>
      <c r="C200" s="4">
        <f t="shared" si="33"/>
        <v>0.50505050505050508</v>
      </c>
      <c r="D200">
        <f t="shared" si="34"/>
        <v>0.53191489361702127</v>
      </c>
      <c r="E200">
        <f t="shared" si="35"/>
        <v>3.6965398667526461E-2</v>
      </c>
      <c r="F200">
        <f t="shared" si="36"/>
        <v>-0.23167848699763582</v>
      </c>
      <c r="G200">
        <v>0</v>
      </c>
      <c r="H200">
        <f t="shared" si="37"/>
        <v>0.26864388566516229</v>
      </c>
      <c r="I200">
        <f t="shared" si="38"/>
        <v>-1.0768262306348704</v>
      </c>
      <c r="J200">
        <f t="shared" si="39"/>
        <v>1.0768262306348704</v>
      </c>
      <c r="K200">
        <f t="shared" si="40"/>
        <v>0.4865494129951195</v>
      </c>
      <c r="L200">
        <f t="shared" si="41"/>
        <v>0.51345058700488033</v>
      </c>
      <c r="M200">
        <f t="shared" si="42"/>
        <v>2.0552897060221729</v>
      </c>
      <c r="N200">
        <f t="shared" si="43"/>
        <v>1.947607082958686</v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68" activePane="bottomLeft" state="frozen"/>
      <selection pane="bottomLeft" activeCell="Y18" sqref="Y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225</v>
      </c>
      <c r="M1" s="72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  <c r="X1" s="13" t="s">
        <v>180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1.54</v>
      </c>
      <c r="B3">
        <v>2.59</v>
      </c>
      <c r="C3" s="45">
        <f t="shared" ref="C3" si="0">IF(OR($A3="",$B3=""),"",(1/A3)+(1/B3)-1)</f>
        <v>3.5451035451035562E-2</v>
      </c>
      <c r="D3" s="46">
        <f>IF(OR($A3="",$B3=""),"",A3*'MPTO_working_2-way'!$G2)</f>
        <v>1.5945945945945947</v>
      </c>
      <c r="E3" s="48">
        <f>IF(OR($A3="",$B3=""),"",B3*'MPTO_working_2-way'!$G2)</f>
        <v>2.6818181818181821</v>
      </c>
      <c r="F3" s="46">
        <f>IF(OR($A3="",$B3=""),"",'MPTO_working_2-way'!D2)</f>
        <v>1.583217560433454</v>
      </c>
      <c r="G3" s="48">
        <f>IF(OR($A3="",$B3=""),"",'MPTO_working_2-way'!E2)</f>
        <v>2.7146260123868511</v>
      </c>
      <c r="H3" s="46">
        <f>IF(OR($A3="",$B3=""),"",'OddsRatio_working_2-way'!M2)</f>
        <v>1.5827715174143586</v>
      </c>
      <c r="I3" s="46">
        <f>IF(OR($A3="",$B3=""),"",'OddsRatio_working_2-way'!N2)</f>
        <v>2.7159383568311668</v>
      </c>
      <c r="J3" s="46">
        <f>IF('Log_working_2-way'!$D2="","",A3^('Log_working_2-way'!$D2))</f>
        <v>1.5775817480869365</v>
      </c>
      <c r="K3" s="48">
        <f>IF('Log_working_2-way'!$D2="","",B3^('Log_working_2-way'!$D2))</f>
        <v>2.7313566491877532</v>
      </c>
      <c r="L3" s="55">
        <f>(1/D3)</f>
        <v>0.6271186440677966</v>
      </c>
      <c r="M3" s="55">
        <f>(1/E3)</f>
        <v>0.37288135593220334</v>
      </c>
      <c r="N3" s="56">
        <v>100</v>
      </c>
      <c r="O3" s="56">
        <f>(1/A3)*((N3*A3)-N3)</f>
        <v>35.064935064935064</v>
      </c>
      <c r="P3" s="56">
        <f>(1/B3)*((N3*B3)-N3)</f>
        <v>61.389961389961393</v>
      </c>
      <c r="Q3" s="56">
        <f>(1/B3)*N3</f>
        <v>38.610038610038607</v>
      </c>
      <c r="R3" s="56">
        <f>(1/A3)*N3</f>
        <v>64.935064935064929</v>
      </c>
      <c r="S3" s="57">
        <f>O3-Q3</f>
        <v>-3.5451035451035438</v>
      </c>
      <c r="T3" s="57">
        <f>P3-R3</f>
        <v>-3.5451035451035366</v>
      </c>
      <c r="U3" t="s">
        <v>240</v>
      </c>
      <c r="V3" t="s">
        <v>243</v>
      </c>
      <c r="X3" s="40">
        <v>43933</v>
      </c>
      <c r="Y3" s="42" t="s">
        <v>493</v>
      </c>
    </row>
    <row r="4" spans="1:25" s="12" customFormat="1" ht="15" x14ac:dyDescent="0.25">
      <c r="A4">
        <v>1.93</v>
      </c>
      <c r="B4">
        <v>1.98</v>
      </c>
      <c r="C4" s="45">
        <f t="shared" ref="C4:C17" si="1">IF(OR($A4="",$B4=""),"",(1/A4)+(1/B4)-1)</f>
        <v>2.3185220076411994E-2</v>
      </c>
      <c r="D4" s="46">
        <f>IF(OR($A4="",$B4=""),"",A4*'MPTO_working_2-way'!$G3)</f>
        <v>1.9747474747474751</v>
      </c>
      <c r="E4" s="48">
        <f>IF(OR($A4="",$B4=""),"",B4*'MPTO_working_2-way'!$G3)</f>
        <v>2.0259067357512959</v>
      </c>
      <c r="F4" s="46">
        <f>IF(OR($A4="",$B4=""),"",'MPTO_working_2-way'!D3)</f>
        <v>1.974169551066798</v>
      </c>
      <c r="G4" s="48">
        <f>IF(OR($A4="",$B4=""),"",'MPTO_working_2-way'!E3)</f>
        <v>2.0265153523890338</v>
      </c>
      <c r="H4" s="46">
        <f>IF(OR($A4="",$B4=""),"",'OddsRatio_working_2-way'!M3)</f>
        <v>1.9741558354989901</v>
      </c>
      <c r="I4" s="46">
        <f>IF(OR($A4="",$B4=""),"",'OddsRatio_working_2-way'!N3)</f>
        <v>2.0265298051494733</v>
      </c>
      <c r="J4" s="46">
        <f>IF('Log_working_2-way'!$D3="","",A4^('Log_working_2-way'!$D3))</f>
        <v>1.9738951466986834</v>
      </c>
      <c r="K4" s="48">
        <f>IF('Log_working_2-way'!$D3="","",B4^('Log_working_2-way'!$D3))</f>
        <v>2.0268045830085555</v>
      </c>
      <c r="L4" s="55">
        <f t="shared" ref="L4:L17" si="2">(1/D4)</f>
        <v>0.50639386189258306</v>
      </c>
      <c r="M4" s="55">
        <f t="shared" ref="M4:M17" si="3">(1/E4)</f>
        <v>0.49360613810741677</v>
      </c>
      <c r="N4" s="56">
        <v>100</v>
      </c>
      <c r="O4" s="56">
        <f t="shared" ref="O4:O17" si="4">(1/A4)*((N4*A4)-N4)</f>
        <v>48.186528497409334</v>
      </c>
      <c r="P4" s="56">
        <f t="shared" ref="P4:P17" si="5">(1/B4)*((N4*B4)-N4)</f>
        <v>49.494949494949495</v>
      </c>
      <c r="Q4" s="56">
        <f t="shared" ref="Q4:Q17" si="6">(1/B4)*N4</f>
        <v>50.505050505050505</v>
      </c>
      <c r="R4" s="56">
        <f t="shared" ref="R4:R17" si="7">(1/A4)*N4</f>
        <v>51.81347150259068</v>
      </c>
      <c r="S4" s="57">
        <f t="shared" ref="S4:S17" si="8">O4-Q4</f>
        <v>-2.318522007641171</v>
      </c>
      <c r="T4" s="57">
        <f t="shared" ref="T4:T17" si="9">P4-R4</f>
        <v>-2.3185220076411852</v>
      </c>
      <c r="U4" t="s">
        <v>369</v>
      </c>
      <c r="V4" t="s">
        <v>366</v>
      </c>
      <c r="X4" s="40">
        <v>43933</v>
      </c>
      <c r="Y4" s="42" t="s">
        <v>490</v>
      </c>
    </row>
    <row r="5" spans="1:25" s="12" customFormat="1" ht="15" x14ac:dyDescent="0.25">
      <c r="A5">
        <v>2.0299999999999998</v>
      </c>
      <c r="B5">
        <v>1.86</v>
      </c>
      <c r="C5" s="45">
        <f t="shared" si="1"/>
        <v>3.0245246040574214E-2</v>
      </c>
      <c r="D5" s="46">
        <f>IF(OR($A5="",$B5=""),"",A5*'MPTO_working_2-way'!$G4)</f>
        <v>2.0913978494623655</v>
      </c>
      <c r="E5" s="48">
        <f>IF(OR($A5="",$B5=""),"",B5*'MPTO_working_2-way'!$G4)</f>
        <v>1.9162561576354682</v>
      </c>
      <c r="F5" s="46">
        <f>IF(OR($A5="",$B5=""),"",'MPTO_working_2-way'!D4)</f>
        <v>2.0942925287037548</v>
      </c>
      <c r="G5" s="48">
        <f>IF(OR($A5="",$B5=""),"",'MPTO_working_2-way'!E4)</f>
        <v>1.9138324294186226</v>
      </c>
      <c r="H5" s="46">
        <f>IF(OR($A5="",$B5=""),"",'OddsRatio_working_2-way'!M4)</f>
        <v>2.0943831224048783</v>
      </c>
      <c r="I5" s="46">
        <f>IF(OR($A5="",$B5=""),"",'OddsRatio_working_2-way'!N4)</f>
        <v>1.9137567818137824</v>
      </c>
      <c r="J5" s="46">
        <f>IF('Log_working_2-way'!$D4="","",A5^('Log_working_2-way'!$D4))</f>
        <v>2.0957003958101184</v>
      </c>
      <c r="K5" s="48">
        <f>IF('Log_working_2-way'!$D4="","",B5^('Log_working_2-way'!$D4))</f>
        <v>1.9126582447390832</v>
      </c>
      <c r="L5" s="55">
        <f t="shared" si="2"/>
        <v>0.47814910025706941</v>
      </c>
      <c r="M5" s="55">
        <f t="shared" si="3"/>
        <v>0.52185089974293053</v>
      </c>
      <c r="N5" s="56">
        <v>100</v>
      </c>
      <c r="O5" s="56">
        <f t="shared" si="4"/>
        <v>50.73891625615763</v>
      </c>
      <c r="P5" s="56">
        <f t="shared" si="5"/>
        <v>46.236559139784944</v>
      </c>
      <c r="Q5" s="56">
        <f t="shared" si="6"/>
        <v>53.763440860215049</v>
      </c>
      <c r="R5" s="56">
        <f t="shared" si="7"/>
        <v>49.26108374384237</v>
      </c>
      <c r="S5" s="57">
        <f t="shared" si="8"/>
        <v>-3.0245246040574187</v>
      </c>
      <c r="T5" s="57">
        <f t="shared" si="9"/>
        <v>-3.0245246040574258</v>
      </c>
      <c r="U5" t="s">
        <v>356</v>
      </c>
      <c r="V5" t="s">
        <v>375</v>
      </c>
      <c r="X5" s="40">
        <v>43933</v>
      </c>
      <c r="Y5" s="42" t="s">
        <v>505</v>
      </c>
    </row>
    <row r="6" spans="1:25" s="12" customFormat="1" ht="15" x14ac:dyDescent="0.25">
      <c r="A6">
        <v>1.7</v>
      </c>
      <c r="B6">
        <v>2.23</v>
      </c>
      <c r="C6" s="45">
        <f t="shared" si="1"/>
        <v>3.6665787391189752E-2</v>
      </c>
      <c r="D6" s="46">
        <f>IF(OR($A6="",$B6=""),"",A6*'MPTO_working_2-way'!$G5)</f>
        <v>1.7623318385650226</v>
      </c>
      <c r="E6" s="48">
        <f>IF(OR($A6="",$B6=""),"",B6*'MPTO_working_2-way'!$G5)</f>
        <v>2.3117647058823532</v>
      </c>
      <c r="F6" s="46">
        <f>IF(OR($A6="",$B6=""),"",'MPTO_working_2-way'!D5)</f>
        <v>1.754686415181671</v>
      </c>
      <c r="G6" s="48">
        <f>IF(OR($A6="",$B6=""),"",'MPTO_working_2-way'!E5)</f>
        <v>2.3250536645200861</v>
      </c>
      <c r="H6" s="46">
        <f>IF(OR($A6="",$B6=""),"",'OddsRatio_working_2-way'!M5)</f>
        <v>1.7543909404658247</v>
      </c>
      <c r="I6" s="46">
        <f>IF(OR($A6="",$B6=""),"",'OddsRatio_working_2-way'!N5)</f>
        <v>2.3255726525328053</v>
      </c>
      <c r="J6" s="46">
        <f>IF('Log_working_2-way'!$D5="","",A6^('Log_working_2-way'!$D5))</f>
        <v>1.7509133848191525</v>
      </c>
      <c r="K6" s="48">
        <f>IF('Log_working_2-way'!$D5="","",B6^('Log_working_2-way'!$D5))</f>
        <v>2.3317115132269501</v>
      </c>
      <c r="L6" s="55">
        <f t="shared" si="2"/>
        <v>0.56743002544529253</v>
      </c>
      <c r="M6" s="55">
        <f t="shared" si="3"/>
        <v>0.43256997455470736</v>
      </c>
      <c r="N6" s="56">
        <v>100</v>
      </c>
      <c r="O6" s="56">
        <f t="shared" si="4"/>
        <v>41.176470588235297</v>
      </c>
      <c r="P6" s="56">
        <f t="shared" si="5"/>
        <v>55.156950672645742</v>
      </c>
      <c r="Q6" s="56">
        <f t="shared" si="6"/>
        <v>44.843049327354265</v>
      </c>
      <c r="R6" s="56">
        <f t="shared" si="7"/>
        <v>58.82352941176471</v>
      </c>
      <c r="S6" s="57">
        <f t="shared" si="8"/>
        <v>-3.6665787391189681</v>
      </c>
      <c r="T6" s="57">
        <f t="shared" si="9"/>
        <v>-3.6665787391189681</v>
      </c>
      <c r="U6" t="s">
        <v>387</v>
      </c>
      <c r="V6" t="s">
        <v>389</v>
      </c>
      <c r="X6" s="40">
        <v>43933</v>
      </c>
      <c r="Y6" s="42" t="s">
        <v>490</v>
      </c>
    </row>
    <row r="7" spans="1:25" s="12" customFormat="1" ht="15" x14ac:dyDescent="0.25">
      <c r="A7">
        <v>2.02</v>
      </c>
      <c r="B7">
        <v>1.88</v>
      </c>
      <c r="C7" s="45">
        <f t="shared" si="1"/>
        <v>2.6964398567516312E-2</v>
      </c>
      <c r="D7" s="46">
        <f>IF(OR($A7="",$B7=""),"",A7*'MPTO_working_2-way'!$G6)</f>
        <v>2.0744680851063828</v>
      </c>
      <c r="E7" s="48">
        <f>IF(OR($A7="",$B7=""),"",B7*'MPTO_working_2-way'!$G6)</f>
        <v>1.9306930693069306</v>
      </c>
      <c r="F7" s="46">
        <f>IF(OR($A7="",$B7=""),"",'MPTO_working_2-way'!D6)</f>
        <v>2.0765529308836395</v>
      </c>
      <c r="G7" s="48">
        <f>IF(OR($A7="",$B7=""),"",'MPTO_working_2-way'!E6)</f>
        <v>1.9288906948394962</v>
      </c>
      <c r="H7" s="46">
        <f>IF(OR($A7="",$B7=""),"",'OddsRatio_working_2-way'!M6)</f>
        <v>2.0766108438479098</v>
      </c>
      <c r="I7" s="46">
        <f>IF(OR($A7="",$B7=""),"",'OddsRatio_working_2-way'!N6)</f>
        <v>1.9288407280256479</v>
      </c>
      <c r="J7" s="46">
        <f>IF('Log_working_2-way'!$D6="","",A7^('Log_working_2-way'!$D6))</f>
        <v>2.0775563029751076</v>
      </c>
      <c r="K7" s="48">
        <f>IF('Log_working_2-way'!$D6="","",B7^('Log_working_2-way'!$D6))</f>
        <v>1.9280257534933587</v>
      </c>
      <c r="L7" s="55">
        <f t="shared" si="2"/>
        <v>0.48205128205128212</v>
      </c>
      <c r="M7" s="55">
        <f t="shared" si="3"/>
        <v>0.517948717948718</v>
      </c>
      <c r="N7" s="56">
        <v>100</v>
      </c>
      <c r="O7" s="56">
        <f t="shared" si="4"/>
        <v>50.495049504950494</v>
      </c>
      <c r="P7" s="56">
        <f t="shared" si="5"/>
        <v>46.808510638297875</v>
      </c>
      <c r="Q7" s="56">
        <f t="shared" si="6"/>
        <v>53.191489361702125</v>
      </c>
      <c r="R7" s="56">
        <f t="shared" si="7"/>
        <v>49.504950495049506</v>
      </c>
      <c r="S7" s="57">
        <f t="shared" si="8"/>
        <v>-2.6964398567516312</v>
      </c>
      <c r="T7" s="57">
        <f t="shared" si="9"/>
        <v>-2.6964398567516312</v>
      </c>
      <c r="U7" t="s">
        <v>45</v>
      </c>
      <c r="V7" t="s">
        <v>132</v>
      </c>
      <c r="X7" s="40">
        <v>43933</v>
      </c>
      <c r="Y7" s="42" t="s">
        <v>512</v>
      </c>
    </row>
    <row r="8" spans="1:25" ht="15" x14ac:dyDescent="0.25">
      <c r="A8">
        <v>2.0299999999999998</v>
      </c>
      <c r="B8">
        <v>1.88</v>
      </c>
      <c r="C8" s="45">
        <f t="shared" si="1"/>
        <v>2.4525731055444977E-2</v>
      </c>
      <c r="D8" s="46">
        <f>IF(OR($A8="",$B8=""),"",A8*'MPTO_working_2-way'!$G7)</f>
        <v>2.0797872340425529</v>
      </c>
      <c r="E8" s="48">
        <f>IF(OR($A8="",$B8=""),"",B8*'MPTO_working_2-way'!$G7)</f>
        <v>1.9261083743842364</v>
      </c>
      <c r="F8" s="46">
        <f>IF(OR($A8="",$B8=""),"",'MPTO_working_2-way'!D7)</f>
        <v>2.0818241326641935</v>
      </c>
      <c r="G8" s="48">
        <f>IF(OR($A8="",$B8=""),"",'MPTO_working_2-way'!E7)</f>
        <v>1.9243646631706333</v>
      </c>
      <c r="H8" s="46">
        <f>IF(OR($A8="",$B8=""),"",'OddsRatio_working_2-way'!M7)</f>
        <v>2.081875475946537</v>
      </c>
      <c r="I8" s="46">
        <f>IF(OR($A8="",$B8=""),"",'OddsRatio_working_2-way'!N7)</f>
        <v>1.9243207949834495</v>
      </c>
      <c r="J8" s="46">
        <f>IF('Log_working_2-way'!$D7="","",A8^('Log_working_2-way'!$D7))</f>
        <v>2.0827972819225606</v>
      </c>
      <c r="K8" s="48">
        <f>IF('Log_working_2-way'!$D7="","",B8^('Log_working_2-way'!$D7))</f>
        <v>1.9235339030630429</v>
      </c>
      <c r="L8" s="55">
        <f t="shared" si="2"/>
        <v>0.4808184143222507</v>
      </c>
      <c r="M8" s="55">
        <f t="shared" si="3"/>
        <v>0.51918158567774941</v>
      </c>
      <c r="N8" s="56">
        <v>100</v>
      </c>
      <c r="O8" s="56">
        <f t="shared" si="4"/>
        <v>50.73891625615763</v>
      </c>
      <c r="P8" s="56">
        <f t="shared" si="5"/>
        <v>46.808510638297875</v>
      </c>
      <c r="Q8" s="56">
        <f t="shared" si="6"/>
        <v>53.191489361702125</v>
      </c>
      <c r="R8" s="56">
        <f t="shared" si="7"/>
        <v>49.26108374384237</v>
      </c>
      <c r="S8" s="57">
        <f t="shared" si="8"/>
        <v>-2.452573105544495</v>
      </c>
      <c r="T8" s="57">
        <f t="shared" si="9"/>
        <v>-2.452573105544495</v>
      </c>
      <c r="U8" t="s">
        <v>273</v>
      </c>
      <c r="V8" t="s">
        <v>466</v>
      </c>
      <c r="X8" s="40">
        <v>43933</v>
      </c>
      <c r="Y8" s="42" t="s">
        <v>496</v>
      </c>
    </row>
    <row r="9" spans="1:25" ht="15" x14ac:dyDescent="0.25">
      <c r="A9">
        <v>2.21</v>
      </c>
      <c r="B9">
        <v>1.72</v>
      </c>
      <c r="C9" s="45">
        <f t="shared" si="1"/>
        <v>3.3884036620014824E-2</v>
      </c>
      <c r="D9" s="46">
        <f>IF(OR($A9="",$B9=""),"",A9*'MPTO_working_2-way'!$G8)</f>
        <v>2.2848837209302326</v>
      </c>
      <c r="E9" s="48">
        <f>IF(OR($A9="",$B9=""),"",B9*'MPTO_working_2-way'!$G8)</f>
        <v>1.7782805429864255</v>
      </c>
      <c r="F9" s="46">
        <f>IF(OR($A9="",$B9=""),"",'MPTO_working_2-way'!D8)</f>
        <v>2.2959652089876781</v>
      </c>
      <c r="G9" s="48">
        <f>IF(OR($A9="",$B9=""),"",'MPTO_working_2-way'!E8)</f>
        <v>1.7716256524981358</v>
      </c>
      <c r="H9" s="46">
        <f>IF(OR($A9="",$B9=""),"",'OddsRatio_working_2-way'!M8)</f>
        <v>2.2963624321753371</v>
      </c>
      <c r="I9" s="46">
        <f>IF(OR($A9="",$B9=""),"",'OddsRatio_working_2-way'!N8)</f>
        <v>1.7713892158398703</v>
      </c>
      <c r="J9" s="46">
        <f>IF('Log_working_2-way'!$D8="","",A9^('Log_working_2-way'!$D8))</f>
        <v>2.3014598613122459</v>
      </c>
      <c r="K9" s="48">
        <f>IF('Log_working_2-way'!$D8="","",B9^('Log_working_2-way'!$D8))</f>
        <v>1.7683679149287428</v>
      </c>
      <c r="L9" s="55">
        <f t="shared" si="2"/>
        <v>0.43765903307888038</v>
      </c>
      <c r="M9" s="55">
        <f t="shared" si="3"/>
        <v>0.56234096692111957</v>
      </c>
      <c r="N9" s="56">
        <v>100</v>
      </c>
      <c r="O9" s="56">
        <f t="shared" si="4"/>
        <v>54.751131221719454</v>
      </c>
      <c r="P9" s="56">
        <f t="shared" si="5"/>
        <v>41.860465116279073</v>
      </c>
      <c r="Q9" s="56">
        <f t="shared" si="6"/>
        <v>58.139534883720934</v>
      </c>
      <c r="R9" s="56">
        <f t="shared" si="7"/>
        <v>45.248868778280546</v>
      </c>
      <c r="S9" s="57">
        <f t="shared" si="8"/>
        <v>-3.3884036620014797</v>
      </c>
      <c r="T9" s="57">
        <f t="shared" si="9"/>
        <v>-3.3884036620014726</v>
      </c>
      <c r="U9" t="s">
        <v>191</v>
      </c>
      <c r="V9" t="s">
        <v>201</v>
      </c>
      <c r="X9" s="40">
        <v>43933</v>
      </c>
      <c r="Y9" s="42" t="s">
        <v>496</v>
      </c>
    </row>
    <row r="10" spans="1:25" ht="14.25" customHeight="1" x14ac:dyDescent="0.25">
      <c r="A10">
        <v>1.62</v>
      </c>
      <c r="B10">
        <v>2.39</v>
      </c>
      <c r="C10" s="45">
        <f t="shared" si="1"/>
        <v>3.5693992458288193E-2</v>
      </c>
      <c r="D10" s="46">
        <f>IF(OR($A10="",$B10=""),"",A10*'MPTO_working_2-way'!$G9)</f>
        <v>1.6778242677824269</v>
      </c>
      <c r="E10" s="48">
        <f>IF(OR($A10="",$B10=""),"",B10*'MPTO_working_2-way'!$G9)</f>
        <v>2.475308641975309</v>
      </c>
      <c r="F10" s="46">
        <f>IF(OR($A10="",$B10=""),"",'MPTO_working_2-way'!D9)</f>
        <v>1.6682321513206084</v>
      </c>
      <c r="G10" s="48">
        <f>IF(OR($A10="",$B10=""),"",'MPTO_working_2-way'!E9)</f>
        <v>2.4964859114062805</v>
      </c>
      <c r="H10" s="46">
        <f>IF(OR($A10="",$B10=""),"",'OddsRatio_working_2-way'!M9)</f>
        <v>1.6678646310949738</v>
      </c>
      <c r="I10" s="46">
        <f>IF(OR($A10="",$B10=""),"",'OddsRatio_working_2-way'!N9)</f>
        <v>2.4973094148742159</v>
      </c>
      <c r="J10" s="46">
        <f>IF('Log_working_2-way'!$D9="","",A10^('Log_working_2-way'!$D9))</f>
        <v>1.6635001733942631</v>
      </c>
      <c r="K10" s="48">
        <f>IF('Log_working_2-way'!$D9="","",B10^('Log_working_2-way'!$D9))</f>
        <v>2.5071586114049951</v>
      </c>
      <c r="L10" s="55">
        <f t="shared" si="2"/>
        <v>0.5960099750623441</v>
      </c>
      <c r="M10" s="55">
        <f t="shared" si="3"/>
        <v>0.40399002493765579</v>
      </c>
      <c r="N10" s="56">
        <v>100</v>
      </c>
      <c r="O10" s="56">
        <f t="shared" si="4"/>
        <v>38.271604938271601</v>
      </c>
      <c r="P10" s="56">
        <f t="shared" si="5"/>
        <v>58.15899581589958</v>
      </c>
      <c r="Q10" s="56">
        <f t="shared" si="6"/>
        <v>41.841004184100413</v>
      </c>
      <c r="R10" s="56">
        <f t="shared" si="7"/>
        <v>61.728395061728392</v>
      </c>
      <c r="S10" s="57">
        <f t="shared" si="8"/>
        <v>-3.5693992458288122</v>
      </c>
      <c r="T10" s="57">
        <f t="shared" si="9"/>
        <v>-3.5693992458288122</v>
      </c>
      <c r="U10" t="s">
        <v>345</v>
      </c>
      <c r="V10" t="s">
        <v>341</v>
      </c>
      <c r="X10" s="40">
        <v>43933</v>
      </c>
      <c r="Y10" s="42" t="s">
        <v>489</v>
      </c>
    </row>
    <row r="11" spans="1:25" ht="15" x14ac:dyDescent="0.25">
      <c r="A11">
        <v>1.88</v>
      </c>
      <c r="B11">
        <v>2</v>
      </c>
      <c r="C11" s="45">
        <f t="shared" si="1"/>
        <v>3.1914893617021267E-2</v>
      </c>
      <c r="D11" s="46">
        <f>IF(OR($A11="",$B11=""),"",A11*'MPTO_working_2-way'!$G10)</f>
        <v>1.94</v>
      </c>
      <c r="E11" s="48">
        <f>IF(OR($A11="",$B11=""),"",B11*'MPTO_working_2-way'!$G10)</f>
        <v>2.0638297872340425</v>
      </c>
      <c r="F11" s="46">
        <f>IF(OR($A11="",$B11=""),"",'MPTO_working_2-way'!D10)</f>
        <v>1.9381443298969072</v>
      </c>
      <c r="G11" s="48">
        <f>IF(OR($A11="",$B11=""),"",'MPTO_working_2-way'!E10)</f>
        <v>2.0659340659340657</v>
      </c>
      <c r="H11" s="46">
        <f>IF(OR($A11="",$B11=""),"",'OddsRatio_working_2-way'!M10)</f>
        <v>1.9380831519646857</v>
      </c>
      <c r="I11" s="46">
        <f>IF(OR($A11="",$B11=""),"",'OddsRatio_working_2-way'!N10)</f>
        <v>2.0660035817780522</v>
      </c>
      <c r="J11" s="46">
        <f>IF('Log_working_2-way'!$D10="","",A11^('Log_working_2-way'!$D10))</f>
        <v>1.9372406373367297</v>
      </c>
      <c r="K11" s="48">
        <f>IF('Log_working_2-way'!$D10="","",B11^('Log_working_2-way'!$D10))</f>
        <v>2.0669618454035223</v>
      </c>
      <c r="L11" s="55">
        <f t="shared" si="2"/>
        <v>0.51546391752577325</v>
      </c>
      <c r="M11" s="55">
        <f t="shared" si="3"/>
        <v>0.4845360824742268</v>
      </c>
      <c r="N11" s="56">
        <v>100</v>
      </c>
      <c r="O11" s="56">
        <f t="shared" si="4"/>
        <v>46.808510638297875</v>
      </c>
      <c r="P11" s="56">
        <f t="shared" si="5"/>
        <v>50</v>
      </c>
      <c r="Q11" s="56">
        <f t="shared" si="6"/>
        <v>50</v>
      </c>
      <c r="R11" s="56">
        <f t="shared" si="7"/>
        <v>53.191489361702125</v>
      </c>
      <c r="S11" s="57">
        <f t="shared" si="8"/>
        <v>-3.1914893617021249</v>
      </c>
      <c r="T11" s="57">
        <f t="shared" si="9"/>
        <v>-3.1914893617021249</v>
      </c>
      <c r="U11" t="s">
        <v>405</v>
      </c>
      <c r="V11" t="s">
        <v>403</v>
      </c>
      <c r="X11" s="40">
        <v>43933</v>
      </c>
      <c r="Y11" s="42" t="s">
        <v>508</v>
      </c>
    </row>
    <row r="12" spans="1:25" ht="15" x14ac:dyDescent="0.25">
      <c r="A12">
        <v>2.25</v>
      </c>
      <c r="B12">
        <v>1.71</v>
      </c>
      <c r="C12" s="45">
        <f t="shared" si="1"/>
        <v>2.9239766081871288E-2</v>
      </c>
      <c r="D12" s="46">
        <f>IF(OR($A12="",$B12=""),"",A12*'MPTO_working_2-way'!$G11)</f>
        <v>2.3157894736842106</v>
      </c>
      <c r="E12" s="48">
        <f>IF(OR($A12="",$B12=""),"",B12*'MPTO_working_2-way'!$G11)</f>
        <v>1.7599999999999998</v>
      </c>
      <c r="F12" s="46">
        <f>IF(OR($A12="",$B12=""),"",'MPTO_working_2-way'!D11)</f>
        <v>2.3265306122448979</v>
      </c>
      <c r="G12" s="48">
        <f>IF(OR($A12="",$B12=""),"",'MPTO_working_2-way'!E11)</f>
        <v>1.7538461538461536</v>
      </c>
      <c r="H12" s="46">
        <f>IF(OR($A12="",$B12=""),"",'OddsRatio_working_2-way'!M11)</f>
        <v>2.3268622310856886</v>
      </c>
      <c r="I12" s="46">
        <f>IF(OR($A12="",$B12=""),"",'OddsRatio_working_2-way'!N11)</f>
        <v>1.753657747256671</v>
      </c>
      <c r="J12" s="46">
        <f>IF('Log_working_2-way'!$D11="","",A12^('Log_working_2-way'!$D11))</f>
        <v>2.331784466562643</v>
      </c>
      <c r="K12" s="48">
        <f>IF('Log_working_2-way'!$D11="","",B12^('Log_working_2-way'!$D11))</f>
        <v>1.7508722508087184</v>
      </c>
      <c r="L12" s="55">
        <f t="shared" si="2"/>
        <v>0.43181818181818182</v>
      </c>
      <c r="M12" s="55">
        <f t="shared" si="3"/>
        <v>0.56818181818181823</v>
      </c>
      <c r="N12" s="56">
        <v>100</v>
      </c>
      <c r="O12" s="56">
        <f t="shared" si="4"/>
        <v>55.55555555555555</v>
      </c>
      <c r="P12" s="56">
        <f t="shared" si="5"/>
        <v>41.520467836257311</v>
      </c>
      <c r="Q12" s="56">
        <f t="shared" si="6"/>
        <v>58.479532163742689</v>
      </c>
      <c r="R12" s="56">
        <f t="shared" si="7"/>
        <v>44.444444444444443</v>
      </c>
      <c r="S12" s="57">
        <f t="shared" si="8"/>
        <v>-2.9239766081871394</v>
      </c>
      <c r="T12" s="57">
        <f t="shared" si="9"/>
        <v>-2.9239766081871323</v>
      </c>
      <c r="U12" t="s">
        <v>154</v>
      </c>
      <c r="V12" t="s">
        <v>56</v>
      </c>
      <c r="X12" s="40">
        <v>43933</v>
      </c>
      <c r="Y12" s="42" t="s">
        <v>496</v>
      </c>
    </row>
    <row r="13" spans="1:25" ht="15" x14ac:dyDescent="0.25">
      <c r="A13">
        <v>1.43</v>
      </c>
      <c r="B13">
        <v>2.89</v>
      </c>
      <c r="C13" s="45">
        <f t="shared" si="1"/>
        <v>4.5321460546374093E-2</v>
      </c>
      <c r="D13" s="46">
        <f>IF(OR($A13="",$B13=""),"",A13*'MPTO_working_2-way'!$G12)</f>
        <v>1.4948096885813149</v>
      </c>
      <c r="E13" s="48">
        <f>IF(OR($A13="",$B13=""),"",B13*'MPTO_working_2-way'!$G12)</f>
        <v>3.0209790209790213</v>
      </c>
      <c r="F13" s="46">
        <f>IF(OR($A13="",$B13=""),"",'MPTO_working_2-way'!D12)</f>
        <v>1.4778908219643463</v>
      </c>
      <c r="G13" s="48">
        <f>IF(OR($A13="",$B13=""),"",'MPTO_working_2-way'!E12)</f>
        <v>3.0925281550492016</v>
      </c>
      <c r="H13" s="46">
        <f>IF(OR($A13="",$B13=""),"",'OddsRatio_working_2-way'!M12)</f>
        <v>1.4769834667084671</v>
      </c>
      <c r="I13" s="46">
        <f>IF(OR($A13="",$B13=""),"",'OddsRatio_working_2-way'!N12)</f>
        <v>3.096508725765124</v>
      </c>
      <c r="J13" s="46">
        <f>IF('Log_working_2-way'!$D12="","",A13^('Log_working_2-way'!$D12))</f>
        <v>1.4691846140432356</v>
      </c>
      <c r="K13" s="48">
        <f>IF('Log_working_2-way'!$D12="","",B13^('Log_working_2-way'!$D12))</f>
        <v>3.13135718876008</v>
      </c>
      <c r="L13" s="55">
        <f t="shared" si="2"/>
        <v>0.66898148148148151</v>
      </c>
      <c r="M13" s="55">
        <f t="shared" si="3"/>
        <v>0.33101851851851849</v>
      </c>
      <c r="N13" s="56">
        <v>100</v>
      </c>
      <c r="O13" s="56">
        <f t="shared" si="4"/>
        <v>30.069930069930074</v>
      </c>
      <c r="P13" s="56">
        <f t="shared" si="5"/>
        <v>65.397923875432525</v>
      </c>
      <c r="Q13" s="56">
        <f t="shared" si="6"/>
        <v>34.602076124567475</v>
      </c>
      <c r="R13" s="56">
        <f t="shared" si="7"/>
        <v>69.930069930069934</v>
      </c>
      <c r="S13" s="57">
        <f t="shared" si="8"/>
        <v>-4.5321460546374013</v>
      </c>
      <c r="T13" s="57">
        <f t="shared" si="9"/>
        <v>-4.5321460546374084</v>
      </c>
      <c r="U13" t="s">
        <v>166</v>
      </c>
      <c r="V13" t="s">
        <v>167</v>
      </c>
      <c r="X13" s="40">
        <v>43933</v>
      </c>
      <c r="Y13" s="42" t="s">
        <v>504</v>
      </c>
    </row>
    <row r="14" spans="1:25" s="52" customFormat="1" ht="15" x14ac:dyDescent="0.25">
      <c r="A14" s="44">
        <v>1.9</v>
      </c>
      <c r="B14" s="44">
        <v>1.98</v>
      </c>
      <c r="C14" s="45">
        <f t="shared" si="1"/>
        <v>3.1366294524189264E-2</v>
      </c>
      <c r="D14" s="46">
        <f>IF(OR($A14="",$B14=""),"",A14*'MPTO_working_2-way'!$G13)</f>
        <v>1.9595959595959596</v>
      </c>
      <c r="E14" s="48">
        <f>IF(OR($A14="",$B14=""),"",B14*'MPTO_working_2-way'!$G13)</f>
        <v>2.0421052631578949</v>
      </c>
      <c r="F14" s="46">
        <f>IF(OR($A14="",$B14=""),"",'MPTO_working_2-way'!D13)</f>
        <v>1.9583550234252993</v>
      </c>
      <c r="G14" s="48">
        <f>IF(OR($A14="",$B14=""),"",'MPTO_working_2-way'!E13)</f>
        <v>2.0434546442151005</v>
      </c>
      <c r="H14" s="46">
        <f>IF(OR($A14="",$B14=""),"",'OddsRatio_working_2-way'!M13)</f>
        <v>1.9583148474999099</v>
      </c>
      <c r="I14" s="46">
        <f>IF(OR($A14="",$B14=""),"",'OddsRatio_working_2-way'!N13)</f>
        <v>2.0434983894999017</v>
      </c>
      <c r="J14" s="46">
        <f>IF('Log_working_2-way'!$D13="","",A14^('Log_working_2-way'!$D13))</f>
        <v>1.9577514726651566</v>
      </c>
      <c r="K14" s="48">
        <f>IF('Log_working_2-way'!$D13="","",B14^('Log_working_2-way'!$D13))</f>
        <v>2.0441122029468173</v>
      </c>
      <c r="L14" s="55">
        <f t="shared" si="2"/>
        <v>0.51030927835051543</v>
      </c>
      <c r="M14" s="55">
        <f t="shared" si="3"/>
        <v>0.48969072164948452</v>
      </c>
      <c r="N14" s="56">
        <v>100</v>
      </c>
      <c r="O14" s="56">
        <f t="shared" si="4"/>
        <v>47.368421052631575</v>
      </c>
      <c r="P14" s="56">
        <f t="shared" si="5"/>
        <v>49.494949494949495</v>
      </c>
      <c r="Q14" s="56">
        <f t="shared" si="6"/>
        <v>50.505050505050505</v>
      </c>
      <c r="R14" s="56">
        <f t="shared" si="7"/>
        <v>52.631578947368418</v>
      </c>
      <c r="S14" s="57">
        <f t="shared" si="8"/>
        <v>-3.13662945241893</v>
      </c>
      <c r="T14" s="57">
        <f t="shared" si="9"/>
        <v>-3.1366294524189229</v>
      </c>
      <c r="U14" s="44" t="s">
        <v>451</v>
      </c>
      <c r="V14" s="44" t="s">
        <v>459</v>
      </c>
      <c r="X14" s="54">
        <v>43963</v>
      </c>
      <c r="Y14" s="53" t="s">
        <v>487</v>
      </c>
    </row>
    <row r="15" spans="1:25" ht="15" x14ac:dyDescent="0.25">
      <c r="A15">
        <v>1.56</v>
      </c>
      <c r="B15">
        <v>2.56</v>
      </c>
      <c r="C15" s="45">
        <f t="shared" si="1"/>
        <v>3.1650641025640969E-2</v>
      </c>
      <c r="D15" s="46">
        <f>IF(OR($A15="",$B15=""),"",A15*'MPTO_working_2-way'!$G14)</f>
        <v>1.609375</v>
      </c>
      <c r="E15" s="48">
        <f>IF(OR($A15="",$B15=""),"",B15*'MPTO_working_2-way'!$G14)</f>
        <v>2.641025641025641</v>
      </c>
      <c r="F15" s="46">
        <f>IF(OR($A15="",$B15=""),"",'MPTO_working_2-way'!D14)</f>
        <v>1.5994873438000641</v>
      </c>
      <c r="G15" s="48">
        <f>IF(OR($A15="",$B15=""),"",'MPTO_working_2-way'!E14)</f>
        <v>2.668091929449492</v>
      </c>
      <c r="H15" s="46">
        <f>IF(OR($A15="",$B15=""),"",'OddsRatio_working_2-way'!M14)</f>
        <v>1.5991446895152783</v>
      </c>
      <c r="I15" s="46">
        <f>IF(OR($A15="",$B15=""),"",'OddsRatio_working_2-way'!N14)</f>
        <v>2.6690459207925601</v>
      </c>
      <c r="J15" s="46">
        <f>IF('Log_working_2-way'!$D14="","",A15^('Log_working_2-way'!$D14))</f>
        <v>1.5946461678813644</v>
      </c>
      <c r="K15" s="48">
        <f>IF('Log_working_2-way'!$D14="","",B15^('Log_working_2-way'!$D14))</f>
        <v>2.6816723187887983</v>
      </c>
      <c r="L15" s="55">
        <f t="shared" si="2"/>
        <v>0.62135922330097082</v>
      </c>
      <c r="M15" s="55">
        <f t="shared" si="3"/>
        <v>0.37864077669902912</v>
      </c>
      <c r="N15" s="56">
        <v>100</v>
      </c>
      <c r="O15" s="56">
        <f t="shared" si="4"/>
        <v>35.897435897435898</v>
      </c>
      <c r="P15" s="56">
        <f t="shared" si="5"/>
        <v>60.9375</v>
      </c>
      <c r="Q15" s="56">
        <f t="shared" si="6"/>
        <v>39.0625</v>
      </c>
      <c r="R15" s="56">
        <f t="shared" si="7"/>
        <v>64.102564102564102</v>
      </c>
      <c r="S15" s="57">
        <f t="shared" si="8"/>
        <v>-3.1650641025641022</v>
      </c>
      <c r="T15" s="57">
        <f t="shared" si="9"/>
        <v>-3.1650641025641022</v>
      </c>
      <c r="U15" t="s">
        <v>234</v>
      </c>
      <c r="V15" t="s">
        <v>448</v>
      </c>
      <c r="X15" s="40">
        <v>43963</v>
      </c>
      <c r="Y15" s="42" t="s">
        <v>489</v>
      </c>
    </row>
    <row r="16" spans="1:25" ht="15" x14ac:dyDescent="0.25">
      <c r="A16">
        <v>1.41</v>
      </c>
      <c r="B16">
        <v>3.01</v>
      </c>
      <c r="C16" s="45">
        <f t="shared" si="1"/>
        <v>4.1445771777290918E-2</v>
      </c>
      <c r="D16" s="46">
        <f>IF(OR($A16="",$B16=""),"",A16*'MPTO_working_2-way'!$G15)</f>
        <v>1.4684385382059801</v>
      </c>
      <c r="E16" s="48">
        <f>IF(OR($A16="",$B16=""),"",B16*'MPTO_working_2-way'!$G15)</f>
        <v>3.1347517730496453</v>
      </c>
      <c r="F16" s="46">
        <f>IF(OR($A16="",$B16=""),"",'MPTO_working_2-way'!D15)</f>
        <v>1.4524392121969165</v>
      </c>
      <c r="G16" s="48">
        <f>IF(OR($A16="",$B16=""),"",'MPTO_working_2-way'!E15)</f>
        <v>3.210241670133505</v>
      </c>
      <c r="H16" s="46">
        <f>IF(OR($A16="",$B16=""),"",'OddsRatio_working_2-way'!M15)</f>
        <v>1.4516415608671192</v>
      </c>
      <c r="I16" s="46">
        <f>IF(OR($A16="",$B16=""),"",'OddsRatio_working_2-way'!N15)</f>
        <v>3.214145213031486</v>
      </c>
      <c r="J16" s="46">
        <f>IF('Log_working_2-way'!$D15="","",A16^('Log_working_2-way'!$D15))</f>
        <v>1.4442619327387027</v>
      </c>
      <c r="K16" s="48">
        <f>IF('Log_working_2-way'!$D15="","",B16^('Log_working_2-way'!$D15))</f>
        <v>3.2509243450889174</v>
      </c>
      <c r="L16" s="55">
        <f t="shared" si="2"/>
        <v>0.68099547511312208</v>
      </c>
      <c r="M16" s="55">
        <f t="shared" si="3"/>
        <v>0.31900452488687786</v>
      </c>
      <c r="N16" s="56">
        <v>100</v>
      </c>
      <c r="O16" s="56">
        <f t="shared" si="4"/>
        <v>29.078014184397166</v>
      </c>
      <c r="P16" s="56">
        <f t="shared" si="5"/>
        <v>66.777408637873762</v>
      </c>
      <c r="Q16" s="56">
        <f t="shared" si="6"/>
        <v>33.222591362126245</v>
      </c>
      <c r="R16" s="56">
        <f t="shared" si="7"/>
        <v>70.921985815602838</v>
      </c>
      <c r="S16" s="57">
        <f t="shared" si="8"/>
        <v>-4.1445771777290794</v>
      </c>
      <c r="T16" s="57">
        <f t="shared" si="9"/>
        <v>-4.1445771777290759</v>
      </c>
      <c r="U16" t="s">
        <v>242</v>
      </c>
      <c r="V16" t="s">
        <v>244</v>
      </c>
      <c r="X16" s="40">
        <v>43963</v>
      </c>
      <c r="Y16" s="42" t="s">
        <v>492</v>
      </c>
    </row>
    <row r="17" spans="1:25" ht="15" x14ac:dyDescent="0.25">
      <c r="A17">
        <v>1.83</v>
      </c>
      <c r="B17">
        <v>2.0699999999999998</v>
      </c>
      <c r="C17" s="45">
        <f t="shared" si="1"/>
        <v>2.9539874871307603E-2</v>
      </c>
      <c r="D17" s="46">
        <f>IF(OR($A17="",$B17=""),"",A17*'MPTO_working_2-way'!$G16)</f>
        <v>1.8840579710144929</v>
      </c>
      <c r="E17" s="48">
        <f>IF(OR($A17="",$B17=""),"",B17*'MPTO_working_2-way'!$G16)</f>
        <v>2.1311475409836067</v>
      </c>
      <c r="F17" s="46">
        <f>IF(OR($A17="",$B17=""),"",'MPTO_working_2-way'!D16)</f>
        <v>1.8808371192373576</v>
      </c>
      <c r="G17" s="48">
        <f>IF(OR($A17="",$B17=""),"",'MPTO_working_2-way'!E16)</f>
        <v>2.1352836729517204</v>
      </c>
      <c r="H17" s="46">
        <f>IF(OR($A17="",$B17=""),"",'OddsRatio_working_2-way'!M16)</f>
        <v>1.8807388571985679</v>
      </c>
      <c r="I17" s="46">
        <f>IF(OR($A17="",$B17=""),"",'OddsRatio_working_2-way'!N16)</f>
        <v>2.1354103339788768</v>
      </c>
      <c r="J17" s="46">
        <f>IF('Log_working_2-way'!$D16="","",A17^('Log_working_2-way'!$D16))</f>
        <v>1.8792804075818812</v>
      </c>
      <c r="K17" s="48">
        <f>IF('Log_working_2-way'!$D16="","",B17^('Log_working_2-way'!$D16))</f>
        <v>2.137293622577233</v>
      </c>
      <c r="L17" s="55">
        <f t="shared" si="2"/>
        <v>0.53076923076923077</v>
      </c>
      <c r="M17" s="55">
        <f t="shared" si="3"/>
        <v>0.46923076923076917</v>
      </c>
      <c r="N17" s="56">
        <v>100</v>
      </c>
      <c r="O17" s="56">
        <f t="shared" si="4"/>
        <v>45.355191256830594</v>
      </c>
      <c r="P17" s="56">
        <f t="shared" si="5"/>
        <v>51.690821256038639</v>
      </c>
      <c r="Q17" s="56">
        <f t="shared" si="6"/>
        <v>48.309178743961354</v>
      </c>
      <c r="R17" s="56">
        <f t="shared" si="7"/>
        <v>54.644808743169392</v>
      </c>
      <c r="S17" s="57">
        <f t="shared" si="8"/>
        <v>-2.9539874871307603</v>
      </c>
      <c r="T17" s="57">
        <f t="shared" si="9"/>
        <v>-2.9539874871307532</v>
      </c>
      <c r="U17" t="s">
        <v>361</v>
      </c>
      <c r="V17" t="s">
        <v>380</v>
      </c>
      <c r="X17" s="40">
        <v>43963</v>
      </c>
      <c r="Y17" s="42" t="s">
        <v>489</v>
      </c>
    </row>
    <row r="18" spans="1:25" ht="15" x14ac:dyDescent="0.25">
      <c r="A18">
        <v>1.57</v>
      </c>
      <c r="B18">
        <v>2.5499999999999998</v>
      </c>
      <c r="C18" s="45">
        <f t="shared" ref="C18:C81" si="10">IF(OR($A18="",$B18=""),"",(1/A18)+(1/B18)-1)</f>
        <v>2.9099537904333728E-2</v>
      </c>
      <c r="D18" s="46">
        <f>IF(OR($A18="",$B18=""),"",A18*'MPTO_working_2-way'!$G17)</f>
        <v>1.615686274509804</v>
      </c>
      <c r="E18" s="48">
        <f>IF(OR($A18="",$B18=""),"",B18*'MPTO_working_2-way'!$G17)</f>
        <v>2.6242038216560508</v>
      </c>
      <c r="F18" s="46">
        <f>IF(OR($A18="",$B18=""),"",'MPTO_working_2-way'!D17)</f>
        <v>1.606702116986054</v>
      </c>
      <c r="G18" s="48">
        <f>IF(OR($A18="",$B18=""),"",'MPTO_working_2-way'!E17)</f>
        <v>2.6482553332230858</v>
      </c>
      <c r="H18" s="46">
        <f>IF(OR($A18="",$B18=""),"",'OddsRatio_working_2-way'!M17)</f>
        <v>1.6064172948423148</v>
      </c>
      <c r="I18" s="46">
        <f>IF(OR($A18="",$B18=""),"",'OddsRatio_working_2-way'!N17)</f>
        <v>2.6490294859747152</v>
      </c>
      <c r="J18" s="46">
        <f>IF('Log_working_2-way'!$D17="","",A18^('Log_working_2-way'!$D17))</f>
        <v>1.602336474827694</v>
      </c>
      <c r="K18" s="48">
        <f>IF('Log_working_2-way'!$D17="","",B18^('Log_working_2-way'!$D17))</f>
        <v>2.6602016344536126</v>
      </c>
      <c r="L18" s="55">
        <f t="shared" ref="L18:L81" si="11">(1/D18)</f>
        <v>0.6189320388349514</v>
      </c>
      <c r="M18" s="55">
        <f t="shared" ref="M18:M81" si="12">(1/E18)</f>
        <v>0.38106796116504854</v>
      </c>
      <c r="N18" s="56">
        <v>100</v>
      </c>
      <c r="O18" s="56">
        <f t="shared" ref="O18:O81" si="13">(1/A18)*((N18*A18)-N18)</f>
        <v>36.30573248407643</v>
      </c>
      <c r="P18" s="56">
        <f t="shared" ref="P18:P81" si="14">(1/B18)*((N18*B18)-N18)</f>
        <v>60.784313725490193</v>
      </c>
      <c r="Q18" s="56">
        <f t="shared" ref="Q18:Q81" si="15">(1/B18)*N18</f>
        <v>39.215686274509807</v>
      </c>
      <c r="R18" s="56">
        <f t="shared" ref="R18:R81" si="16">(1/A18)*N18</f>
        <v>63.694267515923563</v>
      </c>
      <c r="S18" s="57">
        <f t="shared" ref="S18:S81" si="17">O18-Q18</f>
        <v>-2.9099537904333772</v>
      </c>
      <c r="T18" s="57">
        <f t="shared" ref="T18:T81" si="18">P18-R18</f>
        <v>-2.9099537904333701</v>
      </c>
      <c r="U18" t="s">
        <v>360</v>
      </c>
      <c r="V18" t="s">
        <v>370</v>
      </c>
      <c r="X18" s="40">
        <v>43963</v>
      </c>
      <c r="Y18" s="42" t="s">
        <v>484</v>
      </c>
    </row>
    <row r="19" spans="1:25" ht="15" x14ac:dyDescent="0.25">
      <c r="A19">
        <v>1.81</v>
      </c>
      <c r="B19">
        <v>2.1</v>
      </c>
      <c r="C19" s="45">
        <f t="shared" si="10"/>
        <v>2.8676664035780064E-2</v>
      </c>
      <c r="D19" s="46">
        <f>IF(OR($A19="",$B19=""),"",A19*'MPTO_working_2-way'!$G18)</f>
        <v>1.861904761904762</v>
      </c>
      <c r="E19" s="48">
        <f>IF(OR($A19="",$B19=""),"",B19*'MPTO_working_2-way'!$G18)</f>
        <v>2.160220994475138</v>
      </c>
      <c r="F19" s="46">
        <f>IF(OR($A19="",$B19=""),"",'MPTO_working_2-way'!D18)</f>
        <v>1.858225372769494</v>
      </c>
      <c r="G19" s="48">
        <f>IF(OR($A19="",$B19=""),"",'MPTO_working_2-way'!E18)</f>
        <v>2.1651951011107946</v>
      </c>
      <c r="H19" s="46">
        <f>IF(OR($A19="",$B19=""),"",'OddsRatio_working_2-way'!M18)</f>
        <v>1.8581163303210331</v>
      </c>
      <c r="I19" s="46">
        <f>IF(OR($A19="",$B19=""),"",'OddsRatio_working_2-way'!N18)</f>
        <v>2.1653431646335015</v>
      </c>
      <c r="J19" s="46">
        <f>IF('Log_working_2-way'!$D18="","",A19^('Log_working_2-way'!$D18))</f>
        <v>1.8564516354578522</v>
      </c>
      <c r="K19" s="48">
        <f>IF('Log_working_2-way'!$D18="","",B19^('Log_working_2-way'!$D18))</f>
        <v>2.1676082555034109</v>
      </c>
      <c r="L19" s="55">
        <f t="shared" si="11"/>
        <v>0.53708439897698212</v>
      </c>
      <c r="M19" s="55">
        <f t="shared" si="12"/>
        <v>0.46291560102301793</v>
      </c>
      <c r="N19" s="56">
        <v>100</v>
      </c>
      <c r="O19" s="56">
        <f t="shared" si="13"/>
        <v>44.751381215469614</v>
      </c>
      <c r="P19" s="56">
        <f t="shared" si="14"/>
        <v>52.38095238095238</v>
      </c>
      <c r="Q19" s="56">
        <f t="shared" si="15"/>
        <v>47.619047619047613</v>
      </c>
      <c r="R19" s="56">
        <f t="shared" si="16"/>
        <v>55.248618784530393</v>
      </c>
      <c r="S19" s="57">
        <f t="shared" si="17"/>
        <v>-2.8676664035779993</v>
      </c>
      <c r="T19" s="57">
        <f t="shared" si="18"/>
        <v>-2.8676664035780135</v>
      </c>
      <c r="U19" t="s">
        <v>362</v>
      </c>
      <c r="V19" t="s">
        <v>381</v>
      </c>
      <c r="X19" s="40">
        <v>43963</v>
      </c>
      <c r="Y19" s="42" t="s">
        <v>493</v>
      </c>
    </row>
    <row r="20" spans="1:25" ht="15" x14ac:dyDescent="0.25">
      <c r="A20">
        <v>1.64</v>
      </c>
      <c r="B20">
        <v>2.38</v>
      </c>
      <c r="C20" s="45">
        <f t="shared" si="10"/>
        <v>2.9924164787866303E-2</v>
      </c>
      <c r="D20" s="46">
        <f>IF(OR($A20="",$B20=""),"",A20*'MPTO_working_2-way'!$G19)</f>
        <v>1.6890756302521006</v>
      </c>
      <c r="E20" s="48">
        <f>IF(OR($A20="",$B20=""),"",B20*'MPTO_working_2-way'!$G19)</f>
        <v>2.4512195121951219</v>
      </c>
      <c r="F20" s="46">
        <f>IF(OR($A20="",$B20=""),"",'MPTO_working_2-way'!D19)</f>
        <v>1.6812543073742245</v>
      </c>
      <c r="G20" s="48">
        <f>IF(OR($A20="",$B20=""),"",'MPTO_working_2-way'!E19)</f>
        <v>2.4678806272129488</v>
      </c>
      <c r="H20" s="46">
        <f>IF(OR($A20="",$B20=""),"",'OddsRatio_working_2-way'!M19)</f>
        <v>1.6810052246069986</v>
      </c>
      <c r="I20" s="46">
        <f>IF(OR($A20="",$B20=""),"",'OddsRatio_working_2-way'!N19)</f>
        <v>2.468417515558841</v>
      </c>
      <c r="J20" s="46">
        <f>IF('Log_working_2-way'!$D19="","",A20^('Log_working_2-way'!$D19))</f>
        <v>1.6774595064065265</v>
      </c>
      <c r="K20" s="48">
        <f>IF('Log_working_2-way'!$D19="","",B20^('Log_working_2-way'!$D19))</f>
        <v>2.4761029855560022</v>
      </c>
      <c r="L20" s="55">
        <f t="shared" si="11"/>
        <v>0.59203980099502496</v>
      </c>
      <c r="M20" s="55">
        <f t="shared" si="12"/>
        <v>0.40796019900497515</v>
      </c>
      <c r="N20" s="56">
        <v>100</v>
      </c>
      <c r="O20" s="56">
        <f t="shared" si="13"/>
        <v>39.024390243902438</v>
      </c>
      <c r="P20" s="56">
        <f t="shared" si="14"/>
        <v>57.983193277310924</v>
      </c>
      <c r="Q20" s="56">
        <f t="shared" si="15"/>
        <v>42.016806722689076</v>
      </c>
      <c r="R20" s="56">
        <f t="shared" si="16"/>
        <v>60.975609756097562</v>
      </c>
      <c r="S20" s="57">
        <f t="shared" si="17"/>
        <v>-2.9924164787866374</v>
      </c>
      <c r="T20" s="57">
        <f t="shared" si="18"/>
        <v>-2.9924164787866374</v>
      </c>
      <c r="U20" t="s">
        <v>365</v>
      </c>
      <c r="V20" t="s">
        <v>371</v>
      </c>
      <c r="X20" s="40">
        <v>43963</v>
      </c>
      <c r="Y20" s="42" t="s">
        <v>493</v>
      </c>
    </row>
    <row r="21" spans="1:25" ht="15" x14ac:dyDescent="0.25">
      <c r="A21">
        <v>1.32</v>
      </c>
      <c r="B21">
        <v>3.64</v>
      </c>
      <c r="C21" s="45">
        <f t="shared" si="10"/>
        <v>3.2301032301032206E-2</v>
      </c>
      <c r="D21" s="46">
        <f>IF(OR($A21="",$B21=""),"",A21*'MPTO_working_2-way'!$G20)</f>
        <v>1.3626373626373627</v>
      </c>
      <c r="E21" s="48">
        <f>IF(OR($A21="",$B21=""),"",B21*'MPTO_working_2-way'!$G20)</f>
        <v>3.7575757575757573</v>
      </c>
      <c r="F21" s="46">
        <f>IF(OR($A21="",$B21=""),"",'MPTO_working_2-way'!D20)</f>
        <v>1.3487536492252414</v>
      </c>
      <c r="G21" s="48">
        <f>IF(OR($A21="",$B21=""),"",'MPTO_working_2-way'!E20)</f>
        <v>3.867353509336767</v>
      </c>
      <c r="H21" s="46">
        <f>IF(OR($A21="",$B21=""),"",'OddsRatio_working_2-way'!M20)</f>
        <v>1.3481553119113956</v>
      </c>
      <c r="I21" s="46">
        <f>IF(OR($A21="",$B21=""),"",'OddsRatio_working_2-way'!N20)</f>
        <v>3.872281323269013</v>
      </c>
      <c r="J21" s="46">
        <f>IF('Log_working_2-way'!$D20="","",A21^('Log_working_2-way'!$D20))</f>
        <v>1.3416815491524943</v>
      </c>
      <c r="K21" s="48">
        <f>IF('Log_working_2-way'!$D20="","",B21^('Log_working_2-way'!$D20))</f>
        <v>3.9267017855630555</v>
      </c>
      <c r="L21" s="55">
        <f t="shared" si="11"/>
        <v>0.7338709677419355</v>
      </c>
      <c r="M21" s="55">
        <f t="shared" si="12"/>
        <v>0.26612903225806456</v>
      </c>
      <c r="N21" s="56">
        <v>100</v>
      </c>
      <c r="O21" s="56">
        <f t="shared" si="13"/>
        <v>24.242424242424242</v>
      </c>
      <c r="P21" s="56">
        <f t="shared" si="14"/>
        <v>72.527472527472526</v>
      </c>
      <c r="Q21" s="56">
        <f t="shared" si="15"/>
        <v>27.472527472527471</v>
      </c>
      <c r="R21" s="56">
        <f t="shared" si="16"/>
        <v>75.757575757575751</v>
      </c>
      <c r="S21" s="57">
        <f t="shared" si="17"/>
        <v>-3.2301032301032286</v>
      </c>
      <c r="T21" s="57">
        <f t="shared" si="18"/>
        <v>-3.2301032301032251</v>
      </c>
      <c r="U21" t="s">
        <v>353</v>
      </c>
      <c r="V21" t="s">
        <v>379</v>
      </c>
      <c r="X21" s="40">
        <v>43963</v>
      </c>
      <c r="Y21" s="42" t="s">
        <v>486</v>
      </c>
    </row>
    <row r="22" spans="1:25" ht="15" x14ac:dyDescent="0.25">
      <c r="A22">
        <v>1.68</v>
      </c>
      <c r="B22">
        <v>2.2799999999999998</v>
      </c>
      <c r="C22" s="45">
        <f t="shared" si="10"/>
        <v>3.383458646616555E-2</v>
      </c>
      <c r="D22" s="46">
        <f>IF(OR($A22="",$B22=""),"",A22*'MPTO_working_2-way'!$G21)</f>
        <v>1.736842105263158</v>
      </c>
      <c r="E22" s="48">
        <f>IF(OR($A22="",$B22=""),"",B22*'MPTO_working_2-way'!$G21)</f>
        <v>2.3571428571428572</v>
      </c>
      <c r="F22" s="46">
        <f>IF(OR($A22="",$B22=""),"",'MPTO_working_2-way'!D21)</f>
        <v>1.7291440953412784</v>
      </c>
      <c r="G22" s="48">
        <f>IF(OR($A22="",$B22=""),"",'MPTO_working_2-way'!E21)</f>
        <v>2.3714710252600297</v>
      </c>
      <c r="H22" s="46">
        <f>IF(OR($A22="",$B22=""),"",'OddsRatio_working_2-way'!M21)</f>
        <v>1.728868986855663</v>
      </c>
      <c r="I22" s="46">
        <f>IF(OR($A22="",$B22=""),"",'OddsRatio_working_2-way'!N21)</f>
        <v>2.3719886811400706</v>
      </c>
      <c r="J22" s="46">
        <f>IF('Log_working_2-way'!$D21="","",A22^('Log_working_2-way'!$D21))</f>
        <v>1.7253734306956654</v>
      </c>
      <c r="K22" s="48">
        <f>IF('Log_working_2-way'!$D21="","",B22^('Log_working_2-way'!$D21))</f>
        <v>2.3786002597874161</v>
      </c>
      <c r="L22" s="55">
        <f t="shared" si="11"/>
        <v>0.57575757575757569</v>
      </c>
      <c r="M22" s="55">
        <f t="shared" si="12"/>
        <v>0.42424242424242425</v>
      </c>
      <c r="N22" s="56">
        <v>100</v>
      </c>
      <c r="O22" s="56">
        <f t="shared" si="13"/>
        <v>40.476190476190474</v>
      </c>
      <c r="P22" s="56">
        <f t="shared" si="14"/>
        <v>56.140350877192972</v>
      </c>
      <c r="Q22" s="56">
        <f t="shared" si="15"/>
        <v>43.859649122807021</v>
      </c>
      <c r="R22" s="56">
        <f t="shared" si="16"/>
        <v>59.523809523809526</v>
      </c>
      <c r="S22" s="57">
        <f t="shared" si="17"/>
        <v>-3.3834586466165462</v>
      </c>
      <c r="T22" s="57">
        <f t="shared" si="18"/>
        <v>-3.3834586466165533</v>
      </c>
      <c r="U22" t="s">
        <v>386</v>
      </c>
      <c r="V22" t="s">
        <v>390</v>
      </c>
      <c r="X22" s="40">
        <v>43963</v>
      </c>
      <c r="Y22" s="42" t="s">
        <v>489</v>
      </c>
    </row>
    <row r="23" spans="1:25" ht="15" x14ac:dyDescent="0.25">
      <c r="A23">
        <v>1.7</v>
      </c>
      <c r="B23">
        <v>2.2400000000000002</v>
      </c>
      <c r="C23" s="45">
        <f t="shared" si="10"/>
        <v>3.4663865546218364E-2</v>
      </c>
      <c r="D23" s="46">
        <f>IF(OR($A23="",$B23=""),"",A23*'MPTO_working_2-way'!$G22)</f>
        <v>1.7589285714285712</v>
      </c>
      <c r="E23" s="48">
        <f>IF(OR($A23="",$B23=""),"",B23*'MPTO_working_2-way'!$G22)</f>
        <v>2.3176470588235292</v>
      </c>
      <c r="F23" s="46">
        <f>IF(OR($A23="",$B23=""),"",'MPTO_working_2-way'!D22)</f>
        <v>1.7516099356025756</v>
      </c>
      <c r="G23" s="48">
        <f>IF(OR($A23="",$B23=""),"",'MPTO_working_2-way'!E22)</f>
        <v>2.3304773561811505</v>
      </c>
      <c r="H23" s="46">
        <f>IF(OR($A23="",$B23=""),"",'OddsRatio_working_2-way'!M22)</f>
        <v>1.7513428837969105</v>
      </c>
      <c r="I23" s="46">
        <f>IF(OR($A23="",$B23=""),"",'OddsRatio_working_2-way'!N22)</f>
        <v>2.3309502512973848</v>
      </c>
      <c r="J23" s="46">
        <f>IF('Log_working_2-way'!$D22="","",A23^('Log_working_2-way'!$D22))</f>
        <v>1.7480183212340654</v>
      </c>
      <c r="K23" s="48">
        <f>IF('Log_working_2-way'!$D22="","",B23^('Log_working_2-way'!$D22))</f>
        <v>2.3368656510313084</v>
      </c>
      <c r="L23" s="55">
        <f t="shared" si="11"/>
        <v>0.56852791878172593</v>
      </c>
      <c r="M23" s="55">
        <f t="shared" si="12"/>
        <v>0.43147208121827418</v>
      </c>
      <c r="N23" s="56">
        <v>100</v>
      </c>
      <c r="O23" s="56">
        <f t="shared" si="13"/>
        <v>41.176470588235297</v>
      </c>
      <c r="P23" s="56">
        <f t="shared" si="14"/>
        <v>55.357142857142868</v>
      </c>
      <c r="Q23" s="56">
        <f t="shared" si="15"/>
        <v>44.642857142857139</v>
      </c>
      <c r="R23" s="56">
        <f t="shared" si="16"/>
        <v>58.82352941176471</v>
      </c>
      <c r="S23" s="57">
        <f t="shared" si="17"/>
        <v>-3.4663865546218418</v>
      </c>
      <c r="T23" s="57">
        <f t="shared" si="18"/>
        <v>-3.4663865546218418</v>
      </c>
      <c r="U23" t="s">
        <v>383</v>
      </c>
      <c r="V23" t="s">
        <v>385</v>
      </c>
      <c r="X23" s="40">
        <v>43963</v>
      </c>
      <c r="Y23" s="42" t="s">
        <v>494</v>
      </c>
    </row>
    <row r="24" spans="1:25" ht="15" x14ac:dyDescent="0.25">
      <c r="A24">
        <v>1.65</v>
      </c>
      <c r="B24">
        <v>2.33</v>
      </c>
      <c r="C24" s="45">
        <f t="shared" si="10"/>
        <v>3.5245155416829377E-2</v>
      </c>
      <c r="D24" s="46">
        <f>IF(OR($A24="",$B24=""),"",A24*'MPTO_working_2-way'!$G23)</f>
        <v>1.7081545064377683</v>
      </c>
      <c r="E24" s="48">
        <f>IF(OR($A24="",$B24=""),"",B24*'MPTO_working_2-way'!$G23)</f>
        <v>2.4121212121212126</v>
      </c>
      <c r="F24" s="46">
        <f>IF(OR($A24="",$B24=""),"",'MPTO_working_2-way'!D23)</f>
        <v>1.6994142999226434</v>
      </c>
      <c r="G24" s="48">
        <f>IF(OR($A24="",$B24=""),"",'MPTO_working_2-way'!E23)</f>
        <v>2.4297677358192451</v>
      </c>
      <c r="H24" s="46">
        <f>IF(OR($A24="",$B24=""),"",'OddsRatio_working_2-way'!M23)</f>
        <v>1.6990864070422753</v>
      </c>
      <c r="I24" s="46">
        <f>IF(OR($A24="",$B24=""),"",'OddsRatio_working_2-way'!N23)</f>
        <v>2.4304383405634256</v>
      </c>
      <c r="J24" s="46">
        <f>IF('Log_working_2-way'!$D23="","",A24^('Log_working_2-way'!$D23))</f>
        <v>1.6951127521022427</v>
      </c>
      <c r="K24" s="48">
        <f>IF('Log_working_2-way'!$D23="","",B24^('Log_working_2-way'!$D23))</f>
        <v>2.4386155296037653</v>
      </c>
      <c r="L24" s="55">
        <f t="shared" si="11"/>
        <v>0.58542713567839189</v>
      </c>
      <c r="M24" s="55">
        <f t="shared" si="12"/>
        <v>0.41457286432160795</v>
      </c>
      <c r="N24" s="56">
        <v>100</v>
      </c>
      <c r="O24" s="56">
        <f t="shared" si="13"/>
        <v>39.393939393939398</v>
      </c>
      <c r="P24" s="56">
        <f t="shared" si="14"/>
        <v>57.081545064377686</v>
      </c>
      <c r="Q24" s="56">
        <f t="shared" si="15"/>
        <v>42.918454935622321</v>
      </c>
      <c r="R24" s="56">
        <f t="shared" si="16"/>
        <v>60.606060606060609</v>
      </c>
      <c r="S24" s="57">
        <f t="shared" si="17"/>
        <v>-3.5245155416829235</v>
      </c>
      <c r="T24" s="57">
        <f t="shared" si="18"/>
        <v>-3.5245155416829235</v>
      </c>
      <c r="U24" t="s">
        <v>355</v>
      </c>
      <c r="V24" t="s">
        <v>372</v>
      </c>
      <c r="X24" s="40">
        <v>43963</v>
      </c>
      <c r="Y24" s="42" t="s">
        <v>494</v>
      </c>
    </row>
    <row r="25" spans="1:25" ht="15" x14ac:dyDescent="0.25">
      <c r="A25">
        <v>1.91</v>
      </c>
      <c r="B25">
        <v>1.98</v>
      </c>
      <c r="C25" s="45">
        <f t="shared" si="10"/>
        <v>2.861071447458885E-2</v>
      </c>
      <c r="D25" s="46">
        <f>IF(OR($A25="",$B25=""),"",A25*'MPTO_working_2-way'!$G24)</f>
        <v>1.9646464646464645</v>
      </c>
      <c r="E25" s="48">
        <f>IF(OR($A25="",$B25=""),"",B25*'MPTO_working_2-way'!$G24)</f>
        <v>2.0366492146596857</v>
      </c>
      <c r="F25" s="46">
        <f>IF(OR($A25="",$B25=""),"",'MPTO_working_2-way'!D24)</f>
        <v>1.9636533568721115</v>
      </c>
      <c r="G25" s="48">
        <f>IF(OR($A25="",$B25=""),"",'MPTO_working_2-way'!E24)</f>
        <v>2.0377175494369308</v>
      </c>
      <c r="H25" s="46">
        <f>IF(OR($A25="",$B25=""),"",'OddsRatio_working_2-way'!M24)</f>
        <v>1.9636241116594322</v>
      </c>
      <c r="I25" s="46">
        <f>IF(OR($A25="",$B25=""),"",'OddsRatio_working_2-way'!N24)</f>
        <v>2.0377490433255412</v>
      </c>
      <c r="J25" s="46">
        <f>IF('Log_working_2-way'!$D24="","",A25^('Log_working_2-way'!$D24))</f>
        <v>1.9631742210121639</v>
      </c>
      <c r="K25" s="48">
        <f>IF('Log_working_2-way'!$D24="","",B25^('Log_working_2-way'!$D24))</f>
        <v>2.0382337672504618</v>
      </c>
      <c r="L25" s="55">
        <f t="shared" si="11"/>
        <v>0.50899742930591263</v>
      </c>
      <c r="M25" s="55">
        <f t="shared" si="12"/>
        <v>0.49100257069408743</v>
      </c>
      <c r="N25" s="56">
        <v>100</v>
      </c>
      <c r="O25" s="56">
        <f t="shared" si="13"/>
        <v>47.643979057591622</v>
      </c>
      <c r="P25" s="56">
        <f t="shared" si="14"/>
        <v>49.494949494949495</v>
      </c>
      <c r="Q25" s="56">
        <f t="shared" si="15"/>
        <v>50.505050505050505</v>
      </c>
      <c r="R25" s="56">
        <f t="shared" si="16"/>
        <v>52.356020942408378</v>
      </c>
      <c r="S25" s="57">
        <f t="shared" si="17"/>
        <v>-2.8610714474588832</v>
      </c>
      <c r="T25" s="57">
        <f t="shared" si="18"/>
        <v>-2.8610714474588832</v>
      </c>
      <c r="U25" t="s">
        <v>384</v>
      </c>
      <c r="V25" t="s">
        <v>373</v>
      </c>
      <c r="X25" s="40">
        <v>43963</v>
      </c>
      <c r="Y25" s="42" t="s">
        <v>491</v>
      </c>
    </row>
    <row r="26" spans="1:25" ht="15" x14ac:dyDescent="0.25">
      <c r="A26">
        <v>2.02</v>
      </c>
      <c r="B26">
        <v>1.8839999999999999</v>
      </c>
      <c r="C26" s="45">
        <f t="shared" si="10"/>
        <v>2.5835067583191318E-2</v>
      </c>
      <c r="D26" s="46">
        <f>IF(OR($A26="",$B26=""),"",A26*'MPTO_working_2-way'!$G25)</f>
        <v>2.0721868365180467</v>
      </c>
      <c r="E26" s="48">
        <f>IF(OR($A26="",$B26=""),"",B26*'MPTO_working_2-way'!$G25)</f>
        <v>1.9326732673267324</v>
      </c>
      <c r="F26" s="46">
        <f>IF(OR($A26="",$B26=""),"",'MPTO_working_2-way'!D25)</f>
        <v>2.0741209042750319</v>
      </c>
      <c r="G26" s="48">
        <f>IF(OR($A26="",$B26=""),"",'MPTO_working_2-way'!E25)</f>
        <v>1.9309938909297555</v>
      </c>
      <c r="H26" s="46">
        <f>IF(OR($A26="",$B26=""),"",'OddsRatio_working_2-way'!M25)</f>
        <v>2.074172311059149</v>
      </c>
      <c r="I26" s="46">
        <f>IF(OR($A26="",$B26=""),"",'OddsRatio_working_2-way'!N25)</f>
        <v>1.9309493362512617</v>
      </c>
      <c r="J26" s="46">
        <f>IF('Log_working_2-way'!$D25="","",A26^('Log_working_2-way'!$D25))</f>
        <v>2.0750484494711445</v>
      </c>
      <c r="K26" s="48">
        <f>IF('Log_working_2-way'!$D25="","",B26^('Log_working_2-way'!$D25))</f>
        <v>1.9301906351215439</v>
      </c>
      <c r="L26" s="55">
        <f t="shared" si="11"/>
        <v>0.48258196721311475</v>
      </c>
      <c r="M26" s="55">
        <f t="shared" si="12"/>
        <v>0.51741803278688536</v>
      </c>
      <c r="N26" s="56">
        <v>100</v>
      </c>
      <c r="O26" s="56">
        <f t="shared" si="13"/>
        <v>50.495049504950494</v>
      </c>
      <c r="P26" s="56">
        <f t="shared" si="14"/>
        <v>46.921443736730346</v>
      </c>
      <c r="Q26" s="56">
        <f t="shared" si="15"/>
        <v>53.07855626326964</v>
      </c>
      <c r="R26" s="56">
        <f t="shared" si="16"/>
        <v>49.504950495049506</v>
      </c>
      <c r="S26" s="57">
        <f t="shared" si="17"/>
        <v>-2.583506758319146</v>
      </c>
      <c r="T26" s="57">
        <f t="shared" si="18"/>
        <v>-2.5835067583191602</v>
      </c>
      <c r="U26" t="s">
        <v>73</v>
      </c>
      <c r="V26" t="s">
        <v>134</v>
      </c>
      <c r="X26" s="40">
        <v>43963</v>
      </c>
      <c r="Y26" s="42" t="s">
        <v>484</v>
      </c>
    </row>
    <row r="27" spans="1:25" ht="15" x14ac:dyDescent="0.25">
      <c r="A27">
        <v>1.31</v>
      </c>
      <c r="B27">
        <v>3.62</v>
      </c>
      <c r="C27" s="45">
        <f t="shared" si="10"/>
        <v>3.9601872548606032E-2</v>
      </c>
      <c r="D27" s="46">
        <f>IF(OR($A27="",$B27=""),"",A27*'MPTO_working_2-way'!$G26)</f>
        <v>1.3618784530386741</v>
      </c>
      <c r="E27" s="48">
        <f>IF(OR($A27="",$B27=""),"",B27*'MPTO_working_2-way'!$G26)</f>
        <v>3.7633587786259541</v>
      </c>
      <c r="F27" s="46">
        <f>IF(OR($A27="",$B27=""),"",'MPTO_working_2-way'!D26)</f>
        <v>1.3448852840248433</v>
      </c>
      <c r="G27" s="48">
        <f>IF(OR($A27="",$B27=""),"",'MPTO_working_2-way'!E26)</f>
        <v>3.8995148425293964</v>
      </c>
      <c r="H27" s="46">
        <f>IF(OR($A27="",$B27=""),"",'OddsRatio_working_2-way'!M26)</f>
        <v>1.3439776310852536</v>
      </c>
      <c r="I27" s="46">
        <f>IF(OR($A27="",$B27=""),"",'OddsRatio_working_2-way'!N26)</f>
        <v>3.9071657853011752</v>
      </c>
      <c r="J27" s="46">
        <f>IF('Log_working_2-way'!$D26="","",A27^('Log_working_2-way'!$D26))</f>
        <v>1.3360377766290017</v>
      </c>
      <c r="K27" s="48">
        <f>IF('Log_working_2-way'!$D26="","",B27^('Log_working_2-way'!$D26))</f>
        <v>3.9758558993689745</v>
      </c>
      <c r="L27" s="55">
        <f t="shared" si="11"/>
        <v>0.73427991886409738</v>
      </c>
      <c r="M27" s="55">
        <f t="shared" si="12"/>
        <v>0.26572008113590262</v>
      </c>
      <c r="N27" s="56">
        <v>100</v>
      </c>
      <c r="O27" s="56">
        <f t="shared" si="13"/>
        <v>23.664122137404579</v>
      </c>
      <c r="P27" s="56">
        <f t="shared" si="14"/>
        <v>72.375690607734811</v>
      </c>
      <c r="Q27" s="56">
        <f t="shared" si="15"/>
        <v>27.624309392265197</v>
      </c>
      <c r="R27" s="56">
        <f t="shared" si="16"/>
        <v>76.33587786259541</v>
      </c>
      <c r="S27" s="57">
        <f t="shared" si="17"/>
        <v>-3.9601872548606174</v>
      </c>
      <c r="T27" s="57">
        <f t="shared" si="18"/>
        <v>-3.9601872548605996</v>
      </c>
      <c r="U27" t="s">
        <v>68</v>
      </c>
      <c r="V27" t="s">
        <v>41</v>
      </c>
      <c r="X27" s="40">
        <v>43963</v>
      </c>
      <c r="Y27" s="42" t="s">
        <v>487</v>
      </c>
    </row>
    <row r="28" spans="1:25" ht="15" x14ac:dyDescent="0.25">
      <c r="A28">
        <v>1.75</v>
      </c>
      <c r="B28">
        <v>2.1800000000000002</v>
      </c>
      <c r="C28" s="45">
        <f t="shared" si="10"/>
        <v>3.0144167758846541E-2</v>
      </c>
      <c r="D28" s="46">
        <f>IF(OR($A28="",$B28=""),"",A28*'MPTO_working_2-way'!$G27)</f>
        <v>1.8027522935779814</v>
      </c>
      <c r="E28" s="48">
        <f>IF(OR($A28="",$B28=""),"",B28*'MPTO_working_2-way'!$G27)</f>
        <v>2.2457142857142856</v>
      </c>
      <c r="F28" s="46">
        <f>IF(OR($A28="",$B28=""),"",'MPTO_working_2-way'!D27)</f>
        <v>1.797408716136631</v>
      </c>
      <c r="G28" s="48">
        <f>IF(OR($A28="",$B28=""),"",'MPTO_working_2-way'!E27)</f>
        <v>2.2540620384047267</v>
      </c>
      <c r="H28" s="46">
        <f>IF(OR($A28="",$B28=""),"",'OddsRatio_working_2-way'!M27)</f>
        <v>1.797241005179101</v>
      </c>
      <c r="I28" s="46">
        <f>IF(OR($A28="",$B28=""),"",'OddsRatio_working_2-way'!N27)</f>
        <v>2.2543258481484516</v>
      </c>
      <c r="J28" s="46">
        <f>IF('Log_working_2-way'!$D27="","",A28^('Log_working_2-way'!$D27))</f>
        <v>1.7948212842092994</v>
      </c>
      <c r="K28" s="48">
        <f>IF('Log_working_2-way'!$D27="","",B28^('Log_working_2-way'!$D27))</f>
        <v>2.2581444657647705</v>
      </c>
      <c r="L28" s="55">
        <f t="shared" si="11"/>
        <v>0.55470737913486012</v>
      </c>
      <c r="M28" s="55">
        <f t="shared" si="12"/>
        <v>0.44529262086513999</v>
      </c>
      <c r="N28" s="56">
        <v>100</v>
      </c>
      <c r="O28" s="56">
        <f t="shared" si="13"/>
        <v>42.857142857142854</v>
      </c>
      <c r="P28" s="56">
        <f t="shared" si="14"/>
        <v>54.128440366972484</v>
      </c>
      <c r="Q28" s="56">
        <f t="shared" si="15"/>
        <v>45.871559633027523</v>
      </c>
      <c r="R28" s="56">
        <f t="shared" si="16"/>
        <v>57.142857142857139</v>
      </c>
      <c r="S28" s="57">
        <f t="shared" si="17"/>
        <v>-3.0144167758846692</v>
      </c>
      <c r="T28" s="57">
        <f t="shared" si="18"/>
        <v>-3.014416775884655</v>
      </c>
      <c r="U28" t="s">
        <v>72</v>
      </c>
      <c r="V28" t="s">
        <v>137</v>
      </c>
      <c r="X28" s="40">
        <v>43963</v>
      </c>
      <c r="Y28" s="42" t="s">
        <v>488</v>
      </c>
    </row>
    <row r="29" spans="1:25" ht="15" x14ac:dyDescent="0.25">
      <c r="A29">
        <v>1.49</v>
      </c>
      <c r="B29">
        <v>2.76</v>
      </c>
      <c r="C29" s="45">
        <f t="shared" si="10"/>
        <v>3.3459780177025777E-2</v>
      </c>
      <c r="D29" s="46">
        <f>IF(OR($A29="",$B29=""),"",A29*'MPTO_working_2-way'!$G28)</f>
        <v>1.5398550724637683</v>
      </c>
      <c r="E29" s="48">
        <f>IF(OR($A29="",$B29=""),"",B29*'MPTO_working_2-way'!$G28)</f>
        <v>2.852348993288591</v>
      </c>
      <c r="F29" s="46">
        <f>IF(OR($A29="",$B29=""),"",'MPTO_working_2-way'!D28)</f>
        <v>1.5280915576694414</v>
      </c>
      <c r="G29" s="48">
        <f>IF(OR($A29="",$B29=""),"",'MPTO_working_2-way'!E28)</f>
        <v>2.8936110329299192</v>
      </c>
      <c r="H29" s="46">
        <f>IF(OR($A29="",$B29=""),"",'OddsRatio_working_2-way'!M28)</f>
        <v>1.5276448530110862</v>
      </c>
      <c r="I29" s="46">
        <f>IF(OR($A29="",$B29=""),"",'OddsRatio_working_2-way'!N28)</f>
        <v>2.8952141659173716</v>
      </c>
      <c r="J29" s="46">
        <f>IF('Log_working_2-way'!$D28="","",A29^('Log_working_2-way'!$D28))</f>
        <v>1.5222677768974013</v>
      </c>
      <c r="K29" s="48">
        <f>IF('Log_working_2-way'!$D28="","",B29^('Log_working_2-way'!$D28))</f>
        <v>2.9147265909079012</v>
      </c>
      <c r="L29" s="55">
        <f t="shared" si="11"/>
        <v>0.64941176470588224</v>
      </c>
      <c r="M29" s="55">
        <f t="shared" si="12"/>
        <v>0.35058823529411759</v>
      </c>
      <c r="N29" s="56">
        <v>100</v>
      </c>
      <c r="O29" s="56">
        <f t="shared" si="13"/>
        <v>32.885906040268459</v>
      </c>
      <c r="P29" s="56">
        <f t="shared" si="14"/>
        <v>63.768115942028999</v>
      </c>
      <c r="Q29" s="56">
        <f t="shared" si="15"/>
        <v>36.231884057971023</v>
      </c>
      <c r="R29" s="56">
        <f t="shared" si="16"/>
        <v>67.114093959731548</v>
      </c>
      <c r="S29" s="57">
        <f t="shared" si="17"/>
        <v>-3.3459780177025635</v>
      </c>
      <c r="T29" s="57">
        <f t="shared" si="18"/>
        <v>-3.3459780177025493</v>
      </c>
      <c r="U29" t="s">
        <v>35</v>
      </c>
      <c r="V29" t="s">
        <v>138</v>
      </c>
      <c r="X29" s="40">
        <v>43963</v>
      </c>
      <c r="Y29" s="42" t="s">
        <v>488</v>
      </c>
    </row>
    <row r="30" spans="1:25" ht="15" x14ac:dyDescent="0.25">
      <c r="A30">
        <v>2.46</v>
      </c>
      <c r="B30">
        <v>1.59</v>
      </c>
      <c r="C30" s="45">
        <f t="shared" si="10"/>
        <v>3.5434882650713373E-2</v>
      </c>
      <c r="D30" s="46">
        <f>IF(OR($A30="",$B30=""),"",A30*'MPTO_working_2-way'!$G29)</f>
        <v>2.5471698113207548</v>
      </c>
      <c r="E30" s="48">
        <f>IF(OR($A30="",$B30=""),"",B30*'MPTO_working_2-way'!$G29)</f>
        <v>1.6463414634146343</v>
      </c>
      <c r="F30" s="46">
        <f>IF(OR($A30="",$B30=""),"",'MPTO_working_2-way'!D29)</f>
        <v>2.5721049516669958</v>
      </c>
      <c r="G30" s="48">
        <f>IF(OR($A30="",$B30=""),"",'MPTO_working_2-way'!E29)</f>
        <v>1.6360898481616264</v>
      </c>
      <c r="H30" s="46">
        <f>IF(OR($A30="",$B30=""),"",'OddsRatio_working_2-way'!M29)</f>
        <v>2.5730785966335055</v>
      </c>
      <c r="I30" s="46">
        <f>IF(OR($A30="",$B30=""),"",'OddsRatio_working_2-way'!N29)</f>
        <v>1.6356961452149104</v>
      </c>
      <c r="J30" s="46">
        <f>IF('Log_working_2-way'!$D29="","",A30^('Log_working_2-way'!$D29))</f>
        <v>2.5847141060445584</v>
      </c>
      <c r="K30" s="48">
        <f>IF('Log_working_2-way'!$D29="","",B30^('Log_working_2-way'!$D29))</f>
        <v>1.6310286481237015</v>
      </c>
      <c r="L30" s="55">
        <f t="shared" si="11"/>
        <v>0.3925925925925926</v>
      </c>
      <c r="M30" s="55">
        <f t="shared" si="12"/>
        <v>0.6074074074074074</v>
      </c>
      <c r="N30" s="56">
        <v>100</v>
      </c>
      <c r="O30" s="56">
        <f t="shared" si="13"/>
        <v>59.349593495934961</v>
      </c>
      <c r="P30" s="56">
        <f t="shared" si="14"/>
        <v>37.106918238993707</v>
      </c>
      <c r="Q30" s="56">
        <f t="shared" si="15"/>
        <v>62.893081761006286</v>
      </c>
      <c r="R30" s="56">
        <f t="shared" si="16"/>
        <v>40.650406504065039</v>
      </c>
      <c r="S30" s="57">
        <f t="shared" si="17"/>
        <v>-3.5434882650713249</v>
      </c>
      <c r="T30" s="57">
        <f t="shared" si="18"/>
        <v>-3.543488265071332</v>
      </c>
      <c r="U30" t="s">
        <v>46</v>
      </c>
      <c r="V30" t="s">
        <v>40</v>
      </c>
      <c r="X30" s="40">
        <v>43963</v>
      </c>
      <c r="Y30" s="53" t="s">
        <v>487</v>
      </c>
    </row>
    <row r="31" spans="1:25" ht="15" x14ac:dyDescent="0.25">
      <c r="A31">
        <v>1.93</v>
      </c>
      <c r="B31">
        <v>1.95</v>
      </c>
      <c r="C31" s="45">
        <f t="shared" si="10"/>
        <v>3.0955227846419575E-2</v>
      </c>
      <c r="D31" s="46">
        <f>IF(OR($A31="",$B31=""),"",A31*'MPTO_working_2-way'!$G30)</f>
        <v>1.9897435897435898</v>
      </c>
      <c r="E31" s="48">
        <f>IF(OR($A31="",$B31=""),"",B31*'MPTO_working_2-way'!$G30)</f>
        <v>2.0103626943005182</v>
      </c>
      <c r="F31" s="46">
        <f>IF(OR($A31="",$B31=""),"",'MPTO_working_2-way'!D30)</f>
        <v>1.9894277785119598</v>
      </c>
      <c r="G31" s="48">
        <f>IF(OR($A31="",$B31=""),"",'MPTO_working_2-way'!E30)</f>
        <v>2.0106851876586083</v>
      </c>
      <c r="H31" s="46">
        <f>IF(OR($A31="",$B31=""),"",'OddsRatio_working_2-way'!M30)</f>
        <v>1.9894176915848294</v>
      </c>
      <c r="I31" s="46">
        <f>IF(OR($A31="",$B31=""),"",'OddsRatio_working_2-way'!N30)</f>
        <v>2.0106954914038573</v>
      </c>
      <c r="J31" s="46">
        <f>IF('Log_working_2-way'!$D30="","",A31^('Log_working_2-way'!$D30))</f>
        <v>1.9892742724695103</v>
      </c>
      <c r="K31" s="48">
        <f>IF('Log_working_2-way'!$D30="","",B31^('Log_working_2-way'!$D30))</f>
        <v>2.0108420160403986</v>
      </c>
      <c r="L31" s="55">
        <f t="shared" si="11"/>
        <v>0.50257731958762886</v>
      </c>
      <c r="M31" s="55">
        <f t="shared" si="12"/>
        <v>0.49742268041237114</v>
      </c>
      <c r="N31" s="56">
        <v>100</v>
      </c>
      <c r="O31" s="56">
        <f t="shared" si="13"/>
        <v>48.186528497409334</v>
      </c>
      <c r="P31" s="56">
        <f t="shared" si="14"/>
        <v>48.717948717948723</v>
      </c>
      <c r="Q31" s="56">
        <f t="shared" si="15"/>
        <v>51.282051282051292</v>
      </c>
      <c r="R31" s="56">
        <f t="shared" si="16"/>
        <v>51.81347150259068</v>
      </c>
      <c r="S31" s="57">
        <f t="shared" si="17"/>
        <v>-3.0955227846419575</v>
      </c>
      <c r="T31" s="57">
        <f t="shared" si="18"/>
        <v>-3.0955227846419575</v>
      </c>
      <c r="U31" t="s">
        <v>42</v>
      </c>
      <c r="V31" t="s">
        <v>49</v>
      </c>
      <c r="X31" s="40">
        <v>43963</v>
      </c>
      <c r="Y31" s="42" t="s">
        <v>493</v>
      </c>
    </row>
    <row r="32" spans="1:25" ht="15" x14ac:dyDescent="0.25">
      <c r="A32">
        <v>2.5</v>
      </c>
      <c r="B32">
        <v>1.58</v>
      </c>
      <c r="C32" s="45">
        <f t="shared" si="10"/>
        <v>3.2911392405063244E-2</v>
      </c>
      <c r="D32" s="46">
        <f>IF(OR($A32="",$B32=""),"",A32*'MPTO_working_2-way'!$G31)</f>
        <v>2.5822784810126582</v>
      </c>
      <c r="E32" s="48">
        <f>IF(OR($A32="",$B32=""),"",B32*'MPTO_working_2-way'!$G31)</f>
        <v>1.6319999999999999</v>
      </c>
      <c r="F32" s="46">
        <f>IF(OR($A32="",$B32=""),"",'MPTO_working_2-way'!D31)</f>
        <v>2.6072607260726071</v>
      </c>
      <c r="G32" s="48">
        <f>IF(OR($A32="",$B32=""),"",'MPTO_working_2-way'!E31)</f>
        <v>1.62217659137577</v>
      </c>
      <c r="H32" s="46">
        <f>IF(OR($A32="",$B32=""),"",'OddsRatio_working_2-way'!M31)</f>
        <v>2.6081688022566918</v>
      </c>
      <c r="I32" s="46">
        <f>IF(OR($A32="",$B32=""),"",'OddsRatio_working_2-way'!N31)</f>
        <v>1.6218252702059208</v>
      </c>
      <c r="J32" s="46">
        <f>IF('Log_working_2-way'!$D31="","",A32^('Log_working_2-way'!$D31))</f>
        <v>2.6198085173024386</v>
      </c>
      <c r="K32" s="48">
        <f>IF('Log_working_2-way'!$D31="","",B32^('Log_working_2-way'!$D31))</f>
        <v>1.6173569217090376</v>
      </c>
      <c r="L32" s="55">
        <f t="shared" si="11"/>
        <v>0.38725490196078433</v>
      </c>
      <c r="M32" s="55">
        <f t="shared" si="12"/>
        <v>0.61274509803921573</v>
      </c>
      <c r="N32" s="56">
        <v>100</v>
      </c>
      <c r="O32" s="56">
        <f t="shared" si="13"/>
        <v>60</v>
      </c>
      <c r="P32" s="56">
        <f t="shared" si="14"/>
        <v>36.708860759493668</v>
      </c>
      <c r="Q32" s="56">
        <f t="shared" si="15"/>
        <v>63.291139240506325</v>
      </c>
      <c r="R32" s="56">
        <f t="shared" si="16"/>
        <v>40</v>
      </c>
      <c r="S32" s="57">
        <f t="shared" si="17"/>
        <v>-3.2911392405063253</v>
      </c>
      <c r="T32" s="57">
        <f t="shared" si="18"/>
        <v>-3.2911392405063324</v>
      </c>
      <c r="U32" t="s">
        <v>82</v>
      </c>
      <c r="V32" t="s">
        <v>80</v>
      </c>
      <c r="X32" s="40">
        <v>43963</v>
      </c>
      <c r="Y32" s="53" t="s">
        <v>494</v>
      </c>
    </row>
    <row r="33" spans="1:25" ht="15" x14ac:dyDescent="0.25">
      <c r="A33">
        <v>2.15</v>
      </c>
      <c r="B33">
        <v>1.76</v>
      </c>
      <c r="C33" s="45">
        <f t="shared" si="10"/>
        <v>3.3298097251585723E-2</v>
      </c>
      <c r="D33" s="46">
        <f>IF(OR($A33="",$B33=""),"",A33*'MPTO_working_2-way'!$G32)</f>
        <v>2.2215909090909092</v>
      </c>
      <c r="E33" s="48">
        <f>IF(OR($A33="",$B33=""),"",B33*'MPTO_working_2-way'!$G32)</f>
        <v>1.8186046511627909</v>
      </c>
      <c r="F33" s="46">
        <f>IF(OR($A33="",$B33=""),"",'MPTO_working_2-way'!D32)</f>
        <v>2.2298173246906305</v>
      </c>
      <c r="G33" s="48">
        <f>IF(OR($A33="",$B33=""),"",'MPTO_working_2-way'!E32)</f>
        <v>1.8131288931480596</v>
      </c>
      <c r="H33" s="46">
        <f>IF(OR($A33="",$B33=""),"",'OddsRatio_working_2-way'!M32)</f>
        <v>2.2301048307916052</v>
      </c>
      <c r="I33" s="46">
        <f>IF(OR($A33="",$B33=""),"",'OddsRatio_working_2-way'!N32)</f>
        <v>1.8129388446970602</v>
      </c>
      <c r="J33" s="46">
        <f>IF('Log_working_2-way'!$D32="","",A33^('Log_working_2-way'!$D32))</f>
        <v>2.2338767288490446</v>
      </c>
      <c r="K33" s="48">
        <f>IF('Log_working_2-way'!$D32="","",B33^('Log_working_2-way'!$D32))</f>
        <v>1.8104537322239227</v>
      </c>
      <c r="L33" s="55">
        <f t="shared" si="11"/>
        <v>0.45012787723785164</v>
      </c>
      <c r="M33" s="55">
        <f t="shared" si="12"/>
        <v>0.54987212276214825</v>
      </c>
      <c r="N33" s="56">
        <v>100</v>
      </c>
      <c r="O33" s="56">
        <f t="shared" si="13"/>
        <v>53.488372093023258</v>
      </c>
      <c r="P33" s="56">
        <f t="shared" si="14"/>
        <v>43.181818181818187</v>
      </c>
      <c r="Q33" s="56">
        <f t="shared" si="15"/>
        <v>56.81818181818182</v>
      </c>
      <c r="R33" s="56">
        <f t="shared" si="16"/>
        <v>46.511627906976742</v>
      </c>
      <c r="S33" s="57">
        <f t="shared" si="17"/>
        <v>-3.3298097251585617</v>
      </c>
      <c r="T33" s="57">
        <f t="shared" si="18"/>
        <v>-3.3298097251585546</v>
      </c>
      <c r="U33" t="s">
        <v>285</v>
      </c>
      <c r="V33" t="s">
        <v>284</v>
      </c>
      <c r="X33" s="40">
        <v>43963</v>
      </c>
      <c r="Y33" s="42" t="s">
        <v>490</v>
      </c>
    </row>
    <row r="34" spans="1:25" ht="15" x14ac:dyDescent="0.25">
      <c r="A34">
        <v>1.91</v>
      </c>
      <c r="B34">
        <v>1.98</v>
      </c>
      <c r="C34" s="45">
        <f t="shared" si="10"/>
        <v>2.861071447458885E-2</v>
      </c>
      <c r="D34" s="46">
        <f>IF(OR($A34="",$B34=""),"",A34*'MPTO_working_2-way'!$G33)</f>
        <v>1.9646464646464645</v>
      </c>
      <c r="E34" s="48">
        <f>IF(OR($A34="",$B34=""),"",B34*'MPTO_working_2-way'!$G33)</f>
        <v>2.0366492146596857</v>
      </c>
      <c r="F34" s="46">
        <f>IF(OR($A34="",$B34=""),"",'MPTO_working_2-way'!D33)</f>
        <v>1.9636533568721115</v>
      </c>
      <c r="G34" s="48">
        <f>IF(OR($A34="",$B34=""),"",'MPTO_working_2-way'!E33)</f>
        <v>2.0377175494369308</v>
      </c>
      <c r="H34" s="46">
        <f>IF(OR($A34="",$B34=""),"",'OddsRatio_working_2-way'!M33)</f>
        <v>1.9636241116594322</v>
      </c>
      <c r="I34" s="46">
        <f>IF(OR($A34="",$B34=""),"",'OddsRatio_working_2-way'!N33)</f>
        <v>2.0377490433255412</v>
      </c>
      <c r="J34" s="46">
        <f>IF('Log_working_2-way'!$D33="","",A34^('Log_working_2-way'!$D33))</f>
        <v>1.9631742210121639</v>
      </c>
      <c r="K34" s="48">
        <f>IF('Log_working_2-way'!$D33="","",B34^('Log_working_2-way'!$D33))</f>
        <v>2.0382337672504618</v>
      </c>
      <c r="L34" s="55">
        <f t="shared" si="11"/>
        <v>0.50899742930591263</v>
      </c>
      <c r="M34" s="55">
        <f t="shared" si="12"/>
        <v>0.49100257069408743</v>
      </c>
      <c r="N34" s="56">
        <v>100</v>
      </c>
      <c r="O34" s="56">
        <f t="shared" si="13"/>
        <v>47.643979057591622</v>
      </c>
      <c r="P34" s="56">
        <f t="shared" si="14"/>
        <v>49.494949494949495</v>
      </c>
      <c r="Q34" s="56">
        <f t="shared" si="15"/>
        <v>50.505050505050505</v>
      </c>
      <c r="R34" s="56">
        <f t="shared" si="16"/>
        <v>52.356020942408378</v>
      </c>
      <c r="S34" s="57">
        <f t="shared" si="17"/>
        <v>-2.8610714474588832</v>
      </c>
      <c r="T34" s="57">
        <f t="shared" si="18"/>
        <v>-2.8610714474588832</v>
      </c>
      <c r="U34" t="s">
        <v>47</v>
      </c>
      <c r="V34" t="s">
        <v>85</v>
      </c>
      <c r="X34" s="40">
        <v>43963</v>
      </c>
      <c r="Y34" s="42" t="s">
        <v>487</v>
      </c>
    </row>
    <row r="35" spans="1:25" ht="15" x14ac:dyDescent="0.25">
      <c r="A35">
        <v>2.54</v>
      </c>
      <c r="B35">
        <v>1.56</v>
      </c>
      <c r="C35" s="45">
        <f t="shared" si="10"/>
        <v>3.4726428427215739E-2</v>
      </c>
      <c r="D35" s="46">
        <f>IF(OR($A35="",$B35=""),"",A35*'MPTO_working_2-way'!$G34)</f>
        <v>2.6282051282051282</v>
      </c>
      <c r="E35" s="48">
        <f>IF(OR($A35="",$B35=""),"",B35*'MPTO_working_2-way'!$G34)</f>
        <v>1.6141732283464567</v>
      </c>
      <c r="F35" s="46">
        <f>IF(OR($A35="",$B35=""),"",'MPTO_working_2-way'!D34)</f>
        <v>2.6571888412017164</v>
      </c>
      <c r="G35" s="48">
        <f>IF(OR($A35="",$B35=""),"",'MPTO_working_2-way'!E34)</f>
        <v>1.6034315312398835</v>
      </c>
      <c r="H35" s="46">
        <f>IF(OR($A35="",$B35=""),"",'OddsRatio_working_2-way'!M34)</f>
        <v>2.6583123951776999</v>
      </c>
      <c r="I35" s="46">
        <f>IF(OR($A35="",$B35=""),"",'OddsRatio_working_2-way'!N34)</f>
        <v>1.6030226891555273</v>
      </c>
      <c r="J35" s="46">
        <f>IF('Log_working_2-way'!$D34="","",A35^('Log_working_2-way'!$D34))</f>
        <v>2.6718812542297234</v>
      </c>
      <c r="K35" s="48">
        <f>IF('Log_working_2-way'!$D34="","",B35^('Log_working_2-way'!$D34))</f>
        <v>1.5981286036134053</v>
      </c>
      <c r="L35" s="55">
        <f t="shared" si="11"/>
        <v>0.38048780487804879</v>
      </c>
      <c r="M35" s="55">
        <f t="shared" si="12"/>
        <v>0.61951219512195121</v>
      </c>
      <c r="N35" s="56">
        <v>100</v>
      </c>
      <c r="O35" s="56">
        <f t="shared" si="13"/>
        <v>60.629921259842511</v>
      </c>
      <c r="P35" s="56">
        <f t="shared" si="14"/>
        <v>35.897435897435898</v>
      </c>
      <c r="Q35" s="56">
        <f t="shared" si="15"/>
        <v>64.102564102564102</v>
      </c>
      <c r="R35" s="56">
        <f t="shared" si="16"/>
        <v>39.370078740157474</v>
      </c>
      <c r="S35" s="57">
        <f t="shared" si="17"/>
        <v>-3.4726428427215907</v>
      </c>
      <c r="T35" s="57">
        <f t="shared" si="18"/>
        <v>-3.4726428427215765</v>
      </c>
      <c r="U35" t="s">
        <v>76</v>
      </c>
      <c r="V35" t="s">
        <v>79</v>
      </c>
      <c r="X35" s="40">
        <v>43963</v>
      </c>
      <c r="Y35" s="42" t="s">
        <v>494</v>
      </c>
    </row>
    <row r="36" spans="1:25" ht="15" x14ac:dyDescent="0.25">
      <c r="A36">
        <v>2.19</v>
      </c>
      <c r="B36">
        <v>1.74</v>
      </c>
      <c r="C36" s="45">
        <f t="shared" si="10"/>
        <v>3.1333648244370904E-2</v>
      </c>
      <c r="D36" s="46">
        <f>IF(OR($A36="",$B36=""),"",A36*'MPTO_working_2-way'!$G35)</f>
        <v>2.2586206896551722</v>
      </c>
      <c r="E36" s="48">
        <f>IF(OR($A36="",$B36=""),"",B36*'MPTO_working_2-way'!$G35)</f>
        <v>1.7945205479452053</v>
      </c>
      <c r="F36" s="46">
        <f>IF(OR($A36="",$B36=""),"",'MPTO_working_2-way'!D35)</f>
        <v>2.2678093197643276</v>
      </c>
      <c r="G36" s="48">
        <f>IF(OR($A36="",$B36=""),"",'MPTO_working_2-way'!E35)</f>
        <v>1.7887621461765948</v>
      </c>
      <c r="H36" s="46">
        <f>IF(OR($A36="",$B36=""),"",'OddsRatio_working_2-way'!M35)</f>
        <v>2.2681120250624973</v>
      </c>
      <c r="I36" s="46">
        <f>IF(OR($A36="",$B36=""),"",'OddsRatio_working_2-way'!N35)</f>
        <v>1.7885738643245783</v>
      </c>
      <c r="J36" s="46">
        <f>IF('Log_working_2-way'!$D35="","",A36^('Log_working_2-way'!$D35))</f>
        <v>2.2723226675973618</v>
      </c>
      <c r="K36" s="48">
        <f>IF('Log_working_2-way'!$D35="","",B36^('Log_working_2-way'!$D35))</f>
        <v>1.7859641468844982</v>
      </c>
      <c r="L36" s="55">
        <f t="shared" si="11"/>
        <v>0.44274809160305351</v>
      </c>
      <c r="M36" s="55">
        <f t="shared" si="12"/>
        <v>0.5572519083969466</v>
      </c>
      <c r="N36" s="56">
        <v>100</v>
      </c>
      <c r="O36" s="56">
        <f t="shared" si="13"/>
        <v>54.337899543379002</v>
      </c>
      <c r="P36" s="56">
        <f t="shared" si="14"/>
        <v>42.528735632183903</v>
      </c>
      <c r="Q36" s="56">
        <f t="shared" si="15"/>
        <v>57.47126436781609</v>
      </c>
      <c r="R36" s="56">
        <f t="shared" si="16"/>
        <v>45.662100456621005</v>
      </c>
      <c r="S36" s="57">
        <f t="shared" si="17"/>
        <v>-3.1333648244370877</v>
      </c>
      <c r="T36" s="57">
        <f t="shared" si="18"/>
        <v>-3.133364824437102</v>
      </c>
      <c r="U36" t="s">
        <v>37</v>
      </c>
      <c r="V36" t="s">
        <v>86</v>
      </c>
      <c r="X36" s="40">
        <v>43963</v>
      </c>
      <c r="Y36" s="42" t="s">
        <v>489</v>
      </c>
    </row>
    <row r="37" spans="1:25" ht="15" x14ac:dyDescent="0.25">
      <c r="A37">
        <v>2.0499999999999998</v>
      </c>
      <c r="B37">
        <v>1.85</v>
      </c>
      <c r="C37" s="45">
        <f t="shared" si="10"/>
        <v>2.8345418589321048E-2</v>
      </c>
      <c r="D37" s="46">
        <f>IF(OR($A37="",$B37=""),"",A37*'MPTO_working_2-way'!$G36)</f>
        <v>2.1081081081081079</v>
      </c>
      <c r="E37" s="48">
        <f>IF(OR($A37="",$B37=""),"",B37*'MPTO_working_2-way'!$G36)</f>
        <v>1.902439024390244</v>
      </c>
      <c r="F37" s="46">
        <f>IF(OR($A37="",$B37=""),"",'MPTO_working_2-way'!D36)</f>
        <v>2.1113430758524703</v>
      </c>
      <c r="G37" s="48">
        <f>IF(OR($A37="",$B37=""),"",'MPTO_working_2-way'!E36)</f>
        <v>1.8998121477770822</v>
      </c>
      <c r="H37" s="46">
        <f>IF(OR($A37="",$B37=""),"",'OddsRatio_working_2-way'!M36)</f>
        <v>2.1114378604524222</v>
      </c>
      <c r="I37" s="46">
        <f>IF(OR($A37="",$B37=""),"",'OddsRatio_working_2-way'!N36)</f>
        <v>1.8997354108424378</v>
      </c>
      <c r="J37" s="46">
        <f>IF('Log_working_2-way'!$D36="","",A37^('Log_working_2-way'!$D36))</f>
        <v>2.1129081281913611</v>
      </c>
      <c r="K37" s="48">
        <f>IF('Log_working_2-way'!$D36="","",B37^('Log_working_2-way'!$D36))</f>
        <v>1.8985467665018629</v>
      </c>
      <c r="L37" s="55">
        <f t="shared" si="11"/>
        <v>0.47435897435897439</v>
      </c>
      <c r="M37" s="55">
        <f t="shared" si="12"/>
        <v>0.52564102564102555</v>
      </c>
      <c r="N37" s="56">
        <v>100</v>
      </c>
      <c r="O37" s="56">
        <f t="shared" si="13"/>
        <v>51.219512195121943</v>
      </c>
      <c r="P37" s="56">
        <f t="shared" si="14"/>
        <v>45.945945945945937</v>
      </c>
      <c r="Q37" s="56">
        <f t="shared" si="15"/>
        <v>54.054054054054049</v>
      </c>
      <c r="R37" s="56">
        <f t="shared" si="16"/>
        <v>48.780487804878057</v>
      </c>
      <c r="S37" s="57">
        <f t="shared" si="17"/>
        <v>-2.8345418589321056</v>
      </c>
      <c r="T37" s="57">
        <f t="shared" si="18"/>
        <v>-2.8345418589321199</v>
      </c>
      <c r="U37" t="s">
        <v>87</v>
      </c>
      <c r="V37" t="s">
        <v>283</v>
      </c>
      <c r="X37" s="40">
        <v>43963</v>
      </c>
      <c r="Y37" s="42" t="s">
        <v>493</v>
      </c>
    </row>
    <row r="38" spans="1:25" ht="15" x14ac:dyDescent="0.25">
      <c r="A38">
        <v>2.5499999999999998</v>
      </c>
      <c r="B38">
        <v>1.56</v>
      </c>
      <c r="C38" s="45">
        <f t="shared" si="10"/>
        <v>3.3182503770738947E-2</v>
      </c>
      <c r="D38" s="46">
        <f>IF(OR($A38="",$B38=""),"",A38*'MPTO_working_2-way'!$G37)</f>
        <v>2.6346153846153841</v>
      </c>
      <c r="E38" s="48">
        <f>IF(OR($A38="",$B38=""),"",B38*'MPTO_working_2-way'!$G37)</f>
        <v>1.6117647058823528</v>
      </c>
      <c r="F38" s="46">
        <f>IF(OR($A38="",$B38=""),"",'MPTO_working_2-way'!D37)</f>
        <v>2.6626506024096379</v>
      </c>
      <c r="G38" s="48">
        <f>IF(OR($A38="",$B38=""),"",'MPTO_working_2-way'!E37)</f>
        <v>1.6014492753623186</v>
      </c>
      <c r="H38" s="46">
        <f>IF(OR($A38="",$B38=""),"",'OddsRatio_working_2-way'!M37)</f>
        <v>2.6636878141217299</v>
      </c>
      <c r="I38" s="46">
        <f>IF(OR($A38="",$B38=""),"",'OddsRatio_working_2-way'!N37)</f>
        <v>1.6010743070375286</v>
      </c>
      <c r="J38" s="46">
        <f>IF('Log_working_2-way'!$D37="","",A38^('Log_working_2-way'!$D37))</f>
        <v>2.6767893468305748</v>
      </c>
      <c r="K38" s="48">
        <f>IF('Log_working_2-way'!$D37="","",B38^('Log_working_2-way'!$D37))</f>
        <v>1.5963778347531083</v>
      </c>
      <c r="L38" s="55">
        <f t="shared" si="11"/>
        <v>0.37956204379562053</v>
      </c>
      <c r="M38" s="55">
        <f t="shared" si="12"/>
        <v>0.62043795620437958</v>
      </c>
      <c r="N38" s="56">
        <v>100</v>
      </c>
      <c r="O38" s="56">
        <f t="shared" si="13"/>
        <v>60.784313725490193</v>
      </c>
      <c r="P38" s="56">
        <f t="shared" si="14"/>
        <v>35.897435897435898</v>
      </c>
      <c r="Q38" s="56">
        <f t="shared" si="15"/>
        <v>64.102564102564102</v>
      </c>
      <c r="R38" s="56">
        <f t="shared" si="16"/>
        <v>39.215686274509807</v>
      </c>
      <c r="S38" s="57">
        <f t="shared" si="17"/>
        <v>-3.3182503770739089</v>
      </c>
      <c r="T38" s="57">
        <f t="shared" si="18"/>
        <v>-3.3182503770739089</v>
      </c>
      <c r="U38" t="s">
        <v>139</v>
      </c>
      <c r="V38" t="s">
        <v>77</v>
      </c>
      <c r="X38" s="40">
        <v>43963</v>
      </c>
      <c r="Y38" s="42" t="s">
        <v>492</v>
      </c>
    </row>
    <row r="39" spans="1:25" ht="15" x14ac:dyDescent="0.25">
      <c r="A39">
        <v>2.2200000000000002</v>
      </c>
      <c r="B39">
        <v>1.71</v>
      </c>
      <c r="C39" s="45">
        <f t="shared" si="10"/>
        <v>3.5245772087877381E-2</v>
      </c>
      <c r="D39" s="46">
        <f>IF(OR($A39="",$B39=""),"",A39*'MPTO_working_2-way'!$G38)</f>
        <v>2.2982456140350882</v>
      </c>
      <c r="E39" s="48">
        <f>IF(OR($A39="",$B39=""),"",B39*'MPTO_working_2-way'!$G38)</f>
        <v>1.7702702702702702</v>
      </c>
      <c r="F39" s="46">
        <f>IF(OR($A39="",$B39=""),"",'MPTO_working_2-way'!D38)</f>
        <v>2.3103888990323171</v>
      </c>
      <c r="G39" s="48">
        <f>IF(OR($A39="",$B39=""),"",'MPTO_working_2-way'!E38)</f>
        <v>1.7631322279503969</v>
      </c>
      <c r="H39" s="46">
        <f>IF(OR($A39="",$B39=""),"",'OddsRatio_working_2-way'!M38)</f>
        <v>2.310843186332725</v>
      </c>
      <c r="I39" s="46">
        <f>IF(OR($A39="",$B39=""),"",'OddsRatio_working_2-way'!N38)</f>
        <v>1.7628677559805201</v>
      </c>
      <c r="J39" s="46">
        <f>IF('Log_working_2-way'!$D38="","",A39^('Log_working_2-way'!$D38))</f>
        <v>2.3164405926032319</v>
      </c>
      <c r="K39" s="48">
        <f>IF('Log_working_2-way'!$D38="","",B39^('Log_working_2-way'!$D38))</f>
        <v>1.7596240997267032</v>
      </c>
      <c r="L39" s="55">
        <f t="shared" si="11"/>
        <v>0.43511450381679379</v>
      </c>
      <c r="M39" s="55">
        <f t="shared" si="12"/>
        <v>0.56488549618320616</v>
      </c>
      <c r="N39" s="56">
        <v>100</v>
      </c>
      <c r="O39" s="56">
        <f t="shared" si="13"/>
        <v>54.954954954954964</v>
      </c>
      <c r="P39" s="56">
        <f t="shared" si="14"/>
        <v>41.520467836257311</v>
      </c>
      <c r="Q39" s="56">
        <f t="shared" si="15"/>
        <v>58.479532163742689</v>
      </c>
      <c r="R39" s="56">
        <f t="shared" si="16"/>
        <v>45.045045045045043</v>
      </c>
      <c r="S39" s="57">
        <f t="shared" si="17"/>
        <v>-3.5245772087877256</v>
      </c>
      <c r="T39" s="57">
        <f t="shared" si="18"/>
        <v>-3.5245772087877327</v>
      </c>
      <c r="U39" t="s">
        <v>81</v>
      </c>
      <c r="V39" t="s">
        <v>44</v>
      </c>
      <c r="X39" s="40">
        <v>43963</v>
      </c>
      <c r="Y39" s="42" t="s">
        <v>487</v>
      </c>
    </row>
    <row r="40" spans="1:25" ht="15" x14ac:dyDescent="0.25">
      <c r="A40">
        <v>2.23</v>
      </c>
      <c r="B40">
        <v>1.7</v>
      </c>
      <c r="C40" s="45">
        <f t="shared" si="10"/>
        <v>3.6665787391189752E-2</v>
      </c>
      <c r="D40" s="46">
        <f>IF(OR($A40="",$B40=""),"",A40*'MPTO_working_2-way'!$G39)</f>
        <v>2.3117647058823532</v>
      </c>
      <c r="E40" s="48">
        <f>IF(OR($A40="",$B40=""),"",B40*'MPTO_working_2-way'!$G39)</f>
        <v>1.7623318385650226</v>
      </c>
      <c r="F40" s="46">
        <f>IF(OR($A40="",$B40=""),"",'MPTO_working_2-way'!D39)</f>
        <v>2.3250536645200861</v>
      </c>
      <c r="G40" s="48">
        <f>IF(OR($A40="",$B40=""),"",'MPTO_working_2-way'!E39)</f>
        <v>1.754686415181671</v>
      </c>
      <c r="H40" s="46">
        <f>IF(OR($A40="",$B40=""),"",'OddsRatio_working_2-way'!M39)</f>
        <v>2.3255726525328053</v>
      </c>
      <c r="I40" s="46">
        <f>IF(OR($A40="",$B40=""),"",'OddsRatio_working_2-way'!N39)</f>
        <v>1.7543909404658247</v>
      </c>
      <c r="J40" s="46">
        <f>IF('Log_working_2-way'!$D39="","",A40^('Log_working_2-way'!$D39))</f>
        <v>2.3317115132269501</v>
      </c>
      <c r="K40" s="48">
        <f>IF('Log_working_2-way'!$D39="","",B40^('Log_working_2-way'!$D39))</f>
        <v>1.7509133848191525</v>
      </c>
      <c r="L40" s="55">
        <f t="shared" si="11"/>
        <v>0.43256997455470736</v>
      </c>
      <c r="M40" s="55">
        <f t="shared" si="12"/>
        <v>0.56743002544529253</v>
      </c>
      <c r="N40" s="56">
        <v>100</v>
      </c>
      <c r="O40" s="56">
        <f t="shared" si="13"/>
        <v>55.156950672645742</v>
      </c>
      <c r="P40" s="56">
        <f t="shared" si="14"/>
        <v>41.176470588235297</v>
      </c>
      <c r="Q40" s="56">
        <f t="shared" si="15"/>
        <v>58.82352941176471</v>
      </c>
      <c r="R40" s="56">
        <f t="shared" si="16"/>
        <v>44.843049327354265</v>
      </c>
      <c r="S40" s="57">
        <f t="shared" si="17"/>
        <v>-3.6665787391189681</v>
      </c>
      <c r="T40" s="57">
        <f t="shared" si="18"/>
        <v>-3.6665787391189681</v>
      </c>
      <c r="U40" t="s">
        <v>36</v>
      </c>
      <c r="V40" t="s">
        <v>48</v>
      </c>
      <c r="X40" s="40">
        <v>43963</v>
      </c>
      <c r="Y40" s="42" t="s">
        <v>494</v>
      </c>
    </row>
    <row r="41" spans="1:25" ht="15" x14ac:dyDescent="0.25">
      <c r="A41">
        <v>1.85</v>
      </c>
      <c r="B41">
        <v>2.0299999999999998</v>
      </c>
      <c r="C41" s="45">
        <f t="shared" si="10"/>
        <v>3.315137797896428E-2</v>
      </c>
      <c r="D41" s="46">
        <f>IF(OR($A41="",$B41=""),"",A41*'MPTO_working_2-way'!$G40)</f>
        <v>1.9113300492610841</v>
      </c>
      <c r="E41" s="48">
        <f>IF(OR($A41="",$B41=""),"",B41*'MPTO_working_2-way'!$G40)</f>
        <v>2.0972972972972972</v>
      </c>
      <c r="F41" s="46">
        <f>IF(OR($A41="",$B41=""),"",'MPTO_working_2-way'!D40)</f>
        <v>1.9085249650616189</v>
      </c>
      <c r="G41" s="48">
        <f>IF(OR($A41="",$B41=""),"",'MPTO_working_2-way'!E40)</f>
        <v>2.1006852188505105</v>
      </c>
      <c r="H41" s="46">
        <f>IF(OR($A41="",$B41=""),"",'OddsRatio_working_2-way'!M40)</f>
        <v>1.9084287085108012</v>
      </c>
      <c r="I41" s="46">
        <f>IF(OR($A41="",$B41=""),"",'OddsRatio_working_2-way'!N40)</f>
        <v>2.1008018467836762</v>
      </c>
      <c r="J41" s="46">
        <f>IF('Log_working_2-way'!$D40="","",A41^('Log_working_2-way'!$D40))</f>
        <v>1.9071545307970494</v>
      </c>
      <c r="K41" s="48">
        <f>IF('Log_working_2-way'!$D40="","",B41^('Log_working_2-way'!$D40))</f>
        <v>2.1023480190539692</v>
      </c>
      <c r="L41" s="55">
        <f t="shared" si="11"/>
        <v>0.52319587628865971</v>
      </c>
      <c r="M41" s="55">
        <f t="shared" si="12"/>
        <v>0.47680412371134023</v>
      </c>
      <c r="N41" s="56">
        <v>100</v>
      </c>
      <c r="O41" s="56">
        <f t="shared" si="13"/>
        <v>45.945945945945937</v>
      </c>
      <c r="P41" s="56">
        <f t="shared" si="14"/>
        <v>50.73891625615763</v>
      </c>
      <c r="Q41" s="56">
        <f t="shared" si="15"/>
        <v>49.26108374384237</v>
      </c>
      <c r="R41" s="56">
        <f t="shared" si="16"/>
        <v>54.054054054054049</v>
      </c>
      <c r="S41" s="57">
        <f t="shared" si="17"/>
        <v>-3.3151377978964334</v>
      </c>
      <c r="T41" s="57">
        <f t="shared" si="18"/>
        <v>-3.3151377978964192</v>
      </c>
      <c r="U41" t="s">
        <v>292</v>
      </c>
      <c r="V41" t="s">
        <v>302</v>
      </c>
      <c r="X41" s="40">
        <v>43963</v>
      </c>
      <c r="Y41" s="42" t="s">
        <v>487</v>
      </c>
    </row>
    <row r="42" spans="1:25" ht="15" x14ac:dyDescent="0.25">
      <c r="A42">
        <v>2.21</v>
      </c>
      <c r="B42">
        <v>1.71</v>
      </c>
      <c r="C42" s="45">
        <f t="shared" si="10"/>
        <v>3.7284009420232245E-2</v>
      </c>
      <c r="D42" s="46">
        <f>IF(OR($A42="",$B42=""),"",A42*'MPTO_working_2-way'!$G41)</f>
        <v>2.2923976608187133</v>
      </c>
      <c r="E42" s="48">
        <f>IF(OR($A42="",$B42=""),"",B42*'MPTO_working_2-way'!$G41)</f>
        <v>1.7737556561085972</v>
      </c>
      <c r="F42" s="46">
        <f>IF(OR($A42="",$B42=""),"",'MPTO_working_2-way'!D41)</f>
        <v>2.3049617273032235</v>
      </c>
      <c r="G42" s="48">
        <f>IF(OR($A42="",$B42=""),"",'MPTO_working_2-way'!E41)</f>
        <v>1.7663059989250076</v>
      </c>
      <c r="H42" s="46">
        <f>IF(OR($A42="",$B42=""),"",'OddsRatio_working_2-way'!M41)</f>
        <v>2.305459824013238</v>
      </c>
      <c r="I42" s="46">
        <f>IF(OR($A42="",$B42=""),"",'OddsRatio_working_2-way'!N41)</f>
        <v>1.7660136157433048</v>
      </c>
      <c r="J42" s="46">
        <f>IF('Log_working_2-way'!$D41="","",A42^('Log_working_2-way'!$D41))</f>
        <v>2.3112626061065349</v>
      </c>
      <c r="K42" s="48">
        <f>IF('Log_working_2-way'!$D41="","",B42^('Log_working_2-way'!$D41))</f>
        <v>1.7626237454975722</v>
      </c>
      <c r="L42" s="55">
        <f t="shared" si="11"/>
        <v>0.43622448979591838</v>
      </c>
      <c r="M42" s="55">
        <f t="shared" si="12"/>
        <v>0.56377551020408168</v>
      </c>
      <c r="N42" s="56">
        <v>100</v>
      </c>
      <c r="O42" s="56">
        <f t="shared" si="13"/>
        <v>54.751131221719454</v>
      </c>
      <c r="P42" s="56">
        <f t="shared" si="14"/>
        <v>41.520467836257311</v>
      </c>
      <c r="Q42" s="56">
        <f t="shared" si="15"/>
        <v>58.479532163742689</v>
      </c>
      <c r="R42" s="56">
        <f t="shared" si="16"/>
        <v>45.248868778280546</v>
      </c>
      <c r="S42" s="57">
        <f t="shared" si="17"/>
        <v>-3.7284009420232351</v>
      </c>
      <c r="T42" s="57">
        <f t="shared" si="18"/>
        <v>-3.7284009420232351</v>
      </c>
      <c r="U42" t="s">
        <v>456</v>
      </c>
      <c r="V42" t="s">
        <v>289</v>
      </c>
      <c r="X42" s="40">
        <v>43963</v>
      </c>
      <c r="Y42" s="42" t="s">
        <v>489</v>
      </c>
    </row>
    <row r="43" spans="1:25" ht="15" x14ac:dyDescent="0.25">
      <c r="A43">
        <v>2.2000000000000002</v>
      </c>
      <c r="B43">
        <v>1.71</v>
      </c>
      <c r="C43" s="45">
        <f t="shared" si="10"/>
        <v>3.9340776182881454E-2</v>
      </c>
      <c r="D43" s="46">
        <f>IF(OR($A43="",$B43=""),"",A43*'MPTO_working_2-way'!$G42)</f>
        <v>2.2865497076023393</v>
      </c>
      <c r="E43" s="48">
        <f>IF(OR($A43="",$B43=""),"",B43*'MPTO_working_2-way'!$G42)</f>
        <v>1.7772727272727273</v>
      </c>
      <c r="F43" s="46">
        <f>IF(OR($A43="",$B43=""),"",'MPTO_working_2-way'!D42)</f>
        <v>2.2995110024449881</v>
      </c>
      <c r="G43" s="48">
        <f>IF(OR($A43="",$B43=""),"",'MPTO_working_2-way'!E42)</f>
        <v>1.7695202257761053</v>
      </c>
      <c r="H43" s="46">
        <f>IF(OR($A43="",$B43=""),"",'OddsRatio_working_2-way'!M42)</f>
        <v>2.3000541700523187</v>
      </c>
      <c r="I43" s="46">
        <f>IF(OR($A43="",$B43=""),"",'OddsRatio_working_2-way'!N42)</f>
        <v>1.7691987172809549</v>
      </c>
      <c r="J43" s="46">
        <f>IF('Log_working_2-way'!$D42="","",A43^('Log_working_2-way'!$D42))</f>
        <v>2.3060522808335469</v>
      </c>
      <c r="K43" s="48">
        <f>IF('Log_working_2-way'!$D42="","",B43^('Log_working_2-way'!$D42))</f>
        <v>1.7656661334886148</v>
      </c>
      <c r="L43" s="55">
        <f t="shared" si="11"/>
        <v>0.4373401534526854</v>
      </c>
      <c r="M43" s="55">
        <f t="shared" si="12"/>
        <v>0.5626598465473146</v>
      </c>
      <c r="N43" s="56">
        <v>100</v>
      </c>
      <c r="O43" s="56">
        <f t="shared" si="13"/>
        <v>54.545454545454554</v>
      </c>
      <c r="P43" s="56">
        <f t="shared" si="14"/>
        <v>41.520467836257311</v>
      </c>
      <c r="Q43" s="56">
        <f t="shared" si="15"/>
        <v>58.479532163742689</v>
      </c>
      <c r="R43" s="56">
        <f t="shared" si="16"/>
        <v>45.454545454545453</v>
      </c>
      <c r="S43" s="57">
        <f t="shared" si="17"/>
        <v>-3.9340776182881356</v>
      </c>
      <c r="T43" s="57">
        <f t="shared" si="18"/>
        <v>-3.9340776182881427</v>
      </c>
      <c r="U43" t="s">
        <v>296</v>
      </c>
      <c r="V43" t="s">
        <v>432</v>
      </c>
      <c r="X43" s="40">
        <v>43963</v>
      </c>
      <c r="Y43" s="42" t="s">
        <v>495</v>
      </c>
    </row>
    <row r="44" spans="1:25" ht="15" x14ac:dyDescent="0.25">
      <c r="A44">
        <v>1.92</v>
      </c>
      <c r="B44">
        <v>1.95</v>
      </c>
      <c r="C44" s="45">
        <f t="shared" si="10"/>
        <v>3.3653846153846256E-2</v>
      </c>
      <c r="D44" s="46">
        <f>IF(OR($A44="",$B44=""),"",A44*'MPTO_working_2-way'!$G43)</f>
        <v>1.9846153846153847</v>
      </c>
      <c r="E44" s="48">
        <f>IF(OR($A44="",$B44=""),"",B44*'MPTO_working_2-way'!$G43)</f>
        <v>2.015625</v>
      </c>
      <c r="F44" s="46">
        <f>IF(OR($A44="",$B44=""),"",'MPTO_working_2-way'!D43)</f>
        <v>1.9841017488076311</v>
      </c>
      <c r="G44" s="48">
        <f>IF(OR($A44="",$B44=""),"",'MPTO_working_2-way'!E43)</f>
        <v>2.0161550888529889</v>
      </c>
      <c r="H44" s="46">
        <f>IF(OR($A44="",$B44=""),"",'OddsRatio_working_2-way'!M43)</f>
        <v>1.9840838646332837</v>
      </c>
      <c r="I44" s="46">
        <f>IF(OR($A44="",$B44=""),"",'OddsRatio_working_2-way'!N43)</f>
        <v>2.0161735558713256</v>
      </c>
      <c r="J44" s="46">
        <f>IF('Log_working_2-way'!$D43="","",A44^('Log_working_2-way'!$D43))</f>
        <v>1.9838501055423525</v>
      </c>
      <c r="K44" s="48">
        <f>IF('Log_working_2-way'!$D43="","",B44^('Log_working_2-way'!$D43))</f>
        <v>2.0164149948926431</v>
      </c>
      <c r="L44" s="55">
        <f t="shared" si="11"/>
        <v>0.50387596899224807</v>
      </c>
      <c r="M44" s="55">
        <f t="shared" si="12"/>
        <v>0.49612403100775193</v>
      </c>
      <c r="N44" s="56">
        <v>100</v>
      </c>
      <c r="O44" s="56">
        <f t="shared" si="13"/>
        <v>47.916666666666671</v>
      </c>
      <c r="P44" s="56">
        <f t="shared" si="14"/>
        <v>48.717948717948723</v>
      </c>
      <c r="Q44" s="56">
        <f t="shared" si="15"/>
        <v>51.282051282051292</v>
      </c>
      <c r="R44" s="56">
        <f t="shared" si="16"/>
        <v>52.083333333333336</v>
      </c>
      <c r="S44" s="57">
        <f t="shared" si="17"/>
        <v>-3.3653846153846203</v>
      </c>
      <c r="T44" s="57">
        <f t="shared" si="18"/>
        <v>-3.3653846153846132</v>
      </c>
      <c r="U44" t="s">
        <v>291</v>
      </c>
      <c r="V44" t="s">
        <v>287</v>
      </c>
      <c r="X44" s="40">
        <v>43963</v>
      </c>
      <c r="Y44" s="42" t="s">
        <v>484</v>
      </c>
    </row>
    <row r="45" spans="1:25" ht="15" x14ac:dyDescent="0.25">
      <c r="A45">
        <v>2.15</v>
      </c>
      <c r="B45">
        <v>1.74</v>
      </c>
      <c r="C45" s="45">
        <f t="shared" si="10"/>
        <v>3.9828922747928264E-2</v>
      </c>
      <c r="D45" s="46">
        <f>IF(OR($A45="",$B45=""),"",A45*'MPTO_working_2-way'!$G44)</f>
        <v>2.2356321839080455</v>
      </c>
      <c r="E45" s="48">
        <f>IF(OR($A45="",$B45=""),"",B45*'MPTO_working_2-way'!$G44)</f>
        <v>1.8093023255813951</v>
      </c>
      <c r="F45" s="46">
        <f>IF(OR($A45="",$B45=""),"",'MPTO_working_2-way'!D44)</f>
        <v>2.2461723206244368</v>
      </c>
      <c r="G45" s="48">
        <f>IF(OR($A45="",$B45=""),"",'MPTO_working_2-way'!E44)</f>
        <v>1.8024572392194651</v>
      </c>
      <c r="H45" s="46">
        <f>IF(OR($A45="",$B45=""),"",'OddsRatio_working_2-way'!M44)</f>
        <v>2.2466170438647359</v>
      </c>
      <c r="I45" s="46">
        <f>IF(OR($A45="",$B45=""),"",'OddsRatio_working_2-way'!N44)</f>
        <v>1.8021709673564388</v>
      </c>
      <c r="J45" s="46">
        <f>IF('Log_working_2-way'!$D44="","",A45^('Log_working_2-way'!$D44))</f>
        <v>2.2514857299538718</v>
      </c>
      <c r="K45" s="48">
        <f>IF('Log_working_2-way'!$D44="","",B45^('Log_working_2-way'!$D44))</f>
        <v>1.7990502616731108</v>
      </c>
      <c r="L45" s="55">
        <f t="shared" si="11"/>
        <v>0.44730077120822631</v>
      </c>
      <c r="M45" s="55">
        <f t="shared" si="12"/>
        <v>0.5526992287917738</v>
      </c>
      <c r="N45" s="56">
        <v>100</v>
      </c>
      <c r="O45" s="56">
        <f t="shared" si="13"/>
        <v>53.488372093023258</v>
      </c>
      <c r="P45" s="56">
        <f t="shared" si="14"/>
        <v>42.528735632183903</v>
      </c>
      <c r="Q45" s="56">
        <f t="shared" si="15"/>
        <v>57.47126436781609</v>
      </c>
      <c r="R45" s="56">
        <f t="shared" si="16"/>
        <v>46.511627906976742</v>
      </c>
      <c r="S45" s="57">
        <f t="shared" si="17"/>
        <v>-3.9828922747928317</v>
      </c>
      <c r="T45" s="57">
        <f t="shared" si="18"/>
        <v>-3.9828922747928388</v>
      </c>
      <c r="U45" t="s">
        <v>290</v>
      </c>
      <c r="V45" t="s">
        <v>298</v>
      </c>
      <c r="X45" s="40">
        <v>43963</v>
      </c>
      <c r="Y45" s="42" t="s">
        <v>494</v>
      </c>
    </row>
    <row r="46" spans="1:25" ht="15" x14ac:dyDescent="0.25">
      <c r="A46">
        <v>1.93</v>
      </c>
      <c r="B46">
        <v>1.93</v>
      </c>
      <c r="C46" s="45">
        <f t="shared" si="10"/>
        <v>3.62694300518136E-2</v>
      </c>
      <c r="D46" s="46">
        <f>IF(OR($A46="",$B46=""),"",A46*'MPTO_working_2-way'!$G45)</f>
        <v>2</v>
      </c>
      <c r="E46" s="48">
        <f>IF(OR($A46="",$B46=""),"",B46*'MPTO_working_2-way'!$G45)</f>
        <v>2</v>
      </c>
      <c r="F46" s="46">
        <f>IF(OR($A46="",$B46=""),"",'MPTO_working_2-way'!D45)</f>
        <v>2.0000000000000004</v>
      </c>
      <c r="G46" s="48">
        <f>IF(OR($A46="",$B46=""),"",'MPTO_working_2-way'!E45)</f>
        <v>2.0000000000000004</v>
      </c>
      <c r="H46" s="46">
        <f>IF(OR($A46="",$B46=""),"",'OddsRatio_working_2-way'!M45)</f>
        <v>2</v>
      </c>
      <c r="I46" s="46">
        <f>IF(OR($A46="",$B46=""),"",'OddsRatio_working_2-way'!N45)</f>
        <v>2</v>
      </c>
      <c r="J46" s="46">
        <f>IF('Log_working_2-way'!$D45="","",A46^('Log_working_2-way'!$D45))</f>
        <v>1.9999999999999618</v>
      </c>
      <c r="K46" s="48">
        <f>IF('Log_working_2-way'!$D45="","",B46^('Log_working_2-way'!$D45))</f>
        <v>1.9999999999999618</v>
      </c>
      <c r="L46" s="55">
        <f t="shared" si="11"/>
        <v>0.5</v>
      </c>
      <c r="M46" s="55">
        <f t="shared" si="12"/>
        <v>0.5</v>
      </c>
      <c r="N46" s="56">
        <v>100</v>
      </c>
      <c r="O46" s="56">
        <f t="shared" si="13"/>
        <v>48.186528497409334</v>
      </c>
      <c r="P46" s="56">
        <f t="shared" si="14"/>
        <v>48.186528497409334</v>
      </c>
      <c r="Q46" s="56">
        <f t="shared" si="15"/>
        <v>51.81347150259068</v>
      </c>
      <c r="R46" s="56">
        <f t="shared" si="16"/>
        <v>51.81347150259068</v>
      </c>
      <c r="S46" s="57">
        <f t="shared" si="17"/>
        <v>-3.6269430051813458</v>
      </c>
      <c r="T46" s="57">
        <f t="shared" si="18"/>
        <v>-3.6269430051813458</v>
      </c>
      <c r="U46" t="s">
        <v>295</v>
      </c>
      <c r="V46" t="s">
        <v>288</v>
      </c>
      <c r="X46" s="40">
        <v>43963</v>
      </c>
      <c r="Y46" s="42" t="s">
        <v>496</v>
      </c>
    </row>
    <row r="47" spans="1:25" ht="15" x14ac:dyDescent="0.25">
      <c r="A47">
        <v>1.85</v>
      </c>
      <c r="B47">
        <v>2.02</v>
      </c>
      <c r="C47" s="45">
        <f t="shared" si="10"/>
        <v>3.5590045491035394E-2</v>
      </c>
      <c r="D47" s="46">
        <f>IF(OR($A47="",$B47=""),"",A47*'MPTO_working_2-way'!$G46)</f>
        <v>1.9158415841584155</v>
      </c>
      <c r="E47" s="48">
        <f>IF(OR($A47="",$B47=""),"",B47*'MPTO_working_2-way'!$G46)</f>
        <v>2.0918918918918914</v>
      </c>
      <c r="F47" s="46">
        <f>IF(OR($A47="",$B47=""),"",'MPTO_working_2-way'!D46)</f>
        <v>1.9129767084719731</v>
      </c>
      <c r="G47" s="48">
        <f>IF(OR($A47="",$B47=""),"",'MPTO_working_2-way'!E46)</f>
        <v>2.0953181945612553</v>
      </c>
      <c r="H47" s="46">
        <f>IF(OR($A47="",$B47=""),"",'OddsRatio_working_2-way'!M46)</f>
        <v>1.9128709291752766</v>
      </c>
      <c r="I47" s="46">
        <f>IF(OR($A47="",$B47=""),"",'OddsRatio_working_2-way'!N46)</f>
        <v>2.0954451150103317</v>
      </c>
      <c r="J47" s="46">
        <f>IF('Log_working_2-way'!$D46="","",A47^('Log_working_2-way'!$D46))</f>
        <v>1.9115669971173959</v>
      </c>
      <c r="K47" s="48">
        <f>IF('Log_working_2-way'!$D46="","",B47^('Log_working_2-way'!$D46))</f>
        <v>2.0970120716987148</v>
      </c>
      <c r="L47" s="55">
        <f t="shared" si="11"/>
        <v>0.5219638242894058</v>
      </c>
      <c r="M47" s="55">
        <f t="shared" si="12"/>
        <v>0.47803617571059442</v>
      </c>
      <c r="N47" s="56">
        <v>100</v>
      </c>
      <c r="O47" s="56">
        <f t="shared" si="13"/>
        <v>45.945945945945937</v>
      </c>
      <c r="P47" s="56">
        <f t="shared" si="14"/>
        <v>50.495049504950494</v>
      </c>
      <c r="Q47" s="56">
        <f t="shared" si="15"/>
        <v>49.504950495049506</v>
      </c>
      <c r="R47" s="56">
        <f t="shared" si="16"/>
        <v>54.054054054054049</v>
      </c>
      <c r="S47" s="57">
        <f t="shared" si="17"/>
        <v>-3.5590045491035696</v>
      </c>
      <c r="T47" s="57">
        <f t="shared" si="18"/>
        <v>-3.5590045491035553</v>
      </c>
      <c r="U47" t="s">
        <v>294</v>
      </c>
      <c r="V47" t="s">
        <v>83</v>
      </c>
      <c r="X47" s="40">
        <v>43963</v>
      </c>
      <c r="Y47" s="42" t="s">
        <v>484</v>
      </c>
    </row>
    <row r="48" spans="1:25" ht="15" x14ac:dyDescent="0.25">
      <c r="A48">
        <v>1.83</v>
      </c>
      <c r="B48">
        <v>2.06</v>
      </c>
      <c r="C48" s="45">
        <f t="shared" si="10"/>
        <v>3.1884980635577431E-2</v>
      </c>
      <c r="D48" s="46">
        <f>IF(OR($A48="",$B48=""),"",A48*'MPTO_working_2-way'!$G47)</f>
        <v>1.8883495145631068</v>
      </c>
      <c r="E48" s="48">
        <f>IF(OR($A48="",$B48=""),"",B48*'MPTO_working_2-way'!$G47)</f>
        <v>2.1256830601092895</v>
      </c>
      <c r="F48" s="46">
        <f>IF(OR($A48="",$B48=""),"",'MPTO_working_2-way'!D47)</f>
        <v>1.8849942497124856</v>
      </c>
      <c r="G48" s="48">
        <f>IF(OR($A48="",$B48=""),"",'MPTO_working_2-way'!E47)</f>
        <v>2.1299508446804905</v>
      </c>
      <c r="H48" s="46">
        <f>IF(OR($A48="",$B48=""),"",'OddsRatio_working_2-way'!M47)</f>
        <v>1.8848835335367746</v>
      </c>
      <c r="I48" s="46">
        <f>IF(OR($A48="",$B48=""),"",'OddsRatio_working_2-way'!N47)</f>
        <v>2.1300922235529893</v>
      </c>
      <c r="J48" s="46">
        <f>IF('Log_working_2-way'!$D47="","",A48^('Log_working_2-way'!$D47))</f>
        <v>1.8833614398916756</v>
      </c>
      <c r="K48" s="48">
        <f>IF('Log_working_2-way'!$D47="","",B48^('Log_working_2-way'!$D47))</f>
        <v>2.1320394516231058</v>
      </c>
      <c r="L48" s="55">
        <f t="shared" si="11"/>
        <v>0.5295629820051414</v>
      </c>
      <c r="M48" s="55">
        <f t="shared" si="12"/>
        <v>0.47043701799485865</v>
      </c>
      <c r="N48" s="56">
        <v>100</v>
      </c>
      <c r="O48" s="56">
        <f t="shared" si="13"/>
        <v>45.355191256830594</v>
      </c>
      <c r="P48" s="56">
        <f t="shared" si="14"/>
        <v>51.456310679611654</v>
      </c>
      <c r="Q48" s="56">
        <f t="shared" si="15"/>
        <v>48.543689320388353</v>
      </c>
      <c r="R48" s="56">
        <f t="shared" si="16"/>
        <v>54.644808743169392</v>
      </c>
      <c r="S48" s="57">
        <f t="shared" si="17"/>
        <v>-3.1884980635577591</v>
      </c>
      <c r="T48" s="57">
        <f t="shared" si="18"/>
        <v>-3.1884980635577378</v>
      </c>
      <c r="U48" t="s">
        <v>297</v>
      </c>
      <c r="V48" t="s">
        <v>337</v>
      </c>
      <c r="X48" s="40">
        <v>43963</v>
      </c>
      <c r="Y48" s="42" t="s">
        <v>491</v>
      </c>
    </row>
    <row r="49" spans="1:25" ht="15" x14ac:dyDescent="0.25">
      <c r="A49">
        <v>1.99</v>
      </c>
      <c r="B49">
        <v>1.88</v>
      </c>
      <c r="C49" s="45">
        <f t="shared" si="10"/>
        <v>3.4427456431091574E-2</v>
      </c>
      <c r="D49" s="46">
        <f>IF(OR($A49="",$B49=""),"",A49*'MPTO_working_2-way'!$G48)</f>
        <v>2.0585106382978724</v>
      </c>
      <c r="E49" s="48">
        <f>IF(OR($A49="",$B49=""),"",B49*'MPTO_working_2-way'!$G48)</f>
        <v>1.9447236180904521</v>
      </c>
      <c r="F49" s="46">
        <f>IF(OR($A49="",$B49=""),"",'MPTO_working_2-way'!D48)</f>
        <v>2.0605860321656753</v>
      </c>
      <c r="G49" s="48">
        <f>IF(OR($A49="",$B49=""),"",'MPTO_working_2-way'!E48)</f>
        <v>1.9428749480681344</v>
      </c>
      <c r="H49" s="46">
        <f>IF(OR($A49="",$B49=""),"",'OddsRatio_working_2-way'!M48)</f>
        <v>2.0606601717798219</v>
      </c>
      <c r="I49" s="46">
        <f>IF(OR($A49="",$B49=""),"",'OddsRatio_working_2-way'!N48)</f>
        <v>1.9428090415820634</v>
      </c>
      <c r="J49" s="46">
        <f>IF('Log_working_2-way'!$D48="","",A49^('Log_working_2-way'!$D48))</f>
        <v>2.0616072733158419</v>
      </c>
      <c r="K49" s="48">
        <f>IF('Log_working_2-way'!$D48="","",B49^('Log_working_2-way'!$D48))</f>
        <v>1.9419679246135251</v>
      </c>
      <c r="L49" s="55">
        <f t="shared" si="11"/>
        <v>0.48578811369509045</v>
      </c>
      <c r="M49" s="55">
        <f t="shared" si="12"/>
        <v>0.51421188630490955</v>
      </c>
      <c r="N49" s="56">
        <v>100</v>
      </c>
      <c r="O49" s="56">
        <f t="shared" si="13"/>
        <v>49.748743718592962</v>
      </c>
      <c r="P49" s="56">
        <f t="shared" si="14"/>
        <v>46.808510638297875</v>
      </c>
      <c r="Q49" s="56">
        <f t="shared" si="15"/>
        <v>53.191489361702125</v>
      </c>
      <c r="R49" s="56">
        <f t="shared" si="16"/>
        <v>50.251256281407031</v>
      </c>
      <c r="S49" s="57">
        <f t="shared" si="17"/>
        <v>-3.4427456431091628</v>
      </c>
      <c r="T49" s="57">
        <f t="shared" si="18"/>
        <v>-3.4427456431091557</v>
      </c>
      <c r="U49" t="s">
        <v>299</v>
      </c>
      <c r="V49" t="s">
        <v>286</v>
      </c>
      <c r="X49" s="40">
        <v>43963</v>
      </c>
      <c r="Y49" s="42" t="s">
        <v>487</v>
      </c>
    </row>
    <row r="50" spans="1:25" ht="15" x14ac:dyDescent="0.25">
      <c r="A50">
        <v>2.0699999999999998</v>
      </c>
      <c r="B50">
        <v>1.8</v>
      </c>
      <c r="C50" s="45">
        <f t="shared" si="10"/>
        <v>3.8647342995169254E-2</v>
      </c>
      <c r="D50" s="46">
        <f>IF(OR($A50="",$B50=""),"",A50*'MPTO_working_2-way'!$G49)</f>
        <v>2.1500000000000004</v>
      </c>
      <c r="E50" s="48">
        <f>IF(OR($A50="",$B50=""),"",B50*'MPTO_working_2-way'!$G49)</f>
        <v>1.8695652173913047</v>
      </c>
      <c r="F50" s="46">
        <f>IF(OR($A50="",$B50=""),"",'MPTO_working_2-way'!D49)</f>
        <v>2.15625</v>
      </c>
      <c r="G50" s="48">
        <f>IF(OR($A50="",$B50=""),"",'MPTO_working_2-way'!E49)</f>
        <v>1.8648648648648651</v>
      </c>
      <c r="H50" s="46">
        <f>IF(OR($A50="",$B50=""),"",'OddsRatio_working_2-way'!M49)</f>
        <v>2.1565033506220384</v>
      </c>
      <c r="I50" s="46">
        <f>IF(OR($A50="",$B50=""),"",'OddsRatio_working_2-way'!N49)</f>
        <v>1.8646754023342345</v>
      </c>
      <c r="J50" s="46">
        <f>IF('Log_working_2-way'!$D49="","",A50^('Log_working_2-way'!$D49))</f>
        <v>2.1593762623614712</v>
      </c>
      <c r="K50" s="48">
        <f>IF('Log_working_2-way'!$D49="","",B50^('Log_working_2-way'!$D49))</f>
        <v>1.8625327535713179</v>
      </c>
      <c r="L50" s="55">
        <f t="shared" si="11"/>
        <v>0.46511627906976738</v>
      </c>
      <c r="M50" s="55">
        <f t="shared" si="12"/>
        <v>0.53488372093023251</v>
      </c>
      <c r="N50" s="56">
        <v>100</v>
      </c>
      <c r="O50" s="56">
        <f t="shared" si="13"/>
        <v>51.690821256038639</v>
      </c>
      <c r="P50" s="56">
        <f t="shared" si="14"/>
        <v>44.444444444444443</v>
      </c>
      <c r="Q50" s="56">
        <f t="shared" si="15"/>
        <v>55.555555555555557</v>
      </c>
      <c r="R50" s="56">
        <f t="shared" si="16"/>
        <v>48.309178743961354</v>
      </c>
      <c r="S50" s="57">
        <f t="shared" si="17"/>
        <v>-3.8647342995169183</v>
      </c>
      <c r="T50" s="57">
        <f t="shared" si="18"/>
        <v>-3.8647342995169112</v>
      </c>
      <c r="U50" t="s">
        <v>303</v>
      </c>
      <c r="V50" t="s">
        <v>293</v>
      </c>
      <c r="X50" s="40">
        <v>43963</v>
      </c>
      <c r="Y50" s="42" t="s">
        <v>496</v>
      </c>
    </row>
    <row r="51" spans="1:25" ht="15" x14ac:dyDescent="0.25">
      <c r="A51">
        <v>2.2000000000000002</v>
      </c>
      <c r="B51">
        <v>1.71</v>
      </c>
      <c r="C51" s="45">
        <f t="shared" si="10"/>
        <v>3.9340776182881454E-2</v>
      </c>
      <c r="D51" s="46">
        <f>IF(OR($A51="",$B51=""),"",A51*'MPTO_working_2-way'!$G50)</f>
        <v>2.2865497076023393</v>
      </c>
      <c r="E51" s="48">
        <f>IF(OR($A51="",$B51=""),"",B51*'MPTO_working_2-way'!$G50)</f>
        <v>1.7772727272727273</v>
      </c>
      <c r="F51" s="46">
        <f>IF(OR($A51="",$B51=""),"",'MPTO_working_2-way'!D50)</f>
        <v>2.2995110024449881</v>
      </c>
      <c r="G51" s="48">
        <f>IF(OR($A51="",$B51=""),"",'MPTO_working_2-way'!E50)</f>
        <v>1.7695202257761053</v>
      </c>
      <c r="H51" s="46">
        <f>IF(OR($A51="",$B51=""),"",'OddsRatio_working_2-way'!M50)</f>
        <v>2.3000541700523187</v>
      </c>
      <c r="I51" s="46">
        <f>IF(OR($A51="",$B51=""),"",'OddsRatio_working_2-way'!N50)</f>
        <v>1.7691987172809549</v>
      </c>
      <c r="J51" s="46">
        <f>IF('Log_working_2-way'!$D50="","",A51^('Log_working_2-way'!$D50))</f>
        <v>2.3060522808335469</v>
      </c>
      <c r="K51" s="48">
        <f>IF('Log_working_2-way'!$D50="","",B51^('Log_working_2-way'!$D50))</f>
        <v>1.7656661334886148</v>
      </c>
      <c r="L51" s="55">
        <f t="shared" si="11"/>
        <v>0.4373401534526854</v>
      </c>
      <c r="M51" s="55">
        <f t="shared" si="12"/>
        <v>0.5626598465473146</v>
      </c>
      <c r="N51" s="56">
        <v>100</v>
      </c>
      <c r="O51" s="56">
        <f t="shared" si="13"/>
        <v>54.545454545454554</v>
      </c>
      <c r="P51" s="56">
        <f t="shared" si="14"/>
        <v>41.520467836257311</v>
      </c>
      <c r="Q51" s="56">
        <f t="shared" si="15"/>
        <v>58.479532163742689</v>
      </c>
      <c r="R51" s="56">
        <f t="shared" si="16"/>
        <v>45.454545454545453</v>
      </c>
      <c r="S51" s="57">
        <f t="shared" si="17"/>
        <v>-3.9340776182881356</v>
      </c>
      <c r="T51" s="57">
        <f t="shared" si="18"/>
        <v>-3.9340776182881427</v>
      </c>
      <c r="U51" t="s">
        <v>300</v>
      </c>
      <c r="V51" t="s">
        <v>43</v>
      </c>
      <c r="X51" s="40">
        <v>43963</v>
      </c>
      <c r="Y51" s="42" t="s">
        <v>484</v>
      </c>
    </row>
    <row r="52" spans="1:25" ht="15" x14ac:dyDescent="0.25">
      <c r="A52">
        <v>1.76</v>
      </c>
      <c r="B52">
        <v>2.13</v>
      </c>
      <c r="C52" s="45">
        <f t="shared" si="10"/>
        <v>3.7665386256935607E-2</v>
      </c>
      <c r="D52" s="46">
        <f>IF(OR($A52="",$B52=""),"",A52*'MPTO_working_2-way'!$G51)</f>
        <v>1.8262910798122067</v>
      </c>
      <c r="E52" s="48">
        <f>IF(OR($A52="",$B52=""),"",B52*'MPTO_working_2-way'!$G51)</f>
        <v>2.2102272727272729</v>
      </c>
      <c r="F52" s="46">
        <f>IF(OR($A52="",$B52=""),"",'MPTO_working_2-way'!D51)</f>
        <v>1.8203360202000585</v>
      </c>
      <c r="G52" s="48">
        <f>IF(OR($A52="",$B52=""),"",'MPTO_working_2-way'!E51)</f>
        <v>2.2190126672191313</v>
      </c>
      <c r="H52" s="46">
        <f>IF(OR($A52="",$B52=""),"",'OddsRatio_working_2-way'!M51)</f>
        <v>1.8201014398727853</v>
      </c>
      <c r="I52" s="46">
        <f>IF(OR($A52="",$B52=""),"",'OddsRatio_working_2-way'!N51)</f>
        <v>2.2193613513897996</v>
      </c>
      <c r="J52" s="46">
        <f>IF('Log_working_2-way'!$D51="","",A52^('Log_working_2-way'!$D51))</f>
        <v>1.8173902621748135</v>
      </c>
      <c r="K52" s="48">
        <f>IF('Log_working_2-way'!$D51="","",B52^('Log_working_2-way'!$D51))</f>
        <v>2.2234058151600675</v>
      </c>
      <c r="L52" s="55">
        <f t="shared" si="11"/>
        <v>0.54755784061696655</v>
      </c>
      <c r="M52" s="55">
        <f t="shared" si="12"/>
        <v>0.45244215938303339</v>
      </c>
      <c r="N52" s="56">
        <v>100</v>
      </c>
      <c r="O52" s="56">
        <f t="shared" si="13"/>
        <v>43.181818181818187</v>
      </c>
      <c r="P52" s="56">
        <f t="shared" si="14"/>
        <v>53.051643192488264</v>
      </c>
      <c r="Q52" s="56">
        <f t="shared" si="15"/>
        <v>46.948356807511736</v>
      </c>
      <c r="R52" s="56">
        <f t="shared" si="16"/>
        <v>56.81818181818182</v>
      </c>
      <c r="S52" s="57">
        <f t="shared" si="17"/>
        <v>-3.7665386256935491</v>
      </c>
      <c r="T52" s="57">
        <f t="shared" si="18"/>
        <v>-3.7665386256935562</v>
      </c>
      <c r="U52" t="s">
        <v>301</v>
      </c>
      <c r="V52" t="s">
        <v>84</v>
      </c>
      <c r="X52" s="40">
        <v>43963</v>
      </c>
      <c r="Y52" s="42" t="s">
        <v>494</v>
      </c>
    </row>
    <row r="53" spans="1:25" ht="15" x14ac:dyDescent="0.25">
      <c r="A53">
        <v>2.11</v>
      </c>
      <c r="B53">
        <v>1.78</v>
      </c>
      <c r="C53" s="45">
        <f t="shared" si="10"/>
        <v>3.5731402098088338E-2</v>
      </c>
      <c r="D53" s="46">
        <f>IF(OR($A53="",$B53=""),"",A53*'MPTO_working_2-way'!$G52)</f>
        <v>2.1853932584269664</v>
      </c>
      <c r="E53" s="48">
        <f>IF(OR($A53="",$B53=""),"",B53*'MPTO_working_2-way'!$G52)</f>
        <v>1.8436018957345972</v>
      </c>
      <c r="F53" s="46">
        <f>IF(OR($A53="",$B53=""),"",'MPTO_working_2-way'!D52)</f>
        <v>2.1926557300484557</v>
      </c>
      <c r="G53" s="48">
        <f>IF(OR($A53="",$B53=""),"",'MPTO_working_2-way'!E52)</f>
        <v>1.8384649273092173</v>
      </c>
      <c r="H53" s="46">
        <f>IF(OR($A53="",$B53=""),"",'OddsRatio_working_2-way'!M52)</f>
        <v>2.192927878405448</v>
      </c>
      <c r="I53" s="46">
        <f>IF(OR($A53="",$B53=""),"",'OddsRatio_working_2-way'!N52)</f>
        <v>1.838273644284909</v>
      </c>
      <c r="J53" s="46">
        <f>IF('Log_working_2-way'!$D52="","",A53^('Log_working_2-way'!$D52))</f>
        <v>2.1962612557480616</v>
      </c>
      <c r="K53" s="48">
        <f>IF('Log_working_2-way'!$D52="","",B53^('Log_working_2-way'!$D52))</f>
        <v>1.8359377980310738</v>
      </c>
      <c r="L53" s="55">
        <f t="shared" si="11"/>
        <v>0.45758354755784059</v>
      </c>
      <c r="M53" s="55">
        <f t="shared" si="12"/>
        <v>0.54241645244215941</v>
      </c>
      <c r="N53" s="56">
        <v>100</v>
      </c>
      <c r="O53" s="56">
        <f t="shared" si="13"/>
        <v>52.606635071090047</v>
      </c>
      <c r="P53" s="56">
        <f t="shared" si="14"/>
        <v>43.820224719101127</v>
      </c>
      <c r="Q53" s="56">
        <f t="shared" si="15"/>
        <v>56.17977528089888</v>
      </c>
      <c r="R53" s="56">
        <f t="shared" si="16"/>
        <v>47.393364928909953</v>
      </c>
      <c r="S53" s="57">
        <f t="shared" si="17"/>
        <v>-3.5731402098088338</v>
      </c>
      <c r="T53" s="57">
        <f t="shared" si="18"/>
        <v>-3.5731402098088267</v>
      </c>
      <c r="U53" t="s">
        <v>322</v>
      </c>
      <c r="V53" t="s">
        <v>317</v>
      </c>
      <c r="X53" s="40">
        <v>43963</v>
      </c>
      <c r="Y53" s="42" t="s">
        <v>487</v>
      </c>
    </row>
    <row r="54" spans="1:25" ht="15" x14ac:dyDescent="0.25">
      <c r="A54">
        <v>2.11</v>
      </c>
      <c r="B54">
        <v>1.78</v>
      </c>
      <c r="C54" s="45">
        <f t="shared" si="10"/>
        <v>3.5731402098088338E-2</v>
      </c>
      <c r="D54" s="46">
        <f>IF(OR($A54="",$B54=""),"",A54*'MPTO_working_2-way'!$G53)</f>
        <v>2.1853932584269664</v>
      </c>
      <c r="E54" s="48">
        <f>IF(OR($A54="",$B54=""),"",B54*'MPTO_working_2-way'!$G53)</f>
        <v>1.8436018957345972</v>
      </c>
      <c r="F54" s="46">
        <f>IF(OR($A54="",$B54=""),"",'MPTO_working_2-way'!D53)</f>
        <v>2.1926557300484557</v>
      </c>
      <c r="G54" s="48">
        <f>IF(OR($A54="",$B54=""),"",'MPTO_working_2-way'!E53)</f>
        <v>1.8384649273092173</v>
      </c>
      <c r="H54" s="46">
        <f>IF(OR($A54="",$B54=""),"",'OddsRatio_working_2-way'!M53)</f>
        <v>2.192927878405448</v>
      </c>
      <c r="I54" s="46">
        <f>IF(OR($A54="",$B54=""),"",'OddsRatio_working_2-way'!N53)</f>
        <v>1.838273644284909</v>
      </c>
      <c r="J54" s="46">
        <f>IF('Log_working_2-way'!$D53="","",A54^('Log_working_2-way'!$D53))</f>
        <v>2.1962612557480616</v>
      </c>
      <c r="K54" s="48">
        <f>IF('Log_working_2-way'!$D53="","",B54^('Log_working_2-way'!$D53))</f>
        <v>1.8359377980310738</v>
      </c>
      <c r="L54" s="55">
        <f t="shared" si="11"/>
        <v>0.45758354755784059</v>
      </c>
      <c r="M54" s="55">
        <f t="shared" si="12"/>
        <v>0.54241645244215941</v>
      </c>
      <c r="N54" s="56">
        <v>100</v>
      </c>
      <c r="O54" s="56">
        <f t="shared" si="13"/>
        <v>52.606635071090047</v>
      </c>
      <c r="P54" s="56">
        <f t="shared" si="14"/>
        <v>43.820224719101127</v>
      </c>
      <c r="Q54" s="56">
        <f t="shared" si="15"/>
        <v>56.17977528089888</v>
      </c>
      <c r="R54" s="56">
        <f t="shared" si="16"/>
        <v>47.393364928909953</v>
      </c>
      <c r="S54" s="57">
        <f t="shared" si="17"/>
        <v>-3.5731402098088338</v>
      </c>
      <c r="T54" s="57">
        <f t="shared" si="18"/>
        <v>-3.5731402098088267</v>
      </c>
      <c r="U54" t="s">
        <v>304</v>
      </c>
      <c r="V54" t="s">
        <v>320</v>
      </c>
      <c r="X54" s="40">
        <v>43963</v>
      </c>
      <c r="Y54" s="42" t="s">
        <v>494</v>
      </c>
    </row>
    <row r="55" spans="1:25" ht="15" x14ac:dyDescent="0.25">
      <c r="A55">
        <v>1.93</v>
      </c>
      <c r="B55">
        <v>1.93</v>
      </c>
      <c r="C55" s="45">
        <f t="shared" si="10"/>
        <v>3.62694300518136E-2</v>
      </c>
      <c r="D55" s="46">
        <f>IF(OR($A55="",$B55=""),"",A55*'MPTO_working_2-way'!$G54)</f>
        <v>2</v>
      </c>
      <c r="E55" s="48">
        <f>IF(OR($A55="",$B55=""),"",B55*'MPTO_working_2-way'!$G54)</f>
        <v>2</v>
      </c>
      <c r="F55" s="46">
        <f>IF(OR($A55="",$B55=""),"",'MPTO_working_2-way'!D54)</f>
        <v>2.0000000000000004</v>
      </c>
      <c r="G55" s="48">
        <f>IF(OR($A55="",$B55=""),"",'MPTO_working_2-way'!E54)</f>
        <v>2.0000000000000004</v>
      </c>
      <c r="H55" s="46">
        <f>IF(OR($A55="",$B55=""),"",'OddsRatio_working_2-way'!M54)</f>
        <v>2</v>
      </c>
      <c r="I55" s="46">
        <f>IF(OR($A55="",$B55=""),"",'OddsRatio_working_2-way'!N54)</f>
        <v>2</v>
      </c>
      <c r="J55" s="46">
        <f>IF('Log_working_2-way'!$D54="","",A55^('Log_working_2-way'!$D54))</f>
        <v>1.9999999999999618</v>
      </c>
      <c r="K55" s="48">
        <f>IF('Log_working_2-way'!$D54="","",B55^('Log_working_2-way'!$D54))</f>
        <v>1.9999999999999618</v>
      </c>
      <c r="L55" s="55">
        <f t="shared" si="11"/>
        <v>0.5</v>
      </c>
      <c r="M55" s="55">
        <f t="shared" si="12"/>
        <v>0.5</v>
      </c>
      <c r="N55" s="56">
        <v>100</v>
      </c>
      <c r="O55" s="56">
        <f t="shared" si="13"/>
        <v>48.186528497409334</v>
      </c>
      <c r="P55" s="56">
        <f t="shared" si="14"/>
        <v>48.186528497409334</v>
      </c>
      <c r="Q55" s="56">
        <f t="shared" si="15"/>
        <v>51.81347150259068</v>
      </c>
      <c r="R55" s="56">
        <f t="shared" si="16"/>
        <v>51.81347150259068</v>
      </c>
      <c r="S55" s="57">
        <f t="shared" si="17"/>
        <v>-3.6269430051813458</v>
      </c>
      <c r="T55" s="57">
        <f t="shared" si="18"/>
        <v>-3.6269430051813458</v>
      </c>
      <c r="U55" t="s">
        <v>306</v>
      </c>
      <c r="V55" t="s">
        <v>318</v>
      </c>
      <c r="X55" s="40">
        <v>43963</v>
      </c>
      <c r="Y55" s="42" t="s">
        <v>497</v>
      </c>
    </row>
    <row r="56" spans="1:25" ht="15" x14ac:dyDescent="0.25">
      <c r="A56">
        <v>1.97</v>
      </c>
      <c r="B56">
        <v>1.9</v>
      </c>
      <c r="C56" s="45">
        <f t="shared" si="10"/>
        <v>3.3930002671653803E-2</v>
      </c>
      <c r="D56" s="46">
        <f>IF(OR($A56="",$B56=""),"",A56*'MPTO_working_2-way'!$G55)</f>
        <v>2.0368421052631578</v>
      </c>
      <c r="E56" s="48">
        <f>IF(OR($A56="",$B56=""),"",B56*'MPTO_working_2-way'!$G55)</f>
        <v>1.9644670050761421</v>
      </c>
      <c r="F56" s="46">
        <f>IF(OR($A56="",$B56=""),"",'MPTO_working_2-way'!D55)</f>
        <v>2.0381159814865235</v>
      </c>
      <c r="G56" s="48">
        <f>IF(OR($A56="",$B56=""),"",'MPTO_working_2-way'!E55)</f>
        <v>1.9632835038027801</v>
      </c>
      <c r="H56" s="46">
        <f>IF(OR($A56="",$B56=""),"",'OddsRatio_working_2-way'!M55)</f>
        <v>2.0381607668264961</v>
      </c>
      <c r="I56" s="46">
        <f>IF(OR($A56="",$B56=""),"",'OddsRatio_working_2-way'!N55)</f>
        <v>1.963241948601903</v>
      </c>
      <c r="J56" s="46">
        <f>IF('Log_working_2-way'!$D55="","",A56^('Log_working_2-way'!$D55))</f>
        <v>2.0387414625037734</v>
      </c>
      <c r="K56" s="48">
        <f>IF('Log_working_2-way'!$D55="","",B56^('Log_working_2-way'!$D55))</f>
        <v>1.9627034600020314</v>
      </c>
      <c r="L56" s="55">
        <f t="shared" si="11"/>
        <v>0.49095607235142119</v>
      </c>
      <c r="M56" s="55">
        <f t="shared" si="12"/>
        <v>0.50904392764857886</v>
      </c>
      <c r="N56" s="56">
        <v>100</v>
      </c>
      <c r="O56" s="56">
        <f t="shared" si="13"/>
        <v>49.238578680203041</v>
      </c>
      <c r="P56" s="56">
        <f t="shared" si="14"/>
        <v>47.368421052631575</v>
      </c>
      <c r="Q56" s="56">
        <f t="shared" si="15"/>
        <v>52.631578947368418</v>
      </c>
      <c r="R56" s="56">
        <f t="shared" si="16"/>
        <v>50.761421319796952</v>
      </c>
      <c r="S56" s="57">
        <f t="shared" si="17"/>
        <v>-3.3930002671653767</v>
      </c>
      <c r="T56" s="57">
        <f t="shared" si="18"/>
        <v>-3.3930002671653767</v>
      </c>
      <c r="U56" t="s">
        <v>308</v>
      </c>
      <c r="V56" t="s">
        <v>311</v>
      </c>
      <c r="X56" s="40">
        <v>43963</v>
      </c>
      <c r="Y56" s="42" t="s">
        <v>494</v>
      </c>
    </row>
    <row r="57" spans="1:25" ht="15" x14ac:dyDescent="0.25">
      <c r="A57">
        <v>1.97</v>
      </c>
      <c r="B57">
        <v>1.89</v>
      </c>
      <c r="C57" s="45">
        <f t="shared" si="10"/>
        <v>3.6714742298498582E-2</v>
      </c>
      <c r="D57" s="46">
        <f>IF(OR($A57="",$B57=""),"",A57*'MPTO_working_2-way'!$G56)</f>
        <v>2.0423280423280423</v>
      </c>
      <c r="E57" s="48">
        <f>IF(OR($A57="",$B57=""),"",B57*'MPTO_working_2-way'!$G56)</f>
        <v>1.9593908629441623</v>
      </c>
      <c r="F57" s="46">
        <f>IF(OR($A57="",$B57=""),"",'MPTO_working_2-way'!D56)</f>
        <v>2.0439162297916722</v>
      </c>
      <c r="G57" s="48">
        <f>IF(OR($A57="",$B57=""),"",'MPTO_working_2-way'!E56)</f>
        <v>1.9579312702127099</v>
      </c>
      <c r="H57" s="46">
        <f>IF(OR($A57="",$B57=""),"",'OddsRatio_working_2-way'!M56)</f>
        <v>2.0439768390387969</v>
      </c>
      <c r="I57" s="46">
        <f>IF(OR($A57="",$B57=""),"",'OddsRatio_working_2-way'!N56)</f>
        <v>1.9578756564376583</v>
      </c>
      <c r="J57" s="46">
        <f>IF('Log_working_2-way'!$D56="","",A57^('Log_working_2-way'!$D56))</f>
        <v>2.0447027247449845</v>
      </c>
      <c r="K57" s="48">
        <f>IF('Log_working_2-way'!$D56="","",B57^('Log_working_2-way'!$D56))</f>
        <v>1.9572101003603855</v>
      </c>
      <c r="L57" s="55">
        <f t="shared" si="11"/>
        <v>0.48963730569948188</v>
      </c>
      <c r="M57" s="55">
        <f t="shared" si="12"/>
        <v>0.51036269430051817</v>
      </c>
      <c r="N57" s="56">
        <v>100</v>
      </c>
      <c r="O57" s="56">
        <f t="shared" si="13"/>
        <v>49.238578680203041</v>
      </c>
      <c r="P57" s="56">
        <f t="shared" si="14"/>
        <v>47.089947089947096</v>
      </c>
      <c r="Q57" s="56">
        <f t="shared" si="15"/>
        <v>52.910052910052919</v>
      </c>
      <c r="R57" s="56">
        <f t="shared" si="16"/>
        <v>50.761421319796952</v>
      </c>
      <c r="S57" s="57">
        <f t="shared" si="17"/>
        <v>-3.6714742298498777</v>
      </c>
      <c r="T57" s="57">
        <f t="shared" si="18"/>
        <v>-3.6714742298498564</v>
      </c>
      <c r="U57" t="s">
        <v>310</v>
      </c>
      <c r="V57" t="s">
        <v>316</v>
      </c>
      <c r="X57" s="40">
        <v>43963</v>
      </c>
      <c r="Y57" s="42" t="s">
        <v>491</v>
      </c>
    </row>
    <row r="58" spans="1:25" ht="15" x14ac:dyDescent="0.25">
      <c r="A58">
        <v>1.93</v>
      </c>
      <c r="B58">
        <v>1.94</v>
      </c>
      <c r="C58" s="45">
        <f t="shared" si="10"/>
        <v>3.3598632551679941E-2</v>
      </c>
      <c r="D58" s="46">
        <f>IF(OR($A58="",$B58=""),"",A58*'MPTO_working_2-way'!$G57)</f>
        <v>1.9948453608247423</v>
      </c>
      <c r="E58" s="48">
        <f>IF(OR($A58="",$B58=""),"",B58*'MPTO_working_2-way'!$G57)</f>
        <v>2.0051813471502591</v>
      </c>
      <c r="F58" s="46">
        <f>IF(OR($A58="",$B58=""),"",'MPTO_working_2-way'!D57)</f>
        <v>1.9946726333173512</v>
      </c>
      <c r="G58" s="48">
        <f>IF(OR($A58="",$B58=""),"",'MPTO_working_2-way'!E57)</f>
        <v>2.0053558995233249</v>
      </c>
      <c r="H58" s="46">
        <f>IF(OR($A58="",$B58=""),"",'OddsRatio_working_2-way'!M57)</f>
        <v>1.9946666286387909</v>
      </c>
      <c r="I58" s="46">
        <f>IF(OR($A58="",$B58=""),"",'OddsRatio_working_2-way'!N57)</f>
        <v>2.0053619687316817</v>
      </c>
      <c r="J58" s="46">
        <f>IF('Log_working_2-way'!$D57="","",A58^('Log_working_2-way'!$D57))</f>
        <v>1.9945880029745278</v>
      </c>
      <c r="K58" s="48">
        <f>IF('Log_working_2-way'!$D57="","",B58^('Log_working_2-way'!$D57))</f>
        <v>2.0054414461156225</v>
      </c>
      <c r="L58" s="55">
        <f t="shared" si="11"/>
        <v>0.50129198966408273</v>
      </c>
      <c r="M58" s="55">
        <f t="shared" si="12"/>
        <v>0.49870801033591733</v>
      </c>
      <c r="N58" s="56">
        <v>100</v>
      </c>
      <c r="O58" s="56">
        <f t="shared" si="13"/>
        <v>48.186528497409334</v>
      </c>
      <c r="P58" s="56">
        <f t="shared" si="14"/>
        <v>48.453608247422686</v>
      </c>
      <c r="Q58" s="56">
        <f t="shared" si="15"/>
        <v>51.546391752577328</v>
      </c>
      <c r="R58" s="56">
        <f t="shared" si="16"/>
        <v>51.81347150259068</v>
      </c>
      <c r="S58" s="57">
        <f t="shared" si="17"/>
        <v>-3.3598632551679941</v>
      </c>
      <c r="T58" s="57">
        <f t="shared" si="18"/>
        <v>-3.3598632551679941</v>
      </c>
      <c r="U58" t="s">
        <v>312</v>
      </c>
      <c r="V58" t="s">
        <v>321</v>
      </c>
      <c r="X58" s="40">
        <v>43963</v>
      </c>
      <c r="Y58" s="42" t="s">
        <v>498</v>
      </c>
    </row>
    <row r="59" spans="1:25" ht="15" x14ac:dyDescent="0.25">
      <c r="A59">
        <v>2.08</v>
      </c>
      <c r="B59">
        <v>1.79</v>
      </c>
      <c r="C59" s="45">
        <f t="shared" si="10"/>
        <v>3.9428448646325664E-2</v>
      </c>
      <c r="D59" s="46">
        <f>IF(OR($A59="",$B59=""),"",A59*'MPTO_working_2-way'!$G58)</f>
        <v>2.1620111731843576</v>
      </c>
      <c r="E59" s="48">
        <f>IF(OR($A59="",$B59=""),"",B59*'MPTO_working_2-way'!$G58)</f>
        <v>1.8605769230769229</v>
      </c>
      <c r="F59" s="46">
        <f>IF(OR($A59="",$B59=""),"",'MPTO_working_2-way'!D58)</f>
        <v>2.1689385995572641</v>
      </c>
      <c r="G59" s="48">
        <f>IF(OR($A59="",$B59=""),"",'MPTO_working_2-way'!E58)</f>
        <v>1.8554769261437256</v>
      </c>
      <c r="H59" s="46">
        <f>IF(OR($A59="",$B59=""),"",'OddsRatio_working_2-way'!M58)</f>
        <v>2.1692256444309357</v>
      </c>
      <c r="I59" s="46">
        <f>IF(OR($A59="",$B59=""),"",'OddsRatio_working_2-way'!N58)</f>
        <v>1.8552669065744805</v>
      </c>
      <c r="J59" s="46">
        <f>IF('Log_working_2-way'!$D58="","",A59^('Log_working_2-way'!$D58))</f>
        <v>2.1724139714397546</v>
      </c>
      <c r="K59" s="48">
        <f>IF('Log_working_2-way'!$D58="","",B59^('Log_working_2-way'!$D58))</f>
        <v>1.8529410467292624</v>
      </c>
      <c r="L59" s="55">
        <f t="shared" si="11"/>
        <v>0.46253229974160204</v>
      </c>
      <c r="M59" s="55">
        <f t="shared" si="12"/>
        <v>0.53746770025839796</v>
      </c>
      <c r="N59" s="56">
        <v>100</v>
      </c>
      <c r="O59" s="56">
        <f t="shared" si="13"/>
        <v>51.92307692307692</v>
      </c>
      <c r="P59" s="56">
        <f t="shared" si="14"/>
        <v>44.134078212290497</v>
      </c>
      <c r="Q59" s="56">
        <f t="shared" si="15"/>
        <v>55.865921787709496</v>
      </c>
      <c r="R59" s="56">
        <f t="shared" si="16"/>
        <v>48.076923076923073</v>
      </c>
      <c r="S59" s="57">
        <f t="shared" si="17"/>
        <v>-3.9428448646325762</v>
      </c>
      <c r="T59" s="57">
        <f t="shared" si="18"/>
        <v>-3.9428448646325762</v>
      </c>
      <c r="U59" t="s">
        <v>325</v>
      </c>
      <c r="V59" t="s">
        <v>307</v>
      </c>
      <c r="X59" s="40">
        <v>43963</v>
      </c>
      <c r="Y59" s="42" t="s">
        <v>494</v>
      </c>
    </row>
    <row r="60" spans="1:25" ht="15" x14ac:dyDescent="0.25">
      <c r="A60">
        <v>2.1</v>
      </c>
      <c r="B60">
        <v>1.77</v>
      </c>
      <c r="C60" s="45">
        <f t="shared" si="10"/>
        <v>4.1162227602905554E-2</v>
      </c>
      <c r="D60" s="46">
        <f>IF(OR($A60="",$B60=""),"",A60*'MPTO_working_2-way'!$G59)</f>
        <v>2.1864406779661016</v>
      </c>
      <c r="E60" s="48">
        <f>IF(OR($A60="",$B60=""),"",B60*'MPTO_working_2-way'!$G59)</f>
        <v>1.8428571428571427</v>
      </c>
      <c r="F60" s="46">
        <f>IF(OR($A60="",$B60=""),"",'MPTO_working_2-way'!D59)</f>
        <v>2.1948627103631533</v>
      </c>
      <c r="G60" s="48">
        <f>IF(OR($A60="",$B60=""),"",'MPTO_working_2-way'!E59)</f>
        <v>1.8369162342475907</v>
      </c>
      <c r="H60" s="46">
        <f>IF(OR($A60="",$B60=""),"",'OddsRatio_working_2-way'!M59)</f>
        <v>2.1952286093343938</v>
      </c>
      <c r="I60" s="46">
        <f>IF(OR($A60="",$B60=""),"",'OddsRatio_working_2-way'!N59)</f>
        <v>1.8366600265340756</v>
      </c>
      <c r="J60" s="46">
        <f>IF('Log_working_2-way'!$D59="","",A60^('Log_working_2-way'!$D59))</f>
        <v>2.1991156611681375</v>
      </c>
      <c r="K60" s="48">
        <f>IF('Log_working_2-way'!$D59="","",B60^('Log_working_2-way'!$D59))</f>
        <v>1.8339479104339262</v>
      </c>
      <c r="L60" s="55">
        <f t="shared" si="11"/>
        <v>0.45736434108527135</v>
      </c>
      <c r="M60" s="55">
        <f t="shared" si="12"/>
        <v>0.54263565891472876</v>
      </c>
      <c r="N60" s="56">
        <v>100</v>
      </c>
      <c r="O60" s="56">
        <f t="shared" si="13"/>
        <v>52.38095238095238</v>
      </c>
      <c r="P60" s="56">
        <f t="shared" si="14"/>
        <v>43.502824858757066</v>
      </c>
      <c r="Q60" s="56">
        <f t="shared" si="15"/>
        <v>56.497175141242941</v>
      </c>
      <c r="R60" s="56">
        <f t="shared" si="16"/>
        <v>47.619047619047613</v>
      </c>
      <c r="S60" s="57">
        <f t="shared" si="17"/>
        <v>-4.1162227602905617</v>
      </c>
      <c r="T60" s="57">
        <f t="shared" si="18"/>
        <v>-4.1162227602905475</v>
      </c>
      <c r="U60" t="s">
        <v>314</v>
      </c>
      <c r="V60" t="s">
        <v>319</v>
      </c>
      <c r="X60" s="40">
        <v>43963</v>
      </c>
      <c r="Y60" s="42" t="s">
        <v>486</v>
      </c>
    </row>
    <row r="61" spans="1:25" ht="15" x14ac:dyDescent="0.25">
      <c r="A61">
        <v>2.04</v>
      </c>
      <c r="B61">
        <v>1.84</v>
      </c>
      <c r="C61" s="45">
        <f t="shared" si="10"/>
        <v>3.3674339300937772E-2</v>
      </c>
      <c r="D61" s="46">
        <f>IF(OR($A61="",$B61=""),"",A61*'MPTO_working_2-way'!$G60)</f>
        <v>2.1086956521739131</v>
      </c>
      <c r="E61" s="48">
        <f>IF(OR($A61="",$B61=""),"",B61*'MPTO_working_2-way'!$G60)</f>
        <v>1.9019607843137256</v>
      </c>
      <c r="F61" s="46">
        <f>IF(OR($A61="",$B61=""),"",'MPTO_working_2-way'!D60)</f>
        <v>2.1125619090499774</v>
      </c>
      <c r="G61" s="48">
        <f>IF(OR($A61="",$B61=""),"",'MPTO_working_2-way'!E60)</f>
        <v>1.8988263860785108</v>
      </c>
      <c r="H61" s="46">
        <f>IF(OR($A61="",$B61=""),"",'OddsRatio_working_2-way'!M60)</f>
        <v>2.1126972805283741</v>
      </c>
      <c r="I61" s="46">
        <f>IF(OR($A61="",$B61=""),"",'OddsRatio_working_2-way'!N60)</f>
        <v>1.8987170342729172</v>
      </c>
      <c r="J61" s="46">
        <f>IF('Log_working_2-way'!$D60="","",A61^('Log_working_2-way'!$D60))</f>
        <v>2.1144632865880677</v>
      </c>
      <c r="K61" s="48">
        <f>IF('Log_working_2-way'!$D60="","",B61^('Log_working_2-way'!$D60))</f>
        <v>1.8972929050551837</v>
      </c>
      <c r="L61" s="55">
        <f t="shared" si="11"/>
        <v>0.47422680412371132</v>
      </c>
      <c r="M61" s="55">
        <f t="shared" si="12"/>
        <v>0.52577319587628868</v>
      </c>
      <c r="N61" s="56">
        <v>100</v>
      </c>
      <c r="O61" s="56">
        <f t="shared" si="13"/>
        <v>50.980392156862742</v>
      </c>
      <c r="P61" s="56">
        <f t="shared" si="14"/>
        <v>45.652173913043477</v>
      </c>
      <c r="Q61" s="56">
        <f t="shared" si="15"/>
        <v>54.347826086956516</v>
      </c>
      <c r="R61" s="56">
        <f t="shared" si="16"/>
        <v>49.019607843137251</v>
      </c>
      <c r="S61" s="57">
        <f t="shared" si="17"/>
        <v>-3.3674339300937746</v>
      </c>
      <c r="T61" s="57">
        <f t="shared" si="18"/>
        <v>-3.3674339300937746</v>
      </c>
      <c r="U61" t="s">
        <v>323</v>
      </c>
      <c r="V61" t="s">
        <v>313</v>
      </c>
      <c r="X61" s="40">
        <v>43963</v>
      </c>
      <c r="Y61" s="42" t="s">
        <v>489</v>
      </c>
    </row>
    <row r="62" spans="1:25" ht="15" x14ac:dyDescent="0.25">
      <c r="A62">
        <v>2.04</v>
      </c>
      <c r="B62">
        <v>1.84</v>
      </c>
      <c r="C62" s="45">
        <f t="shared" si="10"/>
        <v>3.3674339300937772E-2</v>
      </c>
      <c r="D62" s="46">
        <f>IF(OR($A62="",$B62=""),"",A62*'MPTO_working_2-way'!$G61)</f>
        <v>2.1086956521739131</v>
      </c>
      <c r="E62" s="48">
        <f>IF(OR($A62="",$B62=""),"",B62*'MPTO_working_2-way'!$G61)</f>
        <v>1.9019607843137256</v>
      </c>
      <c r="F62" s="46">
        <f>IF(OR($A62="",$B62=""),"",'MPTO_working_2-way'!D61)</f>
        <v>2.1125619090499774</v>
      </c>
      <c r="G62" s="48">
        <f>IF(OR($A62="",$B62=""),"",'MPTO_working_2-way'!E61)</f>
        <v>1.8988263860785108</v>
      </c>
      <c r="H62" s="46">
        <f>IF(OR($A62="",$B62=""),"",'OddsRatio_working_2-way'!M61)</f>
        <v>2.1126972805283741</v>
      </c>
      <c r="I62" s="46">
        <f>IF(OR($A62="",$B62=""),"",'OddsRatio_working_2-way'!N61)</f>
        <v>1.8987170342729172</v>
      </c>
      <c r="J62" s="46">
        <f>IF('Log_working_2-way'!$D61="","",A62^('Log_working_2-way'!$D61))</f>
        <v>2.1144632865880677</v>
      </c>
      <c r="K62" s="48">
        <f>IF('Log_working_2-way'!$D61="","",B62^('Log_working_2-way'!$D61))</f>
        <v>1.8972929050551837</v>
      </c>
      <c r="L62" s="55">
        <f t="shared" si="11"/>
        <v>0.47422680412371132</v>
      </c>
      <c r="M62" s="55">
        <f t="shared" si="12"/>
        <v>0.52577319587628868</v>
      </c>
      <c r="N62" s="56">
        <v>100</v>
      </c>
      <c r="O62" s="56">
        <f t="shared" si="13"/>
        <v>50.980392156862742</v>
      </c>
      <c r="P62" s="56">
        <f t="shared" si="14"/>
        <v>45.652173913043477</v>
      </c>
      <c r="Q62" s="56">
        <f t="shared" si="15"/>
        <v>54.347826086956516</v>
      </c>
      <c r="R62" s="56">
        <f t="shared" si="16"/>
        <v>49.019607843137251</v>
      </c>
      <c r="S62" s="57">
        <f t="shared" si="17"/>
        <v>-3.3674339300937746</v>
      </c>
      <c r="T62" s="57">
        <f t="shared" si="18"/>
        <v>-3.3674339300937746</v>
      </c>
      <c r="U62" t="s">
        <v>305</v>
      </c>
      <c r="V62" t="s">
        <v>324</v>
      </c>
      <c r="X62" s="40">
        <v>43963</v>
      </c>
      <c r="Y62" s="42" t="s">
        <v>499</v>
      </c>
    </row>
    <row r="63" spans="1:25" ht="15" x14ac:dyDescent="0.25">
      <c r="A63">
        <v>2.25</v>
      </c>
      <c r="B63">
        <v>1.68</v>
      </c>
      <c r="C63" s="45">
        <f t="shared" si="10"/>
        <v>3.9682539682539542E-2</v>
      </c>
      <c r="D63" s="46">
        <f>IF(OR($A63="",$B63=""),"",A63*'MPTO_working_2-way'!$G62)</f>
        <v>2.339285714285714</v>
      </c>
      <c r="E63" s="48">
        <f>IF(OR($A63="",$B63=""),"",B63*'MPTO_working_2-way'!$G62)</f>
        <v>1.7466666666666664</v>
      </c>
      <c r="F63" s="46">
        <f>IF(OR($A63="",$B63=""),"",'MPTO_working_2-way'!D62)</f>
        <v>2.3551401869158877</v>
      </c>
      <c r="G63" s="48">
        <f>IF(OR($A63="",$B63=""),"",'MPTO_working_2-way'!E62)</f>
        <v>1.7379310344827583</v>
      </c>
      <c r="H63" s="46">
        <f>IF(OR($A63="",$B63=""),"",'OddsRatio_working_2-way'!M62)</f>
        <v>2.3558153613666013</v>
      </c>
      <c r="I63" s="46">
        <f>IF(OR($A63="",$B63=""),"",'OddsRatio_working_2-way'!N62)</f>
        <v>1.7375635565834309</v>
      </c>
      <c r="J63" s="46">
        <f>IF('Log_working_2-way'!$D62="","",A63^('Log_working_2-way'!$D62))</f>
        <v>2.3631739395308338</v>
      </c>
      <c r="K63" s="48">
        <f>IF('Log_working_2-way'!$D62="","",B63^('Log_working_2-way'!$D62))</f>
        <v>1.733582099100242</v>
      </c>
      <c r="L63" s="55">
        <f t="shared" si="11"/>
        <v>0.4274809160305344</v>
      </c>
      <c r="M63" s="55">
        <f t="shared" si="12"/>
        <v>0.57251908396946571</v>
      </c>
      <c r="N63" s="56">
        <v>100</v>
      </c>
      <c r="O63" s="56">
        <f t="shared" si="13"/>
        <v>55.55555555555555</v>
      </c>
      <c r="P63" s="56">
        <f t="shared" si="14"/>
        <v>40.476190476190474</v>
      </c>
      <c r="Q63" s="56">
        <f t="shared" si="15"/>
        <v>59.523809523809526</v>
      </c>
      <c r="R63" s="56">
        <f t="shared" si="16"/>
        <v>44.444444444444443</v>
      </c>
      <c r="S63" s="57">
        <f t="shared" si="17"/>
        <v>-3.9682539682539755</v>
      </c>
      <c r="T63" s="57">
        <f t="shared" si="18"/>
        <v>-3.9682539682539684</v>
      </c>
      <c r="U63" t="s">
        <v>315</v>
      </c>
      <c r="V63" t="s">
        <v>326</v>
      </c>
      <c r="X63" s="40">
        <v>43963</v>
      </c>
      <c r="Y63" s="42" t="s">
        <v>488</v>
      </c>
    </row>
    <row r="64" spans="1:25" ht="15" x14ac:dyDescent="0.25">
      <c r="A64">
        <v>1.88</v>
      </c>
      <c r="B64">
        <v>2</v>
      </c>
      <c r="C64" s="45">
        <f t="shared" si="10"/>
        <v>3.1914893617021267E-2</v>
      </c>
      <c r="D64" s="46">
        <f>IF(OR($A64="",$B64=""),"",A64*'MPTO_working_2-way'!$G63)</f>
        <v>1.94</v>
      </c>
      <c r="E64" s="48">
        <f>IF(OR($A64="",$B64=""),"",B64*'MPTO_working_2-way'!$G63)</f>
        <v>2.0638297872340425</v>
      </c>
      <c r="F64" s="46">
        <f>IF(OR($A64="",$B64=""),"",'MPTO_working_2-way'!D63)</f>
        <v>1.9381443298969072</v>
      </c>
      <c r="G64" s="48">
        <f>IF(OR($A64="",$B64=""),"",'MPTO_working_2-way'!E63)</f>
        <v>2.0659340659340657</v>
      </c>
      <c r="H64" s="46">
        <f>IF(OR($A64="",$B64=""),"",'OddsRatio_working_2-way'!M63)</f>
        <v>1.9380831519646857</v>
      </c>
      <c r="I64" s="46">
        <f>IF(OR($A64="",$B64=""),"",'OddsRatio_working_2-way'!N63)</f>
        <v>2.0660035817780522</v>
      </c>
      <c r="J64" s="46">
        <f>IF('Log_working_2-way'!$D63="","",A64^('Log_working_2-way'!$D63))</f>
        <v>1.9372406373367297</v>
      </c>
      <c r="K64" s="48">
        <f>IF('Log_working_2-way'!$D63="","",B64^('Log_working_2-way'!$D63))</f>
        <v>2.0669618454035223</v>
      </c>
      <c r="L64" s="55">
        <f t="shared" si="11"/>
        <v>0.51546391752577325</v>
      </c>
      <c r="M64" s="55">
        <f t="shared" si="12"/>
        <v>0.4845360824742268</v>
      </c>
      <c r="N64" s="56">
        <v>100</v>
      </c>
      <c r="O64" s="56">
        <f t="shared" si="13"/>
        <v>46.808510638297875</v>
      </c>
      <c r="P64" s="56">
        <f t="shared" si="14"/>
        <v>50</v>
      </c>
      <c r="Q64" s="56">
        <f t="shared" si="15"/>
        <v>50</v>
      </c>
      <c r="R64" s="56">
        <f t="shared" si="16"/>
        <v>53.191489361702125</v>
      </c>
      <c r="S64" s="57">
        <f t="shared" si="17"/>
        <v>-3.1914893617021249</v>
      </c>
      <c r="T64" s="57">
        <f t="shared" si="18"/>
        <v>-3.1914893617021249</v>
      </c>
      <c r="U64" t="s">
        <v>309</v>
      </c>
      <c r="V64" t="s">
        <v>327</v>
      </c>
      <c r="X64" s="40">
        <v>43963</v>
      </c>
      <c r="Y64" s="42" t="s">
        <v>489</v>
      </c>
    </row>
    <row r="65" spans="1:25" ht="15" x14ac:dyDescent="0.25">
      <c r="A65">
        <v>2.0299999999999998</v>
      </c>
      <c r="B65">
        <v>1.83</v>
      </c>
      <c r="C65" s="45">
        <f t="shared" si="10"/>
        <v>3.9058924870117639E-2</v>
      </c>
      <c r="D65" s="46">
        <f>IF(OR($A65="",$B65=""),"",A65*'MPTO_working_2-way'!$G64)</f>
        <v>2.1092896174863385</v>
      </c>
      <c r="E65" s="48">
        <f>IF(OR($A65="",$B65=""),"",B65*'MPTO_working_2-way'!$G64)</f>
        <v>1.9014778325123154</v>
      </c>
      <c r="F65" s="46">
        <f>IF(OR($A65="",$B65=""),"",'MPTO_working_2-way'!D64)</f>
        <v>2.1138012461236451</v>
      </c>
      <c r="G65" s="48">
        <f>IF(OR($A65="",$B65=""),"",'MPTO_working_2-way'!E64)</f>
        <v>1.8978262535441519</v>
      </c>
      <c r="H65" s="46">
        <f>IF(OR($A65="",$B65=""),"",'OddsRatio_working_2-way'!M64)</f>
        <v>2.113985572357957</v>
      </c>
      <c r="I65" s="46">
        <f>IF(OR($A65="",$B65=""),"",'OddsRatio_working_2-way'!N64)</f>
        <v>1.8976776942301987</v>
      </c>
      <c r="J65" s="46">
        <f>IF('Log_working_2-way'!$D64="","",A65^('Log_working_2-way'!$D64))</f>
        <v>2.1160569234955591</v>
      </c>
      <c r="K65" s="48">
        <f>IF('Log_working_2-way'!$D64="","",B65^('Log_working_2-way'!$D64))</f>
        <v>1.8960116450582052</v>
      </c>
      <c r="L65" s="55">
        <f t="shared" si="11"/>
        <v>0.47409326424870474</v>
      </c>
      <c r="M65" s="55">
        <f t="shared" si="12"/>
        <v>0.52590673575129532</v>
      </c>
      <c r="N65" s="56">
        <v>100</v>
      </c>
      <c r="O65" s="56">
        <f t="shared" si="13"/>
        <v>50.73891625615763</v>
      </c>
      <c r="P65" s="56">
        <f t="shared" si="14"/>
        <v>45.355191256830594</v>
      </c>
      <c r="Q65" s="56">
        <f t="shared" si="15"/>
        <v>54.644808743169392</v>
      </c>
      <c r="R65" s="56">
        <f t="shared" si="16"/>
        <v>49.26108374384237</v>
      </c>
      <c r="S65" s="57">
        <f t="shared" si="17"/>
        <v>-3.9058924870117622</v>
      </c>
      <c r="T65" s="57">
        <f t="shared" si="18"/>
        <v>-3.9058924870117764</v>
      </c>
      <c r="U65" t="s">
        <v>433</v>
      </c>
      <c r="V65" t="s">
        <v>480</v>
      </c>
      <c r="X65" s="40">
        <v>43963</v>
      </c>
      <c r="Y65" s="42" t="s">
        <v>489</v>
      </c>
    </row>
    <row r="66" spans="1:25" ht="15" x14ac:dyDescent="0.25">
      <c r="A66">
        <v>1.71</v>
      </c>
      <c r="B66">
        <v>2.17</v>
      </c>
      <c r="C66" s="45">
        <f t="shared" si="10"/>
        <v>4.5624814724984475E-2</v>
      </c>
      <c r="D66" s="46">
        <f>IF(OR($A66="",$B66=""),"",A66*'MPTO_working_2-way'!$G65)</f>
        <v>1.7880184331797233</v>
      </c>
      <c r="E66" s="48">
        <f>IF(OR($A66="",$B66=""),"",B66*'MPTO_working_2-way'!$G65)</f>
        <v>2.269005847953216</v>
      </c>
      <c r="F66" s="46">
        <f>IF(OR($A66="",$B66=""),"",'MPTO_working_2-way'!D65)</f>
        <v>1.7794135277051812</v>
      </c>
      <c r="G66" s="48">
        <f>IF(OR($A66="",$B66=""),"",'MPTO_working_2-way'!E65)</f>
        <v>2.2830159657919831</v>
      </c>
      <c r="H66" s="46">
        <f>IF(OR($A66="",$B66=""),"",'OddsRatio_working_2-way'!M65)</f>
        <v>1.7789978221006826</v>
      </c>
      <c r="I66" s="46">
        <f>IF(OR($A66="",$B66=""),"",'OddsRatio_working_2-way'!N65)</f>
        <v>2.283700636419435</v>
      </c>
      <c r="J66" s="46">
        <f>IF('Log_working_2-way'!$D65="","",A66^('Log_working_2-way'!$D65))</f>
        <v>1.7750597125209804</v>
      </c>
      <c r="K66" s="48">
        <f>IF('Log_working_2-way'!$D65="","",B66^('Log_working_2-way'!$D65))</f>
        <v>2.2902231709951497</v>
      </c>
      <c r="L66" s="55">
        <f t="shared" si="11"/>
        <v>0.55927835051546393</v>
      </c>
      <c r="M66" s="55">
        <f t="shared" si="12"/>
        <v>0.44072164948453613</v>
      </c>
      <c r="N66" s="56">
        <v>100</v>
      </c>
      <c r="O66" s="56">
        <f t="shared" si="13"/>
        <v>41.520467836257311</v>
      </c>
      <c r="P66" s="56">
        <f t="shared" si="14"/>
        <v>53.917050691244242</v>
      </c>
      <c r="Q66" s="56">
        <f t="shared" si="15"/>
        <v>46.082949308755758</v>
      </c>
      <c r="R66" s="56">
        <f t="shared" si="16"/>
        <v>58.479532163742689</v>
      </c>
      <c r="S66" s="57">
        <f t="shared" si="17"/>
        <v>-4.5624814724984475</v>
      </c>
      <c r="T66" s="57">
        <f t="shared" si="18"/>
        <v>-4.5624814724984475</v>
      </c>
      <c r="U66" t="s">
        <v>439</v>
      </c>
      <c r="V66" t="s">
        <v>440</v>
      </c>
      <c r="X66" s="40">
        <v>43963</v>
      </c>
      <c r="Y66" s="42" t="s">
        <v>500</v>
      </c>
    </row>
    <row r="67" spans="1:25" ht="15" x14ac:dyDescent="0.25">
      <c r="A67">
        <v>1.72</v>
      </c>
      <c r="B67">
        <v>2.16</v>
      </c>
      <c r="C67" s="45">
        <f t="shared" si="10"/>
        <v>4.4358311800172245E-2</v>
      </c>
      <c r="D67" s="46">
        <f>IF(OR($A67="",$B67=""),"",A67*'MPTO_working_2-way'!$G66)</f>
        <v>1.7962962962962963</v>
      </c>
      <c r="E67" s="48">
        <f>IF(OR($A67="",$B67=""),"",B67*'MPTO_working_2-way'!$G66)</f>
        <v>2.2558139534883721</v>
      </c>
      <c r="F67" s="46">
        <f>IF(OR($A67="",$B67=""),"",'MPTO_working_2-way'!D66)</f>
        <v>1.7882171736619177</v>
      </c>
      <c r="G67" s="48">
        <f>IF(OR($A67="",$B67=""),"",'MPTO_working_2-way'!E66)</f>
        <v>2.2686858817782118</v>
      </c>
      <c r="H67" s="46">
        <f>IF(OR($A67="",$B67=""),"",'OddsRatio_working_2-way'!M66)</f>
        <v>1.7878385971583355</v>
      </c>
      <c r="I67" s="46">
        <f>IF(OR($A67="",$B67=""),"",'OddsRatio_working_2-way'!N66)</f>
        <v>2.2692955176439846</v>
      </c>
      <c r="J67" s="46">
        <f>IF('Log_working_2-way'!$D66="","",A67^('Log_working_2-way'!$D66))</f>
        <v>1.7841440510917015</v>
      </c>
      <c r="K67" s="48">
        <f>IF('Log_working_2-way'!$D66="","",B67^('Log_working_2-way'!$D66))</f>
        <v>2.2752758866273552</v>
      </c>
      <c r="L67" s="55">
        <f t="shared" si="11"/>
        <v>0.55670103092783507</v>
      </c>
      <c r="M67" s="55">
        <f t="shared" si="12"/>
        <v>0.44329896907216493</v>
      </c>
      <c r="N67" s="56">
        <v>100</v>
      </c>
      <c r="O67" s="56">
        <f t="shared" si="13"/>
        <v>41.860465116279073</v>
      </c>
      <c r="P67" s="56">
        <f t="shared" si="14"/>
        <v>53.703703703703695</v>
      </c>
      <c r="Q67" s="56">
        <f t="shared" si="15"/>
        <v>46.296296296296291</v>
      </c>
      <c r="R67" s="56">
        <f t="shared" si="16"/>
        <v>58.139534883720934</v>
      </c>
      <c r="S67" s="57">
        <f t="shared" si="17"/>
        <v>-4.4358311800172174</v>
      </c>
      <c r="T67" s="57">
        <f t="shared" si="18"/>
        <v>-4.4358311800172388</v>
      </c>
      <c r="U67" t="s">
        <v>444</v>
      </c>
      <c r="V67" t="s">
        <v>441</v>
      </c>
      <c r="X67" s="40">
        <v>43963</v>
      </c>
      <c r="Y67" s="42" t="s">
        <v>499</v>
      </c>
    </row>
    <row r="68" spans="1:25" ht="15" x14ac:dyDescent="0.25">
      <c r="A68">
        <v>1.71</v>
      </c>
      <c r="B68">
        <v>2.1800000000000002</v>
      </c>
      <c r="C68" s="45">
        <f t="shared" si="10"/>
        <v>4.3510917967702012E-2</v>
      </c>
      <c r="D68" s="46">
        <f>IF(OR($A68="",$B68=""),"",A68*'MPTO_working_2-way'!$G67)</f>
        <v>1.7844036697247705</v>
      </c>
      <c r="E68" s="48">
        <f>IF(OR($A68="",$B68=""),"",B68*'MPTO_working_2-way'!$G67)</f>
        <v>2.2748538011695905</v>
      </c>
      <c r="F68" s="46">
        <f>IF(OR($A68="",$B68=""),"",'MPTO_working_2-way'!D67)</f>
        <v>1.7760731811901471</v>
      </c>
      <c r="G68" s="48">
        <f>IF(OR($A68="",$B68=""),"",'MPTO_working_2-way'!E67)</f>
        <v>2.2885382773650926</v>
      </c>
      <c r="H68" s="46">
        <f>IF(OR($A68="",$B68=""),"",'OddsRatio_working_2-way'!M67)</f>
        <v>1.7756899607795869</v>
      </c>
      <c r="I68" s="46">
        <f>IF(OR($A68="",$B68=""),"",'OddsRatio_working_2-way'!N67)</f>
        <v>2.2891748643942433</v>
      </c>
      <c r="J68" s="46">
        <f>IF('Log_working_2-way'!$D67="","",A68^('Log_working_2-way'!$D67))</f>
        <v>1.7718830893109678</v>
      </c>
      <c r="K68" s="48">
        <f>IF('Log_working_2-way'!$D67="","",B68^('Log_working_2-way'!$D67))</f>
        <v>2.2955329814159455</v>
      </c>
      <c r="L68" s="55">
        <f t="shared" si="11"/>
        <v>0.56041131105398467</v>
      </c>
      <c r="M68" s="55">
        <f t="shared" si="12"/>
        <v>0.43958868894601544</v>
      </c>
      <c r="N68" s="56">
        <v>100</v>
      </c>
      <c r="O68" s="56">
        <f t="shared" si="13"/>
        <v>41.520467836257311</v>
      </c>
      <c r="P68" s="56">
        <f t="shared" si="14"/>
        <v>54.128440366972484</v>
      </c>
      <c r="Q68" s="56">
        <f t="shared" si="15"/>
        <v>45.871559633027523</v>
      </c>
      <c r="R68" s="56">
        <f t="shared" si="16"/>
        <v>58.479532163742689</v>
      </c>
      <c r="S68" s="57">
        <f t="shared" si="17"/>
        <v>-4.3510917967702127</v>
      </c>
      <c r="T68" s="57">
        <f t="shared" si="18"/>
        <v>-4.3510917967702056</v>
      </c>
      <c r="U68" t="s">
        <v>437</v>
      </c>
      <c r="V68" t="s">
        <v>481</v>
      </c>
      <c r="X68" s="40">
        <v>43963</v>
      </c>
      <c r="Y68" s="42" t="s">
        <v>496</v>
      </c>
    </row>
    <row r="69" spans="1:25" ht="15" x14ac:dyDescent="0.25">
      <c r="A69">
        <v>1.76</v>
      </c>
      <c r="B69">
        <v>2.11</v>
      </c>
      <c r="C69" s="45">
        <f t="shared" si="10"/>
        <v>4.2115467470917878E-2</v>
      </c>
      <c r="D69" s="46">
        <f>IF(OR($A69="",$B69=""),"",A69*'MPTO_working_2-way'!$G68)</f>
        <v>1.8341232227488156</v>
      </c>
      <c r="E69" s="48">
        <f>IF(OR($A69="",$B69=""),"",B69*'MPTO_working_2-way'!$G68)</f>
        <v>2.1988636363636367</v>
      </c>
      <c r="F69" s="46">
        <f>IF(OR($A69="",$B69=""),"",'MPTO_working_2-way'!D68)</f>
        <v>1.8277389506841228</v>
      </c>
      <c r="G69" s="48">
        <f>IF(OR($A69="",$B69=""),"",'MPTO_working_2-way'!E68)</f>
        <v>2.208110357949816</v>
      </c>
      <c r="H69" s="46">
        <f>IF(OR($A69="",$B69=""),"",'OddsRatio_working_2-way'!M68)</f>
        <v>1.82745675698775</v>
      </c>
      <c r="I69" s="46">
        <f>IF(OR($A69="",$B69=""),"",'OddsRatio_working_2-way'!N68)</f>
        <v>2.208522368758425</v>
      </c>
      <c r="J69" s="46">
        <f>IF('Log_working_2-way'!$D68="","",A69^('Log_working_2-way'!$D68))</f>
        <v>1.8245405741311078</v>
      </c>
      <c r="K69" s="48">
        <f>IF('Log_working_2-way'!$D68="","",B69^('Log_working_2-way'!$D68))</f>
        <v>2.2127965940954506</v>
      </c>
      <c r="L69" s="55">
        <f t="shared" si="11"/>
        <v>0.54521963824289399</v>
      </c>
      <c r="M69" s="55">
        <f t="shared" si="12"/>
        <v>0.4547803617571059</v>
      </c>
      <c r="N69" s="56">
        <v>100</v>
      </c>
      <c r="O69" s="56">
        <f t="shared" si="13"/>
        <v>43.181818181818187</v>
      </c>
      <c r="P69" s="56">
        <f t="shared" si="14"/>
        <v>52.606635071090047</v>
      </c>
      <c r="Q69" s="56">
        <f t="shared" si="15"/>
        <v>47.393364928909953</v>
      </c>
      <c r="R69" s="56">
        <f t="shared" si="16"/>
        <v>56.81818181818182</v>
      </c>
      <c r="S69" s="57">
        <f t="shared" si="17"/>
        <v>-4.2115467470917665</v>
      </c>
      <c r="T69" s="57">
        <f t="shared" si="18"/>
        <v>-4.2115467470917736</v>
      </c>
      <c r="U69" t="s">
        <v>482</v>
      </c>
      <c r="V69" t="s">
        <v>442</v>
      </c>
      <c r="X69" s="40">
        <v>43963</v>
      </c>
      <c r="Y69" s="42" t="s">
        <v>494</v>
      </c>
    </row>
    <row r="70" spans="1:25" ht="15" x14ac:dyDescent="0.25">
      <c r="A70">
        <v>1.93</v>
      </c>
      <c r="B70">
        <v>1.92</v>
      </c>
      <c r="C70" s="45">
        <f t="shared" si="10"/>
        <v>3.8968048359240282E-2</v>
      </c>
      <c r="D70" s="46">
        <f>IF(OR($A70="",$B70=""),"",A70*'MPTO_working_2-way'!$G69)</f>
        <v>2.0052083333333335</v>
      </c>
      <c r="E70" s="48">
        <f>IF(OR($A70="",$B70=""),"",B70*'MPTO_working_2-way'!$G69)</f>
        <v>1.9948186528497414</v>
      </c>
      <c r="F70" s="46">
        <f>IF(OR($A70="",$B70=""),"",'MPTO_working_2-way'!D69)</f>
        <v>2.0054118411083453</v>
      </c>
      <c r="G70" s="48">
        <f>IF(OR($A70="",$B70=""),"",'MPTO_working_2-way'!E69)</f>
        <v>1.9946172892668752</v>
      </c>
      <c r="H70" s="46">
        <f>IF(OR($A70="",$B70=""),"",'OddsRatio_working_2-way'!M69)</f>
        <v>2.0054200938997546</v>
      </c>
      <c r="I70" s="46">
        <f>IF(OR($A70="",$B70=""),"",'OddsRatio_working_2-way'!N69)</f>
        <v>1.9946091251481448</v>
      </c>
      <c r="J70" s="46">
        <f>IF('Log_working_2-way'!$D69="","",A70^('Log_working_2-way'!$D69))</f>
        <v>2.0055131845379748</v>
      </c>
      <c r="K70" s="48">
        <f>IF('Log_working_2-way'!$D69="","",B70^('Log_working_2-way'!$D69))</f>
        <v>1.9945170440100763</v>
      </c>
      <c r="L70" s="55">
        <f t="shared" si="11"/>
        <v>0.49870129870129865</v>
      </c>
      <c r="M70" s="55">
        <f t="shared" si="12"/>
        <v>0.50129870129870124</v>
      </c>
      <c r="N70" s="56">
        <v>100</v>
      </c>
      <c r="O70" s="56">
        <f t="shared" si="13"/>
        <v>48.186528497409334</v>
      </c>
      <c r="P70" s="56">
        <f t="shared" si="14"/>
        <v>47.916666666666671</v>
      </c>
      <c r="Q70" s="56">
        <f t="shared" si="15"/>
        <v>52.083333333333336</v>
      </c>
      <c r="R70" s="56">
        <f t="shared" si="16"/>
        <v>51.81347150259068</v>
      </c>
      <c r="S70" s="57">
        <f t="shared" si="17"/>
        <v>-3.8968048359240015</v>
      </c>
      <c r="T70" s="57">
        <f t="shared" si="18"/>
        <v>-3.8968048359240086</v>
      </c>
      <c r="U70" t="s">
        <v>438</v>
      </c>
      <c r="V70" t="s">
        <v>435</v>
      </c>
      <c r="X70" s="40">
        <v>43963</v>
      </c>
      <c r="Y70" s="42" t="s">
        <v>491</v>
      </c>
    </row>
    <row r="71" spans="1:25" ht="15" x14ac:dyDescent="0.25">
      <c r="A71">
        <v>1.84</v>
      </c>
      <c r="B71">
        <v>2.02</v>
      </c>
      <c r="C71" s="45">
        <f t="shared" si="10"/>
        <v>3.8527765820060234E-2</v>
      </c>
      <c r="D71" s="46">
        <f>IF(OR($A71="",$B71=""),"",A71*'MPTO_working_2-way'!$G70)</f>
        <v>1.9108910891089108</v>
      </c>
      <c r="E71" s="48">
        <f>IF(OR($A71="",$B71=""),"",B71*'MPTO_working_2-way'!$G70)</f>
        <v>2.0978260869565215</v>
      </c>
      <c r="F71" s="46">
        <f>IF(OR($A71="",$B71=""),"",'MPTO_working_2-way'!D70)</f>
        <v>1.9076165058509547</v>
      </c>
      <c r="G71" s="48">
        <f>IF(OR($A71="",$B71=""),"",'MPTO_working_2-way'!E70)</f>
        <v>2.1017869260348339</v>
      </c>
      <c r="H71" s="46">
        <f>IF(OR($A71="",$B71=""),"",'OddsRatio_working_2-way'!M70)</f>
        <v>1.9074852129730298</v>
      </c>
      <c r="I71" s="46">
        <f>IF(OR($A71="",$B71=""),"",'OddsRatio_working_2-way'!N70)</f>
        <v>2.1019463300386789</v>
      </c>
      <c r="J71" s="46">
        <f>IF('Log_working_2-way'!$D70="","",A71^('Log_working_2-way'!$D70))</f>
        <v>1.9059915032763037</v>
      </c>
      <c r="K71" s="48">
        <f>IF('Log_working_2-way'!$D70="","",B71^('Log_working_2-way'!$D70))</f>
        <v>2.1037631107837189</v>
      </c>
      <c r="L71" s="55">
        <f t="shared" si="11"/>
        <v>0.52331606217616577</v>
      </c>
      <c r="M71" s="55">
        <f t="shared" si="12"/>
        <v>0.47668393782383423</v>
      </c>
      <c r="N71" s="56">
        <v>100</v>
      </c>
      <c r="O71" s="56">
        <f t="shared" si="13"/>
        <v>45.652173913043477</v>
      </c>
      <c r="P71" s="56">
        <f t="shared" si="14"/>
        <v>50.495049504950494</v>
      </c>
      <c r="Q71" s="56">
        <f t="shared" si="15"/>
        <v>49.504950495049506</v>
      </c>
      <c r="R71" s="56">
        <f t="shared" si="16"/>
        <v>54.347826086956516</v>
      </c>
      <c r="S71" s="57">
        <f t="shared" si="17"/>
        <v>-3.8527765820060296</v>
      </c>
      <c r="T71" s="57">
        <f t="shared" si="18"/>
        <v>-3.8527765820060225</v>
      </c>
      <c r="U71" t="s">
        <v>454</v>
      </c>
      <c r="V71" t="s">
        <v>436</v>
      </c>
      <c r="X71" s="40">
        <v>43963</v>
      </c>
      <c r="Y71" s="42" t="s">
        <v>492</v>
      </c>
    </row>
    <row r="72" spans="1:25" ht="15" x14ac:dyDescent="0.25">
      <c r="A72">
        <v>2.0299999999999998</v>
      </c>
      <c r="B72">
        <v>1.83</v>
      </c>
      <c r="C72" s="45">
        <f t="shared" si="10"/>
        <v>3.9058924870117639E-2</v>
      </c>
      <c r="D72" s="46">
        <f>IF(OR($A72="",$B72=""),"",A72*'MPTO_working_2-way'!$G71)</f>
        <v>2.1092896174863385</v>
      </c>
      <c r="E72" s="48">
        <f>IF(OR($A72="",$B72=""),"",B72*'MPTO_working_2-way'!$G71)</f>
        <v>1.9014778325123154</v>
      </c>
      <c r="F72" s="46">
        <f>IF(OR($A72="",$B72=""),"",'MPTO_working_2-way'!D71)</f>
        <v>2.1138012461236451</v>
      </c>
      <c r="G72" s="48">
        <f>IF(OR($A72="",$B72=""),"",'MPTO_working_2-way'!E71)</f>
        <v>1.8978262535441519</v>
      </c>
      <c r="H72" s="46">
        <f>IF(OR($A72="",$B72=""),"",'OddsRatio_working_2-way'!M71)</f>
        <v>2.113985572357957</v>
      </c>
      <c r="I72" s="46">
        <f>IF(OR($A72="",$B72=""),"",'OddsRatio_working_2-way'!N71)</f>
        <v>1.8976776942301987</v>
      </c>
      <c r="J72" s="46">
        <f>IF('Log_working_2-way'!$D71="","",A72^('Log_working_2-way'!$D71))</f>
        <v>2.1160569234955591</v>
      </c>
      <c r="K72" s="48">
        <f>IF('Log_working_2-way'!$D71="","",B72^('Log_working_2-way'!$D71))</f>
        <v>1.8960116450582052</v>
      </c>
      <c r="L72" s="55">
        <f t="shared" si="11"/>
        <v>0.47409326424870474</v>
      </c>
      <c r="M72" s="55">
        <f t="shared" si="12"/>
        <v>0.52590673575129532</v>
      </c>
      <c r="N72" s="56">
        <v>100</v>
      </c>
      <c r="O72" s="56">
        <f t="shared" si="13"/>
        <v>50.73891625615763</v>
      </c>
      <c r="P72" s="56">
        <f t="shared" si="14"/>
        <v>45.355191256830594</v>
      </c>
      <c r="Q72" s="56">
        <f t="shared" si="15"/>
        <v>54.644808743169392</v>
      </c>
      <c r="R72" s="56">
        <f t="shared" si="16"/>
        <v>49.26108374384237</v>
      </c>
      <c r="S72" s="57">
        <f t="shared" si="17"/>
        <v>-3.9058924870117622</v>
      </c>
      <c r="T72" s="57">
        <f t="shared" si="18"/>
        <v>-3.9058924870117764</v>
      </c>
      <c r="U72" t="s">
        <v>445</v>
      </c>
      <c r="V72" t="s">
        <v>483</v>
      </c>
      <c r="X72" s="40">
        <v>43963</v>
      </c>
      <c r="Y72" s="42" t="s">
        <v>501</v>
      </c>
    </row>
    <row r="73" spans="1:25" ht="15" x14ac:dyDescent="0.25">
      <c r="A73">
        <v>1.97</v>
      </c>
      <c r="B73">
        <v>1.88</v>
      </c>
      <c r="C73" s="45">
        <f t="shared" si="10"/>
        <v>3.9529106814990778E-2</v>
      </c>
      <c r="D73" s="46">
        <f>IF(OR($A73="",$B73=""),"",A73*'MPTO_working_2-way'!$G72)</f>
        <v>2.0478723404255317</v>
      </c>
      <c r="E73" s="48">
        <f>IF(OR($A73="",$B73=""),"",B73*'MPTO_working_2-way'!$G72)</f>
        <v>1.9543147208121825</v>
      </c>
      <c r="F73" s="46">
        <f>IF(OR($A73="",$B73=""),"",'MPTO_working_2-way'!D72)</f>
        <v>2.049811822005756</v>
      </c>
      <c r="G73" s="48">
        <f>IF(OR($A73="",$B73=""),"",'MPTO_working_2-way'!E72)</f>
        <v>1.9525516659637281</v>
      </c>
      <c r="H73" s="46">
        <f>IF(OR($A73="",$B73=""),"",'OddsRatio_working_2-way'!M72)</f>
        <v>2.049891769313736</v>
      </c>
      <c r="I73" s="46">
        <f>IF(OR($A73="",$B73=""),"",'OddsRatio_working_2-way'!N72)</f>
        <v>1.9524791309238021</v>
      </c>
      <c r="J73" s="46">
        <f>IF('Log_working_2-way'!$D72="","",A73^('Log_working_2-way'!$D72))</f>
        <v>2.0507806142198279</v>
      </c>
      <c r="K73" s="48">
        <f>IF('Log_working_2-way'!$D72="","",B73^('Log_working_2-way'!$D72))</f>
        <v>1.9516734382679068</v>
      </c>
      <c r="L73" s="55">
        <f t="shared" si="11"/>
        <v>0.48831168831168836</v>
      </c>
      <c r="M73" s="55">
        <f t="shared" si="12"/>
        <v>0.51168831168831175</v>
      </c>
      <c r="N73" s="56">
        <v>100</v>
      </c>
      <c r="O73" s="56">
        <f t="shared" si="13"/>
        <v>49.238578680203041</v>
      </c>
      <c r="P73" s="56">
        <f t="shared" si="14"/>
        <v>46.808510638297875</v>
      </c>
      <c r="Q73" s="56">
        <f t="shared" si="15"/>
        <v>53.191489361702125</v>
      </c>
      <c r="R73" s="56">
        <f t="shared" si="16"/>
        <v>50.761421319796952</v>
      </c>
      <c r="S73" s="57">
        <f t="shared" si="17"/>
        <v>-3.952910681499084</v>
      </c>
      <c r="T73" s="57">
        <f t="shared" si="18"/>
        <v>-3.9529106814990769</v>
      </c>
      <c r="U73" t="s">
        <v>434</v>
      </c>
      <c r="V73" t="s">
        <v>443</v>
      </c>
      <c r="X73" s="40">
        <v>43963</v>
      </c>
      <c r="Y73" s="42" t="s">
        <v>490</v>
      </c>
    </row>
    <row r="74" spans="1:25" ht="15" x14ac:dyDescent="0.25">
      <c r="A74">
        <v>2.12</v>
      </c>
      <c r="B74">
        <v>1.72</v>
      </c>
      <c r="C74" s="45">
        <f t="shared" si="10"/>
        <v>5.3093462044756512E-2</v>
      </c>
      <c r="D74" s="46">
        <f>IF(OR($A74="",$B74=""),"",A74*'MPTO_working_2-way'!$G73)</f>
        <v>2.2325581395348841</v>
      </c>
      <c r="E74" s="48">
        <f>IF(OR($A74="",$B74=""),"",B74*'MPTO_working_2-way'!$G73)</f>
        <v>1.8113207547169812</v>
      </c>
      <c r="F74" s="46">
        <f>IF(OR($A74="",$B74=""),"",'MPTO_working_2-way'!D73)</f>
        <v>2.2464268112370629</v>
      </c>
      <c r="G74" s="48">
        <f>IF(OR($A74="",$B74=""),"",'MPTO_working_2-way'!E73)</f>
        <v>1.8022933965994465</v>
      </c>
      <c r="H74" s="46">
        <f>IF(OR($A74="",$B74=""),"",'OddsRatio_working_2-way'!M73)</f>
        <v>2.2472191289246473</v>
      </c>
      <c r="I74" s="46">
        <f>IF(OR($A74="",$B74=""),"",'OddsRatio_working_2-way'!N73)</f>
        <v>1.8017837257372731</v>
      </c>
      <c r="J74" s="46">
        <f>IF('Log_working_2-way'!$D73="","",A74^('Log_working_2-way'!$D73))</f>
        <v>2.2537155029237406</v>
      </c>
      <c r="K74" s="48">
        <f>IF('Log_working_2-way'!$D73="","",B74^('Log_working_2-way'!$D73))</f>
        <v>1.7976291253207961</v>
      </c>
      <c r="L74" s="55">
        <f t="shared" si="11"/>
        <v>0.44791666666666657</v>
      </c>
      <c r="M74" s="55">
        <f t="shared" si="12"/>
        <v>0.55208333333333337</v>
      </c>
      <c r="N74" s="56">
        <v>100</v>
      </c>
      <c r="O74" s="56">
        <f t="shared" si="13"/>
        <v>52.830188679245275</v>
      </c>
      <c r="P74" s="56">
        <f t="shared" si="14"/>
        <v>41.860465116279073</v>
      </c>
      <c r="Q74" s="56">
        <f t="shared" si="15"/>
        <v>58.139534883720934</v>
      </c>
      <c r="R74" s="56">
        <f t="shared" si="16"/>
        <v>47.169811320754711</v>
      </c>
      <c r="S74" s="57">
        <f t="shared" si="17"/>
        <v>-5.3093462044756592</v>
      </c>
      <c r="T74" s="57">
        <f t="shared" si="18"/>
        <v>-5.3093462044756379</v>
      </c>
      <c r="U74" t="s">
        <v>465</v>
      </c>
      <c r="V74" t="s">
        <v>457</v>
      </c>
      <c r="X74" s="40">
        <v>43963</v>
      </c>
      <c r="Y74" s="42" t="s">
        <v>502</v>
      </c>
    </row>
    <row r="75" spans="1:25" ht="15" x14ac:dyDescent="0.25">
      <c r="A75">
        <v>2.04</v>
      </c>
      <c r="B75">
        <v>1.87</v>
      </c>
      <c r="C75" s="45">
        <f t="shared" si="10"/>
        <v>2.4955436720142554E-2</v>
      </c>
      <c r="D75" s="46">
        <f>IF(OR($A75="",$B75=""),"",A75*'MPTO_working_2-way'!$G74)</f>
        <v>2.0909090909090908</v>
      </c>
      <c r="E75" s="48">
        <f>IF(OR($A75="",$B75=""),"",B75*'MPTO_working_2-way'!$G74)</f>
        <v>1.9166666666666667</v>
      </c>
      <c r="F75" s="46">
        <f>IF(OR($A75="",$B75=""),"",'MPTO_working_2-way'!D74)</f>
        <v>2.0932835820895521</v>
      </c>
      <c r="G75" s="48">
        <f>IF(OR($A75="",$B75=""),"",'MPTO_working_2-way'!E74)</f>
        <v>1.9146757679180888</v>
      </c>
      <c r="H75" s="46">
        <f>IF(OR($A75="",$B75=""),"",'OddsRatio_working_2-way'!M74)</f>
        <v>2.0933445471810685</v>
      </c>
      <c r="I75" s="46">
        <f>IF(OR($A75="",$B75=""),"",'OddsRatio_working_2-way'!N74)</f>
        <v>1.9146247654303168</v>
      </c>
      <c r="J75" s="46">
        <f>IF('Log_working_2-way'!$D74="","",A75^('Log_working_2-way'!$D74))</f>
        <v>2.0944198529941209</v>
      </c>
      <c r="K75" s="48">
        <f>IF('Log_working_2-way'!$D74="","",B75^('Log_working_2-way'!$D74))</f>
        <v>1.9137261145840778</v>
      </c>
      <c r="L75" s="55">
        <f t="shared" si="11"/>
        <v>0.47826086956521741</v>
      </c>
      <c r="M75" s="55">
        <f t="shared" si="12"/>
        <v>0.52173913043478259</v>
      </c>
      <c r="N75" s="56">
        <v>100</v>
      </c>
      <c r="O75" s="56">
        <f t="shared" si="13"/>
        <v>50.980392156862742</v>
      </c>
      <c r="P75" s="56">
        <f t="shared" si="14"/>
        <v>46.524064171122987</v>
      </c>
      <c r="Q75" s="56">
        <f t="shared" si="15"/>
        <v>53.475935828876999</v>
      </c>
      <c r="R75" s="56">
        <f t="shared" si="16"/>
        <v>49.019607843137251</v>
      </c>
      <c r="S75" s="57">
        <f t="shared" si="17"/>
        <v>-2.4955436720142572</v>
      </c>
      <c r="T75" s="57">
        <f t="shared" si="18"/>
        <v>-2.4955436720142643</v>
      </c>
      <c r="U75" t="s">
        <v>251</v>
      </c>
      <c r="V75" t="s">
        <v>275</v>
      </c>
      <c r="X75" s="40">
        <v>43963</v>
      </c>
      <c r="Y75" s="42" t="s">
        <v>496</v>
      </c>
    </row>
    <row r="76" spans="1:25" ht="15" x14ac:dyDescent="0.25">
      <c r="A76">
        <v>1.57</v>
      </c>
      <c r="B76">
        <v>2.54</v>
      </c>
      <c r="C76" s="45">
        <f t="shared" si="10"/>
        <v>3.0643462560810519E-2</v>
      </c>
      <c r="D76" s="46">
        <f>IF(OR($A76="",$B76=""),"",A76*'MPTO_working_2-way'!$G75)</f>
        <v>1.6181102362204727</v>
      </c>
      <c r="E76" s="48">
        <f>IF(OR($A76="",$B76=""),"",B76*'MPTO_working_2-way'!$G75)</f>
        <v>2.6178343949044587</v>
      </c>
      <c r="F76" s="46">
        <f>IF(OR($A76="",$B76=""),"",'MPTO_working_2-way'!D75)</f>
        <v>1.6086974061075479</v>
      </c>
      <c r="G76" s="48">
        <f>IF(OR($A76="",$B76=""),"",'MPTO_working_2-way'!E75)</f>
        <v>2.6428524090396981</v>
      </c>
      <c r="H76" s="46">
        <f>IF(OR($A76="",$B76=""),"",'OddsRatio_working_2-way'!M75)</f>
        <v>1.608382996253076</v>
      </c>
      <c r="I76" s="46">
        <f>IF(OR($A76="",$B76=""),"",'OddsRatio_working_2-way'!N75)</f>
        <v>2.6437014284732223</v>
      </c>
      <c r="J76" s="46">
        <f>IF('Log_working_2-way'!$D75="","",A76^('Log_working_2-way'!$D75))</f>
        <v>1.6041043788046649</v>
      </c>
      <c r="K76" s="48">
        <f>IF('Log_working_2-way'!$D75="","",B76^('Log_working_2-way'!$D75))</f>
        <v>2.6553430749478024</v>
      </c>
      <c r="L76" s="55">
        <f t="shared" si="11"/>
        <v>0.61800486618004857</v>
      </c>
      <c r="M76" s="55">
        <f t="shared" si="12"/>
        <v>0.38199513381995132</v>
      </c>
      <c r="N76" s="56">
        <v>100</v>
      </c>
      <c r="O76" s="56">
        <f t="shared" si="13"/>
        <v>36.30573248407643</v>
      </c>
      <c r="P76" s="56">
        <f t="shared" si="14"/>
        <v>60.629921259842511</v>
      </c>
      <c r="Q76" s="56">
        <f t="shared" si="15"/>
        <v>39.370078740157474</v>
      </c>
      <c r="R76" s="56">
        <f t="shared" si="16"/>
        <v>63.694267515923563</v>
      </c>
      <c r="S76" s="57">
        <f t="shared" si="17"/>
        <v>-3.0643462560810448</v>
      </c>
      <c r="T76" s="57">
        <f t="shared" si="18"/>
        <v>-3.0643462560810519</v>
      </c>
      <c r="U76" t="s">
        <v>278</v>
      </c>
      <c r="V76" t="s">
        <v>281</v>
      </c>
      <c r="X76" s="40">
        <v>43963</v>
      </c>
      <c r="Y76" s="42" t="s">
        <v>488</v>
      </c>
    </row>
    <row r="77" spans="1:25" ht="15" x14ac:dyDescent="0.25">
      <c r="A77">
        <v>2.21</v>
      </c>
      <c r="B77">
        <v>1.69</v>
      </c>
      <c r="C77" s="45">
        <f t="shared" si="10"/>
        <v>4.4204664114166459E-2</v>
      </c>
      <c r="D77" s="46">
        <f>IF(OR($A77="",$B77=""),"",A77*'MPTO_working_2-way'!$G76)</f>
        <v>2.3076923076923079</v>
      </c>
      <c r="E77" s="48">
        <f>IF(OR($A77="",$B77=""),"",B77*'MPTO_working_2-way'!$G76)</f>
        <v>1.7647058823529413</v>
      </c>
      <c r="F77" s="46">
        <f>IF(OR($A77="",$B77=""),"",'MPTO_working_2-way'!D76)</f>
        <v>2.3234937323089366</v>
      </c>
      <c r="G77" s="48">
        <f>IF(OR($A77="",$B77=""),"",'MPTO_working_2-way'!E76)</f>
        <v>1.7555759242285367</v>
      </c>
      <c r="H77" s="46">
        <f>IF(OR($A77="",$B77=""),"",'OddsRatio_working_2-way'!M76)</f>
        <v>2.3242443839434617</v>
      </c>
      <c r="I77" s="46">
        <f>IF(OR($A77="",$B77=""),"",'OddsRatio_working_2-way'!N76)</f>
        <v>1.7551476239016437</v>
      </c>
      <c r="J77" s="46">
        <f>IF('Log_working_2-way'!$D76="","",A77^('Log_working_2-way'!$D76))</f>
        <v>2.3316041139779355</v>
      </c>
      <c r="K77" s="48">
        <f>IF('Log_working_2-way'!$D76="","",B77^('Log_working_2-way'!$D76))</f>
        <v>1.7509739490156586</v>
      </c>
      <c r="L77" s="55">
        <f t="shared" si="11"/>
        <v>0.43333333333333329</v>
      </c>
      <c r="M77" s="55">
        <f t="shared" si="12"/>
        <v>0.56666666666666665</v>
      </c>
      <c r="N77" s="56">
        <v>100</v>
      </c>
      <c r="O77" s="56">
        <f t="shared" si="13"/>
        <v>54.751131221719454</v>
      </c>
      <c r="P77" s="56">
        <f t="shared" si="14"/>
        <v>40.828402366863905</v>
      </c>
      <c r="Q77" s="56">
        <f t="shared" si="15"/>
        <v>59.171597633136095</v>
      </c>
      <c r="R77" s="56">
        <f t="shared" si="16"/>
        <v>45.248868778280546</v>
      </c>
      <c r="S77" s="57">
        <f t="shared" si="17"/>
        <v>-4.4204664114166405</v>
      </c>
      <c r="T77" s="57">
        <f t="shared" si="18"/>
        <v>-4.4204664114166405</v>
      </c>
      <c r="U77" t="s">
        <v>467</v>
      </c>
      <c r="V77" t="s">
        <v>260</v>
      </c>
      <c r="X77" s="40">
        <v>43963</v>
      </c>
      <c r="Y77" s="42" t="s">
        <v>489</v>
      </c>
    </row>
    <row r="78" spans="1:25" ht="15" x14ac:dyDescent="0.25">
      <c r="A78">
        <v>1.96</v>
      </c>
      <c r="B78">
        <v>1.89</v>
      </c>
      <c r="C78" s="45">
        <f t="shared" si="10"/>
        <v>3.9304610733182255E-2</v>
      </c>
      <c r="D78" s="46">
        <f>IF(OR($A78="",$B78=""),"",A78*'MPTO_working_2-way'!$G77)</f>
        <v>2.0370370370370372</v>
      </c>
      <c r="E78" s="48">
        <f>IF(OR($A78="",$B78=""),"",B78*'MPTO_working_2-way'!$G77)</f>
        <v>1.9642857142857144</v>
      </c>
      <c r="F78" s="46">
        <f>IF(OR($A78="",$B78=""),"",'MPTO_working_2-way'!D77)</f>
        <v>2.0385208012326657</v>
      </c>
      <c r="G78" s="48">
        <f>IF(OR($A78="",$B78=""),"",'MPTO_working_2-way'!E77)</f>
        <v>1.9629080118694364</v>
      </c>
      <c r="H78" s="46">
        <f>IF(OR($A78="",$B78=""),"",'OddsRatio_working_2-way'!M77)</f>
        <v>2.0385815737789974</v>
      </c>
      <c r="I78" s="46">
        <f>IF(OR($A78="",$B78=""),"",'OddsRatio_working_2-way'!N77)</f>
        <v>1.9628516673576117</v>
      </c>
      <c r="J78" s="46">
        <f>IF('Log_working_2-way'!$D77="","",A78^('Log_working_2-way'!$D77))</f>
        <v>2.0392611823308071</v>
      </c>
      <c r="K78" s="48">
        <f>IF('Log_working_2-way'!$D77="","",B78^('Log_working_2-way'!$D77))</f>
        <v>1.9622220256096747</v>
      </c>
      <c r="L78" s="55">
        <f t="shared" si="11"/>
        <v>0.49090909090909085</v>
      </c>
      <c r="M78" s="55">
        <f t="shared" si="12"/>
        <v>0.50909090909090904</v>
      </c>
      <c r="N78" s="56">
        <v>100</v>
      </c>
      <c r="O78" s="56">
        <f t="shared" si="13"/>
        <v>48.979591836734699</v>
      </c>
      <c r="P78" s="56">
        <f t="shared" si="14"/>
        <v>47.089947089947096</v>
      </c>
      <c r="Q78" s="56">
        <f t="shared" si="15"/>
        <v>52.910052910052919</v>
      </c>
      <c r="R78" s="56">
        <f t="shared" si="16"/>
        <v>51.020408163265309</v>
      </c>
      <c r="S78" s="57">
        <f t="shared" si="17"/>
        <v>-3.9304610733182201</v>
      </c>
      <c r="T78" s="57">
        <f t="shared" si="18"/>
        <v>-3.930461073318213</v>
      </c>
      <c r="U78" t="s">
        <v>257</v>
      </c>
      <c r="V78" t="s">
        <v>264</v>
      </c>
      <c r="X78" s="40">
        <v>43963</v>
      </c>
      <c r="Y78" s="42" t="s">
        <v>503</v>
      </c>
    </row>
    <row r="79" spans="1:25" ht="15" x14ac:dyDescent="0.25">
      <c r="A79">
        <v>2.5499999999999998</v>
      </c>
      <c r="B79">
        <v>1.54</v>
      </c>
      <c r="C79" s="45">
        <f t="shared" si="10"/>
        <v>4.1507512095747323E-2</v>
      </c>
      <c r="D79" s="46">
        <f>IF(OR($A79="",$B79=""),"",A79*'MPTO_working_2-way'!$G78)</f>
        <v>2.6558441558441555</v>
      </c>
      <c r="E79" s="48">
        <f>IF(OR($A79="",$B79=""),"",B79*'MPTO_working_2-way'!$G78)</f>
        <v>1.6039215686274508</v>
      </c>
      <c r="F79" s="46">
        <f>IF(OR($A79="",$B79=""),"",'MPTO_working_2-way'!D78)</f>
        <v>2.692492286595817</v>
      </c>
      <c r="G79" s="48">
        <f>IF(OR($A79="",$B79=""),"",'MPTO_working_2-way'!E78)</f>
        <v>1.5908446424954426</v>
      </c>
      <c r="H79" s="46">
        <f>IF(OR($A79="",$B79=""),"",'OddsRatio_working_2-way'!M78)</f>
        <v>2.6942167424418777</v>
      </c>
      <c r="I79" s="46">
        <f>IF(OR($A79="",$B79=""),"",'OddsRatio_working_2-way'!N78)</f>
        <v>1.5902432522055576</v>
      </c>
      <c r="J79" s="46">
        <f>IF('Log_working_2-way'!$D78="","",A79^('Log_working_2-way'!$D78))</f>
        <v>2.7115623684765842</v>
      </c>
      <c r="K79" s="48">
        <f>IF('Log_working_2-way'!$D78="","",B79^('Log_working_2-way'!$D78))</f>
        <v>1.5842615018986619</v>
      </c>
      <c r="L79" s="55">
        <f t="shared" si="11"/>
        <v>0.37652811735941327</v>
      </c>
      <c r="M79" s="55">
        <f t="shared" si="12"/>
        <v>0.62347188264058684</v>
      </c>
      <c r="N79" s="56">
        <v>100</v>
      </c>
      <c r="O79" s="56">
        <f t="shared" si="13"/>
        <v>60.784313725490193</v>
      </c>
      <c r="P79" s="56">
        <f t="shared" si="14"/>
        <v>35.064935064935064</v>
      </c>
      <c r="Q79" s="56">
        <f t="shared" si="15"/>
        <v>64.935064935064929</v>
      </c>
      <c r="R79" s="56">
        <f t="shared" si="16"/>
        <v>39.215686274509807</v>
      </c>
      <c r="S79" s="57">
        <f t="shared" si="17"/>
        <v>-4.1507512095747359</v>
      </c>
      <c r="T79" s="57">
        <f t="shared" si="18"/>
        <v>-4.150751209574743</v>
      </c>
      <c r="U79" t="s">
        <v>262</v>
      </c>
      <c r="V79" t="s">
        <v>266</v>
      </c>
      <c r="X79" s="40">
        <v>43963</v>
      </c>
      <c r="Y79" s="42" t="s">
        <v>484</v>
      </c>
    </row>
    <row r="80" spans="1:25" ht="15" x14ac:dyDescent="0.25">
      <c r="A80">
        <v>2.5099999999999998</v>
      </c>
      <c r="B80">
        <v>1.55</v>
      </c>
      <c r="C80" s="45">
        <f t="shared" si="10"/>
        <v>4.3567664824572638E-2</v>
      </c>
      <c r="D80" s="46">
        <f>IF(OR($A80="",$B80=""),"",A80*'MPTO_working_2-way'!$G79)</f>
        <v>2.6193548387096772</v>
      </c>
      <c r="E80" s="48">
        <f>IF(OR($A80="",$B80=""),"",B80*'MPTO_working_2-way'!$G79)</f>
        <v>1.6175298804780875</v>
      </c>
      <c r="F80" s="46">
        <f>IF(OR($A80="",$B80=""),"",'MPTO_working_2-way'!D79)</f>
        <v>2.655178297218904</v>
      </c>
      <c r="G80" s="48">
        <f>IF(OR($A80="",$B80=""),"",'MPTO_working_2-way'!E79)</f>
        <v>1.60416451912174</v>
      </c>
      <c r="H80" s="46">
        <f>IF(OR($A80="",$B80=""),"",'OddsRatio_working_2-way'!M79)</f>
        <v>2.6569413222726217</v>
      </c>
      <c r="I80" s="46">
        <f>IF(OR($A80="",$B80=""),"",'OddsRatio_working_2-way'!N79)</f>
        <v>1.6035216736754583</v>
      </c>
      <c r="J80" s="46">
        <f>IF('Log_working_2-way'!$D79="","",A80^('Log_working_2-way'!$D79))</f>
        <v>2.6739089919955719</v>
      </c>
      <c r="K80" s="48">
        <f>IF('Log_working_2-way'!$D79="","",B80^('Log_working_2-way'!$D79))</f>
        <v>1.5974040433386876</v>
      </c>
      <c r="L80" s="55">
        <f t="shared" si="11"/>
        <v>0.38177339901477836</v>
      </c>
      <c r="M80" s="55">
        <f t="shared" si="12"/>
        <v>0.61822660098522175</v>
      </c>
      <c r="N80" s="56">
        <v>100</v>
      </c>
      <c r="O80" s="56">
        <f t="shared" si="13"/>
        <v>60.15936254980079</v>
      </c>
      <c r="P80" s="56">
        <f t="shared" si="14"/>
        <v>35.483870967741936</v>
      </c>
      <c r="Q80" s="56">
        <f t="shared" si="15"/>
        <v>64.516129032258064</v>
      </c>
      <c r="R80" s="56">
        <f t="shared" si="16"/>
        <v>39.840637450199203</v>
      </c>
      <c r="S80" s="57">
        <f t="shared" si="17"/>
        <v>-4.3567664824572745</v>
      </c>
      <c r="T80" s="57">
        <f t="shared" si="18"/>
        <v>-4.3567664824572674</v>
      </c>
      <c r="U80" t="s">
        <v>259</v>
      </c>
      <c r="V80" t="s">
        <v>267</v>
      </c>
      <c r="X80" s="40">
        <v>43963</v>
      </c>
      <c r="Y80" s="42" t="s">
        <v>491</v>
      </c>
    </row>
    <row r="81" spans="1:25" ht="15" x14ac:dyDescent="0.25">
      <c r="A81">
        <v>2.4</v>
      </c>
      <c r="B81">
        <v>1.6</v>
      </c>
      <c r="C81" s="45">
        <f t="shared" si="10"/>
        <v>4.1666666666666741E-2</v>
      </c>
      <c r="D81" s="46">
        <f>IF(OR($A81="",$B81=""),"",A81*'MPTO_working_2-way'!$G80)</f>
        <v>2.5</v>
      </c>
      <c r="E81" s="48">
        <f>IF(OR($A81="",$B81=""),"",B81*'MPTO_working_2-way'!$G80)</f>
        <v>1.666666666666667</v>
      </c>
      <c r="F81" s="46">
        <f>IF(OR($A81="",$B81=""),"",'MPTO_working_2-way'!D80)</f>
        <v>2.5263157894736841</v>
      </c>
      <c r="G81" s="48">
        <f>IF(OR($A81="",$B81=""),"",'MPTO_working_2-way'!E80)</f>
        <v>1.6551724137931036</v>
      </c>
      <c r="H81" s="46">
        <f>IF(OR($A81="",$B81=""),"",'OddsRatio_working_2-way'!M80)</f>
        <v>2.5275252316519468</v>
      </c>
      <c r="I81" s="46">
        <f>IF(OR($A81="",$B81=""),"",'OddsRatio_working_2-way'!N80)</f>
        <v>1.6546536707079771</v>
      </c>
      <c r="J81" s="46">
        <f>IF('Log_working_2-way'!$D80="","",A81^('Log_working_2-way'!$D80))</f>
        <v>2.5398728286377308</v>
      </c>
      <c r="K81" s="48">
        <f>IF('Log_working_2-way'!$D80="","",B81^('Log_working_2-way'!$D80))</f>
        <v>1.6494042763805412</v>
      </c>
      <c r="L81" s="55">
        <f t="shared" si="11"/>
        <v>0.4</v>
      </c>
      <c r="M81" s="55">
        <f t="shared" si="12"/>
        <v>0.59999999999999987</v>
      </c>
      <c r="N81" s="56">
        <v>100</v>
      </c>
      <c r="O81" s="56">
        <f t="shared" si="13"/>
        <v>58.333333333333336</v>
      </c>
      <c r="P81" s="56">
        <f t="shared" si="14"/>
        <v>37.5</v>
      </c>
      <c r="Q81" s="56">
        <f t="shared" si="15"/>
        <v>62.5</v>
      </c>
      <c r="R81" s="56">
        <f t="shared" si="16"/>
        <v>41.666666666666671</v>
      </c>
      <c r="S81" s="57">
        <f t="shared" si="17"/>
        <v>-4.1666666666666643</v>
      </c>
      <c r="T81" s="57">
        <f t="shared" si="18"/>
        <v>-4.1666666666666714</v>
      </c>
      <c r="U81" t="s">
        <v>261</v>
      </c>
      <c r="V81" t="s">
        <v>268</v>
      </c>
      <c r="X81" s="40">
        <v>43963</v>
      </c>
      <c r="Y81" s="42" t="s">
        <v>504</v>
      </c>
    </row>
    <row r="82" spans="1:25" ht="15" x14ac:dyDescent="0.25">
      <c r="A82">
        <v>2.6</v>
      </c>
      <c r="B82">
        <v>1.52</v>
      </c>
      <c r="C82" s="45">
        <f t="shared" ref="C82:C145" si="19">IF(OR($A82="",$B82=""),"",(1/A82)+(1/B82)-1)</f>
        <v>4.2510121457489891E-2</v>
      </c>
      <c r="D82" s="46">
        <f>IF(OR($A82="",$B82=""),"",A82*'MPTO_working_2-way'!$G81)</f>
        <v>2.7105263157894739</v>
      </c>
      <c r="E82" s="48">
        <f>IF(OR($A82="",$B82=""),"",B82*'MPTO_working_2-way'!$G81)</f>
        <v>1.5846153846153848</v>
      </c>
      <c r="F82" s="46">
        <f>IF(OR($A82="",$B82=""),"",'MPTO_working_2-way'!D81)</f>
        <v>2.7520891364902509</v>
      </c>
      <c r="G82" s="48">
        <f>IF(OR($A82="",$B82=""),"",'MPTO_working_2-way'!E81)</f>
        <v>1.5707472178060415</v>
      </c>
      <c r="H82" s="46">
        <f>IF(OR($A82="",$B82=""),"",'OddsRatio_working_2-way'!M81)</f>
        <v>2.7541160386140584</v>
      </c>
      <c r="I82" s="46">
        <f>IF(OR($A82="",$B82=""),"",'OddsRatio_working_2-way'!N81)</f>
        <v>1.5700877125495689</v>
      </c>
      <c r="J82" s="46">
        <f>IF('Log_working_2-way'!$D81="","",A82^('Log_working_2-way'!$D81))</f>
        <v>2.7738799677974892</v>
      </c>
      <c r="K82" s="48">
        <f>IF('Log_working_2-way'!$D81="","",B82^('Log_working_2-way'!$D81))</f>
        <v>1.5637360013940216</v>
      </c>
      <c r="L82" s="55">
        <f t="shared" ref="L82:L145" si="20">(1/D82)</f>
        <v>0.3689320388349514</v>
      </c>
      <c r="M82" s="55">
        <f t="shared" ref="M82:M145" si="21">(1/E82)</f>
        <v>0.63106796116504849</v>
      </c>
      <c r="N82" s="56">
        <v>100</v>
      </c>
      <c r="O82" s="56">
        <f t="shared" ref="O82:O145" si="22">(1/A82)*((N82*A82)-N82)</f>
        <v>61.538461538461533</v>
      </c>
      <c r="P82" s="56">
        <f t="shared" ref="P82:P145" si="23">(1/B82)*((N82*B82)-N82)</f>
        <v>34.21052631578948</v>
      </c>
      <c r="Q82" s="56">
        <f t="shared" ref="Q82:Q145" si="24">(1/B82)*N82</f>
        <v>65.789473684210535</v>
      </c>
      <c r="R82" s="56">
        <f t="shared" ref="R82:R145" si="25">(1/A82)*N82</f>
        <v>38.46153846153846</v>
      </c>
      <c r="S82" s="57">
        <f t="shared" ref="S82:S145" si="26">O82-Q82</f>
        <v>-4.2510121457490015</v>
      </c>
      <c r="T82" s="57">
        <f t="shared" ref="T82:T145" si="27">P82-R82</f>
        <v>-4.2510121457489802</v>
      </c>
      <c r="U82" t="s">
        <v>253</v>
      </c>
      <c r="V82" t="s">
        <v>255</v>
      </c>
      <c r="X82" s="40">
        <v>43963</v>
      </c>
      <c r="Y82" s="42" t="s">
        <v>487</v>
      </c>
    </row>
    <row r="83" spans="1:25" ht="15" x14ac:dyDescent="0.25">
      <c r="A83">
        <v>2.64</v>
      </c>
      <c r="B83">
        <v>1.51</v>
      </c>
      <c r="C83" s="45">
        <f t="shared" si="19"/>
        <v>4.1039534417017798E-2</v>
      </c>
      <c r="D83" s="46">
        <f>IF(OR($A83="",$B83=""),"",A83*'MPTO_working_2-way'!$G82)</f>
        <v>2.7483443708609272</v>
      </c>
      <c r="E83" s="48">
        <f>IF(OR($A83="",$B83=""),"",B83*'MPTO_working_2-way'!$G82)</f>
        <v>1.5719696969696968</v>
      </c>
      <c r="F83" s="46">
        <f>IF(OR($A83="",$B83=""),"",'MPTO_working_2-way'!D82)</f>
        <v>2.7912057134855064</v>
      </c>
      <c r="G83" s="48">
        <f>IF(OR($A83="",$B83=""),"",'MPTO_working_2-way'!E82)</f>
        <v>1.5582831678523961</v>
      </c>
      <c r="H83" s="46">
        <f>IF(OR($A83="",$B83=""),"",'OddsRatio_working_2-way'!M82)</f>
        <v>2.7932334690468505</v>
      </c>
      <c r="I83" s="46">
        <f>IF(OR($A83="",$B83=""),"",'OddsRatio_working_2-way'!N82)</f>
        <v>1.5576518714718863</v>
      </c>
      <c r="J83" s="46">
        <f>IF('Log_working_2-way'!$D82="","",A83^('Log_working_2-way'!$D82))</f>
        <v>2.8136165906530577</v>
      </c>
      <c r="K83" s="48">
        <f>IF('Log_working_2-way'!$D82="","",B83^('Log_working_2-way'!$D82))</f>
        <v>1.5513844575270319</v>
      </c>
      <c r="L83" s="55">
        <f t="shared" si="20"/>
        <v>0.363855421686747</v>
      </c>
      <c r="M83" s="55">
        <f t="shared" si="21"/>
        <v>0.63614457831325311</v>
      </c>
      <c r="N83" s="56">
        <v>100</v>
      </c>
      <c r="O83" s="56">
        <f t="shared" si="22"/>
        <v>62.121212121212118</v>
      </c>
      <c r="P83" s="56">
        <f t="shared" si="23"/>
        <v>33.774834437086092</v>
      </c>
      <c r="Q83" s="56">
        <f t="shared" si="24"/>
        <v>66.225165562913915</v>
      </c>
      <c r="R83" s="56">
        <f t="shared" si="25"/>
        <v>37.878787878787875</v>
      </c>
      <c r="S83" s="57">
        <f t="shared" si="26"/>
        <v>-4.1039534417017975</v>
      </c>
      <c r="T83" s="57">
        <f t="shared" si="27"/>
        <v>-4.1039534417017833</v>
      </c>
      <c r="U83" t="s">
        <v>265</v>
      </c>
      <c r="V83" t="s">
        <v>256</v>
      </c>
      <c r="X83" s="40">
        <v>43963</v>
      </c>
      <c r="Y83" s="42" t="s">
        <v>491</v>
      </c>
    </row>
    <row r="84" spans="1:25" ht="15" x14ac:dyDescent="0.25">
      <c r="A84">
        <v>2.72</v>
      </c>
      <c r="B84">
        <v>1.47</v>
      </c>
      <c r="C84" s="45">
        <f t="shared" si="19"/>
        <v>4.791916766706672E-2</v>
      </c>
      <c r="D84" s="46">
        <f>IF(OR($A84="",$B84=""),"",A84*'MPTO_working_2-way'!$G83)</f>
        <v>2.8503401360544216</v>
      </c>
      <c r="E84" s="48">
        <f>IF(OR($A84="",$B84=""),"",B84*'MPTO_working_2-way'!$G83)</f>
        <v>1.5404411764705881</v>
      </c>
      <c r="F84" s="46">
        <f>IF(OR($A84="",$B84=""),"",'MPTO_working_2-way'!D83)</f>
        <v>2.9096201426284378</v>
      </c>
      <c r="G84" s="48">
        <f>IF(OR($A84="",$B84=""),"",'MPTO_working_2-way'!E83)</f>
        <v>1.523664354851002</v>
      </c>
      <c r="H84" s="46">
        <f>IF(OR($A84="",$B84=""),"",'OddsRatio_working_2-way'!M83)</f>
        <v>2.913001429190555</v>
      </c>
      <c r="I84" s="46">
        <f>IF(OR($A84="",$B84=""),"",'OddsRatio_working_2-way'!N83)</f>
        <v>1.5227387626276516</v>
      </c>
      <c r="J84" s="46">
        <f>IF('Log_working_2-way'!$D83="","",A84^('Log_working_2-way'!$D83))</f>
        <v>2.9416767921406897</v>
      </c>
      <c r="K84" s="48">
        <f>IF('Log_working_2-way'!$D83="","",B84^('Log_working_2-way'!$D83))</f>
        <v>1.5150187734871223</v>
      </c>
      <c r="L84" s="55">
        <f t="shared" si="20"/>
        <v>0.35083532219570407</v>
      </c>
      <c r="M84" s="55">
        <f t="shared" si="21"/>
        <v>0.64916467780429599</v>
      </c>
      <c r="N84" s="56">
        <v>100</v>
      </c>
      <c r="O84" s="56">
        <f t="shared" si="22"/>
        <v>63.235294117647051</v>
      </c>
      <c r="P84" s="56">
        <f t="shared" si="23"/>
        <v>31.972789115646258</v>
      </c>
      <c r="Q84" s="56">
        <f t="shared" si="24"/>
        <v>68.027210884353735</v>
      </c>
      <c r="R84" s="56">
        <f t="shared" si="25"/>
        <v>36.764705882352935</v>
      </c>
      <c r="S84" s="57">
        <f t="shared" si="26"/>
        <v>-4.7919167667066844</v>
      </c>
      <c r="T84" s="57">
        <f t="shared" si="27"/>
        <v>-4.7919167667066773</v>
      </c>
      <c r="U84" t="s">
        <v>258</v>
      </c>
      <c r="V84" t="s">
        <v>462</v>
      </c>
      <c r="X84" s="40">
        <v>43963</v>
      </c>
      <c r="Y84" s="42" t="s">
        <v>484</v>
      </c>
    </row>
    <row r="85" spans="1:25" ht="15" x14ac:dyDescent="0.25">
      <c r="A85">
        <v>2.14</v>
      </c>
      <c r="B85">
        <v>1.74</v>
      </c>
      <c r="C85" s="45">
        <f t="shared" si="19"/>
        <v>4.200236330432916E-2</v>
      </c>
      <c r="D85" s="46">
        <f>IF(OR($A85="",$B85=""),"",A85*'MPTO_working_2-way'!$G84)</f>
        <v>2.2298850574712645</v>
      </c>
      <c r="E85" s="48">
        <f>IF(OR($A85="",$B85=""),"",B85*'MPTO_working_2-way'!$G84)</f>
        <v>1.8130841121495327</v>
      </c>
      <c r="F85" s="46">
        <f>IF(OR($A85="",$B85=""),"",'MPTO_working_2-way'!D84)</f>
        <v>2.2407028523288002</v>
      </c>
      <c r="G85" s="48">
        <f>IF(OR($A85="",$B85=""),"",'MPTO_working_2-way'!E84)</f>
        <v>1.8059947618585701</v>
      </c>
      <c r="H85" s="46">
        <f>IF(OR($A85="",$B85=""),"",'OddsRatio_working_2-way'!M84)</f>
        <v>2.2411851354816257</v>
      </c>
      <c r="I85" s="46">
        <f>IF(OR($A85="",$B85=""),"",'OddsRatio_working_2-way'!N84)</f>
        <v>1.8056815791722833</v>
      </c>
      <c r="J85" s="46">
        <f>IF('Log_working_2-way'!$D84="","",A85^('Log_working_2-way'!$D84))</f>
        <v>2.2461922009554618</v>
      </c>
      <c r="K85" s="48">
        <f>IF('Log_working_2-way'!$D84="","",B85^('Log_working_2-way'!$D84))</f>
        <v>1.8024444377303941</v>
      </c>
      <c r="L85" s="55">
        <f t="shared" si="20"/>
        <v>0.44845360824742264</v>
      </c>
      <c r="M85" s="55">
        <f t="shared" si="21"/>
        <v>0.55154639175257736</v>
      </c>
      <c r="N85" s="56">
        <v>100</v>
      </c>
      <c r="O85" s="56">
        <f t="shared" si="22"/>
        <v>53.271028037383175</v>
      </c>
      <c r="P85" s="56">
        <f t="shared" si="23"/>
        <v>42.528735632183903</v>
      </c>
      <c r="Q85" s="56">
        <f t="shared" si="24"/>
        <v>57.47126436781609</v>
      </c>
      <c r="R85" s="56">
        <f t="shared" si="25"/>
        <v>46.728971962616825</v>
      </c>
      <c r="S85" s="57">
        <f t="shared" si="26"/>
        <v>-4.2002363304329151</v>
      </c>
      <c r="T85" s="57">
        <f t="shared" si="27"/>
        <v>-4.2002363304329222</v>
      </c>
      <c r="U85" t="s">
        <v>252</v>
      </c>
      <c r="V85" t="s">
        <v>263</v>
      </c>
      <c r="X85" s="40">
        <v>43963</v>
      </c>
      <c r="Y85" s="42" t="s">
        <v>493</v>
      </c>
    </row>
    <row r="86" spans="1:25" ht="15" x14ac:dyDescent="0.25">
      <c r="A86">
        <v>2.6</v>
      </c>
      <c r="B86">
        <v>1.5</v>
      </c>
      <c r="C86" s="45">
        <f t="shared" si="19"/>
        <v>5.12820512820511E-2</v>
      </c>
      <c r="D86" s="46">
        <f>IF(OR($A86="",$B86=""),"",A86*'MPTO_working_2-way'!$G85)</f>
        <v>2.7333333333333329</v>
      </c>
      <c r="E86" s="48">
        <f>IF(OR($A86="",$B86=""),"",B86*'MPTO_working_2-way'!$G85)</f>
        <v>1.5769230769230766</v>
      </c>
      <c r="F86" s="46">
        <f>IF(OR($A86="",$B86=""),"",'MPTO_working_2-way'!D85)</f>
        <v>2.7857142857142851</v>
      </c>
      <c r="G86" s="48">
        <f>IF(OR($A86="",$B86=""),"",'MPTO_working_2-way'!E85)</f>
        <v>1.5599999999999998</v>
      </c>
      <c r="H86" s="46">
        <f>IF(OR($A86="",$B86=""),"",'OddsRatio_working_2-way'!M85)</f>
        <v>2.788854381999831</v>
      </c>
      <c r="I86" s="46">
        <f>IF(OR($A86="",$B86=""),"",'OddsRatio_working_2-way'!N85)</f>
        <v>1.5590169943749472</v>
      </c>
      <c r="J86" s="46">
        <f>IF('Log_working_2-way'!$D85="","",A86^('Log_working_2-way'!$D85))</f>
        <v>2.8141264224326203</v>
      </c>
      <c r="K86" s="48">
        <f>IF('Log_working_2-way'!$D85="","",B86^('Log_working_2-way'!$D85))</f>
        <v>1.5512294995708851</v>
      </c>
      <c r="L86" s="55">
        <f t="shared" si="20"/>
        <v>0.36585365853658541</v>
      </c>
      <c r="M86" s="55">
        <f t="shared" si="21"/>
        <v>0.63414634146341475</v>
      </c>
      <c r="N86" s="56">
        <v>100</v>
      </c>
      <c r="O86" s="56">
        <f t="shared" si="22"/>
        <v>61.538461538461533</v>
      </c>
      <c r="P86" s="56">
        <f t="shared" si="23"/>
        <v>33.333333333333329</v>
      </c>
      <c r="Q86" s="56">
        <f t="shared" si="24"/>
        <v>66.666666666666657</v>
      </c>
      <c r="R86" s="56">
        <f t="shared" si="25"/>
        <v>38.46153846153846</v>
      </c>
      <c r="S86" s="57">
        <f t="shared" si="26"/>
        <v>-5.1282051282051242</v>
      </c>
      <c r="T86" s="57">
        <f t="shared" si="27"/>
        <v>-5.1282051282051313</v>
      </c>
      <c r="U86" t="s">
        <v>338</v>
      </c>
      <c r="V86" t="s">
        <v>88</v>
      </c>
      <c r="X86" s="40">
        <v>43963</v>
      </c>
      <c r="Y86" s="42" t="s">
        <v>493</v>
      </c>
    </row>
    <row r="87" spans="1:25" ht="15" x14ac:dyDescent="0.25">
      <c r="A87">
        <v>1.51</v>
      </c>
      <c r="B87">
        <v>2.52</v>
      </c>
      <c r="C87" s="45">
        <f t="shared" si="19"/>
        <v>5.9077052454535872E-2</v>
      </c>
      <c r="D87" s="46">
        <f>IF(OR($A87="",$B87=""),"",A87*'MPTO_working_2-way'!$G86)</f>
        <v>1.5992063492063491</v>
      </c>
      <c r="E87" s="48">
        <f>IF(OR($A87="",$B87=""),"",B87*'MPTO_working_2-way'!$G86)</f>
        <v>2.6688741721854305</v>
      </c>
      <c r="F87" s="46">
        <f>IF(OR($A87="",$B87=""),"",'MPTO_working_2-way'!D86)</f>
        <v>1.5804950988536302</v>
      </c>
      <c r="G87" s="48">
        <f>IF(OR($A87="",$B87=""),"",'MPTO_working_2-way'!E86)</f>
        <v>2.7226674298797939</v>
      </c>
      <c r="H87" s="46">
        <f>IF(OR($A87="",$B87=""),"",'OddsRatio_working_2-way'!M86)</f>
        <v>1.5792463342909246</v>
      </c>
      <c r="I87" s="46">
        <f>IF(OR($A87="",$B87=""),"",'OddsRatio_working_2-way'!N86)</f>
        <v>2.7263812316121676</v>
      </c>
      <c r="J87" s="46">
        <f>IF('Log_working_2-way'!$D86="","",A87^('Log_working_2-way'!$D86))</f>
        <v>1.5706069928164275</v>
      </c>
      <c r="K87" s="48">
        <f>IF('Log_working_2-way'!$D86="","",B87^('Log_working_2-way'!$D86))</f>
        <v>2.7525197072216687</v>
      </c>
      <c r="L87" s="55">
        <f t="shared" si="20"/>
        <v>0.62531017369727049</v>
      </c>
      <c r="M87" s="55">
        <f t="shared" si="21"/>
        <v>0.37468982630272951</v>
      </c>
      <c r="N87" s="56">
        <v>100</v>
      </c>
      <c r="O87" s="56">
        <f t="shared" si="22"/>
        <v>33.774834437086092</v>
      </c>
      <c r="P87" s="56">
        <f t="shared" si="23"/>
        <v>60.317460317460316</v>
      </c>
      <c r="Q87" s="56">
        <f t="shared" si="24"/>
        <v>39.682539682539684</v>
      </c>
      <c r="R87" s="56">
        <f t="shared" si="25"/>
        <v>66.225165562913915</v>
      </c>
      <c r="S87" s="57">
        <f t="shared" si="26"/>
        <v>-5.9077052454535917</v>
      </c>
      <c r="T87" s="57">
        <f t="shared" si="27"/>
        <v>-5.9077052454535988</v>
      </c>
      <c r="U87" t="s">
        <v>89</v>
      </c>
      <c r="V87" t="s">
        <v>339</v>
      </c>
      <c r="X87" s="40">
        <v>43963</v>
      </c>
      <c r="Y87" s="42" t="s">
        <v>501</v>
      </c>
    </row>
    <row r="88" spans="1:25" ht="15" x14ac:dyDescent="0.25">
      <c r="A88">
        <v>1.69</v>
      </c>
      <c r="B88">
        <v>2.29</v>
      </c>
      <c r="C88" s="45">
        <f t="shared" si="19"/>
        <v>2.8397199038784571E-2</v>
      </c>
      <c r="D88" s="46">
        <f>IF(OR($A88="",$B88=""),"",A88*'MPTO_working_2-way'!$G87)</f>
        <v>1.7379912663755459</v>
      </c>
      <c r="E88" s="48">
        <f>IF(OR($A88="",$B88=""),"",B88*'MPTO_working_2-way'!$G87)</f>
        <v>2.3550295857988166</v>
      </c>
      <c r="F88" s="46">
        <f>IF(OR($A88="",$B88=""),"",'MPTO_working_2-way'!D87)</f>
        <v>1.7315496297621977</v>
      </c>
      <c r="G88" s="48">
        <f>IF(OR($A88="",$B88=""),"",'MPTO_working_2-way'!E87)</f>
        <v>2.3669612550074923</v>
      </c>
      <c r="H88" s="46">
        <f>IF(OR($A88="",$B88=""),"",'OddsRatio_working_2-way'!M87)</f>
        <v>1.7313574508612271</v>
      </c>
      <c r="I88" s="46">
        <f>IF(OR($A88="",$B88=""),"",'OddsRatio_working_2-way'!N87)</f>
        <v>2.3673204516101207</v>
      </c>
      <c r="J88" s="46">
        <f>IF('Log_working_2-way'!$D87="","",A88^('Log_working_2-way'!$D87))</f>
        <v>1.7284425512400656</v>
      </c>
      <c r="K88" s="48">
        <f>IF('Log_working_2-way'!$D87="","",B88^('Log_working_2-way'!$D87))</f>
        <v>2.372791853383128</v>
      </c>
      <c r="L88" s="55">
        <f t="shared" si="20"/>
        <v>0.57537688442211055</v>
      </c>
      <c r="M88" s="55">
        <f t="shared" si="21"/>
        <v>0.42462311557788945</v>
      </c>
      <c r="N88" s="56">
        <v>100</v>
      </c>
      <c r="O88" s="56">
        <f t="shared" si="22"/>
        <v>40.828402366863905</v>
      </c>
      <c r="P88" s="56">
        <f t="shared" si="23"/>
        <v>56.331877729257641</v>
      </c>
      <c r="Q88" s="56">
        <f t="shared" si="24"/>
        <v>43.668122270742359</v>
      </c>
      <c r="R88" s="56">
        <f t="shared" si="25"/>
        <v>59.171597633136095</v>
      </c>
      <c r="S88" s="57">
        <f t="shared" si="26"/>
        <v>-2.8397199038784535</v>
      </c>
      <c r="T88" s="57">
        <f t="shared" si="27"/>
        <v>-2.8397199038784535</v>
      </c>
      <c r="U88" t="s">
        <v>196</v>
      </c>
      <c r="V88" t="s">
        <v>51</v>
      </c>
      <c r="X88" s="40">
        <v>43963</v>
      </c>
      <c r="Y88" s="42" t="s">
        <v>491</v>
      </c>
    </row>
    <row r="89" spans="1:25" ht="15" x14ac:dyDescent="0.25">
      <c r="A89">
        <v>1.54</v>
      </c>
      <c r="B89">
        <v>2.62</v>
      </c>
      <c r="C89" s="45">
        <f t="shared" si="19"/>
        <v>3.1030038663626414E-2</v>
      </c>
      <c r="D89" s="46">
        <f>IF(OR($A89="",$B89=""),"",A89*'MPTO_working_2-way'!$G88)</f>
        <v>1.5877862595419847</v>
      </c>
      <c r="E89" s="48">
        <f>IF(OR($A89="",$B89=""),"",B89*'MPTO_working_2-way'!$G88)</f>
        <v>2.7012987012987013</v>
      </c>
      <c r="F89" s="46">
        <f>IF(OR($A89="",$B89=""),"",'MPTO_working_2-way'!D88)</f>
        <v>1.5776960975991241</v>
      </c>
      <c r="G89" s="48">
        <f>IF(OR($A89="",$B89=""),"",'MPTO_working_2-way'!E88)</f>
        <v>2.7310139434141059</v>
      </c>
      <c r="H89" s="46">
        <f>IF(OR($A89="",$B89=""),"",'OddsRatio_working_2-way'!M88)</f>
        <v>1.5773502691896257</v>
      </c>
      <c r="I89" s="46">
        <f>IF(OR($A89="",$B89=""),"",'OddsRatio_working_2-way'!N88)</f>
        <v>2.7320508075688776</v>
      </c>
      <c r="J89" s="46">
        <f>IF('Log_working_2-way'!$D88="","",A89^('Log_working_2-way'!$D88))</f>
        <v>1.5727564248411574</v>
      </c>
      <c r="K89" s="48">
        <f>IF('Log_working_2-way'!$D88="","",B89^('Log_working_2-way'!$D88))</f>
        <v>2.7459428766377578</v>
      </c>
      <c r="L89" s="55">
        <f t="shared" si="20"/>
        <v>0.62980769230769229</v>
      </c>
      <c r="M89" s="55">
        <f t="shared" si="21"/>
        <v>0.37019230769230771</v>
      </c>
      <c r="N89" s="56">
        <v>100</v>
      </c>
      <c r="O89" s="56">
        <f t="shared" si="22"/>
        <v>35.064935064935064</v>
      </c>
      <c r="P89" s="56">
        <f t="shared" si="23"/>
        <v>61.832061068702288</v>
      </c>
      <c r="Q89" s="56">
        <f t="shared" si="24"/>
        <v>38.167938931297705</v>
      </c>
      <c r="R89" s="56">
        <f t="shared" si="25"/>
        <v>64.935064935064929</v>
      </c>
      <c r="S89" s="57">
        <f t="shared" si="26"/>
        <v>-3.1030038663626414</v>
      </c>
      <c r="T89" s="57">
        <f t="shared" si="27"/>
        <v>-3.1030038663626414</v>
      </c>
      <c r="U89" t="s">
        <v>53</v>
      </c>
      <c r="V89" t="s">
        <v>104</v>
      </c>
      <c r="X89" s="40">
        <v>43963</v>
      </c>
      <c r="Y89" s="42" t="s">
        <v>489</v>
      </c>
    </row>
    <row r="90" spans="1:25" ht="15" x14ac:dyDescent="0.25">
      <c r="A90">
        <v>1.44</v>
      </c>
      <c r="B90">
        <v>2.94</v>
      </c>
      <c r="C90" s="45">
        <f t="shared" si="19"/>
        <v>3.4580498866213061E-2</v>
      </c>
      <c r="D90" s="46">
        <f>IF(OR($A90="",$B90=""),"",A90*'MPTO_working_2-way'!$G89)</f>
        <v>1.4897959183673468</v>
      </c>
      <c r="E90" s="48">
        <f>IF(OR($A90="",$B90=""),"",B90*'MPTO_working_2-way'!$G89)</f>
        <v>3.0416666666666665</v>
      </c>
      <c r="F90" s="46">
        <f>IF(OR($A90="",$B90=""),"",'MPTO_working_2-way'!D89)</f>
        <v>1.4767685223943072</v>
      </c>
      <c r="G90" s="48">
        <f>IF(OR($A90="",$B90=""),"",'MPTO_working_2-way'!E89)</f>
        <v>3.0974539069359079</v>
      </c>
      <c r="H90" s="46">
        <f>IF(OR($A90="",$B90=""),"",'OddsRatio_working_2-way'!M89)</f>
        <v>1.4762395654619005</v>
      </c>
      <c r="I90" s="46">
        <f>IF(OR($A90="",$B90=""),"",'OddsRatio_working_2-way'!N89)</f>
        <v>3.0997835386274715</v>
      </c>
      <c r="J90" s="46">
        <f>IF('Log_working_2-way'!$D89="","",A90^('Log_working_2-way'!$D89))</f>
        <v>1.4702588167346649</v>
      </c>
      <c r="K90" s="48">
        <f>IF('Log_working_2-way'!$D89="","",B90^('Log_working_2-way'!$D89))</f>
        <v>3.1264885727040568</v>
      </c>
      <c r="L90" s="55">
        <f t="shared" si="20"/>
        <v>0.67123287671232879</v>
      </c>
      <c r="M90" s="55">
        <f t="shared" si="21"/>
        <v>0.32876712328767127</v>
      </c>
      <c r="N90" s="56">
        <v>100</v>
      </c>
      <c r="O90" s="56">
        <f t="shared" si="22"/>
        <v>30.555555555555554</v>
      </c>
      <c r="P90" s="56">
        <f t="shared" si="23"/>
        <v>65.986394557823132</v>
      </c>
      <c r="Q90" s="56">
        <f t="shared" si="24"/>
        <v>34.013605442176868</v>
      </c>
      <c r="R90" s="56">
        <f t="shared" si="25"/>
        <v>69.444444444444443</v>
      </c>
      <c r="S90" s="57">
        <f t="shared" si="26"/>
        <v>-3.4580498866213141</v>
      </c>
      <c r="T90" s="57">
        <f t="shared" si="27"/>
        <v>-3.4580498866213105</v>
      </c>
      <c r="U90" t="s">
        <v>143</v>
      </c>
      <c r="V90" t="s">
        <v>100</v>
      </c>
      <c r="X90" s="40">
        <v>43963</v>
      </c>
      <c r="Y90" s="42" t="s">
        <v>490</v>
      </c>
    </row>
    <row r="91" spans="1:25" ht="15" x14ac:dyDescent="0.25">
      <c r="A91">
        <v>2.34</v>
      </c>
      <c r="B91">
        <v>1.65</v>
      </c>
      <c r="C91" s="45">
        <f t="shared" si="19"/>
        <v>3.3411033411033575E-2</v>
      </c>
      <c r="D91" s="46">
        <f>IF(OR($A91="",$B91=""),"",A91*'MPTO_working_2-way'!$G90)</f>
        <v>2.4181818181818184</v>
      </c>
      <c r="E91" s="48">
        <f>IF(OR($A91="",$B91=""),"",B91*'MPTO_working_2-way'!$G90)</f>
        <v>1.7051282051282053</v>
      </c>
      <c r="F91" s="46">
        <f>IF(OR($A91="",$B91=""),"",'MPTO_working_2-way'!D90)</f>
        <v>2.4351939451277205</v>
      </c>
      <c r="G91" s="48">
        <f>IF(OR($A91="",$B91=""),"",'MPTO_working_2-way'!E90)</f>
        <v>1.6967699406723797</v>
      </c>
      <c r="H91" s="46">
        <f>IF(OR($A91="",$B91=""),"",'OddsRatio_working_2-way'!M90)</f>
        <v>2.4358058578855508</v>
      </c>
      <c r="I91" s="46">
        <f>IF(OR($A91="",$B91=""),"",'OddsRatio_working_2-way'!N90)</f>
        <v>1.6964729907653791</v>
      </c>
      <c r="J91" s="46">
        <f>IF('Log_working_2-way'!$D90="","",A91^('Log_working_2-way'!$D90))</f>
        <v>2.4436741668534787</v>
      </c>
      <c r="K91" s="48">
        <f>IF('Log_working_2-way'!$D90="","",B91^('Log_working_2-way'!$D90))</f>
        <v>1.6926770755893317</v>
      </c>
      <c r="L91" s="55">
        <f t="shared" si="20"/>
        <v>0.41353383458646614</v>
      </c>
      <c r="M91" s="55">
        <f t="shared" si="21"/>
        <v>0.5864661654135338</v>
      </c>
      <c r="N91" s="56">
        <v>100</v>
      </c>
      <c r="O91" s="56">
        <f t="shared" si="22"/>
        <v>57.264957264957268</v>
      </c>
      <c r="P91" s="56">
        <f t="shared" si="23"/>
        <v>39.393939393939398</v>
      </c>
      <c r="Q91" s="56">
        <f t="shared" si="24"/>
        <v>60.606060606060609</v>
      </c>
      <c r="R91" s="56">
        <f t="shared" si="25"/>
        <v>42.73504273504274</v>
      </c>
      <c r="S91" s="57">
        <f t="shared" si="26"/>
        <v>-3.3411033411033415</v>
      </c>
      <c r="T91" s="57">
        <f t="shared" si="27"/>
        <v>-3.3411033411033415</v>
      </c>
      <c r="U91" t="s">
        <v>195</v>
      </c>
      <c r="V91" t="s">
        <v>203</v>
      </c>
      <c r="X91" s="40">
        <v>43963</v>
      </c>
      <c r="Y91" s="42" t="s">
        <v>489</v>
      </c>
    </row>
    <row r="92" spans="1:25" ht="15" x14ac:dyDescent="0.25">
      <c r="A92">
        <v>2.3199999999999998</v>
      </c>
      <c r="B92">
        <v>1.66</v>
      </c>
      <c r="C92" s="45">
        <f t="shared" si="19"/>
        <v>3.3444121312837582E-2</v>
      </c>
      <c r="D92" s="46">
        <f>IF(OR($A92="",$B92=""),"",A92*'MPTO_working_2-way'!$G91)</f>
        <v>2.3975903614457832</v>
      </c>
      <c r="E92" s="48">
        <f>IF(OR($A92="",$B92=""),"",B92*'MPTO_working_2-way'!$G91)</f>
        <v>1.7155172413793103</v>
      </c>
      <c r="F92" s="46">
        <f>IF(OR($A92="",$B92=""),"",'MPTO_working_2-way'!D91)</f>
        <v>2.4136375031336175</v>
      </c>
      <c r="G92" s="48">
        <f>IF(OR($A92="",$B92=""),"",'MPTO_working_2-way'!E91)</f>
        <v>1.707394928178755</v>
      </c>
      <c r="H92" s="46">
        <f>IF(OR($A92="",$B92=""),"",'OddsRatio_working_2-way'!M91)</f>
        <v>2.4142135623730954</v>
      </c>
      <c r="I92" s="46">
        <f>IF(OR($A92="",$B92=""),"",'OddsRatio_working_2-way'!N91)</f>
        <v>1.7071067811865479</v>
      </c>
      <c r="J92" s="46">
        <f>IF('Log_working_2-way'!$D91="","",A92^('Log_working_2-way'!$D91))</f>
        <v>2.4216287324780335</v>
      </c>
      <c r="K92" s="48">
        <f>IF('Log_working_2-way'!$D91="","",B92^('Log_working_2-way'!$D91))</f>
        <v>1.7034185347793582</v>
      </c>
      <c r="L92" s="55">
        <f t="shared" si="20"/>
        <v>0.41708542713567837</v>
      </c>
      <c r="M92" s="55">
        <f t="shared" si="21"/>
        <v>0.58291457286432158</v>
      </c>
      <c r="N92" s="56">
        <v>100</v>
      </c>
      <c r="O92" s="56">
        <f t="shared" si="22"/>
        <v>56.896551724137922</v>
      </c>
      <c r="P92" s="56">
        <f t="shared" si="23"/>
        <v>39.759036144578317</v>
      </c>
      <c r="Q92" s="56">
        <f t="shared" si="24"/>
        <v>60.24096385542169</v>
      </c>
      <c r="R92" s="56">
        <f t="shared" si="25"/>
        <v>43.103448275862071</v>
      </c>
      <c r="S92" s="57">
        <f t="shared" si="26"/>
        <v>-3.344412131283768</v>
      </c>
      <c r="T92" s="57">
        <f t="shared" si="27"/>
        <v>-3.3444121312837538</v>
      </c>
      <c r="U92" t="s">
        <v>197</v>
      </c>
      <c r="V92" t="s">
        <v>463</v>
      </c>
      <c r="X92" s="40">
        <v>43963</v>
      </c>
      <c r="Y92" s="42" t="s">
        <v>505</v>
      </c>
    </row>
    <row r="93" spans="1:25" ht="15" x14ac:dyDescent="0.25">
      <c r="A93">
        <v>1.82</v>
      </c>
      <c r="B93">
        <v>2.06</v>
      </c>
      <c r="C93" s="45">
        <f t="shared" si="19"/>
        <v>3.4887442654432999E-2</v>
      </c>
      <c r="D93" s="46">
        <f>IF(OR($A93="",$B93=""),"",A93*'MPTO_working_2-way'!$G92)</f>
        <v>1.883495145631068</v>
      </c>
      <c r="E93" s="48">
        <f>IF(OR($A93="",$B93=""),"",B93*'MPTO_working_2-way'!$G92)</f>
        <v>2.1318681318681318</v>
      </c>
      <c r="F93" s="46">
        <f>IF(OR($A93="",$B93=""),"",'MPTO_working_2-way'!D92)</f>
        <v>1.8796751228316457</v>
      </c>
      <c r="G93" s="48">
        <f>IF(OR($A93="",$B93=""),"",'MPTO_working_2-way'!E92)</f>
        <v>2.1367833124358828</v>
      </c>
      <c r="H93" s="46">
        <f>IF(OR($A93="",$B93=""),"",'OddsRatio_working_2-way'!M92)</f>
        <v>1.8795367562872962</v>
      </c>
      <c r="I93" s="46">
        <f>IF(OR($A93="",$B93=""),"",'OddsRatio_working_2-way'!N92)</f>
        <v>2.1369621483713819</v>
      </c>
      <c r="J93" s="46">
        <f>IF('Log_working_2-way'!$D92="","",A93^('Log_working_2-way'!$D92))</f>
        <v>1.8777999804454721</v>
      </c>
      <c r="K93" s="48">
        <f>IF('Log_working_2-way'!$D92="","",B93^('Log_working_2-way'!$D92))</f>
        <v>2.139211690905316</v>
      </c>
      <c r="L93" s="55">
        <f t="shared" si="20"/>
        <v>0.53092783505154639</v>
      </c>
      <c r="M93" s="55">
        <f t="shared" si="21"/>
        <v>0.46907216494845361</v>
      </c>
      <c r="N93" s="56">
        <v>100</v>
      </c>
      <c r="O93" s="56">
        <f t="shared" si="22"/>
        <v>45.054945054945051</v>
      </c>
      <c r="P93" s="56">
        <f t="shared" si="23"/>
        <v>51.456310679611654</v>
      </c>
      <c r="Q93" s="56">
        <f t="shared" si="24"/>
        <v>48.543689320388353</v>
      </c>
      <c r="R93" s="56">
        <f t="shared" si="25"/>
        <v>54.945054945054942</v>
      </c>
      <c r="S93" s="57">
        <f t="shared" si="26"/>
        <v>-3.4887442654433016</v>
      </c>
      <c r="T93" s="57">
        <f t="shared" si="27"/>
        <v>-3.4887442654432874</v>
      </c>
      <c r="U93" t="s">
        <v>50</v>
      </c>
      <c r="V93" t="s">
        <v>202</v>
      </c>
      <c r="X93" s="40">
        <v>43963</v>
      </c>
      <c r="Y93" s="42" t="s">
        <v>493</v>
      </c>
    </row>
    <row r="94" spans="1:25" ht="15" x14ac:dyDescent="0.25">
      <c r="A94">
        <v>2.0499999999999998</v>
      </c>
      <c r="B94">
        <v>1.85</v>
      </c>
      <c r="C94" s="45">
        <f t="shared" si="19"/>
        <v>2.8345418589321048E-2</v>
      </c>
      <c r="D94" s="46">
        <f>IF(OR($A94="",$B94=""),"",A94*'MPTO_working_2-way'!$G93)</f>
        <v>2.1081081081081079</v>
      </c>
      <c r="E94" s="48">
        <f>IF(OR($A94="",$B94=""),"",B94*'MPTO_working_2-way'!$G93)</f>
        <v>1.902439024390244</v>
      </c>
      <c r="F94" s="46">
        <f>IF(OR($A94="",$B94=""),"",'MPTO_working_2-way'!D93)</f>
        <v>2.1113430758524703</v>
      </c>
      <c r="G94" s="48">
        <f>IF(OR($A94="",$B94=""),"",'MPTO_working_2-way'!E93)</f>
        <v>1.8998121477770822</v>
      </c>
      <c r="H94" s="46">
        <f>IF(OR($A94="",$B94=""),"",'OddsRatio_working_2-way'!M93)</f>
        <v>2.1114378604524222</v>
      </c>
      <c r="I94" s="46">
        <f>IF(OR($A94="",$B94=""),"",'OddsRatio_working_2-way'!N93)</f>
        <v>1.8997354108424378</v>
      </c>
      <c r="J94" s="46">
        <f>IF('Log_working_2-way'!$D93="","",A94^('Log_working_2-way'!$D93))</f>
        <v>2.1129081281913611</v>
      </c>
      <c r="K94" s="48">
        <f>IF('Log_working_2-way'!$D93="","",B94^('Log_working_2-way'!$D93))</f>
        <v>1.8985467665018629</v>
      </c>
      <c r="L94" s="55">
        <f t="shared" si="20"/>
        <v>0.47435897435897439</v>
      </c>
      <c r="M94" s="55">
        <f t="shared" si="21"/>
        <v>0.52564102564102555</v>
      </c>
      <c r="N94" s="56">
        <v>100</v>
      </c>
      <c r="O94" s="56">
        <f t="shared" si="22"/>
        <v>51.219512195121943</v>
      </c>
      <c r="P94" s="56">
        <f t="shared" si="23"/>
        <v>45.945945945945937</v>
      </c>
      <c r="Q94" s="56">
        <f t="shared" si="24"/>
        <v>54.054054054054049</v>
      </c>
      <c r="R94" s="56">
        <f t="shared" si="25"/>
        <v>48.780487804878057</v>
      </c>
      <c r="S94" s="57">
        <f t="shared" si="26"/>
        <v>-2.8345418589321056</v>
      </c>
      <c r="T94" s="57">
        <f t="shared" si="27"/>
        <v>-2.8345418589321199</v>
      </c>
      <c r="U94" t="s">
        <v>199</v>
      </c>
      <c r="V94" t="s">
        <v>450</v>
      </c>
      <c r="X94" s="40">
        <v>43963</v>
      </c>
      <c r="Y94" s="42" t="s">
        <v>492</v>
      </c>
    </row>
    <row r="95" spans="1:25" ht="15" x14ac:dyDescent="0.25">
      <c r="A95">
        <v>2.08</v>
      </c>
      <c r="B95">
        <v>1.83</v>
      </c>
      <c r="C95" s="45">
        <f t="shared" si="19"/>
        <v>2.7217318200924545E-2</v>
      </c>
      <c r="D95" s="46">
        <f>IF(OR($A95="",$B95=""),"",A95*'MPTO_working_2-way'!$G94)</f>
        <v>2.136612021857923</v>
      </c>
      <c r="E95" s="48">
        <f>IF(OR($A95="",$B95=""),"",B95*'MPTO_working_2-way'!$G94)</f>
        <v>1.8798076923076921</v>
      </c>
      <c r="F95" s="46">
        <f>IF(OR($A95="",$B95=""),"",'MPTO_working_2-way'!D94)</f>
        <v>2.1405916094927453</v>
      </c>
      <c r="G95" s="48">
        <f>IF(OR($A95="",$B95=""),"",'MPTO_working_2-way'!E94)</f>
        <v>1.8767379942806428</v>
      </c>
      <c r="H95" s="46">
        <f>IF(OR($A95="",$B95=""),"",'OddsRatio_working_2-way'!M94)</f>
        <v>2.1407036509440598</v>
      </c>
      <c r="I95" s="46">
        <f>IF(OR($A95="",$B95=""),"",'OddsRatio_working_2-way'!N94)</f>
        <v>1.8766518798921943</v>
      </c>
      <c r="J95" s="46">
        <f>IF('Log_working_2-way'!$D94="","",A95^('Log_working_2-way'!$D94))</f>
        <v>2.1425119645428072</v>
      </c>
      <c r="K95" s="48">
        <f>IF('Log_working_2-way'!$D94="","",B95^('Log_working_2-way'!$D94))</f>
        <v>1.875264356990918</v>
      </c>
      <c r="L95" s="55">
        <f t="shared" si="20"/>
        <v>0.46803069053708451</v>
      </c>
      <c r="M95" s="55">
        <f t="shared" si="21"/>
        <v>0.53196930946291565</v>
      </c>
      <c r="N95" s="56">
        <v>100</v>
      </c>
      <c r="O95" s="56">
        <f t="shared" si="22"/>
        <v>51.92307692307692</v>
      </c>
      <c r="P95" s="56">
        <f t="shared" si="23"/>
        <v>45.355191256830594</v>
      </c>
      <c r="Q95" s="56">
        <f t="shared" si="24"/>
        <v>54.644808743169392</v>
      </c>
      <c r="R95" s="56">
        <f t="shared" si="25"/>
        <v>48.076923076923073</v>
      </c>
      <c r="S95" s="57">
        <f t="shared" si="26"/>
        <v>-2.7217318200924723</v>
      </c>
      <c r="T95" s="57">
        <f t="shared" si="27"/>
        <v>-2.7217318200924794</v>
      </c>
      <c r="U95" t="s">
        <v>140</v>
      </c>
      <c r="V95" t="s">
        <v>194</v>
      </c>
      <c r="X95" s="40">
        <v>43963</v>
      </c>
      <c r="Y95" s="42" t="s">
        <v>506</v>
      </c>
    </row>
    <row r="96" spans="1:25" ht="15" x14ac:dyDescent="0.25">
      <c r="A96">
        <v>2.1800000000000002</v>
      </c>
      <c r="B96">
        <v>1.74</v>
      </c>
      <c r="C96" s="45">
        <f t="shared" si="19"/>
        <v>3.3428240008436028E-2</v>
      </c>
      <c r="D96" s="46">
        <f>IF(OR($A96="",$B96=""),"",A96*'MPTO_working_2-way'!$G95)</f>
        <v>2.2528735632183907</v>
      </c>
      <c r="E96" s="48">
        <f>IF(OR($A96="",$B96=""),"",B96*'MPTO_working_2-way'!$G95)</f>
        <v>1.7981651376146788</v>
      </c>
      <c r="F96" s="46">
        <f>IF(OR($A96="",$B96=""),"",'MPTO_working_2-way'!D95)</f>
        <v>2.2624358821424311</v>
      </c>
      <c r="G96" s="48">
        <f>IF(OR($A96="",$B96=""),"",'MPTO_working_2-way'!E95)</f>
        <v>1.7921194368326561</v>
      </c>
      <c r="H96" s="46">
        <f>IF(OR($A96="",$B96=""),"",'OddsRatio_working_2-way'!M95)</f>
        <v>2.26277258229445</v>
      </c>
      <c r="I96" s="46">
        <f>IF(OR($A96="",$B96=""),"",'OddsRatio_working_2-way'!N95)</f>
        <v>1.7919082295744857</v>
      </c>
      <c r="J96" s="46">
        <f>IF('Log_working_2-way'!$D95="","",A96^('Log_working_2-way'!$D95))</f>
        <v>2.2671631499443738</v>
      </c>
      <c r="K96" s="48">
        <f>IF('Log_working_2-way'!$D95="","",B96^('Log_working_2-way'!$D95))</f>
        <v>1.7891643629660847</v>
      </c>
      <c r="L96" s="55">
        <f t="shared" si="20"/>
        <v>0.44387755102040816</v>
      </c>
      <c r="M96" s="55">
        <f t="shared" si="21"/>
        <v>0.55612244897959184</v>
      </c>
      <c r="N96" s="56">
        <v>100</v>
      </c>
      <c r="O96" s="56">
        <f t="shared" si="22"/>
        <v>54.128440366972484</v>
      </c>
      <c r="P96" s="56">
        <f t="shared" si="23"/>
        <v>42.528735632183903</v>
      </c>
      <c r="Q96" s="56">
        <f t="shared" si="24"/>
        <v>57.47126436781609</v>
      </c>
      <c r="R96" s="56">
        <f t="shared" si="25"/>
        <v>45.871559633027523</v>
      </c>
      <c r="S96" s="57">
        <f t="shared" si="26"/>
        <v>-3.3428240008436063</v>
      </c>
      <c r="T96" s="57">
        <f t="shared" si="27"/>
        <v>-3.3428240008436205</v>
      </c>
      <c r="U96" t="s">
        <v>393</v>
      </c>
      <c r="V96" t="s">
        <v>105</v>
      </c>
      <c r="X96" s="40">
        <v>43963</v>
      </c>
      <c r="Y96" s="42" t="s">
        <v>489</v>
      </c>
    </row>
    <row r="97" spans="1:25" ht="15" x14ac:dyDescent="0.25">
      <c r="A97">
        <v>1.69</v>
      </c>
      <c r="B97">
        <v>2.2599999999999998</v>
      </c>
      <c r="C97" s="45">
        <f t="shared" si="19"/>
        <v>3.4193852437555794E-2</v>
      </c>
      <c r="D97" s="46">
        <f>IF(OR($A97="",$B97=""),"",A97*'MPTO_working_2-way'!$G96)</f>
        <v>1.7477876106194692</v>
      </c>
      <c r="E97" s="48">
        <f>IF(OR($A97="",$B97=""),"",B97*'MPTO_working_2-way'!$G96)</f>
        <v>2.3372781065088759</v>
      </c>
      <c r="F97" s="46">
        <f>IF(OR($A97="",$B97=""),"",'MPTO_working_2-way'!D96)</f>
        <v>1.740283410033262</v>
      </c>
      <c r="G97" s="48">
        <f>IF(OR($A97="",$B97=""),"",'MPTO_working_2-way'!E96)</f>
        <v>2.3508340001231001</v>
      </c>
      <c r="H97" s="46">
        <f>IF(OR($A97="",$B97=""),"",'OddsRatio_working_2-way'!M96)</f>
        <v>1.7400128699009547</v>
      </c>
      <c r="I97" s="46">
        <f>IF(OR($A97="",$B97=""),"",'OddsRatio_working_2-way'!N96)</f>
        <v>2.351327849384353</v>
      </c>
      <c r="J97" s="46">
        <f>IF('Log_working_2-way'!$D96="","",A97^('Log_working_2-way'!$D96))</f>
        <v>1.7366048392090647</v>
      </c>
      <c r="K97" s="48">
        <f>IF('Log_working_2-way'!$D96="","",B97^('Log_working_2-way'!$D96))</f>
        <v>2.3575800032398484</v>
      </c>
      <c r="L97" s="55">
        <f t="shared" si="20"/>
        <v>0.57215189873417716</v>
      </c>
      <c r="M97" s="55">
        <f t="shared" si="21"/>
        <v>0.42784810126582273</v>
      </c>
      <c r="N97" s="56">
        <v>100</v>
      </c>
      <c r="O97" s="56">
        <f t="shared" si="22"/>
        <v>40.828402366863905</v>
      </c>
      <c r="P97" s="56">
        <f t="shared" si="23"/>
        <v>55.752212389380524</v>
      </c>
      <c r="Q97" s="56">
        <f t="shared" si="24"/>
        <v>44.247787610619469</v>
      </c>
      <c r="R97" s="56">
        <f t="shared" si="25"/>
        <v>59.171597633136095</v>
      </c>
      <c r="S97" s="57">
        <f t="shared" si="26"/>
        <v>-3.4193852437555634</v>
      </c>
      <c r="T97" s="57">
        <f t="shared" si="27"/>
        <v>-3.4193852437555705</v>
      </c>
      <c r="U97" t="s">
        <v>349</v>
      </c>
      <c r="V97" t="s">
        <v>342</v>
      </c>
      <c r="X97" s="40">
        <v>43963</v>
      </c>
      <c r="Y97" s="42" t="s">
        <v>505</v>
      </c>
    </row>
    <row r="98" spans="1:25" ht="15" x14ac:dyDescent="0.25">
      <c r="A98">
        <v>1.64</v>
      </c>
      <c r="B98">
        <v>2.36</v>
      </c>
      <c r="C98" s="45">
        <f t="shared" si="19"/>
        <v>3.3484911120297722E-2</v>
      </c>
      <c r="D98" s="46">
        <f>IF(OR($A98="",$B98=""),"",A98*'MPTO_working_2-way'!$G97)</f>
        <v>1.6949152542372881</v>
      </c>
      <c r="E98" s="48">
        <f>IF(OR($A98="",$B98=""),"",B98*'MPTO_working_2-way'!$G97)</f>
        <v>2.4390243902439024</v>
      </c>
      <c r="F98" s="46">
        <f>IF(OR($A98="",$B98=""),"",'MPTO_working_2-way'!D97)</f>
        <v>1.6863018473335656</v>
      </c>
      <c r="G98" s="48">
        <f>IF(OR($A98="",$B98=""),"",'MPTO_working_2-way'!E97)</f>
        <v>2.4570848146267141</v>
      </c>
      <c r="H98" s="46">
        <f>IF(OR($A98="",$B98=""),"",'OddsRatio_working_2-way'!M97)</f>
        <v>1.6859943405700353</v>
      </c>
      <c r="I98" s="46">
        <f>IF(OR($A98="",$B98=""),"",'OddsRatio_working_2-way'!N97)</f>
        <v>2.4577379737113252</v>
      </c>
      <c r="J98" s="46">
        <f>IF('Log_working_2-way'!$D97="","",A98^('Log_working_2-way'!$D97))</f>
        <v>1.6820816748919711</v>
      </c>
      <c r="K98" s="48">
        <f>IF('Log_working_2-way'!$D97="","",B98^('Log_working_2-way'!$D97))</f>
        <v>2.4661000827478752</v>
      </c>
      <c r="L98" s="55">
        <f t="shared" si="20"/>
        <v>0.59000000000000008</v>
      </c>
      <c r="M98" s="55">
        <f t="shared" si="21"/>
        <v>0.41000000000000003</v>
      </c>
      <c r="N98" s="56">
        <v>100</v>
      </c>
      <c r="O98" s="56">
        <f t="shared" si="22"/>
        <v>39.024390243902438</v>
      </c>
      <c r="P98" s="56">
        <f t="shared" si="23"/>
        <v>57.627118644067799</v>
      </c>
      <c r="Q98" s="56">
        <f t="shared" si="24"/>
        <v>42.372881355932208</v>
      </c>
      <c r="R98" s="56">
        <f t="shared" si="25"/>
        <v>60.975609756097562</v>
      </c>
      <c r="S98" s="57">
        <f t="shared" si="26"/>
        <v>-3.3484911120297696</v>
      </c>
      <c r="T98" s="57">
        <f t="shared" si="27"/>
        <v>-3.3484911120297625</v>
      </c>
      <c r="U98" t="s">
        <v>334</v>
      </c>
      <c r="V98" t="s">
        <v>330</v>
      </c>
      <c r="X98" s="40">
        <v>43963</v>
      </c>
      <c r="Y98" s="42" t="s">
        <v>505</v>
      </c>
    </row>
    <row r="99" spans="1:25" ht="15" x14ac:dyDescent="0.25">
      <c r="A99">
        <v>1.31</v>
      </c>
      <c r="B99">
        <v>3.59</v>
      </c>
      <c r="C99" s="45">
        <f t="shared" si="19"/>
        <v>4.1910310659380334E-2</v>
      </c>
      <c r="D99" s="46">
        <f>IF(OR($A99="",$B99=""),"",A99*'MPTO_working_2-way'!$G98)</f>
        <v>1.3649025069637883</v>
      </c>
      <c r="E99" s="48">
        <f>IF(OR($A99="",$B99=""),"",B99*'MPTO_working_2-way'!$G98)</f>
        <v>3.7404580152671754</v>
      </c>
      <c r="F99" s="46">
        <f>IF(OR($A99="",$B99=""),"",'MPTO_working_2-way'!D98)</f>
        <v>1.3469761846797177</v>
      </c>
      <c r="G99" s="48">
        <f>IF(OR($A99="",$B99=""),"",'MPTO_working_2-way'!E98)</f>
        <v>3.8820421808576495</v>
      </c>
      <c r="H99" s="46">
        <f>IF(OR($A99="",$B99=""),"",'OddsRatio_working_2-way'!M98)</f>
        <v>1.3459640439281511</v>
      </c>
      <c r="I99" s="46">
        <f>IF(OR($A99="",$B99=""),"",'OddsRatio_working_2-way'!N98)</f>
        <v>3.8904737863674552</v>
      </c>
      <c r="J99" s="46">
        <f>IF('Log_working_2-way'!$D98="","",A99^('Log_working_2-way'!$D98))</f>
        <v>1.3375873578381106</v>
      </c>
      <c r="K99" s="48">
        <f>IF('Log_working_2-way'!$D98="","",B99^('Log_working_2-way'!$D98))</f>
        <v>3.9621962338645913</v>
      </c>
      <c r="L99" s="55">
        <f t="shared" si="20"/>
        <v>0.73265306122448981</v>
      </c>
      <c r="M99" s="55">
        <f t="shared" si="21"/>
        <v>0.26734693877551025</v>
      </c>
      <c r="N99" s="56">
        <v>100</v>
      </c>
      <c r="O99" s="56">
        <f t="shared" si="22"/>
        <v>23.664122137404579</v>
      </c>
      <c r="P99" s="56">
        <f t="shared" si="23"/>
        <v>72.14484679665739</v>
      </c>
      <c r="Q99" s="56">
        <f t="shared" si="24"/>
        <v>27.855153203342621</v>
      </c>
      <c r="R99" s="56">
        <f t="shared" si="25"/>
        <v>76.33587786259541</v>
      </c>
      <c r="S99" s="57">
        <f t="shared" si="26"/>
        <v>-4.1910310659380414</v>
      </c>
      <c r="T99" s="57">
        <f t="shared" si="27"/>
        <v>-4.1910310659380201</v>
      </c>
      <c r="U99" t="s">
        <v>346</v>
      </c>
      <c r="V99" t="s">
        <v>333</v>
      </c>
      <c r="X99" s="40">
        <v>43963</v>
      </c>
      <c r="Y99" s="42" t="s">
        <v>491</v>
      </c>
    </row>
    <row r="100" spans="1:25" ht="15" x14ac:dyDescent="0.25">
      <c r="A100">
        <v>1.71</v>
      </c>
      <c r="B100">
        <v>2.2200000000000002</v>
      </c>
      <c r="C100" s="45">
        <f t="shared" si="19"/>
        <v>3.5245772087877381E-2</v>
      </c>
      <c r="D100" s="46">
        <f>IF(OR($A100="",$B100=""),"",A100*'MPTO_working_2-way'!$G99)</f>
        <v>1.7702702702702702</v>
      </c>
      <c r="E100" s="48">
        <f>IF(OR($A100="",$B100=""),"",B100*'MPTO_working_2-way'!$G99)</f>
        <v>2.2982456140350882</v>
      </c>
      <c r="F100" s="46">
        <f>IF(OR($A100="",$B100=""),"",'MPTO_working_2-way'!D99)</f>
        <v>1.7631322279503969</v>
      </c>
      <c r="G100" s="48">
        <f>IF(OR($A100="",$B100=""),"",'MPTO_working_2-way'!E99)</f>
        <v>2.3103888990323171</v>
      </c>
      <c r="H100" s="46">
        <f>IF(OR($A100="",$B100=""),"",'OddsRatio_working_2-way'!M99)</f>
        <v>1.7628677559805201</v>
      </c>
      <c r="I100" s="46">
        <f>IF(OR($A100="",$B100=""),"",'OddsRatio_working_2-way'!N99)</f>
        <v>2.310843186332725</v>
      </c>
      <c r="J100" s="46">
        <f>IF('Log_working_2-way'!$D99="","",A100^('Log_working_2-way'!$D99))</f>
        <v>1.7596240997267032</v>
      </c>
      <c r="K100" s="48">
        <f>IF('Log_working_2-way'!$D99="","",B100^('Log_working_2-way'!$D99))</f>
        <v>2.3164405926032319</v>
      </c>
      <c r="L100" s="55">
        <f t="shared" si="20"/>
        <v>0.56488549618320616</v>
      </c>
      <c r="M100" s="55">
        <f t="shared" si="21"/>
        <v>0.43511450381679379</v>
      </c>
      <c r="N100" s="56">
        <v>100</v>
      </c>
      <c r="O100" s="56">
        <f t="shared" si="22"/>
        <v>41.520467836257311</v>
      </c>
      <c r="P100" s="56">
        <f t="shared" si="23"/>
        <v>54.954954954954964</v>
      </c>
      <c r="Q100" s="56">
        <f t="shared" si="24"/>
        <v>45.045045045045043</v>
      </c>
      <c r="R100" s="56">
        <f t="shared" si="25"/>
        <v>58.479532163742689</v>
      </c>
      <c r="S100" s="57">
        <f t="shared" si="26"/>
        <v>-3.5245772087877327</v>
      </c>
      <c r="T100" s="57">
        <f t="shared" si="27"/>
        <v>-3.5245772087877256</v>
      </c>
      <c r="U100" t="s">
        <v>331</v>
      </c>
      <c r="V100" t="s">
        <v>350</v>
      </c>
      <c r="X100" s="40">
        <v>43963</v>
      </c>
      <c r="Y100" s="42" t="s">
        <v>489</v>
      </c>
    </row>
    <row r="101" spans="1:25" s="28" customFormat="1" ht="15" x14ac:dyDescent="0.25">
      <c r="A101">
        <v>2.37</v>
      </c>
      <c r="B101">
        <v>1.63</v>
      </c>
      <c r="C101" s="24">
        <f t="shared" si="19"/>
        <v>3.5437860785379582E-2</v>
      </c>
      <c r="D101" s="25">
        <f>IF(OR($A101="",$B101=""),"",A101*'MPTO_working_2-way'!$G100)</f>
        <v>2.4539877300613497</v>
      </c>
      <c r="E101" s="27">
        <f>IF(OR($A101="",$B101=""),"",B101*'MPTO_working_2-way'!$G100)</f>
        <v>1.6877637130801686</v>
      </c>
      <c r="F101" s="25">
        <f>IF(OR($A101="",$B101=""),"",'MPTO_working_2-way'!D100)</f>
        <v>2.4738881239793793</v>
      </c>
      <c r="G101" s="27">
        <f>IF(OR($A101="",$B101=""),"",'MPTO_working_2-way'!E100)</f>
        <v>1.6784775477395666</v>
      </c>
      <c r="H101" s="25">
        <f>IF(OR($A101="",$B101=""),"",'OddsRatio_working_2-way'!M100)</f>
        <v>2.4746535778287639</v>
      </c>
      <c r="I101" s="25">
        <f>IF(OR($A101="",$B101=""),"",'OddsRatio_working_2-way'!N100)</f>
        <v>1.6781253679066579</v>
      </c>
      <c r="J101" s="25">
        <f>IF('Log_working_2-way'!$D100="","",A101^('Log_working_2-way'!$D100))</f>
        <v>2.4838961866439853</v>
      </c>
      <c r="K101" s="27">
        <f>IF('Log_working_2-way'!$D100="","",B101^('Log_working_2-way'!$D100))</f>
        <v>1.6739015902867895</v>
      </c>
      <c r="L101" s="58">
        <f t="shared" si="20"/>
        <v>0.40749999999999997</v>
      </c>
      <c r="M101" s="58">
        <f t="shared" si="21"/>
        <v>0.59250000000000003</v>
      </c>
      <c r="N101" s="59">
        <v>100</v>
      </c>
      <c r="O101" s="59">
        <f t="shared" si="22"/>
        <v>57.805907172995774</v>
      </c>
      <c r="P101" s="59">
        <f t="shared" si="23"/>
        <v>38.650306748466257</v>
      </c>
      <c r="Q101" s="59">
        <f t="shared" si="24"/>
        <v>61.349693251533743</v>
      </c>
      <c r="R101" s="59">
        <f t="shared" si="25"/>
        <v>42.194092827004212</v>
      </c>
      <c r="S101" s="60">
        <f t="shared" si="26"/>
        <v>-3.5437860785379698</v>
      </c>
      <c r="T101" s="60">
        <f t="shared" si="27"/>
        <v>-3.5437860785379556</v>
      </c>
      <c r="U101" t="s">
        <v>464</v>
      </c>
      <c r="V101" t="s">
        <v>145</v>
      </c>
      <c r="X101" s="40">
        <v>43963</v>
      </c>
      <c r="Y101" s="42" t="s">
        <v>492</v>
      </c>
    </row>
    <row r="102" spans="1:25" ht="15" x14ac:dyDescent="0.25">
      <c r="A102">
        <v>2.36</v>
      </c>
      <c r="B102">
        <v>1.64</v>
      </c>
      <c r="C102" s="45">
        <f t="shared" si="19"/>
        <v>3.3484911120297722E-2</v>
      </c>
      <c r="D102" s="46">
        <f>IF(OR($A102="",$B102=""),"",A102*'MPTO_working_2-way'!$G101)</f>
        <v>2.4390243902439024</v>
      </c>
      <c r="E102" s="48">
        <f>IF(OR($A102="",$B102=""),"",B102*'MPTO_working_2-way'!$G101)</f>
        <v>1.6949152542372881</v>
      </c>
      <c r="F102" s="46">
        <f>IF(OR($A102="",$B102=""),"",'MPTO_working_2-way'!D101)</f>
        <v>2.4570848146267141</v>
      </c>
      <c r="G102" s="48">
        <f>IF(OR($A102="",$B102=""),"",'MPTO_working_2-way'!E101)</f>
        <v>1.6863018473335656</v>
      </c>
      <c r="H102" s="46">
        <f>IF(OR($A102="",$B102=""),"",'OddsRatio_working_2-way'!M101)</f>
        <v>2.4577379737113252</v>
      </c>
      <c r="I102" s="46">
        <f>IF(OR($A102="",$B102=""),"",'OddsRatio_working_2-way'!N101)</f>
        <v>1.6859943405700353</v>
      </c>
      <c r="J102" s="46">
        <f>IF('Log_working_2-way'!$D101="","",A102^('Log_working_2-way'!$D101))</f>
        <v>2.4661000827478752</v>
      </c>
      <c r="K102" s="48">
        <f>IF('Log_working_2-way'!$D101="","",B102^('Log_working_2-way'!$D101))</f>
        <v>1.6820816748919711</v>
      </c>
      <c r="L102" s="55">
        <f t="shared" si="20"/>
        <v>0.41000000000000003</v>
      </c>
      <c r="M102" s="55">
        <f t="shared" si="21"/>
        <v>0.59000000000000008</v>
      </c>
      <c r="N102" s="56">
        <v>100</v>
      </c>
      <c r="O102" s="56">
        <f t="shared" si="22"/>
        <v>57.627118644067799</v>
      </c>
      <c r="P102" s="56">
        <f t="shared" si="23"/>
        <v>39.024390243902438</v>
      </c>
      <c r="Q102" s="56">
        <f t="shared" si="24"/>
        <v>60.975609756097562</v>
      </c>
      <c r="R102" s="56">
        <f t="shared" si="25"/>
        <v>42.372881355932208</v>
      </c>
      <c r="S102" s="57">
        <f t="shared" si="26"/>
        <v>-3.3484911120297625</v>
      </c>
      <c r="T102" s="57">
        <f t="shared" si="27"/>
        <v>-3.3484911120297696</v>
      </c>
      <c r="U102" t="s">
        <v>182</v>
      </c>
      <c r="V102" t="s">
        <v>171</v>
      </c>
      <c r="X102" s="40">
        <v>43963</v>
      </c>
      <c r="Y102" s="42" t="s">
        <v>484</v>
      </c>
    </row>
    <row r="103" spans="1:25" ht="15" x14ac:dyDescent="0.25">
      <c r="A103">
        <v>1.68</v>
      </c>
      <c r="B103">
        <v>2.27</v>
      </c>
      <c r="C103" s="45">
        <f t="shared" si="19"/>
        <v>3.5766729599328695E-2</v>
      </c>
      <c r="D103" s="46">
        <f>IF(OR($A103="",$B103=""),"",A103*'MPTO_working_2-way'!$G102)</f>
        <v>1.7400881057268722</v>
      </c>
      <c r="E103" s="48">
        <f>IF(OR($A103="",$B103=""),"",B103*'MPTO_working_2-way'!$G102)</f>
        <v>2.3511904761904763</v>
      </c>
      <c r="F103" s="46">
        <f>IF(OR($A103="",$B103=""),"",'MPTO_working_2-way'!D102)</f>
        <v>1.7320374239258789</v>
      </c>
      <c r="G103" s="48">
        <f>IF(OR($A103="",$B103=""),"",'MPTO_working_2-way'!E102)</f>
        <v>2.3660503784588656</v>
      </c>
      <c r="H103" s="46">
        <f>IF(OR($A103="",$B103=""),"",'OddsRatio_working_2-way'!M102)</f>
        <v>1.7317329231804059</v>
      </c>
      <c r="I103" s="46">
        <f>IF(OR($A103="",$B103=""),"",'OddsRatio_working_2-way'!N102)</f>
        <v>2.3666188418222287</v>
      </c>
      <c r="J103" s="46">
        <f>IF('Log_working_2-way'!$D102="","",A103^('Log_working_2-way'!$D102))</f>
        <v>1.72807279838637</v>
      </c>
      <c r="K103" s="48">
        <f>IF('Log_working_2-way'!$D102="","",B103^('Log_working_2-way'!$D102))</f>
        <v>2.37348902776783</v>
      </c>
      <c r="L103" s="55">
        <f t="shared" si="20"/>
        <v>0.57468354430379742</v>
      </c>
      <c r="M103" s="55">
        <f t="shared" si="21"/>
        <v>0.42531645569620252</v>
      </c>
      <c r="N103" s="56">
        <v>100</v>
      </c>
      <c r="O103" s="56">
        <f t="shared" si="22"/>
        <v>40.476190476190474</v>
      </c>
      <c r="P103" s="56">
        <f t="shared" si="23"/>
        <v>55.947136563876647</v>
      </c>
      <c r="Q103" s="56">
        <f t="shared" si="24"/>
        <v>44.052863436123346</v>
      </c>
      <c r="R103" s="56">
        <f t="shared" si="25"/>
        <v>59.523809523809526</v>
      </c>
      <c r="S103" s="57">
        <f t="shared" si="26"/>
        <v>-3.5766729599328713</v>
      </c>
      <c r="T103" s="57">
        <f t="shared" si="27"/>
        <v>-3.5766729599328784</v>
      </c>
      <c r="U103" t="s">
        <v>148</v>
      </c>
      <c r="V103" t="s">
        <v>172</v>
      </c>
      <c r="X103" s="40">
        <v>43963</v>
      </c>
      <c r="Y103" s="42" t="s">
        <v>493</v>
      </c>
    </row>
    <row r="104" spans="1:25" ht="15" x14ac:dyDescent="0.25">
      <c r="A104">
        <v>1.5</v>
      </c>
      <c r="B104">
        <v>2.7</v>
      </c>
      <c r="C104" s="45">
        <f t="shared" si="19"/>
        <v>3.7037037037036979E-2</v>
      </c>
      <c r="D104" s="46">
        <f>IF(OR($A104="",$B104=""),"",A104*'MPTO_working_2-way'!$G103)</f>
        <v>1.5555555555555554</v>
      </c>
      <c r="E104" s="48">
        <f>IF(OR($A104="",$B104=""),"",B104*'MPTO_working_2-way'!$G103)</f>
        <v>2.8</v>
      </c>
      <c r="F104" s="46">
        <f>IF(OR($A104="",$B104=""),"",'MPTO_working_2-way'!D103)</f>
        <v>1.5428571428571427</v>
      </c>
      <c r="G104" s="48">
        <f>IF(OR($A104="",$B104=""),"",'MPTO_working_2-way'!E103)</f>
        <v>2.8421052631578947</v>
      </c>
      <c r="H104" s="46">
        <f>IF(OR($A104="",$B104=""),"",'OddsRatio_working_2-way'!M103)</f>
        <v>1.5423261445466403</v>
      </c>
      <c r="I104" s="46">
        <f>IF(OR($A104="",$B104=""),"",'OddsRatio_working_2-way'!N103)</f>
        <v>2.8439088914585766</v>
      </c>
      <c r="J104" s="46">
        <f>IF('Log_working_2-way'!$D103="","",A104^('Log_working_2-way'!$D103))</f>
        <v>1.5365175706215548</v>
      </c>
      <c r="K104" s="48">
        <f>IF('Log_working_2-way'!$D103="","",B104^('Log_working_2-way'!$D103))</f>
        <v>2.8638718557551206</v>
      </c>
      <c r="L104" s="55">
        <f t="shared" si="20"/>
        <v>0.6428571428571429</v>
      </c>
      <c r="M104" s="55">
        <f t="shared" si="21"/>
        <v>0.35714285714285715</v>
      </c>
      <c r="N104" s="56">
        <v>100</v>
      </c>
      <c r="O104" s="56">
        <f t="shared" si="22"/>
        <v>33.333333333333329</v>
      </c>
      <c r="P104" s="56">
        <f t="shared" si="23"/>
        <v>62.962962962962962</v>
      </c>
      <c r="Q104" s="56">
        <f t="shared" si="24"/>
        <v>37.037037037037038</v>
      </c>
      <c r="R104" s="56">
        <f t="shared" si="25"/>
        <v>66.666666666666657</v>
      </c>
      <c r="S104" s="57">
        <f t="shared" si="26"/>
        <v>-3.7037037037037095</v>
      </c>
      <c r="T104" s="57">
        <f t="shared" si="27"/>
        <v>-3.7037037037036953</v>
      </c>
      <c r="U104" t="s">
        <v>147</v>
      </c>
      <c r="V104" t="s">
        <v>146</v>
      </c>
      <c r="X104" s="40">
        <v>43963</v>
      </c>
      <c r="Y104" s="42" t="s">
        <v>507</v>
      </c>
    </row>
    <row r="105" spans="1:25" ht="15" x14ac:dyDescent="0.25">
      <c r="A105">
        <v>2.0299999999999998</v>
      </c>
      <c r="B105">
        <v>1.86</v>
      </c>
      <c r="C105" s="45">
        <f t="shared" si="19"/>
        <v>3.0245246040574214E-2</v>
      </c>
      <c r="D105" s="46">
        <f>IF(OR($A105="",$B105=""),"",A105*'MPTO_working_2-way'!$G104)</f>
        <v>2.0913978494623655</v>
      </c>
      <c r="E105" s="48">
        <f>IF(OR($A105="",$B105=""),"",B105*'MPTO_working_2-way'!$G104)</f>
        <v>1.9162561576354682</v>
      </c>
      <c r="F105" s="46">
        <f>IF(OR($A105="",$B105=""),"",'MPTO_working_2-way'!D104)</f>
        <v>2.0942925287037548</v>
      </c>
      <c r="G105" s="48">
        <f>IF(OR($A105="",$B105=""),"",'MPTO_working_2-way'!E104)</f>
        <v>1.9138324294186226</v>
      </c>
      <c r="H105" s="46">
        <f>IF(OR($A105="",$B105=""),"",'OddsRatio_working_2-way'!M104)</f>
        <v>2.0943831224048783</v>
      </c>
      <c r="I105" s="46">
        <f>IF(OR($A105="",$B105=""),"",'OddsRatio_working_2-way'!N104)</f>
        <v>1.9137567818137824</v>
      </c>
      <c r="J105" s="46">
        <f>IF('Log_working_2-way'!$D104="","",A105^('Log_working_2-way'!$D104))</f>
        <v>2.0957003958101184</v>
      </c>
      <c r="K105" s="48">
        <f>IF('Log_working_2-way'!$D104="","",B105^('Log_working_2-way'!$D104))</f>
        <v>1.9126582447390832</v>
      </c>
      <c r="L105" s="55">
        <f t="shared" si="20"/>
        <v>0.47814910025706941</v>
      </c>
      <c r="M105" s="55">
        <f t="shared" si="21"/>
        <v>0.52185089974293053</v>
      </c>
      <c r="N105" s="56">
        <v>100</v>
      </c>
      <c r="O105" s="56">
        <f t="shared" si="22"/>
        <v>50.73891625615763</v>
      </c>
      <c r="P105" s="56">
        <f t="shared" si="23"/>
        <v>46.236559139784944</v>
      </c>
      <c r="Q105" s="56">
        <f t="shared" si="24"/>
        <v>53.763440860215049</v>
      </c>
      <c r="R105" s="56">
        <f t="shared" si="25"/>
        <v>49.26108374384237</v>
      </c>
      <c r="S105" s="57">
        <f t="shared" si="26"/>
        <v>-3.0245246040574187</v>
      </c>
      <c r="T105" s="57">
        <f t="shared" si="27"/>
        <v>-3.0245246040574258</v>
      </c>
      <c r="U105" t="s">
        <v>222</v>
      </c>
      <c r="V105" t="s">
        <v>452</v>
      </c>
      <c r="X105" s="40">
        <v>43963</v>
      </c>
      <c r="Y105" s="42" t="s">
        <v>492</v>
      </c>
    </row>
    <row r="106" spans="1:25" ht="15" x14ac:dyDescent="0.25">
      <c r="A106">
        <v>2.17</v>
      </c>
      <c r="B106">
        <v>1.75</v>
      </c>
      <c r="C106" s="45">
        <f t="shared" si="19"/>
        <v>3.2258064516129004E-2</v>
      </c>
      <c r="D106" s="46">
        <f>IF(OR($A106="",$B106=""),"",A106*'MPTO_working_2-way'!$G105)</f>
        <v>2.2399999999999998</v>
      </c>
      <c r="E106" s="48">
        <f>IF(OR($A106="",$B106=""),"",B106*'MPTO_working_2-way'!$G105)</f>
        <v>1.8064516129032258</v>
      </c>
      <c r="F106" s="46">
        <f>IF(OR($A106="",$B106=""),"",'MPTO_working_2-way'!D105)</f>
        <v>2.2487046632124348</v>
      </c>
      <c r="G106" s="48">
        <f>IF(OR($A106="",$B106=""),"",'MPTO_working_2-way'!E105)</f>
        <v>1.8008298755186722</v>
      </c>
      <c r="H106" s="46">
        <f>IF(OR($A106="",$B106=""),"",'OddsRatio_working_2-way'!M105)</f>
        <v>2.2489995996796797</v>
      </c>
      <c r="I106" s="46">
        <f>IF(OR($A106="",$B106=""),"",'OddsRatio_working_2-way'!N105)</f>
        <v>1.8006407690254356</v>
      </c>
      <c r="J106" s="46">
        <f>IF('Log_working_2-way'!$D105="","",A106^('Log_working_2-way'!$D105))</f>
        <v>2.2529893897006406</v>
      </c>
      <c r="K106" s="48">
        <f>IF('Log_working_2-way'!$D105="","",B106^('Log_working_2-way'!$D105))</f>
        <v>1.798091355138193</v>
      </c>
      <c r="L106" s="55">
        <f t="shared" si="20"/>
        <v>0.44642857142857145</v>
      </c>
      <c r="M106" s="55">
        <f t="shared" si="21"/>
        <v>0.5535714285714286</v>
      </c>
      <c r="N106" s="56">
        <v>100</v>
      </c>
      <c r="O106" s="56">
        <f t="shared" si="22"/>
        <v>53.917050691244242</v>
      </c>
      <c r="P106" s="56">
        <f t="shared" si="23"/>
        <v>42.857142857142854</v>
      </c>
      <c r="Q106" s="56">
        <f t="shared" si="24"/>
        <v>57.142857142857139</v>
      </c>
      <c r="R106" s="56">
        <f t="shared" si="25"/>
        <v>46.082949308755758</v>
      </c>
      <c r="S106" s="57">
        <f t="shared" si="26"/>
        <v>-3.2258064516128968</v>
      </c>
      <c r="T106" s="57">
        <f t="shared" si="27"/>
        <v>-3.2258064516129039</v>
      </c>
      <c r="U106" t="s">
        <v>220</v>
      </c>
      <c r="V106" t="s">
        <v>217</v>
      </c>
      <c r="X106" s="40">
        <v>43963</v>
      </c>
      <c r="Y106" s="42" t="s">
        <v>487</v>
      </c>
    </row>
    <row r="107" spans="1:25" ht="15" x14ac:dyDescent="0.25">
      <c r="A107">
        <v>2.0499999999999998</v>
      </c>
      <c r="B107">
        <v>1.85</v>
      </c>
      <c r="C107" s="45">
        <f t="shared" si="19"/>
        <v>2.8345418589321048E-2</v>
      </c>
      <c r="D107" s="46">
        <f>IF(OR($A107="",$B107=""),"",A107*'MPTO_working_2-way'!$G106)</f>
        <v>2.1081081081081079</v>
      </c>
      <c r="E107" s="48">
        <f>IF(OR($A107="",$B107=""),"",B107*'MPTO_working_2-way'!$G106)</f>
        <v>1.902439024390244</v>
      </c>
      <c r="F107" s="46">
        <f>IF(OR($A107="",$B107=""),"",'MPTO_working_2-way'!D106)</f>
        <v>2.1113430758524703</v>
      </c>
      <c r="G107" s="48">
        <f>IF(OR($A107="",$B107=""),"",'MPTO_working_2-way'!E106)</f>
        <v>1.8998121477770822</v>
      </c>
      <c r="H107" s="46">
        <f>IF(OR($A107="",$B107=""),"",'OddsRatio_working_2-way'!M106)</f>
        <v>2.1114378604524222</v>
      </c>
      <c r="I107" s="46">
        <f>IF(OR($A107="",$B107=""),"",'OddsRatio_working_2-way'!N106)</f>
        <v>1.8997354108424378</v>
      </c>
      <c r="J107" s="46">
        <f>IF('Log_working_2-way'!$D106="","",A107^('Log_working_2-way'!$D106))</f>
        <v>2.1129081281913611</v>
      </c>
      <c r="K107" s="48">
        <f>IF('Log_working_2-way'!$D106="","",B107^('Log_working_2-way'!$D106))</f>
        <v>1.8985467665018629</v>
      </c>
      <c r="L107" s="55">
        <f t="shared" si="20"/>
        <v>0.47435897435897439</v>
      </c>
      <c r="M107" s="55">
        <f t="shared" si="21"/>
        <v>0.52564102564102555</v>
      </c>
      <c r="N107" s="56">
        <v>100</v>
      </c>
      <c r="O107" s="56">
        <f t="shared" si="22"/>
        <v>51.219512195121943</v>
      </c>
      <c r="P107" s="56">
        <f t="shared" si="23"/>
        <v>45.945945945945937</v>
      </c>
      <c r="Q107" s="56">
        <f t="shared" si="24"/>
        <v>54.054054054054049</v>
      </c>
      <c r="R107" s="56">
        <f t="shared" si="25"/>
        <v>48.780487804878057</v>
      </c>
      <c r="S107" s="57">
        <f t="shared" si="26"/>
        <v>-2.8345418589321056</v>
      </c>
      <c r="T107" s="57">
        <f t="shared" si="27"/>
        <v>-2.8345418589321199</v>
      </c>
      <c r="U107" t="s">
        <v>224</v>
      </c>
      <c r="V107" t="s">
        <v>453</v>
      </c>
      <c r="X107" s="40">
        <v>43963</v>
      </c>
      <c r="Y107" s="42" t="s">
        <v>508</v>
      </c>
    </row>
    <row r="108" spans="1:25" ht="15" x14ac:dyDescent="0.25">
      <c r="A108">
        <v>2.41</v>
      </c>
      <c r="B108">
        <v>1.61</v>
      </c>
      <c r="C108" s="45">
        <f t="shared" si="19"/>
        <v>3.6055771758459754E-2</v>
      </c>
      <c r="D108" s="46">
        <f>IF(OR($A108="",$B108=""),"",A108*'MPTO_working_2-way'!$G107)</f>
        <v>2.4968944099378882</v>
      </c>
      <c r="E108" s="48">
        <f>IF(OR($A108="",$B108=""),"",B108*'MPTO_working_2-way'!$G107)</f>
        <v>1.6680497925311204</v>
      </c>
      <c r="F108" s="46">
        <f>IF(OR($A108="",$B108=""),"",'MPTO_working_2-way'!D107)</f>
        <v>2.5194636537774748</v>
      </c>
      <c r="G108" s="48">
        <f>IF(OR($A108="",$B108=""),"",'MPTO_working_2-way'!E107)</f>
        <v>1.6581269630990791</v>
      </c>
      <c r="H108" s="46">
        <f>IF(OR($A108="",$B108=""),"",'OddsRatio_working_2-way'!M107)</f>
        <v>2.5203537120802069</v>
      </c>
      <c r="I108" s="46">
        <f>IF(OR($A108="",$B108=""),"",'OddsRatio_working_2-way'!N107)</f>
        <v>1.6577416768573945</v>
      </c>
      <c r="J108" s="46">
        <f>IF('Log_working_2-way'!$D107="","",A108^('Log_working_2-way'!$D107))</f>
        <v>2.5308665033437969</v>
      </c>
      <c r="K108" s="48">
        <f>IF('Log_working_2-way'!$D107="","",B108^('Log_working_2-way'!$D107))</f>
        <v>1.6532248225535031</v>
      </c>
      <c r="L108" s="55">
        <f t="shared" si="20"/>
        <v>0.40049751243781095</v>
      </c>
      <c r="M108" s="55">
        <f t="shared" si="21"/>
        <v>0.59950248756218905</v>
      </c>
      <c r="N108" s="56">
        <v>100</v>
      </c>
      <c r="O108" s="56">
        <f t="shared" si="22"/>
        <v>58.50622406639004</v>
      </c>
      <c r="P108" s="56">
        <f t="shared" si="23"/>
        <v>37.888198757763973</v>
      </c>
      <c r="Q108" s="56">
        <f t="shared" si="24"/>
        <v>62.11180124223602</v>
      </c>
      <c r="R108" s="56">
        <f t="shared" si="25"/>
        <v>41.493775933609953</v>
      </c>
      <c r="S108" s="57">
        <f t="shared" si="26"/>
        <v>-3.6055771758459798</v>
      </c>
      <c r="T108" s="57">
        <f t="shared" si="27"/>
        <v>-3.6055771758459798</v>
      </c>
      <c r="U108" t="s">
        <v>219</v>
      </c>
      <c r="V108" t="s">
        <v>215</v>
      </c>
      <c r="X108" s="40">
        <v>43963</v>
      </c>
      <c r="Y108" s="42" t="s">
        <v>484</v>
      </c>
    </row>
    <row r="109" spans="1:25" ht="15" x14ac:dyDescent="0.25">
      <c r="A109">
        <v>1.97</v>
      </c>
      <c r="B109">
        <v>1.88</v>
      </c>
      <c r="C109" s="45">
        <f t="shared" si="19"/>
        <v>3.9529106814990778E-2</v>
      </c>
      <c r="D109" s="46">
        <f>IF(OR($A109="",$B109=""),"",A109*'MPTO_working_2-way'!$G108)</f>
        <v>2.0478723404255317</v>
      </c>
      <c r="E109" s="48">
        <f>IF(OR($A109="",$B109=""),"",B109*'MPTO_working_2-way'!$G108)</f>
        <v>1.9543147208121825</v>
      </c>
      <c r="F109" s="46">
        <f>IF(OR($A109="",$B109=""),"",'MPTO_working_2-way'!D108)</f>
        <v>2.049811822005756</v>
      </c>
      <c r="G109" s="48">
        <f>IF(OR($A109="",$B109=""),"",'MPTO_working_2-way'!E108)</f>
        <v>1.9525516659637281</v>
      </c>
      <c r="H109" s="46">
        <f>IF(OR($A109="",$B109=""),"",'OddsRatio_working_2-way'!M108)</f>
        <v>2.049891769313736</v>
      </c>
      <c r="I109" s="46">
        <f>IF(OR($A109="",$B109=""),"",'OddsRatio_working_2-way'!N108)</f>
        <v>1.9524791309238021</v>
      </c>
      <c r="J109" s="46">
        <f>IF('Log_working_2-way'!$D108="","",A109^('Log_working_2-way'!$D108))</f>
        <v>2.0507806142198279</v>
      </c>
      <c r="K109" s="48">
        <f>IF('Log_working_2-way'!$D108="","",B109^('Log_working_2-way'!$D108))</f>
        <v>1.9516734382679068</v>
      </c>
      <c r="L109" s="55">
        <f t="shared" si="20"/>
        <v>0.48831168831168836</v>
      </c>
      <c r="M109" s="55">
        <f t="shared" si="21"/>
        <v>0.51168831168831175</v>
      </c>
      <c r="N109" s="56">
        <v>100</v>
      </c>
      <c r="O109" s="56">
        <f t="shared" si="22"/>
        <v>49.238578680203041</v>
      </c>
      <c r="P109" s="56">
        <f t="shared" si="23"/>
        <v>46.808510638297875</v>
      </c>
      <c r="Q109" s="56">
        <f t="shared" si="24"/>
        <v>53.191489361702125</v>
      </c>
      <c r="R109" s="56">
        <f t="shared" si="25"/>
        <v>50.761421319796952</v>
      </c>
      <c r="S109" s="57">
        <f t="shared" si="26"/>
        <v>-3.952910681499084</v>
      </c>
      <c r="T109" s="57">
        <f t="shared" si="27"/>
        <v>-3.9529106814990769</v>
      </c>
      <c r="U109" t="s">
        <v>399</v>
      </c>
      <c r="V109" t="s">
        <v>404</v>
      </c>
      <c r="X109" s="40">
        <v>43963</v>
      </c>
      <c r="Y109" s="53" t="s">
        <v>496</v>
      </c>
    </row>
    <row r="110" spans="1:25" ht="15" x14ac:dyDescent="0.25">
      <c r="A110">
        <v>2.0299999999999998</v>
      </c>
      <c r="B110">
        <v>1.83</v>
      </c>
      <c r="C110" s="45">
        <f t="shared" si="19"/>
        <v>3.9058924870117639E-2</v>
      </c>
      <c r="D110" s="46">
        <f>IF(OR($A110="",$B110=""),"",A110*'MPTO_working_2-way'!$G109)</f>
        <v>2.1092896174863385</v>
      </c>
      <c r="E110" s="48">
        <f>IF(OR($A110="",$B110=""),"",B110*'MPTO_working_2-way'!$G109)</f>
        <v>1.9014778325123154</v>
      </c>
      <c r="F110" s="46">
        <f>IF(OR($A110="",$B110=""),"",'MPTO_working_2-way'!D109)</f>
        <v>2.1138012461236451</v>
      </c>
      <c r="G110" s="48">
        <f>IF(OR($A110="",$B110=""),"",'MPTO_working_2-way'!E109)</f>
        <v>1.8978262535441519</v>
      </c>
      <c r="H110" s="46">
        <f>IF(OR($A110="",$B110=""),"",'OddsRatio_working_2-way'!M109)</f>
        <v>2.113985572357957</v>
      </c>
      <c r="I110" s="46">
        <f>IF(OR($A110="",$B110=""),"",'OddsRatio_working_2-way'!N109)</f>
        <v>1.8976776942301987</v>
      </c>
      <c r="J110" s="46">
        <f>IF('Log_working_2-way'!$D109="","",A110^('Log_working_2-way'!$D109))</f>
        <v>2.1160569234955591</v>
      </c>
      <c r="K110" s="48">
        <f>IF('Log_working_2-way'!$D109="","",B110^('Log_working_2-way'!$D109))</f>
        <v>1.8960116450582052</v>
      </c>
      <c r="L110" s="55">
        <f t="shared" si="20"/>
        <v>0.47409326424870474</v>
      </c>
      <c r="M110" s="55">
        <f t="shared" si="21"/>
        <v>0.52590673575129532</v>
      </c>
      <c r="N110" s="56">
        <v>100</v>
      </c>
      <c r="O110" s="56">
        <f t="shared" si="22"/>
        <v>50.73891625615763</v>
      </c>
      <c r="P110" s="56">
        <f t="shared" si="23"/>
        <v>45.355191256830594</v>
      </c>
      <c r="Q110" s="56">
        <f t="shared" si="24"/>
        <v>54.644808743169392</v>
      </c>
      <c r="R110" s="56">
        <f t="shared" si="25"/>
        <v>49.26108374384237</v>
      </c>
      <c r="S110" s="57">
        <f t="shared" si="26"/>
        <v>-3.9058924870117622</v>
      </c>
      <c r="T110" s="57">
        <f t="shared" si="27"/>
        <v>-3.9058924870117764</v>
      </c>
      <c r="U110" t="s">
        <v>401</v>
      </c>
      <c r="V110" t="s">
        <v>397</v>
      </c>
      <c r="X110" s="40">
        <v>43963</v>
      </c>
      <c r="Y110" s="42" t="s">
        <v>492</v>
      </c>
    </row>
    <row r="111" spans="1:25" ht="15" x14ac:dyDescent="0.25">
      <c r="A111">
        <v>1.66</v>
      </c>
      <c r="B111">
        <v>2.27</v>
      </c>
      <c r="C111" s="45">
        <f t="shared" si="19"/>
        <v>4.2938272915450382E-2</v>
      </c>
      <c r="D111" s="46">
        <f>IF(OR($A111="",$B111=""),"",A111*'MPTO_working_2-way'!$G110)</f>
        <v>1.7312775330396475</v>
      </c>
      <c r="E111" s="48">
        <f>IF(OR($A111="",$B111=""),"",B111*'MPTO_working_2-way'!$G110)</f>
        <v>2.3674698795180724</v>
      </c>
      <c r="F111" s="46">
        <f>IF(OR($A111="",$B111=""),"",'MPTO_working_2-way'!D110)</f>
        <v>1.7213466721483714</v>
      </c>
      <c r="G111" s="48">
        <f>IF(OR($A111="",$B111=""),"",'MPTO_working_2-way'!E110)</f>
        <v>2.3862959913874993</v>
      </c>
      <c r="H111" s="46">
        <f>IF(OR($A111="",$B111=""),"",'OddsRatio_working_2-way'!M110)</f>
        <v>1.7208918361100216</v>
      </c>
      <c r="I111" s="46">
        <f>IF(OR($A111="",$B111=""),"",'OddsRatio_working_2-way'!N110)</f>
        <v>2.387170654332921</v>
      </c>
      <c r="J111" s="46">
        <f>IF('Log_working_2-way'!$D110="","",A111^('Log_working_2-way'!$D110))</f>
        <v>1.7163559375473425</v>
      </c>
      <c r="K111" s="48">
        <f>IF('Log_working_2-way'!$D110="","",B111^('Log_working_2-way'!$D110))</f>
        <v>2.3959540887220943</v>
      </c>
      <c r="L111" s="55">
        <f t="shared" si="20"/>
        <v>0.57760814249363868</v>
      </c>
      <c r="M111" s="55">
        <f t="shared" si="21"/>
        <v>0.42239185750636132</v>
      </c>
      <c r="N111" s="56">
        <v>100</v>
      </c>
      <c r="O111" s="56">
        <f t="shared" si="22"/>
        <v>39.759036144578317</v>
      </c>
      <c r="P111" s="56">
        <f t="shared" si="23"/>
        <v>55.947136563876647</v>
      </c>
      <c r="Q111" s="56">
        <f t="shared" si="24"/>
        <v>44.052863436123346</v>
      </c>
      <c r="R111" s="56">
        <f t="shared" si="25"/>
        <v>60.24096385542169</v>
      </c>
      <c r="S111" s="57">
        <f t="shared" si="26"/>
        <v>-4.2938272915450284</v>
      </c>
      <c r="T111" s="57">
        <f t="shared" si="27"/>
        <v>-4.2938272915450426</v>
      </c>
      <c r="U111" t="s">
        <v>402</v>
      </c>
      <c r="V111" t="s">
        <v>398</v>
      </c>
      <c r="X111" s="40">
        <v>43963</v>
      </c>
      <c r="Y111" s="42" t="s">
        <v>496</v>
      </c>
    </row>
    <row r="112" spans="1:25" ht="15" x14ac:dyDescent="0.25">
      <c r="A112">
        <v>1.68</v>
      </c>
      <c r="B112">
        <v>2.23</v>
      </c>
      <c r="C112" s="45">
        <f t="shared" si="19"/>
        <v>4.3668588511637907E-2</v>
      </c>
      <c r="D112" s="46">
        <f>IF(OR($A112="",$B112=""),"",A112*'MPTO_working_2-way'!$G111)</f>
        <v>1.7533632286995515</v>
      </c>
      <c r="E112" s="48">
        <f>IF(OR($A112="",$B112=""),"",B112*'MPTO_working_2-way'!$G111)</f>
        <v>2.3273809523809526</v>
      </c>
      <c r="F112" s="46">
        <f>IF(OR($A112="",$B112=""),"",'MPTO_working_2-way'!D111)</f>
        <v>1.7439716972348942</v>
      </c>
      <c r="G112" s="48">
        <f>IF(OR($A112="",$B112=""),"",'MPTO_working_2-way'!E111)</f>
        <v>2.3441371542985863</v>
      </c>
      <c r="H112" s="46">
        <f>IF(OR($A112="",$B112=""),"",'OddsRatio_working_2-way'!M111)</f>
        <v>1.743535828629182</v>
      </c>
      <c r="I112" s="46">
        <f>IF(OR($A112="",$B112=""),"",'OddsRatio_working_2-way'!N111)</f>
        <v>2.3449251017851385</v>
      </c>
      <c r="J112" s="46">
        <f>IF('Log_working_2-way'!$D111="","",A112^('Log_working_2-way'!$D111))</f>
        <v>1.7392442669948964</v>
      </c>
      <c r="K112" s="48">
        <f>IF('Log_working_2-way'!$D111="","",B112^('Log_working_2-way'!$D111))</f>
        <v>2.3527328444015367</v>
      </c>
      <c r="L112" s="55">
        <f t="shared" si="20"/>
        <v>0.57033248081841437</v>
      </c>
      <c r="M112" s="55">
        <f t="shared" si="21"/>
        <v>0.42966751918158563</v>
      </c>
      <c r="N112" s="56">
        <v>100</v>
      </c>
      <c r="O112" s="56">
        <f t="shared" si="22"/>
        <v>40.476190476190474</v>
      </c>
      <c r="P112" s="56">
        <f t="shared" si="23"/>
        <v>55.156950672645742</v>
      </c>
      <c r="Q112" s="56">
        <f t="shared" si="24"/>
        <v>44.843049327354265</v>
      </c>
      <c r="R112" s="56">
        <f t="shared" si="25"/>
        <v>59.523809523809526</v>
      </c>
      <c r="S112" s="57">
        <f t="shared" si="26"/>
        <v>-4.3668588511637907</v>
      </c>
      <c r="T112" s="57">
        <f t="shared" si="27"/>
        <v>-4.3668588511637836</v>
      </c>
      <c r="U112" t="s">
        <v>406</v>
      </c>
      <c r="V112" t="s">
        <v>400</v>
      </c>
      <c r="X112" s="40">
        <v>43963</v>
      </c>
      <c r="Y112" s="42" t="s">
        <v>493</v>
      </c>
    </row>
    <row r="113" spans="1:25" ht="15" x14ac:dyDescent="0.25">
      <c r="A113">
        <v>1.81</v>
      </c>
      <c r="B113">
        <v>2.0099999999999998</v>
      </c>
      <c r="C113" s="45">
        <f t="shared" si="19"/>
        <v>4.999862565624924E-2</v>
      </c>
      <c r="D113" s="46">
        <f>IF(OR($A113="",$B113=""),"",A113*'MPTO_working_2-way'!$G112)</f>
        <v>1.9004975124378112</v>
      </c>
      <c r="E113" s="48">
        <f>IF(OR($A113="",$B113=""),"",B113*'MPTO_working_2-way'!$G112)</f>
        <v>2.1104972375690609</v>
      </c>
      <c r="F113" s="46">
        <f>IF(OR($A113="",$B113=""),"",'MPTO_working_2-way'!D112)</f>
        <v>1.8957817670201405</v>
      </c>
      <c r="G113" s="48">
        <f>IF(OR($A113="",$B113=""),"",'MPTO_working_2-way'!E112)</f>
        <v>2.1163433291643639</v>
      </c>
      <c r="H113" s="46">
        <f>IF(OR($A113="",$B113=""),"",'OddsRatio_working_2-way'!M112)</f>
        <v>1.89553347118899</v>
      </c>
      <c r="I113" s="46">
        <f>IF(OR($A113="",$B113=""),"",'OddsRatio_working_2-way'!N112)</f>
        <v>2.1166528467912094</v>
      </c>
      <c r="J113" s="46">
        <f>IF('Log_working_2-way'!$D112="","",A113^('Log_working_2-way'!$D112))</f>
        <v>1.893363416452811</v>
      </c>
      <c r="K113" s="48">
        <f>IF('Log_working_2-way'!$D112="","",B113^('Log_working_2-way'!$D112))</f>
        <v>2.1193652902976643</v>
      </c>
      <c r="L113" s="55">
        <f t="shared" si="20"/>
        <v>0.52617801047120416</v>
      </c>
      <c r="M113" s="55">
        <f t="shared" si="21"/>
        <v>0.47382198952879578</v>
      </c>
      <c r="N113" s="56">
        <v>100</v>
      </c>
      <c r="O113" s="56">
        <f t="shared" si="22"/>
        <v>44.751381215469614</v>
      </c>
      <c r="P113" s="56">
        <f t="shared" si="23"/>
        <v>50.248756218905463</v>
      </c>
      <c r="Q113" s="56">
        <f t="shared" si="24"/>
        <v>49.751243781094537</v>
      </c>
      <c r="R113" s="56">
        <f t="shared" si="25"/>
        <v>55.248618784530393</v>
      </c>
      <c r="S113" s="57">
        <f t="shared" si="26"/>
        <v>-4.9998625656249231</v>
      </c>
      <c r="T113" s="57">
        <f t="shared" si="27"/>
        <v>-4.9998625656249303</v>
      </c>
      <c r="U113" t="s">
        <v>408</v>
      </c>
      <c r="V113" t="s">
        <v>412</v>
      </c>
      <c r="X113" s="40">
        <v>43963</v>
      </c>
      <c r="Y113" s="42" t="s">
        <v>500</v>
      </c>
    </row>
    <row r="114" spans="1:25" ht="15" x14ac:dyDescent="0.25">
      <c r="A114">
        <v>1.54</v>
      </c>
      <c r="B114">
        <v>2.4700000000000002</v>
      </c>
      <c r="C114" s="45">
        <f t="shared" si="19"/>
        <v>5.4208948945791091E-2</v>
      </c>
      <c r="D114" s="46">
        <f>IF(OR($A114="",$B114=""),"",A114*'MPTO_working_2-way'!$G113)</f>
        <v>1.6234817813765183</v>
      </c>
      <c r="E114" s="48">
        <f>IF(OR($A114="",$B114=""),"",B114*'MPTO_working_2-way'!$G113)</f>
        <v>2.6038961038961044</v>
      </c>
      <c r="F114" s="46">
        <f>IF(OR($A114="",$B114=""),"",'MPTO_working_2-way'!D113)</f>
        <v>1.6070809920148719</v>
      </c>
      <c r="G114" s="48">
        <f>IF(OR($A114="",$B114=""),"",'MPTO_working_2-way'!E113)</f>
        <v>2.6472266685225141</v>
      </c>
      <c r="H114" s="46">
        <f>IF(OR($A114="",$B114=""),"",'OddsRatio_working_2-way'!M113)</f>
        <v>1.6060915267313265</v>
      </c>
      <c r="I114" s="46">
        <f>IF(OR($A114="",$B114=""),"",'OddsRatio_working_2-way'!N113)</f>
        <v>2.649915822768611</v>
      </c>
      <c r="J114" s="46">
        <f>IF('Log_working_2-way'!$D113="","",A114^('Log_working_2-way'!$D113))</f>
        <v>1.5985422202931383</v>
      </c>
      <c r="K114" s="48">
        <f>IF('Log_working_2-way'!$D113="","",B114^('Log_working_2-way'!$D113))</f>
        <v>2.6707259172220552</v>
      </c>
      <c r="L114" s="55">
        <f t="shared" si="20"/>
        <v>0.61596009975062338</v>
      </c>
      <c r="M114" s="55">
        <f t="shared" si="21"/>
        <v>0.38403990024937651</v>
      </c>
      <c r="N114" s="56">
        <v>100</v>
      </c>
      <c r="O114" s="56">
        <f t="shared" si="22"/>
        <v>35.064935064935064</v>
      </c>
      <c r="P114" s="56">
        <f t="shared" si="23"/>
        <v>59.514170040485837</v>
      </c>
      <c r="Q114" s="56">
        <f t="shared" si="24"/>
        <v>40.48582995951417</v>
      </c>
      <c r="R114" s="56">
        <f t="shared" si="25"/>
        <v>64.935064935064929</v>
      </c>
      <c r="S114" s="57">
        <f t="shared" si="26"/>
        <v>-5.4208948945791064</v>
      </c>
      <c r="T114" s="57">
        <f t="shared" si="27"/>
        <v>-5.4208948945790922</v>
      </c>
      <c r="U114" t="s">
        <v>416</v>
      </c>
      <c r="V114" t="s">
        <v>410</v>
      </c>
      <c r="X114" s="40">
        <v>43963</v>
      </c>
      <c r="Y114" s="42" t="s">
        <v>491</v>
      </c>
    </row>
    <row r="115" spans="1:25" ht="15" x14ac:dyDescent="0.25">
      <c r="A115">
        <v>1.76</v>
      </c>
      <c r="B115">
        <v>2.06</v>
      </c>
      <c r="C115" s="45">
        <f t="shared" si="19"/>
        <v>5.3618711385701623E-2</v>
      </c>
      <c r="D115" s="46">
        <f>IF(OR($A115="",$B115=""),"",A115*'MPTO_working_2-way'!$G114)</f>
        <v>1.8543689320388348</v>
      </c>
      <c r="E115" s="48">
        <f>IF(OR($A115="",$B115=""),"",B115*'MPTO_working_2-way'!$G114)</f>
        <v>2.1704545454545454</v>
      </c>
      <c r="F115" s="46">
        <f>IF(OR($A115="",$B115=""),"",'MPTO_working_2-way'!D114)</f>
        <v>1.8471571224780923</v>
      </c>
      <c r="G115" s="48">
        <f>IF(OR($A115="",$B115=""),"",'MPTO_working_2-way'!E114)</f>
        <v>2.1804185710849171</v>
      </c>
      <c r="H115" s="46">
        <f>IF(OR($A115="",$B115=""),"",'OddsRatio_working_2-way'!M114)</f>
        <v>1.8467473838610133</v>
      </c>
      <c r="I115" s="46">
        <f>IF(OR($A115="",$B115=""),"",'OddsRatio_working_2-way'!N114)</f>
        <v>2.1809897722272038</v>
      </c>
      <c r="J115" s="46">
        <f>IF('Log_working_2-way'!$D114="","",A115^('Log_working_2-way'!$D114))</f>
        <v>1.8434237239804521</v>
      </c>
      <c r="K115" s="48">
        <f>IF('Log_working_2-way'!$D114="","",B115^('Log_working_2-way'!$D114))</f>
        <v>2.1856436706318871</v>
      </c>
      <c r="L115" s="55">
        <f t="shared" si="20"/>
        <v>0.53926701570680635</v>
      </c>
      <c r="M115" s="55">
        <f t="shared" si="21"/>
        <v>0.4607329842931937</v>
      </c>
      <c r="N115" s="56">
        <v>100</v>
      </c>
      <c r="O115" s="56">
        <f t="shared" si="22"/>
        <v>43.181818181818187</v>
      </c>
      <c r="P115" s="56">
        <f t="shared" si="23"/>
        <v>51.456310679611654</v>
      </c>
      <c r="Q115" s="56">
        <f t="shared" si="24"/>
        <v>48.543689320388353</v>
      </c>
      <c r="R115" s="56">
        <f t="shared" si="25"/>
        <v>56.81818181818182</v>
      </c>
      <c r="S115" s="57">
        <f t="shared" si="26"/>
        <v>-5.3618711385701658</v>
      </c>
      <c r="T115" s="57">
        <f t="shared" si="27"/>
        <v>-5.3618711385701658</v>
      </c>
      <c r="U115" t="s">
        <v>409</v>
      </c>
      <c r="V115" t="s">
        <v>414</v>
      </c>
      <c r="X115" s="40">
        <v>43963</v>
      </c>
      <c r="Y115" s="42" t="s">
        <v>487</v>
      </c>
    </row>
    <row r="116" spans="1:25" ht="15" x14ac:dyDescent="0.25">
      <c r="A116">
        <v>1.6</v>
      </c>
      <c r="B116">
        <v>2.34</v>
      </c>
      <c r="C116" s="45">
        <f t="shared" si="19"/>
        <v>5.2350427350427386E-2</v>
      </c>
      <c r="D116" s="46">
        <f>IF(OR($A116="",$B116=""),"",A116*'MPTO_working_2-way'!$G115)</f>
        <v>1.683760683760684</v>
      </c>
      <c r="E116" s="48">
        <f>IF(OR($A116="",$B116=""),"",B116*'MPTO_working_2-way'!$G115)</f>
        <v>2.4624999999999999</v>
      </c>
      <c r="F116" s="46">
        <f>IF(OR($A116="",$B116=""),"",'MPTO_working_2-way'!D115)</f>
        <v>1.6699375557537914</v>
      </c>
      <c r="G116" s="48">
        <f>IF(OR($A116="",$B116=""),"",'MPTO_working_2-way'!E115)</f>
        <v>2.4926764314247669</v>
      </c>
      <c r="H116" s="46">
        <f>IF(OR($A116="",$B116=""),"",'OddsRatio_working_2-way'!M115)</f>
        <v>1.6691496051182058</v>
      </c>
      <c r="I116" s="46">
        <f>IF(OR($A116="",$B116=""),"",'OddsRatio_working_2-way'!N115)</f>
        <v>2.4944341180973262</v>
      </c>
      <c r="J116" s="46">
        <f>IF('Log_working_2-way'!$D115="","",A116^('Log_working_2-way'!$D115))</f>
        <v>1.6627978823728382</v>
      </c>
      <c r="K116" s="48">
        <f>IF('Log_working_2-way'!$D115="","",B116^('Log_working_2-way'!$D115))</f>
        <v>2.5087555748027559</v>
      </c>
      <c r="L116" s="55">
        <f t="shared" si="20"/>
        <v>0.59390862944162426</v>
      </c>
      <c r="M116" s="55">
        <f t="shared" si="21"/>
        <v>0.40609137055837563</v>
      </c>
      <c r="N116" s="56">
        <v>100</v>
      </c>
      <c r="O116" s="56">
        <f t="shared" si="22"/>
        <v>37.5</v>
      </c>
      <c r="P116" s="56">
        <f t="shared" si="23"/>
        <v>57.264957264957268</v>
      </c>
      <c r="Q116" s="56">
        <f t="shared" si="24"/>
        <v>42.73504273504274</v>
      </c>
      <c r="R116" s="56">
        <f t="shared" si="25"/>
        <v>62.5</v>
      </c>
      <c r="S116" s="57">
        <f t="shared" si="26"/>
        <v>-5.2350427350427395</v>
      </c>
      <c r="T116" s="57">
        <f t="shared" si="27"/>
        <v>-5.2350427350427324</v>
      </c>
      <c r="U116" t="s">
        <v>411</v>
      </c>
      <c r="V116" t="s">
        <v>415</v>
      </c>
      <c r="X116" s="40">
        <v>43963</v>
      </c>
      <c r="Y116" s="42" t="s">
        <v>489</v>
      </c>
    </row>
    <row r="117" spans="1:25" ht="15" x14ac:dyDescent="0.25">
      <c r="A117">
        <v>1.67</v>
      </c>
      <c r="B117">
        <v>2.2000000000000002</v>
      </c>
      <c r="C117" s="45">
        <f t="shared" si="19"/>
        <v>5.3347849755035481E-2</v>
      </c>
      <c r="D117" s="46">
        <f>IF(OR($A117="",$B117=""),"",A117*'MPTO_working_2-way'!$G116)</f>
        <v>1.7590909090909093</v>
      </c>
      <c r="E117" s="48">
        <f>IF(OR($A117="",$B117=""),"",B117*'MPTO_working_2-way'!$G116)</f>
        <v>2.3173652694610785</v>
      </c>
      <c r="F117" s="46">
        <f>IF(OR($A117="",$B117=""),"",'MPTO_working_2-way'!D116)</f>
        <v>1.7478591817316842</v>
      </c>
      <c r="G117" s="48">
        <f>IF(OR($A117="",$B117=""),"",'MPTO_working_2-way'!E116)</f>
        <v>2.3371501272264634</v>
      </c>
      <c r="H117" s="46">
        <f>IF(OR($A117="",$B117=""),"",'OddsRatio_working_2-way'!M116)</f>
        <v>1.7472170590486633</v>
      </c>
      <c r="I117" s="46">
        <f>IF(OR($A117="",$B117=""),"",'OddsRatio_working_2-way'!N116)</f>
        <v>2.3382992102364124</v>
      </c>
      <c r="J117" s="46">
        <f>IF('Log_working_2-way'!$D116="","",A117^('Log_working_2-way'!$D116))</f>
        <v>1.7420513399942872</v>
      </c>
      <c r="K117" s="48">
        <f>IF('Log_working_2-way'!$D116="","",B117^('Log_working_2-way'!$D116))</f>
        <v>2.3476156515067124</v>
      </c>
      <c r="L117" s="55">
        <f t="shared" si="20"/>
        <v>0.5684754521963824</v>
      </c>
      <c r="M117" s="55">
        <f t="shared" si="21"/>
        <v>0.43152454780361743</v>
      </c>
      <c r="N117" s="56">
        <v>100</v>
      </c>
      <c r="O117" s="56">
        <f t="shared" si="22"/>
        <v>40.119760479041922</v>
      </c>
      <c r="P117" s="56">
        <f t="shared" si="23"/>
        <v>54.545454545454554</v>
      </c>
      <c r="Q117" s="56">
        <f t="shared" si="24"/>
        <v>45.454545454545453</v>
      </c>
      <c r="R117" s="56">
        <f t="shared" si="25"/>
        <v>59.880239520958092</v>
      </c>
      <c r="S117" s="57">
        <f t="shared" si="26"/>
        <v>-5.3347849755035313</v>
      </c>
      <c r="T117" s="57">
        <f t="shared" si="27"/>
        <v>-5.3347849755035384</v>
      </c>
      <c r="U117" t="s">
        <v>413</v>
      </c>
      <c r="V117" t="s">
        <v>407</v>
      </c>
      <c r="X117" s="40">
        <v>43963</v>
      </c>
      <c r="Y117" s="53" t="s">
        <v>499</v>
      </c>
    </row>
    <row r="118" spans="1:25" ht="15" x14ac:dyDescent="0.25">
      <c r="A118">
        <v>1.84</v>
      </c>
      <c r="B118">
        <v>1.99</v>
      </c>
      <c r="C118" s="45">
        <f t="shared" si="19"/>
        <v>4.5990823683635496E-2</v>
      </c>
      <c r="D118" s="46">
        <f>IF(OR($A118="",$B118=""),"",A118*'MPTO_working_2-way'!$G117)</f>
        <v>1.9246231155778895</v>
      </c>
      <c r="E118" s="48">
        <f>IF(OR($A118="",$B118=""),"",B118*'MPTO_working_2-way'!$G117)</f>
        <v>2.0815217391304346</v>
      </c>
      <c r="F118" s="46">
        <f>IF(OR($A118="",$B118=""),"",'MPTO_working_2-way'!D117)</f>
        <v>1.9212928953720223</v>
      </c>
      <c r="G118" s="48">
        <f>IF(OR($A118="",$B118=""),"",'MPTO_working_2-way'!E117)</f>
        <v>2.0854311424991456</v>
      </c>
      <c r="H118" s="46">
        <f>IF(OR($A118="",$B118=""),"",'OddsRatio_working_2-way'!M117)</f>
        <v>1.9211323729436764</v>
      </c>
      <c r="I118" s="46">
        <f>IF(OR($A118="",$B118=""),"",'OddsRatio_working_2-way'!N117)</f>
        <v>2.0856202966836186</v>
      </c>
      <c r="J118" s="46">
        <f>IF('Log_working_2-way'!$D117="","",A118^('Log_working_2-way'!$D117))</f>
        <v>1.9196037219105799</v>
      </c>
      <c r="K118" s="48">
        <f>IF('Log_working_2-way'!$D117="","",B118^('Log_working_2-way'!$D117))</f>
        <v>2.0874249159430138</v>
      </c>
      <c r="L118" s="55">
        <f t="shared" si="20"/>
        <v>0.51958224543080944</v>
      </c>
      <c r="M118" s="55">
        <f t="shared" si="21"/>
        <v>0.48041775456919067</v>
      </c>
      <c r="N118" s="56">
        <v>100</v>
      </c>
      <c r="O118" s="56">
        <f t="shared" si="22"/>
        <v>45.652173913043477</v>
      </c>
      <c r="P118" s="56">
        <f t="shared" si="23"/>
        <v>49.748743718592962</v>
      </c>
      <c r="Q118" s="56">
        <f t="shared" si="24"/>
        <v>50.251256281407031</v>
      </c>
      <c r="R118" s="56">
        <f t="shared" si="25"/>
        <v>54.347826086956516</v>
      </c>
      <c r="S118" s="57">
        <f t="shared" si="26"/>
        <v>-4.599082368363554</v>
      </c>
      <c r="T118" s="57">
        <f t="shared" si="27"/>
        <v>-4.599082368363554</v>
      </c>
      <c r="U118" t="s">
        <v>420</v>
      </c>
      <c r="V118" t="s">
        <v>423</v>
      </c>
      <c r="X118" s="40">
        <v>43963</v>
      </c>
      <c r="Y118" s="42" t="s">
        <v>508</v>
      </c>
    </row>
    <row r="119" spans="1:25" ht="15" x14ac:dyDescent="0.25">
      <c r="A119">
        <v>1.51</v>
      </c>
      <c r="B119">
        <v>2.57</v>
      </c>
      <c r="C119" s="45">
        <f t="shared" si="19"/>
        <v>5.1356713994897829E-2</v>
      </c>
      <c r="D119" s="46">
        <f>IF(OR($A119="",$B119=""),"",A119*'MPTO_working_2-way'!$G118)</f>
        <v>1.5875486381322956</v>
      </c>
      <c r="E119" s="48">
        <f>IF(OR($A119="",$B119=""),"",B119*'MPTO_working_2-way'!$G118)</f>
        <v>2.7019867549668874</v>
      </c>
      <c r="F119" s="46">
        <f>IF(OR($A119="",$B119=""),"",'MPTO_working_2-way'!D118)</f>
        <v>1.5709110045135304</v>
      </c>
      <c r="G119" s="48">
        <f>IF(OR($A119="",$B119=""),"",'MPTO_working_2-way'!E118)</f>
        <v>2.7515864856241357</v>
      </c>
      <c r="H119" s="46">
        <f>IF(OR($A119="",$B119=""),"",'OddsRatio_working_2-way'!M118)</f>
        <v>1.5699480365184266</v>
      </c>
      <c r="I119" s="46">
        <f>IF(OR($A119="",$B119=""),"",'OddsRatio_working_2-way'!N118)</f>
        <v>2.7545459163410393</v>
      </c>
      <c r="J119" s="46">
        <f>IF('Log_working_2-way'!$D118="","",A119^('Log_working_2-way'!$D118))</f>
        <v>1.56229435228041</v>
      </c>
      <c r="K119" s="48">
        <f>IF('Log_working_2-way'!$D118="","",B119^('Log_working_2-way'!$D118))</f>
        <v>2.7784279638246185</v>
      </c>
      <c r="L119" s="55">
        <f t="shared" si="20"/>
        <v>0.62990196078431371</v>
      </c>
      <c r="M119" s="55">
        <f t="shared" si="21"/>
        <v>0.37009803921568629</v>
      </c>
      <c r="N119" s="56">
        <v>100</v>
      </c>
      <c r="O119" s="56">
        <f t="shared" si="22"/>
        <v>33.774834437086092</v>
      </c>
      <c r="P119" s="56">
        <f t="shared" si="23"/>
        <v>61.089494163424128</v>
      </c>
      <c r="Q119" s="56">
        <f t="shared" si="24"/>
        <v>38.910505836575879</v>
      </c>
      <c r="R119" s="56">
        <f t="shared" si="25"/>
        <v>66.225165562913915</v>
      </c>
      <c r="S119" s="57">
        <f t="shared" si="26"/>
        <v>-5.1356713994897873</v>
      </c>
      <c r="T119" s="57">
        <f t="shared" si="27"/>
        <v>-5.1356713994897873</v>
      </c>
      <c r="U119" t="s">
        <v>419</v>
      </c>
      <c r="V119" t="s">
        <v>424</v>
      </c>
      <c r="X119" s="40">
        <v>43963</v>
      </c>
      <c r="Y119" s="42" t="s">
        <v>509</v>
      </c>
    </row>
    <row r="120" spans="1:25" ht="15" x14ac:dyDescent="0.25">
      <c r="A120">
        <v>1.65</v>
      </c>
      <c r="B120">
        <v>2.2400000000000002</v>
      </c>
      <c r="C120" s="45">
        <f t="shared" si="19"/>
        <v>5.2489177489177585E-2</v>
      </c>
      <c r="D120" s="46">
        <f>IF(OR($A120="",$B120=""),"",A120*'MPTO_working_2-way'!$G119)</f>
        <v>1.736607142857143</v>
      </c>
      <c r="E120" s="48">
        <f>IF(OR($A120="",$B120=""),"",B120*'MPTO_working_2-way'!$G119)</f>
        <v>2.3575757575757579</v>
      </c>
      <c r="F120" s="46">
        <f>IF(OR($A120="",$B120=""),"",'MPTO_working_2-way'!D119)</f>
        <v>1.7246850209986002</v>
      </c>
      <c r="G120" s="48">
        <f>IF(OR($A120="",$B120=""),"",'MPTO_working_2-way'!E119)</f>
        <v>2.3799098518995501</v>
      </c>
      <c r="H120" s="46">
        <f>IF(OR($A120="",$B120=""),"",'OddsRatio_working_2-way'!M119)</f>
        <v>1.7240121189504336</v>
      </c>
      <c r="I120" s="46">
        <f>IF(OR($A120="",$B120=""),"",'OddsRatio_working_2-way'!N119)</f>
        <v>2.3811923499977508</v>
      </c>
      <c r="J120" s="46">
        <f>IF('Log_working_2-way'!$D119="","",A120^('Log_working_2-way'!$D119))</f>
        <v>1.7185330977425686</v>
      </c>
      <c r="K120" s="48">
        <f>IF('Log_working_2-way'!$D119="","",B120^('Log_working_2-way'!$D119))</f>
        <v>2.3917243382937521</v>
      </c>
      <c r="L120" s="55">
        <f t="shared" si="20"/>
        <v>0.57583547557840609</v>
      </c>
      <c r="M120" s="55">
        <f t="shared" si="21"/>
        <v>0.4241645244215938</v>
      </c>
      <c r="N120" s="56">
        <v>100</v>
      </c>
      <c r="O120" s="56">
        <f t="shared" si="22"/>
        <v>39.393939393939398</v>
      </c>
      <c r="P120" s="56">
        <f t="shared" si="23"/>
        <v>55.357142857142868</v>
      </c>
      <c r="Q120" s="56">
        <f t="shared" si="24"/>
        <v>44.642857142857139</v>
      </c>
      <c r="R120" s="56">
        <f t="shared" si="25"/>
        <v>60.606060606060609</v>
      </c>
      <c r="S120" s="57">
        <f t="shared" si="26"/>
        <v>-5.2489177489177408</v>
      </c>
      <c r="T120" s="57">
        <f t="shared" si="27"/>
        <v>-5.2489177489177408</v>
      </c>
      <c r="U120" t="s">
        <v>421</v>
      </c>
      <c r="V120" t="s">
        <v>417</v>
      </c>
      <c r="X120" s="40">
        <v>43963</v>
      </c>
      <c r="Y120" s="53" t="s">
        <v>492</v>
      </c>
    </row>
    <row r="121" spans="1:25" ht="15" x14ac:dyDescent="0.25">
      <c r="A121">
        <v>1.48</v>
      </c>
      <c r="B121">
        <v>2.62</v>
      </c>
      <c r="C121" s="45">
        <f t="shared" si="19"/>
        <v>5.7355064988652726E-2</v>
      </c>
      <c r="D121" s="46">
        <f>IF(OR($A121="",$B121=""),"",A121*'MPTO_working_2-way'!$G120)</f>
        <v>1.5648854961832059</v>
      </c>
      <c r="E121" s="48">
        <f>IF(OR($A121="",$B121=""),"",B121*'MPTO_working_2-way'!$G120)</f>
        <v>2.7702702702702702</v>
      </c>
      <c r="F121" s="46">
        <f>IF(OR($A121="",$B121=""),"",'MPTO_working_2-way'!D120)</f>
        <v>1.5455994897959182</v>
      </c>
      <c r="G121" s="48">
        <f>IF(OR($A121="",$B121=""),"",'MPTO_working_2-way'!E120)</f>
        <v>2.8328462887200465</v>
      </c>
      <c r="H121" s="46">
        <f>IF(OR($A121="",$B121=""),"",'OddsRatio_working_2-way'!M120)</f>
        <v>1.5443310539518171</v>
      </c>
      <c r="I121" s="46">
        <f>IF(OR($A121="",$B121=""),"",'OddsRatio_working_2-way'!N120)</f>
        <v>2.8371173070873836</v>
      </c>
      <c r="J121" s="46">
        <f>IF('Log_working_2-way'!$D120="","",A121^('Log_working_2-way'!$D120))</f>
        <v>1.5354258123677009</v>
      </c>
      <c r="K121" s="48">
        <f>IF('Log_working_2-way'!$D120="","",B121^('Log_working_2-way'!$D120))</f>
        <v>2.8676723775546669</v>
      </c>
      <c r="L121" s="55">
        <f t="shared" si="20"/>
        <v>0.63902439024390256</v>
      </c>
      <c r="M121" s="55">
        <f t="shared" si="21"/>
        <v>0.36097560975609755</v>
      </c>
      <c r="N121" s="56">
        <v>100</v>
      </c>
      <c r="O121" s="56">
        <f t="shared" si="22"/>
        <v>32.432432432432435</v>
      </c>
      <c r="P121" s="56">
        <f t="shared" si="23"/>
        <v>61.832061068702288</v>
      </c>
      <c r="Q121" s="56">
        <f t="shared" si="24"/>
        <v>38.167938931297705</v>
      </c>
      <c r="R121" s="56">
        <f t="shared" si="25"/>
        <v>67.567567567567565</v>
      </c>
      <c r="S121" s="57">
        <f t="shared" si="26"/>
        <v>-5.73550649886527</v>
      </c>
      <c r="T121" s="57">
        <f t="shared" si="27"/>
        <v>-5.7355064988652771</v>
      </c>
      <c r="U121" t="s">
        <v>425</v>
      </c>
      <c r="V121" t="s">
        <v>422</v>
      </c>
      <c r="X121" s="40">
        <v>43963</v>
      </c>
      <c r="Y121" s="42" t="s">
        <v>489</v>
      </c>
    </row>
    <row r="122" spans="1:25" ht="15" x14ac:dyDescent="0.25">
      <c r="A122">
        <v>1.68</v>
      </c>
      <c r="B122">
        <v>2.19</v>
      </c>
      <c r="C122" s="45">
        <f t="shared" si="19"/>
        <v>5.1859099804305364E-2</v>
      </c>
      <c r="D122" s="46">
        <f>IF(OR($A122="",$B122=""),"",A122*'MPTO_working_2-way'!$G121)</f>
        <v>1.7671232876712331</v>
      </c>
      <c r="E122" s="48">
        <f>IF(OR($A122="",$B122=""),"",B122*'MPTO_working_2-way'!$G121)</f>
        <v>2.3035714285714288</v>
      </c>
      <c r="F122" s="46">
        <f>IF(OR($A122="",$B122=""),"",'MPTO_working_2-way'!D121)</f>
        <v>1.7565167573761102</v>
      </c>
      <c r="G122" s="48">
        <f>IF(OR($A122="",$B122=""),"",'MPTO_working_2-way'!E121)</f>
        <v>2.3218477849299508</v>
      </c>
      <c r="H122" s="46">
        <f>IF(OR($A122="",$B122=""),"",'OddsRatio_working_2-way'!M121)</f>
        <v>1.7559289460184546</v>
      </c>
      <c r="I122" s="46">
        <f>IF(OR($A122="",$B122=""),"",'OddsRatio_working_2-way'!N121)</f>
        <v>2.3228756555322949</v>
      </c>
      <c r="J122" s="46">
        <f>IF('Log_working_2-way'!$D121="","",A122^('Log_working_2-way'!$D121))</f>
        <v>1.7510551899160973</v>
      </c>
      <c r="K122" s="48">
        <f>IF('Log_working_2-way'!$D121="","",B122^('Log_working_2-way'!$D121))</f>
        <v>2.331460075670357</v>
      </c>
      <c r="L122" s="55">
        <f t="shared" si="20"/>
        <v>0.56589147286821695</v>
      </c>
      <c r="M122" s="55">
        <f t="shared" si="21"/>
        <v>0.43410852713178288</v>
      </c>
      <c r="N122" s="56">
        <v>100</v>
      </c>
      <c r="O122" s="56">
        <f t="shared" si="22"/>
        <v>40.476190476190474</v>
      </c>
      <c r="P122" s="56">
        <f t="shared" si="23"/>
        <v>54.337899543379002</v>
      </c>
      <c r="Q122" s="56">
        <f t="shared" si="24"/>
        <v>45.662100456621005</v>
      </c>
      <c r="R122" s="56">
        <f t="shared" si="25"/>
        <v>59.523809523809526</v>
      </c>
      <c r="S122" s="57">
        <f t="shared" si="26"/>
        <v>-5.1859099804305302</v>
      </c>
      <c r="T122" s="57">
        <f t="shared" si="27"/>
        <v>-5.1859099804305231</v>
      </c>
      <c r="U122" t="s">
        <v>418</v>
      </c>
      <c r="V122" t="s">
        <v>426</v>
      </c>
      <c r="X122" s="40">
        <v>43963</v>
      </c>
      <c r="Y122" s="42" t="s">
        <v>493</v>
      </c>
    </row>
    <row r="123" spans="1:25" ht="15" x14ac:dyDescent="0.25">
      <c r="A123">
        <v>2.44</v>
      </c>
      <c r="B123">
        <v>1.61</v>
      </c>
      <c r="C123" s="45">
        <f t="shared" si="19"/>
        <v>3.0954077996130813E-2</v>
      </c>
      <c r="D123" s="46">
        <f>IF(OR($A123="",$B123=""),"",A123*'MPTO_working_2-way'!$G122)</f>
        <v>2.5155279503105592</v>
      </c>
      <c r="E123" s="48">
        <f>IF(OR($A123="",$B123=""),"",B123*'MPTO_working_2-way'!$G122)</f>
        <v>1.6598360655737707</v>
      </c>
      <c r="F123" s="46">
        <f>IF(OR($A123="",$B123=""),"",'MPTO_working_2-way'!D122)</f>
        <v>2.5357603924606251</v>
      </c>
      <c r="G123" s="48">
        <f>IF(OR($A123="",$B123=""),"",'MPTO_working_2-way'!E122)</f>
        <v>1.6511432414256895</v>
      </c>
      <c r="H123" s="46">
        <f>IF(OR($A123="",$B123=""),"",'OddsRatio_working_2-way'!M122)</f>
        <v>2.5364425591947519</v>
      </c>
      <c r="I123" s="46">
        <f>IF(OR($A123="",$B123=""),"",'OddsRatio_working_2-way'!N122)</f>
        <v>1.6508541396588881</v>
      </c>
      <c r="J123" s="46">
        <f>IF('Log_working_2-way'!$D122="","",A123^('Log_working_2-way'!$D122))</f>
        <v>2.5458149976190665</v>
      </c>
      <c r="K123" s="48">
        <f>IF('Log_working_2-way'!$D122="","",B123^('Log_working_2-way'!$D122))</f>
        <v>1.6469079427617141</v>
      </c>
      <c r="L123" s="55">
        <f t="shared" si="20"/>
        <v>0.39753086419753081</v>
      </c>
      <c r="M123" s="55">
        <f t="shared" si="21"/>
        <v>0.60246913580246908</v>
      </c>
      <c r="N123" s="56">
        <v>100</v>
      </c>
      <c r="O123" s="56">
        <f t="shared" si="22"/>
        <v>59.016393442622956</v>
      </c>
      <c r="P123" s="56">
        <f t="shared" si="23"/>
        <v>37.888198757763973</v>
      </c>
      <c r="Q123" s="56">
        <f t="shared" si="24"/>
        <v>62.11180124223602</v>
      </c>
      <c r="R123" s="56">
        <f t="shared" si="25"/>
        <v>40.983606557377051</v>
      </c>
      <c r="S123" s="57">
        <f t="shared" si="26"/>
        <v>-3.0954077996130636</v>
      </c>
      <c r="T123" s="57">
        <f t="shared" si="27"/>
        <v>-3.0954077996130778</v>
      </c>
      <c r="U123" t="s">
        <v>153</v>
      </c>
      <c r="V123" t="s">
        <v>112</v>
      </c>
      <c r="X123" s="40">
        <v>43963</v>
      </c>
      <c r="Y123" s="42" t="s">
        <v>504</v>
      </c>
    </row>
    <row r="124" spans="1:25" ht="15" x14ac:dyDescent="0.25">
      <c r="A124">
        <v>1.79</v>
      </c>
      <c r="B124">
        <v>2.13</v>
      </c>
      <c r="C124" s="45">
        <f t="shared" si="19"/>
        <v>2.8142785952212312E-2</v>
      </c>
      <c r="D124" s="46">
        <f>IF(OR($A124="",$B124=""),"",A124*'MPTO_working_2-way'!$G123)</f>
        <v>1.84037558685446</v>
      </c>
      <c r="E124" s="48">
        <f>IF(OR($A124="",$B124=""),"",B124*'MPTO_working_2-way'!$G123)</f>
        <v>2.1899441340782122</v>
      </c>
      <c r="F124" s="46">
        <f>IF(OR($A124="",$B124=""),"",'MPTO_working_2-way'!D123)</f>
        <v>1.8362511137332338</v>
      </c>
      <c r="G124" s="48">
        <f>IF(OR($A124="",$B124=""),"",'MPTO_working_2-way'!E123)</f>
        <v>2.1958130561234772</v>
      </c>
      <c r="H124" s="46">
        <f>IF(OR($A124="",$B124=""),"",'OddsRatio_working_2-way'!M123)</f>
        <v>1.8361309970619364</v>
      </c>
      <c r="I124" s="46">
        <f>IF(OR($A124="",$B124=""),"",'OddsRatio_working_2-way'!N123)</f>
        <v>2.1959848438987186</v>
      </c>
      <c r="J124" s="46">
        <f>IF('Log_working_2-way'!$D123="","",A124^('Log_working_2-way'!$D123))</f>
        <v>1.8342658577685029</v>
      </c>
      <c r="K124" s="48">
        <f>IF('Log_working_2-way'!$D123="","",B124^('Log_working_2-way'!$D123))</f>
        <v>2.1986586658056355</v>
      </c>
      <c r="L124" s="55">
        <f t="shared" si="20"/>
        <v>0.54336734693877553</v>
      </c>
      <c r="M124" s="55">
        <f t="shared" si="21"/>
        <v>0.45663265306122452</v>
      </c>
      <c r="N124" s="56">
        <v>100</v>
      </c>
      <c r="O124" s="56">
        <f t="shared" si="22"/>
        <v>44.134078212290497</v>
      </c>
      <c r="P124" s="56">
        <f t="shared" si="23"/>
        <v>53.051643192488264</v>
      </c>
      <c r="Q124" s="56">
        <f t="shared" si="24"/>
        <v>46.948356807511736</v>
      </c>
      <c r="R124" s="56">
        <f t="shared" si="25"/>
        <v>55.865921787709496</v>
      </c>
      <c r="S124" s="57">
        <f t="shared" si="26"/>
        <v>-2.8142785952212392</v>
      </c>
      <c r="T124" s="57">
        <f t="shared" si="27"/>
        <v>-2.8142785952212321</v>
      </c>
      <c r="U124" t="s">
        <v>155</v>
      </c>
      <c r="V124" t="s">
        <v>178</v>
      </c>
      <c r="X124" s="40">
        <v>43963</v>
      </c>
      <c r="Y124" s="42" t="s">
        <v>494</v>
      </c>
    </row>
    <row r="125" spans="1:25" ht="15" x14ac:dyDescent="0.25">
      <c r="A125">
        <v>2.2400000000000002</v>
      </c>
      <c r="B125">
        <v>1.68</v>
      </c>
      <c r="C125" s="45">
        <f t="shared" si="19"/>
        <v>4.1666666666666519E-2</v>
      </c>
      <c r="D125" s="46">
        <f>IF(OR($A125="",$B125=""),"",A125*'MPTO_working_2-way'!$G124)</f>
        <v>2.333333333333333</v>
      </c>
      <c r="E125" s="48">
        <f>IF(OR($A125="",$B125=""),"",B125*'MPTO_working_2-way'!$G124)</f>
        <v>1.7499999999999998</v>
      </c>
      <c r="F125" s="46">
        <f>IF(OR($A125="",$B125=""),"",'MPTO_working_2-way'!D124)</f>
        <v>2.3496503496503496</v>
      </c>
      <c r="G125" s="48">
        <f>IF(OR($A125="",$B125=""),"",'MPTO_working_2-way'!E124)</f>
        <v>1.7409326424870464</v>
      </c>
      <c r="H125" s="46">
        <f>IF(OR($A125="",$B125=""),"",'OddsRatio_working_2-way'!M124)</f>
        <v>2.3503812097939996</v>
      </c>
      <c r="I125" s="46">
        <f>IF(OR($A125="",$B125=""),"",'OddsRatio_working_2-way'!N124)</f>
        <v>1.7405316311773544</v>
      </c>
      <c r="J125" s="46">
        <f>IF('Log_working_2-way'!$D124="","",A125^('Log_working_2-way'!$D124))</f>
        <v>2.357969334439959</v>
      </c>
      <c r="K125" s="48">
        <f>IF('Log_working_2-way'!$D124="","",B125^('Log_working_2-way'!$D124))</f>
        <v>1.7363936538464513</v>
      </c>
      <c r="L125" s="55">
        <f t="shared" si="20"/>
        <v>0.4285714285714286</v>
      </c>
      <c r="M125" s="55">
        <f t="shared" si="21"/>
        <v>0.57142857142857151</v>
      </c>
      <c r="N125" s="56">
        <v>100</v>
      </c>
      <c r="O125" s="56">
        <f t="shared" si="22"/>
        <v>55.357142857142868</v>
      </c>
      <c r="P125" s="56">
        <f t="shared" si="23"/>
        <v>40.476190476190474</v>
      </c>
      <c r="Q125" s="56">
        <f t="shared" si="24"/>
        <v>59.523809523809526</v>
      </c>
      <c r="R125" s="56">
        <f t="shared" si="25"/>
        <v>44.642857142857139</v>
      </c>
      <c r="S125" s="57">
        <f t="shared" si="26"/>
        <v>-4.1666666666666572</v>
      </c>
      <c r="T125" s="57">
        <f t="shared" si="27"/>
        <v>-4.1666666666666643</v>
      </c>
      <c r="U125" t="s">
        <v>57</v>
      </c>
      <c r="V125" t="s">
        <v>55</v>
      </c>
      <c r="X125" s="40">
        <v>43963</v>
      </c>
      <c r="Y125" s="42" t="s">
        <v>487</v>
      </c>
    </row>
    <row r="126" spans="1:25" ht="15" x14ac:dyDescent="0.25">
      <c r="A126">
        <v>1.69</v>
      </c>
      <c r="B126">
        <v>2.27</v>
      </c>
      <c r="C126" s="45">
        <f t="shared" si="19"/>
        <v>3.2244610692594433E-2</v>
      </c>
      <c r="D126" s="46">
        <f>IF(OR($A126="",$B126=""),"",A126*'MPTO_working_2-way'!$G125)</f>
        <v>1.7444933920704846</v>
      </c>
      <c r="E126" s="48">
        <f>IF(OR($A126="",$B126=""),"",B126*'MPTO_working_2-way'!$G125)</f>
        <v>2.3431952662721893</v>
      </c>
      <c r="F126" s="46">
        <f>IF(OR($A126="",$B126=""),"",'MPTO_working_2-way'!D125)</f>
        <v>1.7373366845549443</v>
      </c>
      <c r="G126" s="48">
        <f>IF(OR($A126="",$B126=""),"",'MPTO_working_2-way'!E125)</f>
        <v>2.3562325338574457</v>
      </c>
      <c r="H126" s="46">
        <f>IF(OR($A126="",$B126=""),"",'OddsRatio_working_2-way'!M125)</f>
        <v>1.7370936756031574</v>
      </c>
      <c r="I126" s="46">
        <f>IF(OR($A126="",$B126=""),"",'OddsRatio_working_2-way'!N125)</f>
        <v>2.3566796637913199</v>
      </c>
      <c r="J126" s="46">
        <f>IF('Log_working_2-way'!$D125="","",A126^('Log_working_2-way'!$D125))</f>
        <v>1.733847459679009</v>
      </c>
      <c r="K126" s="48">
        <f>IF('Log_working_2-way'!$D125="","",B126^('Log_working_2-way'!$D125))</f>
        <v>2.3626810133503287</v>
      </c>
      <c r="L126" s="55">
        <f t="shared" si="20"/>
        <v>0.5732323232323232</v>
      </c>
      <c r="M126" s="55">
        <f t="shared" si="21"/>
        <v>0.4267676767676768</v>
      </c>
      <c r="N126" s="56">
        <v>100</v>
      </c>
      <c r="O126" s="56">
        <f t="shared" si="22"/>
        <v>40.828402366863905</v>
      </c>
      <c r="P126" s="56">
        <f t="shared" si="23"/>
        <v>55.947136563876647</v>
      </c>
      <c r="Q126" s="56">
        <f t="shared" si="24"/>
        <v>44.052863436123346</v>
      </c>
      <c r="R126" s="56">
        <f t="shared" si="25"/>
        <v>59.171597633136095</v>
      </c>
      <c r="S126" s="57">
        <f t="shared" si="26"/>
        <v>-3.2244610692594406</v>
      </c>
      <c r="T126" s="57">
        <f t="shared" si="27"/>
        <v>-3.2244610692594478</v>
      </c>
      <c r="U126" t="s">
        <v>63</v>
      </c>
      <c r="V126" t="s">
        <v>114</v>
      </c>
      <c r="X126" s="40">
        <v>43963</v>
      </c>
      <c r="Y126" s="53" t="s">
        <v>489</v>
      </c>
    </row>
    <row r="127" spans="1:25" ht="15" x14ac:dyDescent="0.25">
      <c r="A127">
        <v>2.5499999999999998</v>
      </c>
      <c r="B127">
        <v>1.55</v>
      </c>
      <c r="C127" s="45">
        <f t="shared" si="19"/>
        <v>3.7318153067678717E-2</v>
      </c>
      <c r="D127" s="46">
        <f>IF(OR($A127="",$B127=""),"",A127*'MPTO_working_2-way'!$G126)</f>
        <v>2.6451612903225805</v>
      </c>
      <c r="E127" s="48">
        <f>IF(OR($A127="",$B127=""),"",B127*'MPTO_working_2-way'!$G126)</f>
        <v>1.607843137254902</v>
      </c>
      <c r="F127" s="46">
        <f>IF(OR($A127="",$B127=""),"",'MPTO_working_2-way'!D126)</f>
        <v>2.6773920406435225</v>
      </c>
      <c r="G127" s="48">
        <f>IF(OR($A127="",$B127=""),"",'MPTO_working_2-way'!E126)</f>
        <v>1.596163553760727</v>
      </c>
      <c r="H127" s="46">
        <f>IF(OR($A127="",$B127=""),"",'OddsRatio_working_2-way'!M126)</f>
        <v>2.6787441193290351</v>
      </c>
      <c r="I127" s="46">
        <f>IF(OR($A127="",$B127=""),"",'OddsRatio_working_2-way'!N126)</f>
        <v>1.5956833971812705</v>
      </c>
      <c r="J127" s="46">
        <f>IF('Log_working_2-way'!$D126="","",A127^('Log_working_2-way'!$D126))</f>
        <v>2.693900720344212</v>
      </c>
      <c r="K127" s="48">
        <f>IF('Log_working_2-way'!$D126="","",B127^('Log_working_2-way'!$D126))</f>
        <v>1.5903533707669273</v>
      </c>
      <c r="L127" s="55">
        <f t="shared" si="20"/>
        <v>0.37804878048780488</v>
      </c>
      <c r="M127" s="55">
        <f t="shared" si="21"/>
        <v>0.62195121951219512</v>
      </c>
      <c r="N127" s="56">
        <v>100</v>
      </c>
      <c r="O127" s="56">
        <f t="shared" si="22"/>
        <v>60.784313725490193</v>
      </c>
      <c r="P127" s="56">
        <f t="shared" si="23"/>
        <v>35.483870967741936</v>
      </c>
      <c r="Q127" s="56">
        <f t="shared" si="24"/>
        <v>64.516129032258064</v>
      </c>
      <c r="R127" s="56">
        <f t="shared" si="25"/>
        <v>39.215686274509807</v>
      </c>
      <c r="S127" s="57">
        <f t="shared" si="26"/>
        <v>-3.7318153067678708</v>
      </c>
      <c r="T127" s="57">
        <f t="shared" si="27"/>
        <v>-3.7318153067678708</v>
      </c>
      <c r="U127" t="s">
        <v>158</v>
      </c>
      <c r="V127" t="s">
        <v>394</v>
      </c>
      <c r="X127" s="40">
        <v>43963</v>
      </c>
      <c r="Y127" s="53" t="s">
        <v>489</v>
      </c>
    </row>
    <row r="128" spans="1:25" ht="15" x14ac:dyDescent="0.25">
      <c r="A128">
        <v>2.78</v>
      </c>
      <c r="B128">
        <v>1.47</v>
      </c>
      <c r="C128" s="45">
        <f t="shared" si="19"/>
        <v>3.9984339059364826E-2</v>
      </c>
      <c r="D128" s="46">
        <f>IF(OR($A128="",$B128=""),"",A128*'MPTO_working_2-way'!$G127)</f>
        <v>2.8911564625850339</v>
      </c>
      <c r="E128" s="48">
        <f>IF(OR($A128="",$B128=""),"",B128*'MPTO_working_2-way'!$G127)</f>
        <v>1.5287769784172662</v>
      </c>
      <c r="F128" s="46">
        <f>IF(OR($A128="",$B128=""),"",'MPTO_working_2-way'!D127)</f>
        <v>2.9436000864366494</v>
      </c>
      <c r="G128" s="48">
        <f>IF(OR($A128="",$B128=""),"",'MPTO_working_2-way'!E127)</f>
        <v>1.5145091353815365</v>
      </c>
      <c r="H128" s="46">
        <f>IF(OR($A128="",$B128=""),"",'OddsRatio_working_2-way'!M127)</f>
        <v>2.9460817152815526</v>
      </c>
      <c r="I128" s="46">
        <f>IF(OR($A128="",$B128=""),"",'OddsRatio_working_2-way'!N127)</f>
        <v>1.5138530371810843</v>
      </c>
      <c r="J128" s="46">
        <f>IF('Log_working_2-way'!$D127="","",A128^('Log_working_2-way'!$D127))</f>
        <v>2.971193219657303</v>
      </c>
      <c r="K128" s="48">
        <f>IF('Log_working_2-way'!$D127="","",B128^('Log_working_2-way'!$D127))</f>
        <v>1.5073069397899939</v>
      </c>
      <c r="L128" s="55">
        <f t="shared" si="20"/>
        <v>0.34588235294117647</v>
      </c>
      <c r="M128" s="55">
        <f t="shared" si="21"/>
        <v>0.65411764705882347</v>
      </c>
      <c r="N128" s="56">
        <v>100</v>
      </c>
      <c r="O128" s="56">
        <f t="shared" si="22"/>
        <v>64.02877697841727</v>
      </c>
      <c r="P128" s="56">
        <f t="shared" si="23"/>
        <v>31.972789115646258</v>
      </c>
      <c r="Q128" s="56">
        <f t="shared" si="24"/>
        <v>68.027210884353735</v>
      </c>
      <c r="R128" s="56">
        <f t="shared" si="25"/>
        <v>35.971223021582738</v>
      </c>
      <c r="S128" s="57">
        <f t="shared" si="26"/>
        <v>-3.9984339059364657</v>
      </c>
      <c r="T128" s="57">
        <f t="shared" si="27"/>
        <v>-3.99843390593648</v>
      </c>
      <c r="U128" t="s">
        <v>122</v>
      </c>
      <c r="V128" t="s">
        <v>119</v>
      </c>
      <c r="X128" s="40">
        <v>43963</v>
      </c>
      <c r="Y128" s="53" t="s">
        <v>499</v>
      </c>
    </row>
    <row r="129" spans="1:25" s="52" customFormat="1" ht="15" x14ac:dyDescent="0.25">
      <c r="A129">
        <v>2.85</v>
      </c>
      <c r="B129">
        <v>1.45</v>
      </c>
      <c r="C129" s="45">
        <f t="shared" si="19"/>
        <v>4.053236539624927E-2</v>
      </c>
      <c r="D129" s="46">
        <f>IF(OR($A129="",$B129=""),"",A129*'MPTO_working_2-way'!$G128)</f>
        <v>2.9655172413793105</v>
      </c>
      <c r="E129" s="48">
        <f>IF(OR($A129="",$B129=""),"",B129*'MPTO_working_2-way'!$G128)</f>
        <v>1.5087719298245614</v>
      </c>
      <c r="F129" s="46">
        <f>IF(OR($A129="",$B129=""),"",'MPTO_working_2-way'!D128)</f>
        <v>3.0247026532479415</v>
      </c>
      <c r="G129" s="48">
        <f>IF(OR($A129="",$B129=""),"",'MPTO_working_2-way'!E128)</f>
        <v>1.4938996836873024</v>
      </c>
      <c r="H129" s="46">
        <f>IF(OR($A129="",$B129=""),"",'OddsRatio_working_2-way'!M128)</f>
        <v>3.0275875100994072</v>
      </c>
      <c r="I129" s="46">
        <f>IF(OR($A129="",$B129=""),"",'OddsRatio_working_2-way'!N128)</f>
        <v>1.4931969619160719</v>
      </c>
      <c r="J129" s="46">
        <f>IF('Log_working_2-way'!$D128="","",A129^('Log_working_2-way'!$D128))</f>
        <v>3.0560796001049746</v>
      </c>
      <c r="K129" s="48">
        <f>IF('Log_working_2-way'!$D128="","",B129^('Log_working_2-way'!$D128))</f>
        <v>1.4863624929442267</v>
      </c>
      <c r="L129" s="55">
        <f t="shared" si="20"/>
        <v>0.33720930232558138</v>
      </c>
      <c r="M129" s="55">
        <f t="shared" si="21"/>
        <v>0.66279069767441856</v>
      </c>
      <c r="N129" s="56">
        <v>100</v>
      </c>
      <c r="O129" s="56">
        <f t="shared" si="22"/>
        <v>64.912280701754383</v>
      </c>
      <c r="P129" s="56">
        <f t="shared" si="23"/>
        <v>31.03448275862069</v>
      </c>
      <c r="Q129" s="56">
        <f t="shared" si="24"/>
        <v>68.965517241379317</v>
      </c>
      <c r="R129" s="56">
        <f t="shared" si="25"/>
        <v>35.087719298245609</v>
      </c>
      <c r="S129" s="57">
        <f t="shared" si="26"/>
        <v>-4.0532365396249332</v>
      </c>
      <c r="T129" s="57">
        <f t="shared" si="27"/>
        <v>-4.053236539624919</v>
      </c>
      <c r="U129" t="s">
        <v>58</v>
      </c>
      <c r="V129" t="s">
        <v>123</v>
      </c>
      <c r="X129" s="40">
        <v>43963</v>
      </c>
      <c r="Y129" s="42" t="s">
        <v>499</v>
      </c>
    </row>
    <row r="130" spans="1:25" ht="15" x14ac:dyDescent="0.25">
      <c r="A130">
        <v>2.73</v>
      </c>
      <c r="B130">
        <v>1.49</v>
      </c>
      <c r="C130" s="45">
        <f t="shared" si="19"/>
        <v>3.7441305897681687E-2</v>
      </c>
      <c r="D130" s="46">
        <f>IF(OR($A130="",$B130=""),"",A130*'MPTO_working_2-way'!$G129)</f>
        <v>2.8322147651006708</v>
      </c>
      <c r="E130" s="48">
        <f>IF(OR($A130="",$B130=""),"",B130*'MPTO_working_2-way'!$G129)</f>
        <v>1.5457875457875456</v>
      </c>
      <c r="F130" s="46">
        <f>IF(OR($A130="",$B130=""),"",'MPTO_working_2-way'!D129)</f>
        <v>2.8770378753050179</v>
      </c>
      <c r="G130" s="48">
        <f>IF(OR($A130="",$B130=""),"",'MPTO_working_2-way'!E129)</f>
        <v>1.5327543003560864</v>
      </c>
      <c r="H130" s="46">
        <f>IF(OR($A130="",$B130=""),"",'OddsRatio_working_2-way'!M129)</f>
        <v>2.8789923482808439</v>
      </c>
      <c r="I130" s="46">
        <f>IF(OR($A130="",$B130=""),"",'OddsRatio_working_2-way'!N129)</f>
        <v>1.5322001448887936</v>
      </c>
      <c r="J130" s="46">
        <f>IF('Log_working_2-way'!$D129="","",A130^('Log_working_2-way'!$D129))</f>
        <v>2.9002958559251169</v>
      </c>
      <c r="K130" s="48">
        <f>IF('Log_working_2-way'!$D129="","",B130^('Log_working_2-way'!$D129))</f>
        <v>1.5262338476830128</v>
      </c>
      <c r="L130" s="55">
        <f t="shared" si="20"/>
        <v>0.35308056872037918</v>
      </c>
      <c r="M130" s="55">
        <f t="shared" si="21"/>
        <v>0.64691943127962093</v>
      </c>
      <c r="N130" s="56">
        <v>100</v>
      </c>
      <c r="O130" s="56">
        <f t="shared" si="22"/>
        <v>63.369963369963365</v>
      </c>
      <c r="P130" s="56">
        <f t="shared" si="23"/>
        <v>32.885906040268459</v>
      </c>
      <c r="Q130" s="56">
        <f t="shared" si="24"/>
        <v>67.114093959731548</v>
      </c>
      <c r="R130" s="56">
        <f t="shared" si="25"/>
        <v>36.630036630036628</v>
      </c>
      <c r="S130" s="57">
        <f t="shared" si="26"/>
        <v>-3.7441305897681829</v>
      </c>
      <c r="T130" s="57">
        <f t="shared" si="27"/>
        <v>-3.7441305897681687</v>
      </c>
      <c r="U130" t="s">
        <v>116</v>
      </c>
      <c r="V130" t="s">
        <v>351</v>
      </c>
      <c r="X130" s="40">
        <v>43963</v>
      </c>
      <c r="Y130" s="42" t="s">
        <v>491</v>
      </c>
    </row>
    <row r="131" spans="1:25" ht="15" x14ac:dyDescent="0.25">
      <c r="A131">
        <v>1.67</v>
      </c>
      <c r="B131">
        <v>2.25</v>
      </c>
      <c r="C131" s="45">
        <f t="shared" si="19"/>
        <v>4.3246839654025315E-2</v>
      </c>
      <c r="D131" s="46">
        <f>IF(OR($A131="",$B131=""),"",A131*'MPTO_working_2-way'!$G130)</f>
        <v>1.7422222222222221</v>
      </c>
      <c r="E131" s="48">
        <f>IF(OR($A131="",$B131=""),"",B131*'MPTO_working_2-way'!$G130)</f>
        <v>2.3473053892215567</v>
      </c>
      <c r="F131" s="46">
        <f>IF(OR($A131="",$B131=""),"",'MPTO_working_2-way'!D130)</f>
        <v>1.732564841498559</v>
      </c>
      <c r="G131" s="48">
        <f>IF(OR($A131="",$B131=""),"",'MPTO_working_2-way'!E130)</f>
        <v>2.3650668764752165</v>
      </c>
      <c r="H131" s="46">
        <f>IF(OR($A131="",$B131=""),"",'OddsRatio_working_2-way'!M130)</f>
        <v>1.7321202087089249</v>
      </c>
      <c r="I131" s="46">
        <f>IF(OR($A131="",$B131=""),"",'OddsRatio_working_2-way'!N130)</f>
        <v>2.3658959117703833</v>
      </c>
      <c r="J131" s="46">
        <f>IF('Log_working_2-way'!$D130="","",A131^('Log_working_2-way'!$D130))</f>
        <v>1.7277084220437684</v>
      </c>
      <c r="K131" s="48">
        <f>IF('Log_working_2-way'!$D130="","",B131^('Log_working_2-way'!$D130))</f>
        <v>2.3741767577611035</v>
      </c>
      <c r="L131" s="55">
        <f t="shared" si="20"/>
        <v>0.57397959183673475</v>
      </c>
      <c r="M131" s="55">
        <f t="shared" si="21"/>
        <v>0.42602040816326531</v>
      </c>
      <c r="N131" s="56">
        <v>100</v>
      </c>
      <c r="O131" s="56">
        <f t="shared" si="22"/>
        <v>40.119760479041922</v>
      </c>
      <c r="P131" s="56">
        <f t="shared" si="23"/>
        <v>55.55555555555555</v>
      </c>
      <c r="Q131" s="56">
        <f t="shared" si="24"/>
        <v>44.444444444444443</v>
      </c>
      <c r="R131" s="56">
        <f t="shared" si="25"/>
        <v>59.880239520958092</v>
      </c>
      <c r="S131" s="57">
        <f t="shared" si="26"/>
        <v>-4.3246839654025209</v>
      </c>
      <c r="T131" s="57">
        <f t="shared" si="27"/>
        <v>-4.3246839654025422</v>
      </c>
      <c r="U131" t="s">
        <v>64</v>
      </c>
      <c r="V131" t="s">
        <v>128</v>
      </c>
      <c r="X131" s="40">
        <v>43963</v>
      </c>
      <c r="Y131" s="42" t="s">
        <v>489</v>
      </c>
    </row>
    <row r="132" spans="1:25" ht="15" x14ac:dyDescent="0.25">
      <c r="A132">
        <v>1.72</v>
      </c>
      <c r="B132">
        <v>2.17</v>
      </c>
      <c r="C132" s="45">
        <f t="shared" si="19"/>
        <v>4.2224841924766832E-2</v>
      </c>
      <c r="D132" s="46">
        <f>IF(OR($A132="",$B132=""),"",A132*'MPTO_working_2-way'!$G131)</f>
        <v>1.792626728110599</v>
      </c>
      <c r="E132" s="48">
        <f>IF(OR($A132="",$B132=""),"",B132*'MPTO_working_2-way'!$G131)</f>
        <v>2.2616279069767438</v>
      </c>
      <c r="F132" s="46">
        <f>IF(OR($A132="",$B132=""),"",'MPTO_working_2-way'!D131)</f>
        <v>1.7848125478194337</v>
      </c>
      <c r="G132" s="48">
        <f>IF(OR($A132="",$B132=""),"",'MPTO_working_2-way'!E131)</f>
        <v>2.2741896173531559</v>
      </c>
      <c r="H132" s="46">
        <f>IF(OR($A132="",$B132=""),"",'OddsRatio_working_2-way'!M131)</f>
        <v>1.784464540552736</v>
      </c>
      <c r="I132" s="46">
        <f>IF(OR($A132="",$B132=""),"",'OddsRatio_working_2-way'!N131)</f>
        <v>2.2747548783981961</v>
      </c>
      <c r="J132" s="46">
        <f>IF('Log_working_2-way'!$D131="","",A132^('Log_working_2-way'!$D131))</f>
        <v>1.7808965459020807</v>
      </c>
      <c r="K132" s="48">
        <f>IF('Log_working_2-way'!$D131="","",B132^('Log_working_2-way'!$D131))</f>
        <v>2.2805793613089871</v>
      </c>
      <c r="L132" s="55">
        <f t="shared" si="20"/>
        <v>0.55784061696658105</v>
      </c>
      <c r="M132" s="55">
        <f t="shared" si="21"/>
        <v>0.44215938303341912</v>
      </c>
      <c r="N132" s="56">
        <v>100</v>
      </c>
      <c r="O132" s="56">
        <f t="shared" si="22"/>
        <v>41.860465116279073</v>
      </c>
      <c r="P132" s="56">
        <f t="shared" si="23"/>
        <v>53.917050691244242</v>
      </c>
      <c r="Q132" s="56">
        <f t="shared" si="24"/>
        <v>46.082949308755758</v>
      </c>
      <c r="R132" s="56">
        <f t="shared" si="25"/>
        <v>58.139534883720934</v>
      </c>
      <c r="S132" s="57">
        <f t="shared" si="26"/>
        <v>-4.2224841924766849</v>
      </c>
      <c r="T132" s="57">
        <f t="shared" si="27"/>
        <v>-4.222484192476692</v>
      </c>
      <c r="U132" t="s">
        <v>130</v>
      </c>
      <c r="V132" t="s">
        <v>165</v>
      </c>
      <c r="X132" s="40">
        <v>43963</v>
      </c>
      <c r="Y132" s="42" t="s">
        <v>484</v>
      </c>
    </row>
    <row r="133" spans="1:25" ht="15" x14ac:dyDescent="0.25">
      <c r="A133">
        <v>2</v>
      </c>
      <c r="B133">
        <v>1.86</v>
      </c>
      <c r="C133" s="45">
        <f t="shared" si="19"/>
        <v>3.7634408602150504E-2</v>
      </c>
      <c r="D133" s="46">
        <f>IF(OR($A133="",$B133=""),"",A133*'MPTO_working_2-way'!$G132)</f>
        <v>2.075268817204301</v>
      </c>
      <c r="E133" s="48">
        <f>IF(OR($A133="",$B133=""),"",B133*'MPTO_working_2-way'!$G132)</f>
        <v>1.93</v>
      </c>
      <c r="F133" s="46">
        <f>IF(OR($A133="",$B133=""),"",'MPTO_working_2-way'!D132)</f>
        <v>2.0782122905027931</v>
      </c>
      <c r="G133" s="48">
        <f>IF(OR($A133="",$B133=""),"",'MPTO_working_2-way'!E132)</f>
        <v>1.927461139896373</v>
      </c>
      <c r="H133" s="46">
        <f>IF(OR($A133="",$B133=""),"",'OddsRatio_working_2-way'!M132)</f>
        <v>2.078327732034384</v>
      </c>
      <c r="I133" s="46">
        <f>IF(OR($A133="",$B133=""),"",'OddsRatio_working_2-way'!N132)</f>
        <v>1.9273618495495706</v>
      </c>
      <c r="J133" s="46">
        <f>IF('Log_working_2-way'!$D132="","",A133^('Log_working_2-way'!$D132))</f>
        <v>2.079675649103816</v>
      </c>
      <c r="K133" s="48">
        <f>IF('Log_working_2-way'!$D132="","",B133^('Log_working_2-way'!$D132))</f>
        <v>1.9262040880795479</v>
      </c>
      <c r="L133" s="55">
        <f t="shared" si="20"/>
        <v>0.48186528497409326</v>
      </c>
      <c r="M133" s="55">
        <f t="shared" si="21"/>
        <v>0.5181347150259068</v>
      </c>
      <c r="N133" s="56">
        <v>100</v>
      </c>
      <c r="O133" s="56">
        <f t="shared" si="22"/>
        <v>50</v>
      </c>
      <c r="P133" s="56">
        <f t="shared" si="23"/>
        <v>46.236559139784944</v>
      </c>
      <c r="Q133" s="56">
        <f t="shared" si="24"/>
        <v>53.763440860215049</v>
      </c>
      <c r="R133" s="56">
        <f t="shared" si="25"/>
        <v>50</v>
      </c>
      <c r="S133" s="57">
        <f t="shared" si="26"/>
        <v>-3.7634408602150486</v>
      </c>
      <c r="T133" s="57">
        <f t="shared" si="27"/>
        <v>-3.7634408602150557</v>
      </c>
      <c r="U133" t="s">
        <v>169</v>
      </c>
      <c r="V133" t="s">
        <v>352</v>
      </c>
      <c r="X133" s="40">
        <v>43963</v>
      </c>
      <c r="Y133" s="42" t="s">
        <v>487</v>
      </c>
    </row>
    <row r="134" spans="1:25" ht="15" x14ac:dyDescent="0.25">
      <c r="A134">
        <v>1.78</v>
      </c>
      <c r="B134">
        <v>2.08</v>
      </c>
      <c r="C134" s="45">
        <f t="shared" si="19"/>
        <v>4.2566983578219642E-2</v>
      </c>
      <c r="D134" s="46">
        <f>IF(OR($A134="",$B134=""),"",A134*'MPTO_working_2-way'!$G133)</f>
        <v>1.8557692307692311</v>
      </c>
      <c r="E134" s="48">
        <f>IF(OR($A134="",$B134=""),"",B134*'MPTO_working_2-way'!$G133)</f>
        <v>2.1685393258426968</v>
      </c>
      <c r="F134" s="46">
        <f>IF(OR($A134="",$B134=""),"",'MPTO_working_2-way'!D133)</f>
        <v>1.8500899460323807</v>
      </c>
      <c r="G134" s="48">
        <f>IF(OR($A134="",$B134=""),"",'MPTO_working_2-way'!E133)</f>
        <v>2.1763461086292031</v>
      </c>
      <c r="H134" s="46">
        <f>IF(OR($A134="",$B134=""),"",'OddsRatio_working_2-way'!M133)</f>
        <v>1.8498365855987975</v>
      </c>
      <c r="I134" s="46">
        <f>IF(OR($A134="",$B134=""),"",'OddsRatio_working_2-way'!N133)</f>
        <v>2.1766968108291049</v>
      </c>
      <c r="J134" s="46">
        <f>IF('Log_working_2-way'!$D133="","",A134^('Log_working_2-way'!$D133))</f>
        <v>1.8472406840805713</v>
      </c>
      <c r="K134" s="48">
        <f>IF('Log_working_2-way'!$D133="","",B134^('Log_working_2-way'!$D133))</f>
        <v>2.180302148833781</v>
      </c>
      <c r="L134" s="55">
        <f t="shared" si="20"/>
        <v>0.53886010362694292</v>
      </c>
      <c r="M134" s="55">
        <f t="shared" si="21"/>
        <v>0.46113989637305697</v>
      </c>
      <c r="N134" s="56">
        <v>100</v>
      </c>
      <c r="O134" s="56">
        <f t="shared" si="22"/>
        <v>43.820224719101127</v>
      </c>
      <c r="P134" s="56">
        <f t="shared" si="23"/>
        <v>51.92307692307692</v>
      </c>
      <c r="Q134" s="56">
        <f t="shared" si="24"/>
        <v>48.076923076923073</v>
      </c>
      <c r="R134" s="56">
        <f t="shared" si="25"/>
        <v>56.17977528089888</v>
      </c>
      <c r="S134" s="57">
        <f t="shared" si="26"/>
        <v>-4.2566983578219464</v>
      </c>
      <c r="T134" s="57">
        <f t="shared" si="27"/>
        <v>-4.2566983578219606</v>
      </c>
      <c r="U134" t="s">
        <v>125</v>
      </c>
      <c r="V134" t="s">
        <v>66</v>
      </c>
      <c r="X134" s="40">
        <v>43963</v>
      </c>
      <c r="Y134" s="42" t="s">
        <v>484</v>
      </c>
    </row>
    <row r="135" spans="1:25" ht="15" x14ac:dyDescent="0.25">
      <c r="A135">
        <v>1.71</v>
      </c>
      <c r="B135">
        <v>2.1800000000000002</v>
      </c>
      <c r="C135" s="45">
        <f t="shared" si="19"/>
        <v>4.3510917967702012E-2</v>
      </c>
      <c r="D135" s="46">
        <f>IF(OR($A135="",$B135=""),"",A135*'MPTO_working_2-way'!$G134)</f>
        <v>1.7844036697247705</v>
      </c>
      <c r="E135" s="48">
        <f>IF(OR($A135="",$B135=""),"",B135*'MPTO_working_2-way'!$G134)</f>
        <v>2.2748538011695905</v>
      </c>
      <c r="F135" s="46">
        <f>IF(OR($A135="",$B135=""),"",'MPTO_working_2-way'!D134)</f>
        <v>1.7760731811901471</v>
      </c>
      <c r="G135" s="48">
        <f>IF(OR($A135="",$B135=""),"",'MPTO_working_2-way'!E134)</f>
        <v>2.2885382773650926</v>
      </c>
      <c r="H135" s="46">
        <f>IF(OR($A135="",$B135=""),"",'OddsRatio_working_2-way'!M134)</f>
        <v>1.7756899607795869</v>
      </c>
      <c r="I135" s="46">
        <f>IF(OR($A135="",$B135=""),"",'OddsRatio_working_2-way'!N134)</f>
        <v>2.2891748643942433</v>
      </c>
      <c r="J135" s="46">
        <f>IF('Log_working_2-way'!$D134="","",A135^('Log_working_2-way'!$D134))</f>
        <v>1.7718830893109678</v>
      </c>
      <c r="K135" s="48">
        <f>IF('Log_working_2-way'!$D134="","",B135^('Log_working_2-way'!$D134))</f>
        <v>2.2955329814159455</v>
      </c>
      <c r="L135" s="55">
        <f t="shared" si="20"/>
        <v>0.56041131105398467</v>
      </c>
      <c r="M135" s="55">
        <f t="shared" si="21"/>
        <v>0.43958868894601544</v>
      </c>
      <c r="N135" s="56">
        <v>100</v>
      </c>
      <c r="O135" s="56">
        <f t="shared" si="22"/>
        <v>41.520467836257311</v>
      </c>
      <c r="P135" s="56">
        <f t="shared" si="23"/>
        <v>54.128440366972484</v>
      </c>
      <c r="Q135" s="56">
        <f t="shared" si="24"/>
        <v>45.871559633027523</v>
      </c>
      <c r="R135" s="56">
        <f t="shared" si="25"/>
        <v>58.479532163742689</v>
      </c>
      <c r="S135" s="57">
        <f t="shared" si="26"/>
        <v>-4.3510917967702127</v>
      </c>
      <c r="T135" s="57">
        <f t="shared" si="27"/>
        <v>-4.3510917967702056</v>
      </c>
      <c r="U135" t="s">
        <v>129</v>
      </c>
      <c r="V135" t="s">
        <v>455</v>
      </c>
      <c r="X135" s="40">
        <v>43963</v>
      </c>
      <c r="Y135" s="42" t="s">
        <v>504</v>
      </c>
    </row>
    <row r="136" spans="1:25" ht="15" x14ac:dyDescent="0.25">
      <c r="A136">
        <v>1.66</v>
      </c>
      <c r="B136">
        <v>2.3199999999999998</v>
      </c>
      <c r="C136" s="45">
        <f t="shared" si="19"/>
        <v>3.3444121312837582E-2</v>
      </c>
      <c r="D136" s="46">
        <f>IF(OR($A136="",$B136=""),"",A136*'MPTO_working_2-way'!$G135)</f>
        <v>1.7155172413793103</v>
      </c>
      <c r="E136" s="48">
        <f>IF(OR($A136="",$B136=""),"",B136*'MPTO_working_2-way'!$G135)</f>
        <v>2.3975903614457832</v>
      </c>
      <c r="F136" s="46">
        <f>IF(OR($A136="",$B136=""),"",'MPTO_working_2-way'!D135)</f>
        <v>1.707394928178755</v>
      </c>
      <c r="G136" s="48">
        <f>IF(OR($A136="",$B136=""),"",'MPTO_working_2-way'!E135)</f>
        <v>2.4136375031336175</v>
      </c>
      <c r="H136" s="46">
        <f>IF(OR($A136="",$B136=""),"",'OddsRatio_working_2-way'!M135)</f>
        <v>1.7071067811865479</v>
      </c>
      <c r="I136" s="46">
        <f>IF(OR($A136="",$B136=""),"",'OddsRatio_working_2-way'!N135)</f>
        <v>2.4142135623730954</v>
      </c>
      <c r="J136" s="46">
        <f>IF('Log_working_2-way'!$D135="","",A136^('Log_working_2-way'!$D135))</f>
        <v>1.7034185347793582</v>
      </c>
      <c r="K136" s="48">
        <f>IF('Log_working_2-way'!$D135="","",B136^('Log_working_2-way'!$D135))</f>
        <v>2.4216287324780335</v>
      </c>
      <c r="L136" s="55">
        <f t="shared" si="20"/>
        <v>0.58291457286432158</v>
      </c>
      <c r="M136" s="55">
        <f t="shared" si="21"/>
        <v>0.41708542713567837</v>
      </c>
      <c r="N136" s="56">
        <v>100</v>
      </c>
      <c r="O136" s="56">
        <f t="shared" si="22"/>
        <v>39.759036144578317</v>
      </c>
      <c r="P136" s="56">
        <f t="shared" si="23"/>
        <v>56.896551724137922</v>
      </c>
      <c r="Q136" s="56">
        <f t="shared" si="24"/>
        <v>43.103448275862071</v>
      </c>
      <c r="R136" s="56">
        <f t="shared" si="25"/>
        <v>60.24096385542169</v>
      </c>
      <c r="S136" s="57">
        <f t="shared" si="26"/>
        <v>-3.3444121312837538</v>
      </c>
      <c r="T136" s="57">
        <f t="shared" si="27"/>
        <v>-3.344412131283768</v>
      </c>
      <c r="U136" t="s">
        <v>233</v>
      </c>
      <c r="V136" t="s">
        <v>238</v>
      </c>
      <c r="X136" s="40">
        <v>43994</v>
      </c>
      <c r="Y136" s="42" t="s">
        <v>510</v>
      </c>
    </row>
    <row r="137" spans="1:25" s="52" customFormat="1" ht="15" x14ac:dyDescent="0.25">
      <c r="A137">
        <v>1.43</v>
      </c>
      <c r="B137">
        <v>2.96</v>
      </c>
      <c r="C137" s="45">
        <f t="shared" si="19"/>
        <v>3.713853713853732E-2</v>
      </c>
      <c r="D137" s="46">
        <f>IF(OR($A137="",$B137=""),"",A137*'MPTO_working_2-way'!$G136)</f>
        <v>1.4831081081081083</v>
      </c>
      <c r="E137" s="48">
        <f>IF(OR($A137="",$B137=""),"",B137*'MPTO_working_2-way'!$G136)</f>
        <v>3.0699300699300704</v>
      </c>
      <c r="F137" s="46">
        <f>IF(OR($A137="",$B137=""),"",'MPTO_working_2-way'!D136)</f>
        <v>1.4690081210522665</v>
      </c>
      <c r="G137" s="48">
        <f>IF(OR($A137="",$B137=""),"",'MPTO_working_2-way'!E136)</f>
        <v>3.1321592422672793</v>
      </c>
      <c r="H137" s="46">
        <f>IF(OR($A137="",$B137=""),"",'OddsRatio_working_2-way'!M136)</f>
        <v>1.4683884660215711</v>
      </c>
      <c r="I137" s="46">
        <f>IF(OR($A137="",$B137=""),"",'OddsRatio_working_2-way'!N136)</f>
        <v>3.1349799846564652</v>
      </c>
      <c r="J137" s="46">
        <f>IF('Log_working_2-way'!$D136="","",A137^('Log_working_2-way'!$D136))</f>
        <v>1.4619046600996684</v>
      </c>
      <c r="K137" s="48">
        <f>IF('Log_working_2-way'!$D136="","",B137^('Log_working_2-way'!$D136))</f>
        <v>3.1649489307673462</v>
      </c>
      <c r="L137" s="55">
        <f t="shared" si="20"/>
        <v>0.67425968109339396</v>
      </c>
      <c r="M137" s="55">
        <f t="shared" si="21"/>
        <v>0.32574031890660587</v>
      </c>
      <c r="N137" s="56">
        <v>100</v>
      </c>
      <c r="O137" s="56">
        <f t="shared" si="22"/>
        <v>30.069930069930074</v>
      </c>
      <c r="P137" s="56">
        <f t="shared" si="23"/>
        <v>66.21621621621621</v>
      </c>
      <c r="Q137" s="56">
        <f t="shared" si="24"/>
        <v>33.783783783783782</v>
      </c>
      <c r="R137" s="56">
        <f t="shared" si="25"/>
        <v>69.930069930069934</v>
      </c>
      <c r="S137" s="57">
        <f t="shared" si="26"/>
        <v>-3.7138537138537089</v>
      </c>
      <c r="T137" s="57">
        <f t="shared" si="27"/>
        <v>-3.7138537138537231</v>
      </c>
      <c r="U137" t="s">
        <v>239</v>
      </c>
      <c r="V137" t="s">
        <v>241</v>
      </c>
      <c r="X137" s="40">
        <v>43994</v>
      </c>
      <c r="Y137" s="42" t="s">
        <v>494</v>
      </c>
    </row>
    <row r="138" spans="1:25" ht="15" x14ac:dyDescent="0.25">
      <c r="A138">
        <v>1.9</v>
      </c>
      <c r="B138">
        <v>1.99</v>
      </c>
      <c r="C138" s="45">
        <f t="shared" si="19"/>
        <v>2.8828352287754377E-2</v>
      </c>
      <c r="D138" s="46">
        <f>IF(OR($A138="",$B138=""),"",A138*'MPTO_working_2-way'!$G137)</f>
        <v>1.9547738693467331</v>
      </c>
      <c r="E138" s="48">
        <f>IF(OR($A138="",$B138=""),"",B138*'MPTO_working_2-way'!$G137)</f>
        <v>2.0473684210526311</v>
      </c>
      <c r="F138" s="46">
        <f>IF(OR($A138="",$B138=""),"",'MPTO_working_2-way'!D137)</f>
        <v>1.9535003874967702</v>
      </c>
      <c r="G138" s="48">
        <f>IF(OR($A138="",$B138=""),"",'MPTO_working_2-way'!E137)</f>
        <v>2.0487672717420748</v>
      </c>
      <c r="H138" s="46">
        <f>IF(OR($A138="",$B138=""),"",'OddsRatio_working_2-way'!M137)</f>
        <v>1.9534625892455926</v>
      </c>
      <c r="I138" s="46">
        <f>IF(OR($A138="",$B138=""),"",'OddsRatio_working_2-way'!N137)</f>
        <v>2.0488088481701512</v>
      </c>
      <c r="J138" s="46">
        <f>IF('Log_working_2-way'!$D137="","",A138^('Log_working_2-way'!$D137))</f>
        <v>1.9528856855785393</v>
      </c>
      <c r="K138" s="48">
        <f>IF('Log_working_2-way'!$D137="","",B138^('Log_working_2-way'!$D137))</f>
        <v>2.0494438264048878</v>
      </c>
      <c r="L138" s="55">
        <f t="shared" si="20"/>
        <v>0.51156812339331637</v>
      </c>
      <c r="M138" s="55">
        <f t="shared" si="21"/>
        <v>0.48843187660668391</v>
      </c>
      <c r="N138" s="56">
        <v>100</v>
      </c>
      <c r="O138" s="56">
        <f t="shared" si="22"/>
        <v>47.368421052631575</v>
      </c>
      <c r="P138" s="56">
        <f t="shared" si="23"/>
        <v>49.748743718592962</v>
      </c>
      <c r="Q138" s="56">
        <f t="shared" si="24"/>
        <v>50.251256281407031</v>
      </c>
      <c r="R138" s="56">
        <f t="shared" si="25"/>
        <v>52.631578947368418</v>
      </c>
      <c r="S138" s="57">
        <f t="shared" si="26"/>
        <v>-2.8828352287754555</v>
      </c>
      <c r="T138" s="57">
        <f t="shared" si="27"/>
        <v>-2.8828352287754555</v>
      </c>
      <c r="U138" t="s">
        <v>245</v>
      </c>
      <c r="V138" t="s">
        <v>232</v>
      </c>
      <c r="X138" s="40">
        <v>43994</v>
      </c>
      <c r="Y138" s="42" t="s">
        <v>493</v>
      </c>
    </row>
    <row r="139" spans="1:25" ht="15" x14ac:dyDescent="0.25">
      <c r="A139">
        <v>1.64</v>
      </c>
      <c r="B139">
        <v>2.35</v>
      </c>
      <c r="C139" s="45">
        <f t="shared" si="19"/>
        <v>3.5288012454592677E-2</v>
      </c>
      <c r="D139" s="46">
        <f>IF(OR($A139="",$B139=""),"",A139*'MPTO_working_2-way'!$G138)</f>
        <v>1.6978723404255318</v>
      </c>
      <c r="E139" s="48">
        <f>IF(OR($A139="",$B139=""),"",B139*'MPTO_working_2-way'!$G138)</f>
        <v>2.4329268292682928</v>
      </c>
      <c r="F139" s="46">
        <f>IF(OR($A139="",$B139=""),"",'MPTO_working_2-way'!D138)</f>
        <v>1.6888694127957931</v>
      </c>
      <c r="G139" s="48">
        <f>IF(OR($A139="",$B139=""),"",'MPTO_working_2-way'!E138)</f>
        <v>2.4516539440203564</v>
      </c>
      <c r="H139" s="46">
        <f>IF(OR($A139="",$B139=""),"",'OddsRatio_working_2-way'!M138)</f>
        <v>1.6885303726590961</v>
      </c>
      <c r="I139" s="46">
        <f>IF(OR($A139="",$B139=""),"",'OddsRatio_working_2-way'!N138)</f>
        <v>2.452368754827781</v>
      </c>
      <c r="J139" s="46">
        <f>IF('Log_working_2-way'!$D138="","",A139^('Log_working_2-way'!$D138))</f>
        <v>1.6844365210210133</v>
      </c>
      <c r="K139" s="48">
        <f>IF('Log_working_2-way'!$D138="","",B139^('Log_working_2-way'!$D138))</f>
        <v>2.4610558748503579</v>
      </c>
      <c r="L139" s="55">
        <f t="shared" si="20"/>
        <v>0.58897243107769426</v>
      </c>
      <c r="M139" s="55">
        <f t="shared" si="21"/>
        <v>0.41102756892230574</v>
      </c>
      <c r="N139" s="56">
        <v>100</v>
      </c>
      <c r="O139" s="56">
        <f t="shared" si="22"/>
        <v>39.024390243902438</v>
      </c>
      <c r="P139" s="56">
        <f t="shared" si="23"/>
        <v>57.446808510638299</v>
      </c>
      <c r="Q139" s="56">
        <f t="shared" si="24"/>
        <v>42.553191489361701</v>
      </c>
      <c r="R139" s="56">
        <f t="shared" si="25"/>
        <v>60.975609756097562</v>
      </c>
      <c r="S139" s="57">
        <f t="shared" si="26"/>
        <v>-3.5288012454592632</v>
      </c>
      <c r="T139" s="57">
        <f t="shared" si="27"/>
        <v>-3.5288012454592632</v>
      </c>
      <c r="U139" t="s">
        <v>235</v>
      </c>
      <c r="V139" t="s">
        <v>236</v>
      </c>
      <c r="X139" s="40">
        <v>43994</v>
      </c>
      <c r="Y139" s="42" t="s">
        <v>489</v>
      </c>
    </row>
    <row r="140" spans="1:25" ht="15" x14ac:dyDescent="0.25">
      <c r="A140">
        <v>1.72</v>
      </c>
      <c r="B140">
        <v>2.2200000000000002</v>
      </c>
      <c r="C140" s="45">
        <f t="shared" si="19"/>
        <v>3.1845799287659737E-2</v>
      </c>
      <c r="D140" s="46">
        <f>IF(OR($A140="",$B140=""),"",A140*'MPTO_working_2-way'!$G139)</f>
        <v>1.7747747747747746</v>
      </c>
      <c r="E140" s="48">
        <f>IF(OR($A140="",$B140=""),"",B140*'MPTO_working_2-way'!$G139)</f>
        <v>2.2906976744186047</v>
      </c>
      <c r="F140" s="46">
        <f>IF(OR($A140="",$B140=""),"",'MPTO_working_2-way'!D139)</f>
        <v>1.7684327528714336</v>
      </c>
      <c r="G140" s="48">
        <f>IF(OR($A140="",$B140=""),"",'MPTO_working_2-way'!E139)</f>
        <v>2.3013500482160079</v>
      </c>
      <c r="H140" s="46">
        <f>IF(OR($A140="",$B140=""),"",'OddsRatio_working_2-way'!M139)</f>
        <v>1.768221279597376</v>
      </c>
      <c r="I140" s="46">
        <f>IF(OR($A140="",$B140=""),"",'OddsRatio_working_2-way'!N139)</f>
        <v>2.3017082793177757</v>
      </c>
      <c r="J140" s="46">
        <f>IF('Log_working_2-way'!$D139="","",A140^('Log_working_2-way'!$D139))</f>
        <v>1.7653459246637417</v>
      </c>
      <c r="K140" s="48">
        <f>IF('Log_working_2-way'!$D139="","",B140^('Log_working_2-way'!$D139))</f>
        <v>2.3065987127837881</v>
      </c>
      <c r="L140" s="55">
        <f t="shared" si="20"/>
        <v>0.56345177664974622</v>
      </c>
      <c r="M140" s="55">
        <f t="shared" si="21"/>
        <v>0.43654822335025378</v>
      </c>
      <c r="N140" s="56">
        <v>100</v>
      </c>
      <c r="O140" s="56">
        <f t="shared" si="22"/>
        <v>41.860465116279073</v>
      </c>
      <c r="P140" s="56">
        <f t="shared" si="23"/>
        <v>54.954954954954964</v>
      </c>
      <c r="Q140" s="56">
        <f t="shared" si="24"/>
        <v>45.045045045045043</v>
      </c>
      <c r="R140" s="56">
        <f t="shared" si="25"/>
        <v>58.139534883720934</v>
      </c>
      <c r="S140" s="57">
        <f t="shared" si="26"/>
        <v>-3.1845799287659702</v>
      </c>
      <c r="T140" s="57">
        <f t="shared" si="27"/>
        <v>-3.1845799287659702</v>
      </c>
      <c r="U140" t="s">
        <v>368</v>
      </c>
      <c r="V140" t="s">
        <v>364</v>
      </c>
      <c r="X140" s="40">
        <v>43994</v>
      </c>
      <c r="Y140" s="42" t="s">
        <v>491</v>
      </c>
    </row>
    <row r="141" spans="1:25" ht="15" x14ac:dyDescent="0.25">
      <c r="A141">
        <v>1.69</v>
      </c>
      <c r="B141">
        <v>2.29</v>
      </c>
      <c r="C141" s="45">
        <f t="shared" si="19"/>
        <v>2.8397199038784571E-2</v>
      </c>
      <c r="D141" s="46">
        <f>IF(OR($A141="",$B141=""),"",A141*'MPTO_working_2-way'!$G140)</f>
        <v>1.7379912663755459</v>
      </c>
      <c r="E141" s="48">
        <f>IF(OR($A141="",$B141=""),"",B141*'MPTO_working_2-way'!$G140)</f>
        <v>2.3550295857988166</v>
      </c>
      <c r="F141" s="46">
        <f>IF(OR($A141="",$B141=""),"",'MPTO_working_2-way'!D140)</f>
        <v>1.7315496297621977</v>
      </c>
      <c r="G141" s="48">
        <f>IF(OR($A141="",$B141=""),"",'MPTO_working_2-way'!E140)</f>
        <v>2.3669612550074923</v>
      </c>
      <c r="H141" s="46">
        <f>IF(OR($A141="",$B141=""),"",'OddsRatio_working_2-way'!M140)</f>
        <v>1.7313574508612271</v>
      </c>
      <c r="I141" s="46">
        <f>IF(OR($A141="",$B141=""),"",'OddsRatio_working_2-way'!N140)</f>
        <v>2.3673204516101207</v>
      </c>
      <c r="J141" s="46">
        <f>IF('Log_working_2-way'!$D140="","",A141^('Log_working_2-way'!$D140))</f>
        <v>1.7284425512400656</v>
      </c>
      <c r="K141" s="48">
        <f>IF('Log_working_2-way'!$D140="","",B141^('Log_working_2-way'!$D140))</f>
        <v>2.372791853383128</v>
      </c>
      <c r="L141" s="55">
        <f t="shared" si="20"/>
        <v>0.57537688442211055</v>
      </c>
      <c r="M141" s="55">
        <f t="shared" si="21"/>
        <v>0.42462311557788945</v>
      </c>
      <c r="N141" s="56">
        <v>100</v>
      </c>
      <c r="O141" s="56">
        <f t="shared" si="22"/>
        <v>40.828402366863905</v>
      </c>
      <c r="P141" s="56">
        <f t="shared" si="23"/>
        <v>56.331877729257641</v>
      </c>
      <c r="Q141" s="56">
        <f t="shared" si="24"/>
        <v>43.668122270742359</v>
      </c>
      <c r="R141" s="56">
        <f t="shared" si="25"/>
        <v>59.171597633136095</v>
      </c>
      <c r="S141" s="57">
        <f t="shared" si="26"/>
        <v>-2.8397199038784535</v>
      </c>
      <c r="T141" s="57">
        <f t="shared" si="27"/>
        <v>-2.8397199038784535</v>
      </c>
      <c r="U141" t="s">
        <v>354</v>
      </c>
      <c r="V141" t="s">
        <v>382</v>
      </c>
      <c r="X141" s="40">
        <v>43994</v>
      </c>
      <c r="Y141" s="42" t="s">
        <v>508</v>
      </c>
    </row>
    <row r="142" spans="1:25" ht="15" x14ac:dyDescent="0.25">
      <c r="A142">
        <v>1.78</v>
      </c>
      <c r="B142">
        <v>2.11</v>
      </c>
      <c r="C142" s="45">
        <f t="shared" si="19"/>
        <v>3.5731402098088338E-2</v>
      </c>
      <c r="D142" s="46">
        <f>IF(OR($A142="",$B142=""),"",A142*'MPTO_working_2-way'!$G141)</f>
        <v>1.8436018957345972</v>
      </c>
      <c r="E142" s="48">
        <f>IF(OR($A142="",$B142=""),"",B142*'MPTO_working_2-way'!$G141)</f>
        <v>2.1853932584269664</v>
      </c>
      <c r="F142" s="46">
        <f>IF(OR($A142="",$B142=""),"",'MPTO_working_2-way'!D141)</f>
        <v>1.8384649273092173</v>
      </c>
      <c r="G142" s="48">
        <f>IF(OR($A142="",$B142=""),"",'MPTO_working_2-way'!E141)</f>
        <v>2.1926557300484557</v>
      </c>
      <c r="H142" s="46">
        <f>IF(OR($A142="",$B142=""),"",'OddsRatio_working_2-way'!M141)</f>
        <v>1.838273644284909</v>
      </c>
      <c r="I142" s="46">
        <f>IF(OR($A142="",$B142=""),"",'OddsRatio_working_2-way'!N141)</f>
        <v>2.192927878405448</v>
      </c>
      <c r="J142" s="46">
        <f>IF('Log_working_2-way'!$D141="","",A142^('Log_working_2-way'!$D141))</f>
        <v>1.8359377980310738</v>
      </c>
      <c r="K142" s="48">
        <f>IF('Log_working_2-way'!$D141="","",B142^('Log_working_2-way'!$D141))</f>
        <v>2.1962612557480616</v>
      </c>
      <c r="L142" s="55">
        <f t="shared" si="20"/>
        <v>0.54241645244215941</v>
      </c>
      <c r="M142" s="55">
        <f t="shared" si="21"/>
        <v>0.45758354755784059</v>
      </c>
      <c r="N142" s="56">
        <v>100</v>
      </c>
      <c r="O142" s="56">
        <f t="shared" si="22"/>
        <v>43.820224719101127</v>
      </c>
      <c r="P142" s="56">
        <f t="shared" si="23"/>
        <v>52.606635071090047</v>
      </c>
      <c r="Q142" s="56">
        <f t="shared" si="24"/>
        <v>47.393364928909953</v>
      </c>
      <c r="R142" s="56">
        <f t="shared" si="25"/>
        <v>56.17977528089888</v>
      </c>
      <c r="S142" s="57">
        <f t="shared" si="26"/>
        <v>-3.5731402098088267</v>
      </c>
      <c r="T142" s="57">
        <f t="shared" si="27"/>
        <v>-3.5731402098088338</v>
      </c>
      <c r="U142" t="s">
        <v>377</v>
      </c>
      <c r="V142" t="s">
        <v>357</v>
      </c>
      <c r="X142" s="40">
        <v>43994</v>
      </c>
      <c r="Y142" s="42" t="s">
        <v>496</v>
      </c>
    </row>
    <row r="143" spans="1:25" ht="15" x14ac:dyDescent="0.25">
      <c r="A143">
        <v>1.7</v>
      </c>
      <c r="B143">
        <v>2.2400000000000002</v>
      </c>
      <c r="C143" s="45">
        <f t="shared" si="19"/>
        <v>3.4663865546218364E-2</v>
      </c>
      <c r="D143" s="46">
        <f>IF(OR($A143="",$B143=""),"",A143*'MPTO_working_2-way'!$G142)</f>
        <v>1.7589285714285712</v>
      </c>
      <c r="E143" s="48">
        <f>IF(OR($A143="",$B143=""),"",B143*'MPTO_working_2-way'!$G142)</f>
        <v>2.3176470588235292</v>
      </c>
      <c r="F143" s="46">
        <f>IF(OR($A143="",$B143=""),"",'MPTO_working_2-way'!D142)</f>
        <v>1.7516099356025756</v>
      </c>
      <c r="G143" s="48">
        <f>IF(OR($A143="",$B143=""),"",'MPTO_working_2-way'!E142)</f>
        <v>2.3304773561811505</v>
      </c>
      <c r="H143" s="46">
        <f>IF(OR($A143="",$B143=""),"",'OddsRatio_working_2-way'!M142)</f>
        <v>1.7513428837969105</v>
      </c>
      <c r="I143" s="46">
        <f>IF(OR($A143="",$B143=""),"",'OddsRatio_working_2-way'!N142)</f>
        <v>2.3309502512973848</v>
      </c>
      <c r="J143" s="46">
        <f>IF('Log_working_2-way'!$D142="","",A143^('Log_working_2-way'!$D142))</f>
        <v>1.7480183212340654</v>
      </c>
      <c r="K143" s="48">
        <f>IF('Log_working_2-way'!$D142="","",B143^('Log_working_2-way'!$D142))</f>
        <v>2.3368656510313084</v>
      </c>
      <c r="L143" s="55">
        <f t="shared" si="20"/>
        <v>0.56852791878172593</v>
      </c>
      <c r="M143" s="55">
        <f t="shared" si="21"/>
        <v>0.43147208121827418</v>
      </c>
      <c r="N143" s="56">
        <v>100</v>
      </c>
      <c r="O143" s="56">
        <f t="shared" si="22"/>
        <v>41.176470588235297</v>
      </c>
      <c r="P143" s="56">
        <f t="shared" si="23"/>
        <v>55.357142857142868</v>
      </c>
      <c r="Q143" s="56">
        <f t="shared" si="24"/>
        <v>44.642857142857139</v>
      </c>
      <c r="R143" s="56">
        <f t="shared" si="25"/>
        <v>58.82352941176471</v>
      </c>
      <c r="S143" s="57">
        <f t="shared" si="26"/>
        <v>-3.4663865546218418</v>
      </c>
      <c r="T143" s="57">
        <f t="shared" si="27"/>
        <v>-3.4663865546218418</v>
      </c>
      <c r="U143" t="s">
        <v>388</v>
      </c>
      <c r="V143" t="s">
        <v>358</v>
      </c>
      <c r="X143" s="40">
        <v>43994</v>
      </c>
      <c r="Y143" s="42" t="s">
        <v>496</v>
      </c>
    </row>
    <row r="144" spans="1:25" ht="15" x14ac:dyDescent="0.25">
      <c r="A144">
        <v>1.89</v>
      </c>
      <c r="B144">
        <v>1.99</v>
      </c>
      <c r="C144" s="45">
        <f t="shared" si="19"/>
        <v>3.16130919145996E-2</v>
      </c>
      <c r="D144" s="46">
        <f>IF(OR($A144="",$B144=""),"",A144*'MPTO_working_2-way'!$G143)</f>
        <v>1.9497487437185932</v>
      </c>
      <c r="E144" s="48">
        <f>IF(OR($A144="",$B144=""),"",B144*'MPTO_working_2-way'!$G143)</f>
        <v>2.052910052910053</v>
      </c>
      <c r="F144" s="46">
        <f>IF(OR($A144="",$B144=""),"",'MPTO_working_2-way'!D143)</f>
        <v>1.9482012897878844</v>
      </c>
      <c r="G144" s="48">
        <f>IF(OR($A144="",$B144=""),"",'MPTO_working_2-way'!E143)</f>
        <v>2.0546283903744778</v>
      </c>
      <c r="H144" s="46">
        <f>IF(OR($A144="",$B144=""),"",'OddsRatio_working_2-way'!M143)</f>
        <v>1.9481507786158798</v>
      </c>
      <c r="I144" s="46">
        <f>IF(OR($A144="",$B144=""),"",'OddsRatio_working_2-way'!N143)</f>
        <v>2.0546845739659791</v>
      </c>
      <c r="J144" s="46">
        <f>IF('Log_working_2-way'!$D143="","",A144^('Log_working_2-way'!$D143))</f>
        <v>1.9474482422922217</v>
      </c>
      <c r="K144" s="48">
        <f>IF('Log_working_2-way'!$D143="","",B144^('Log_working_2-way'!$D143))</f>
        <v>2.0554666264202575</v>
      </c>
      <c r="L144" s="55">
        <f t="shared" si="20"/>
        <v>0.51288659793814428</v>
      </c>
      <c r="M144" s="55">
        <f t="shared" si="21"/>
        <v>0.48711340206185566</v>
      </c>
      <c r="N144" s="56">
        <v>100</v>
      </c>
      <c r="O144" s="56">
        <f t="shared" si="22"/>
        <v>47.089947089947096</v>
      </c>
      <c r="P144" s="56">
        <f t="shared" si="23"/>
        <v>49.748743718592962</v>
      </c>
      <c r="Q144" s="56">
        <f t="shared" si="24"/>
        <v>50.251256281407031</v>
      </c>
      <c r="R144" s="56">
        <f t="shared" si="25"/>
        <v>52.910052910052919</v>
      </c>
      <c r="S144" s="57">
        <f t="shared" si="26"/>
        <v>-3.1613091914599352</v>
      </c>
      <c r="T144" s="57">
        <f t="shared" si="27"/>
        <v>-3.1613091914599565</v>
      </c>
      <c r="U144" t="s">
        <v>376</v>
      </c>
      <c r="V144" t="s">
        <v>374</v>
      </c>
      <c r="X144" s="40">
        <v>43994</v>
      </c>
      <c r="Y144" s="42" t="s">
        <v>511</v>
      </c>
    </row>
    <row r="145" spans="1:25" ht="15" x14ac:dyDescent="0.25">
      <c r="A145">
        <v>2.25</v>
      </c>
      <c r="B145">
        <v>1.71</v>
      </c>
      <c r="C145" s="45">
        <f t="shared" si="19"/>
        <v>2.9239766081871288E-2</v>
      </c>
      <c r="D145" s="46">
        <f>IF(OR($A145="",$B145=""),"",A145*'MPTO_working_2-way'!$G144)</f>
        <v>2.3157894736842106</v>
      </c>
      <c r="E145" s="48">
        <f>IF(OR($A145="",$B145=""),"",B145*'MPTO_working_2-way'!$G144)</f>
        <v>1.7599999999999998</v>
      </c>
      <c r="F145" s="46">
        <f>IF(OR($A145="",$B145=""),"",'MPTO_working_2-way'!D144)</f>
        <v>2.3265306122448979</v>
      </c>
      <c r="G145" s="48">
        <f>IF(OR($A145="",$B145=""),"",'MPTO_working_2-way'!E144)</f>
        <v>1.7538461538461536</v>
      </c>
      <c r="H145" s="46">
        <f>IF(OR($A145="",$B145=""),"",'OddsRatio_working_2-way'!M144)</f>
        <v>2.3268622310856886</v>
      </c>
      <c r="I145" s="46">
        <f>IF(OR($A145="",$B145=""),"",'OddsRatio_working_2-way'!N144)</f>
        <v>1.753657747256671</v>
      </c>
      <c r="J145" s="46">
        <f>IF('Log_working_2-way'!$D144="","",A145^('Log_working_2-way'!$D144))</f>
        <v>2.331784466562643</v>
      </c>
      <c r="K145" s="48">
        <f>IF('Log_working_2-way'!$D144="","",B145^('Log_working_2-way'!$D144))</f>
        <v>1.7508722508087184</v>
      </c>
      <c r="L145" s="55">
        <f t="shared" si="20"/>
        <v>0.43181818181818182</v>
      </c>
      <c r="M145" s="55">
        <f t="shared" si="21"/>
        <v>0.56818181818181823</v>
      </c>
      <c r="N145" s="56">
        <v>100</v>
      </c>
      <c r="O145" s="56">
        <f t="shared" si="22"/>
        <v>55.55555555555555</v>
      </c>
      <c r="P145" s="56">
        <f t="shared" si="23"/>
        <v>41.520467836257311</v>
      </c>
      <c r="Q145" s="56">
        <f t="shared" si="24"/>
        <v>58.479532163742689</v>
      </c>
      <c r="R145" s="56">
        <f t="shared" si="25"/>
        <v>44.444444444444443</v>
      </c>
      <c r="S145" s="57">
        <f t="shared" si="26"/>
        <v>-2.9239766081871394</v>
      </c>
      <c r="T145" s="57">
        <f t="shared" si="27"/>
        <v>-2.9239766081871323</v>
      </c>
      <c r="U145" t="s">
        <v>78</v>
      </c>
      <c r="V145" t="s">
        <v>34</v>
      </c>
      <c r="X145" s="40">
        <v>43994</v>
      </c>
      <c r="Y145" s="42" t="s">
        <v>502</v>
      </c>
    </row>
    <row r="146" spans="1:25" s="52" customFormat="1" ht="15" x14ac:dyDescent="0.25">
      <c r="A146">
        <v>2.0699999999999998</v>
      </c>
      <c r="B146">
        <v>1.85</v>
      </c>
      <c r="C146" s="45">
        <f t="shared" ref="C146:C166" si="28">IF(OR($A146="",$B146=""),"",(1/A146)+(1/B146)-1)</f>
        <v>2.3632327980154022E-2</v>
      </c>
      <c r="D146" s="46">
        <f>IF(OR($A146="",$B146=""),"",A146*'MPTO_working_2-way'!$G145)</f>
        <v>2.1189189189189186</v>
      </c>
      <c r="E146" s="48">
        <f>IF(OR($A146="",$B146=""),"",B146*'MPTO_working_2-way'!$G145)</f>
        <v>1.893719806763285</v>
      </c>
      <c r="F146" s="46">
        <f>IF(OR($A146="",$B146=""),"",'MPTO_working_2-way'!D145)</f>
        <v>2.1219005402410303</v>
      </c>
      <c r="G146" s="48">
        <f>IF(OR($A146="",$B146=""),"",'MPTO_working_2-way'!E145)</f>
        <v>1.8913446104457341</v>
      </c>
      <c r="H146" s="46">
        <f>IF(OR($A146="",$B146=""),"",'OddsRatio_working_2-way'!M145)</f>
        <v>2.1219730519989164</v>
      </c>
      <c r="I146" s="46">
        <f>IF(OR($A146="",$B146=""),"",'OddsRatio_working_2-way'!N145)</f>
        <v>1.8912870039243732</v>
      </c>
      <c r="J146" s="46">
        <f>IF('Log_working_2-way'!$D145="","",A146^('Log_working_2-way'!$D145))</f>
        <v>2.1233226399853709</v>
      </c>
      <c r="K146" s="48">
        <f>IF('Log_working_2-way'!$D145="","",B146^('Log_working_2-way'!$D145))</f>
        <v>1.8902161893692622</v>
      </c>
      <c r="L146" s="55">
        <f t="shared" ref="L146:L166" si="29">(1/D146)</f>
        <v>0.47193877551020413</v>
      </c>
      <c r="M146" s="55">
        <f t="shared" ref="M146:M166" si="30">(1/E146)</f>
        <v>0.52806122448979598</v>
      </c>
      <c r="N146" s="56">
        <v>100</v>
      </c>
      <c r="O146" s="56">
        <f t="shared" ref="O146:O166" si="31">(1/A146)*((N146*A146)-N146)</f>
        <v>51.690821256038639</v>
      </c>
      <c r="P146" s="56">
        <f t="shared" ref="P146:P166" si="32">(1/B146)*((N146*B146)-N146)</f>
        <v>45.945945945945937</v>
      </c>
      <c r="Q146" s="56">
        <f t="shared" ref="Q146:Q166" si="33">(1/B146)*N146</f>
        <v>54.054054054054049</v>
      </c>
      <c r="R146" s="56">
        <f t="shared" ref="R146:R166" si="34">(1/A146)*N146</f>
        <v>48.309178743961354</v>
      </c>
      <c r="S146" s="57">
        <f t="shared" ref="S146:S166" si="35">O146-Q146</f>
        <v>-2.3632327980154102</v>
      </c>
      <c r="T146" s="57">
        <f t="shared" ref="T146:T166" si="36">P146-R146</f>
        <v>-2.3632327980154173</v>
      </c>
      <c r="U146" t="s">
        <v>70</v>
      </c>
      <c r="V146" t="s">
        <v>39</v>
      </c>
      <c r="X146" s="40">
        <v>43994</v>
      </c>
      <c r="Y146" s="42" t="s">
        <v>491</v>
      </c>
    </row>
    <row r="147" spans="1:25" ht="15" x14ac:dyDescent="0.25">
      <c r="A147">
        <v>1.96</v>
      </c>
      <c r="B147">
        <v>1.94</v>
      </c>
      <c r="C147" s="45">
        <f t="shared" si="28"/>
        <v>2.5667999158426325E-2</v>
      </c>
      <c r="D147" s="46">
        <f>IF(OR($A147="",$B147=""),"",A147*'MPTO_working_2-way'!$G146)</f>
        <v>2.0103092783505154</v>
      </c>
      <c r="E147" s="48">
        <f>IF(OR($A147="",$B147=""),"",B147*'MPTO_working_2-way'!$G146)</f>
        <v>1.989795918367347</v>
      </c>
      <c r="F147" s="46">
        <f>IF(OR($A147="",$B147=""),"",'MPTO_working_2-way'!D146)</f>
        <v>2.0105752961082914</v>
      </c>
      <c r="G147" s="48">
        <f>IF(OR($A147="",$B147=""),"",'MPTO_working_2-way'!E146)</f>
        <v>1.9895353704478862</v>
      </c>
      <c r="H147" s="46">
        <f>IF(OR($A147="",$B147=""),"",'OddsRatio_working_2-way'!M146)</f>
        <v>2.0105823052798226</v>
      </c>
      <c r="I147" s="46">
        <f>IF(OR($A147="",$B147=""),"",'OddsRatio_working_2-way'!N146)</f>
        <v>1.9895285072531594</v>
      </c>
      <c r="J147" s="46">
        <f>IF('Log_working_2-way'!$D146="","",A147^('Log_working_2-way'!$D146))</f>
        <v>2.0107026250536491</v>
      </c>
      <c r="K147" s="48">
        <f>IF('Log_working_2-way'!$D146="","",B147^('Log_working_2-way'!$D146))</f>
        <v>1.9894107081664238</v>
      </c>
      <c r="L147" s="55">
        <f t="shared" si="29"/>
        <v>0.49743589743589745</v>
      </c>
      <c r="M147" s="55">
        <f t="shared" si="30"/>
        <v>0.50256410256410255</v>
      </c>
      <c r="N147" s="56">
        <v>100</v>
      </c>
      <c r="O147" s="56">
        <f t="shared" si="31"/>
        <v>48.979591836734699</v>
      </c>
      <c r="P147" s="56">
        <f t="shared" si="32"/>
        <v>48.453608247422686</v>
      </c>
      <c r="Q147" s="56">
        <f t="shared" si="33"/>
        <v>51.546391752577328</v>
      </c>
      <c r="R147" s="56">
        <f t="shared" si="34"/>
        <v>51.020408163265309</v>
      </c>
      <c r="S147" s="57">
        <f t="shared" si="35"/>
        <v>-2.5667999158426298</v>
      </c>
      <c r="T147" s="57">
        <f t="shared" si="36"/>
        <v>-2.5667999158426227</v>
      </c>
      <c r="U147" t="s">
        <v>133</v>
      </c>
      <c r="V147" t="s">
        <v>38</v>
      </c>
      <c r="X147" s="40">
        <v>43994</v>
      </c>
      <c r="Y147" s="42" t="s">
        <v>487</v>
      </c>
    </row>
    <row r="148" spans="1:25" ht="15" x14ac:dyDescent="0.25">
      <c r="A148">
        <v>1.79</v>
      </c>
      <c r="B148">
        <v>2.12</v>
      </c>
      <c r="C148" s="45">
        <f t="shared" si="28"/>
        <v>3.0357331084642114E-2</v>
      </c>
      <c r="D148" s="46">
        <f>IF(OR($A148="",$B148=""),"",A148*'MPTO_working_2-way'!$G147)</f>
        <v>1.8443396226415094</v>
      </c>
      <c r="E148" s="48">
        <f>IF(OR($A148="",$B148=""),"",B148*'MPTO_working_2-way'!$G147)</f>
        <v>2.1843575418994412</v>
      </c>
      <c r="F148" s="46">
        <f>IF(OR($A148="",$B148=""),"",'MPTO_working_2-way'!D147)</f>
        <v>1.8399922420480992</v>
      </c>
      <c r="G148" s="48">
        <f>IF(OR($A148="",$B148=""),"",'MPTO_working_2-way'!E147)</f>
        <v>2.1904871854075272</v>
      </c>
      <c r="H148" s="46">
        <f>IF(OR($A148="",$B148=""),"",'OddsRatio_working_2-way'!M147)</f>
        <v>1.8398554297360612</v>
      </c>
      <c r="I148" s="46">
        <f>IF(OR($A148="",$B148=""),"",'OddsRatio_working_2-way'!N147)</f>
        <v>2.1906811155751749</v>
      </c>
      <c r="J148" s="46">
        <f>IF('Log_working_2-way'!$D147="","",A148^('Log_working_2-way'!$D147))</f>
        <v>1.8378863083703576</v>
      </c>
      <c r="K148" s="48">
        <f>IF('Log_working_2-way'!$D147="","",B148^('Log_working_2-way'!$D147))</f>
        <v>2.1934793420182777</v>
      </c>
      <c r="L148" s="55">
        <f t="shared" si="29"/>
        <v>0.5421994884910486</v>
      </c>
      <c r="M148" s="55">
        <f t="shared" si="30"/>
        <v>0.45780051150895146</v>
      </c>
      <c r="N148" s="56">
        <v>100</v>
      </c>
      <c r="O148" s="56">
        <f t="shared" si="31"/>
        <v>44.134078212290497</v>
      </c>
      <c r="P148" s="56">
        <f t="shared" si="32"/>
        <v>52.830188679245275</v>
      </c>
      <c r="Q148" s="56">
        <f t="shared" si="33"/>
        <v>47.169811320754711</v>
      </c>
      <c r="R148" s="56">
        <f t="shared" si="34"/>
        <v>55.865921787709496</v>
      </c>
      <c r="S148" s="57">
        <f t="shared" si="35"/>
        <v>-3.0357331084642141</v>
      </c>
      <c r="T148" s="57">
        <f t="shared" si="36"/>
        <v>-3.0357331084642212</v>
      </c>
      <c r="U148" t="s">
        <v>75</v>
      </c>
      <c r="V148" t="s">
        <v>71</v>
      </c>
      <c r="X148" s="40">
        <v>43994</v>
      </c>
      <c r="Y148" s="42" t="s">
        <v>506</v>
      </c>
    </row>
    <row r="149" spans="1:25" ht="15" x14ac:dyDescent="0.25">
      <c r="A149">
        <v>1.77</v>
      </c>
      <c r="B149">
        <v>2.16</v>
      </c>
      <c r="C149" s="45">
        <f t="shared" si="28"/>
        <v>2.79347143753923E-2</v>
      </c>
      <c r="D149" s="46">
        <f>IF(OR($A149="",$B149=""),"",A149*'MPTO_working_2-way'!$G148)</f>
        <v>1.8194444444444444</v>
      </c>
      <c r="E149" s="48">
        <f>IF(OR($A149="",$B149=""),"",B149*'MPTO_working_2-way'!$G148)</f>
        <v>2.2203389830508473</v>
      </c>
      <c r="F149" s="46">
        <f>IF(OR($A149="",$B149=""),"",'MPTO_working_2-way'!D148)</f>
        <v>1.8148675590999714</v>
      </c>
      <c r="G149" s="48">
        <f>IF(OR($A149="",$B149=""),"",'MPTO_working_2-way'!E148)</f>
        <v>2.2271932890597692</v>
      </c>
      <c r="H149" s="46">
        <f>IF(OR($A149="",$B149=""),"",'OddsRatio_working_2-way'!M148)</f>
        <v>1.8147349897041836</v>
      </c>
      <c r="I149" s="46">
        <f>IF(OR($A149="",$B149=""),"",'OddsRatio_working_2-way'!N148)</f>
        <v>2.2273929715024061</v>
      </c>
      <c r="J149" s="46">
        <f>IF('Log_working_2-way'!$D148="","",A149^('Log_working_2-way'!$D148))</f>
        <v>1.8126656451578935</v>
      </c>
      <c r="K149" s="48">
        <f>IF('Log_working_2-way'!$D148="","",B149^('Log_working_2-way'!$D148))</f>
        <v>2.2305183638047077</v>
      </c>
      <c r="L149" s="55">
        <f t="shared" si="29"/>
        <v>0.54961832061068705</v>
      </c>
      <c r="M149" s="55">
        <f t="shared" si="30"/>
        <v>0.45038167938931301</v>
      </c>
      <c r="N149" s="56">
        <v>100</v>
      </c>
      <c r="O149" s="56">
        <f t="shared" si="31"/>
        <v>43.502824858757066</v>
      </c>
      <c r="P149" s="56">
        <f t="shared" si="32"/>
        <v>53.703703703703695</v>
      </c>
      <c r="Q149" s="56">
        <f t="shared" si="33"/>
        <v>46.296296296296291</v>
      </c>
      <c r="R149" s="56">
        <f t="shared" si="34"/>
        <v>56.497175141242941</v>
      </c>
      <c r="S149" s="57">
        <f t="shared" si="35"/>
        <v>-2.7934714375392247</v>
      </c>
      <c r="T149" s="57">
        <f t="shared" si="36"/>
        <v>-2.793471437539246</v>
      </c>
      <c r="U149" t="s">
        <v>250</v>
      </c>
      <c r="V149" t="s">
        <v>269</v>
      </c>
      <c r="X149" s="40">
        <v>43994</v>
      </c>
      <c r="Y149" s="42" t="s">
        <v>489</v>
      </c>
    </row>
    <row r="150" spans="1:25" ht="15" x14ac:dyDescent="0.25">
      <c r="A150">
        <v>2.0099999999999998</v>
      </c>
      <c r="B150">
        <v>1.9</v>
      </c>
      <c r="C150" s="45">
        <f t="shared" si="28"/>
        <v>2.3828227284629522E-2</v>
      </c>
      <c r="D150" s="46">
        <f>IF(OR($A150="",$B150=""),"",A150*'MPTO_working_2-way'!$G149)</f>
        <v>2.0578947368421052</v>
      </c>
      <c r="E150" s="48">
        <f>IF(OR($A150="",$B150=""),"",B150*'MPTO_working_2-way'!$G149)</f>
        <v>1.9452736318407959</v>
      </c>
      <c r="F150" s="46">
        <f>IF(OR($A150="",$B150=""),"",'MPTO_working_2-way'!D149)</f>
        <v>2.05931517929361</v>
      </c>
      <c r="G150" s="48">
        <f>IF(OR($A150="",$B150=""),"",'MPTO_working_2-way'!E149)</f>
        <v>1.9440061084245355</v>
      </c>
      <c r="H150" s="46">
        <f>IF(OR($A150="",$B150=""),"",'OddsRatio_working_2-way'!M149)</f>
        <v>2.0593499054713802</v>
      </c>
      <c r="I150" s="46">
        <f>IF(OR($A150="",$B150=""),"",'OddsRatio_working_2-way'!N149)</f>
        <v>1.9439751632913294</v>
      </c>
      <c r="J150" s="46">
        <f>IF('Log_working_2-way'!$D149="","",A150^('Log_working_2-way'!$D149))</f>
        <v>2.0599919987911819</v>
      </c>
      <c r="K150" s="48">
        <f>IF('Log_working_2-way'!$D149="","",B150^('Log_working_2-way'!$D149))</f>
        <v>1.9434033475162076</v>
      </c>
      <c r="L150" s="55">
        <f t="shared" si="29"/>
        <v>0.48593350383631717</v>
      </c>
      <c r="M150" s="55">
        <f t="shared" si="30"/>
        <v>0.51406649616368294</v>
      </c>
      <c r="N150" s="56">
        <v>100</v>
      </c>
      <c r="O150" s="56">
        <f t="shared" si="31"/>
        <v>50.248756218905463</v>
      </c>
      <c r="P150" s="56">
        <f t="shared" si="32"/>
        <v>47.368421052631575</v>
      </c>
      <c r="Q150" s="56">
        <f t="shared" si="33"/>
        <v>52.631578947368418</v>
      </c>
      <c r="R150" s="56">
        <f t="shared" si="34"/>
        <v>49.751243781094537</v>
      </c>
      <c r="S150" s="57">
        <f t="shared" si="35"/>
        <v>-2.3828227284629548</v>
      </c>
      <c r="T150" s="57">
        <f t="shared" si="36"/>
        <v>-2.3828227284629619</v>
      </c>
      <c r="U150" t="s">
        <v>249</v>
      </c>
      <c r="V150" t="s">
        <v>271</v>
      </c>
      <c r="X150" s="40">
        <v>43994</v>
      </c>
      <c r="Y150" s="42" t="s">
        <v>487</v>
      </c>
    </row>
    <row r="151" spans="1:25" ht="15" x14ac:dyDescent="0.25">
      <c r="A151">
        <v>2</v>
      </c>
      <c r="B151">
        <v>1.91</v>
      </c>
      <c r="C151" s="45">
        <f t="shared" si="28"/>
        <v>2.3560209424083656E-2</v>
      </c>
      <c r="D151" s="46">
        <f>IF(OR($A151="",$B151=""),"",A151*'MPTO_working_2-way'!$G150)</f>
        <v>2.0471204188481673</v>
      </c>
      <c r="E151" s="48">
        <f>IF(OR($A151="",$B151=""),"",B151*'MPTO_working_2-way'!$G150)</f>
        <v>1.9549999999999996</v>
      </c>
      <c r="F151" s="46">
        <f>IF(OR($A151="",$B151=""),"",'MPTO_working_2-way'!D150)</f>
        <v>2.0482573726541551</v>
      </c>
      <c r="G151" s="48">
        <f>IF(OR($A151="",$B151=""),"",'MPTO_working_2-way'!E150)</f>
        <v>1.9539641943734012</v>
      </c>
      <c r="H151" s="46">
        <f>IF(OR($A151="",$B151=""),"",'OddsRatio_working_2-way'!M150)</f>
        <v>2.0482848367219182</v>
      </c>
      <c r="I151" s="46">
        <f>IF(OR($A151="",$B151=""),"",'OddsRatio_working_2-way'!N150)</f>
        <v>1.9539392014169454</v>
      </c>
      <c r="J151" s="46">
        <f>IF('Log_working_2-way'!$D150="","",A151^('Log_working_2-way'!$D150))</f>
        <v>2.0487985391091357</v>
      </c>
      <c r="K151" s="48">
        <f>IF('Log_working_2-way'!$D150="","",B151^('Log_working_2-way'!$D150))</f>
        <v>1.95347196121136</v>
      </c>
      <c r="L151" s="55">
        <f t="shared" si="29"/>
        <v>0.48849104859335046</v>
      </c>
      <c r="M151" s="55">
        <f t="shared" si="30"/>
        <v>0.51150895140664976</v>
      </c>
      <c r="N151" s="56">
        <v>100</v>
      </c>
      <c r="O151" s="56">
        <f t="shared" si="31"/>
        <v>50</v>
      </c>
      <c r="P151" s="56">
        <f t="shared" si="32"/>
        <v>47.643979057591622</v>
      </c>
      <c r="Q151" s="56">
        <f t="shared" si="33"/>
        <v>52.356020942408378</v>
      </c>
      <c r="R151" s="56">
        <f t="shared" si="34"/>
        <v>50</v>
      </c>
      <c r="S151" s="57">
        <f t="shared" si="35"/>
        <v>-2.356020942408378</v>
      </c>
      <c r="T151" s="57">
        <f t="shared" si="36"/>
        <v>-2.356020942408378</v>
      </c>
      <c r="U151" t="s">
        <v>246</v>
      </c>
      <c r="V151" t="s">
        <v>274</v>
      </c>
      <c r="X151" s="40">
        <v>43994</v>
      </c>
      <c r="Y151" s="42" t="s">
        <v>492</v>
      </c>
    </row>
    <row r="152" spans="1:25" ht="15" x14ac:dyDescent="0.25">
      <c r="A152">
        <v>1.93</v>
      </c>
      <c r="B152">
        <v>1.98</v>
      </c>
      <c r="C152" s="45">
        <f t="shared" si="28"/>
        <v>2.3185220076411994E-2</v>
      </c>
      <c r="D152" s="46">
        <f>IF(OR($A152="",$B152=""),"",A152*'MPTO_working_2-way'!$G151)</f>
        <v>1.9747474747474751</v>
      </c>
      <c r="E152" s="48">
        <f>IF(OR($A152="",$B152=""),"",B152*'MPTO_working_2-way'!$G151)</f>
        <v>2.0259067357512959</v>
      </c>
      <c r="F152" s="46">
        <f>IF(OR($A152="",$B152=""),"",'MPTO_working_2-way'!D151)</f>
        <v>1.974169551066798</v>
      </c>
      <c r="G152" s="48">
        <f>IF(OR($A152="",$B152=""),"",'MPTO_working_2-way'!E151)</f>
        <v>2.0265153523890338</v>
      </c>
      <c r="H152" s="46">
        <f>IF(OR($A152="",$B152=""),"",'OddsRatio_working_2-way'!M151)</f>
        <v>1.9741558354989901</v>
      </c>
      <c r="I152" s="46">
        <f>IF(OR($A152="",$B152=""),"",'OddsRatio_working_2-way'!N151)</f>
        <v>2.0265298051494733</v>
      </c>
      <c r="J152" s="46">
        <f>IF('Log_working_2-way'!$D151="","",A152^('Log_working_2-way'!$D151))</f>
        <v>1.9738951466986834</v>
      </c>
      <c r="K152" s="48">
        <f>IF('Log_working_2-way'!$D151="","",B152^('Log_working_2-way'!$D151))</f>
        <v>2.0268045830085555</v>
      </c>
      <c r="L152" s="55">
        <f t="shared" si="29"/>
        <v>0.50639386189258306</v>
      </c>
      <c r="M152" s="55">
        <f t="shared" si="30"/>
        <v>0.49360613810741677</v>
      </c>
      <c r="N152" s="56">
        <v>100</v>
      </c>
      <c r="O152" s="56">
        <f t="shared" si="31"/>
        <v>48.186528497409334</v>
      </c>
      <c r="P152" s="56">
        <f t="shared" si="32"/>
        <v>49.494949494949495</v>
      </c>
      <c r="Q152" s="56">
        <f t="shared" si="33"/>
        <v>50.505050505050505</v>
      </c>
      <c r="R152" s="56">
        <f t="shared" si="34"/>
        <v>51.81347150259068</v>
      </c>
      <c r="S152" s="57">
        <f t="shared" si="35"/>
        <v>-2.318522007641171</v>
      </c>
      <c r="T152" s="57">
        <f t="shared" si="36"/>
        <v>-2.3185220076411852</v>
      </c>
      <c r="U152" t="s">
        <v>248</v>
      </c>
      <c r="V152" t="s">
        <v>280</v>
      </c>
      <c r="X152" s="40">
        <v>43994</v>
      </c>
      <c r="Y152" s="42" t="s">
        <v>499</v>
      </c>
    </row>
    <row r="153" spans="1:25" ht="15" x14ac:dyDescent="0.25">
      <c r="A153">
        <v>2.02</v>
      </c>
      <c r="B153">
        <v>1.89</v>
      </c>
      <c r="C153" s="45">
        <f t="shared" si="28"/>
        <v>2.4150034051024338E-2</v>
      </c>
      <c r="D153" s="46">
        <f>IF(OR($A153="",$B153=""),"",A153*'MPTO_working_2-way'!$G152)</f>
        <v>2.0687830687830693</v>
      </c>
      <c r="E153" s="48">
        <f>IF(OR($A153="",$B153=""),"",B153*'MPTO_working_2-way'!$G152)</f>
        <v>1.9356435643564358</v>
      </c>
      <c r="F153" s="46">
        <f>IF(OR($A153="",$B153=""),"",'MPTO_working_2-way'!D152)</f>
        <v>2.0705027387602368</v>
      </c>
      <c r="G153" s="48">
        <f>IF(OR($A153="",$B153=""),"",'MPTO_working_2-way'!E152)</f>
        <v>1.9341405339682862</v>
      </c>
      <c r="H153" s="46">
        <f>IF(OR($A153="",$B153=""),"",'OddsRatio_working_2-way'!M152)</f>
        <v>2.0705453823777571</v>
      </c>
      <c r="I153" s="46">
        <f>IF(OR($A153="",$B153=""),"",'OddsRatio_working_2-way'!N152)</f>
        <v>1.9341033238394147</v>
      </c>
      <c r="J153" s="46">
        <f>IF('Log_working_2-way'!$D152="","",A153^('Log_working_2-way'!$D152))</f>
        <v>2.0713231559049405</v>
      </c>
      <c r="K153" s="48">
        <f>IF('Log_working_2-way'!$D152="","",B153^('Log_working_2-way'!$D152))</f>
        <v>1.9334251710029571</v>
      </c>
      <c r="L153" s="55">
        <f t="shared" si="29"/>
        <v>0.48337595907928377</v>
      </c>
      <c r="M153" s="55">
        <f t="shared" si="30"/>
        <v>0.51662404092071612</v>
      </c>
      <c r="N153" s="56">
        <v>100</v>
      </c>
      <c r="O153" s="56">
        <f t="shared" si="31"/>
        <v>50.495049504950494</v>
      </c>
      <c r="P153" s="56">
        <f t="shared" si="32"/>
        <v>47.089947089947096</v>
      </c>
      <c r="Q153" s="56">
        <f t="shared" si="33"/>
        <v>52.910052910052919</v>
      </c>
      <c r="R153" s="56">
        <f t="shared" si="34"/>
        <v>49.504950495049506</v>
      </c>
      <c r="S153" s="57">
        <f t="shared" si="35"/>
        <v>-2.4150034051024249</v>
      </c>
      <c r="T153" s="57">
        <f t="shared" si="36"/>
        <v>-2.4150034051024107</v>
      </c>
      <c r="U153" t="s">
        <v>247</v>
      </c>
      <c r="V153" t="s">
        <v>272</v>
      </c>
      <c r="X153" s="40">
        <v>43994</v>
      </c>
      <c r="Y153" s="42" t="s">
        <v>512</v>
      </c>
    </row>
    <row r="154" spans="1:25" ht="15" x14ac:dyDescent="0.25">
      <c r="A154">
        <v>2.04</v>
      </c>
      <c r="B154">
        <v>1.88</v>
      </c>
      <c r="C154" s="45">
        <f t="shared" si="28"/>
        <v>2.2110972048393851E-2</v>
      </c>
      <c r="D154" s="46">
        <f>IF(OR($A154="",$B154=""),"",A154*'MPTO_working_2-way'!$G153)</f>
        <v>2.0851063829787235</v>
      </c>
      <c r="E154" s="48">
        <f>IF(OR($A154="",$B154=""),"",B154*'MPTO_working_2-way'!$G153)</f>
        <v>1.9215686274509802</v>
      </c>
      <c r="F154" s="46">
        <f>IF(OR($A154="",$B154=""),"",'MPTO_working_2-way'!D153)</f>
        <v>2.087070091423596</v>
      </c>
      <c r="G154" s="48">
        <f>IF(OR($A154="",$B154=""),"",'MPTO_working_2-way'!E153)</f>
        <v>1.9199038846615937</v>
      </c>
      <c r="H154" s="46">
        <f>IF(OR($A154="",$B154=""),"",'OddsRatio_working_2-way'!M153)</f>
        <v>2.0871146130092182</v>
      </c>
      <c r="I154" s="46">
        <f>IF(OR($A154="",$B154=""),"",'OddsRatio_working_2-way'!N153)</f>
        <v>1.9198662110077995</v>
      </c>
      <c r="J154" s="46">
        <f>IF('Log_working_2-way'!$D153="","",A154^('Log_working_2-way'!$D153))</f>
        <v>2.0880014698245399</v>
      </c>
      <c r="K154" s="48">
        <f>IF('Log_working_2-way'!$D153="","",B154^('Log_working_2-way'!$D153))</f>
        <v>1.9191164053861676</v>
      </c>
      <c r="L154" s="55">
        <f t="shared" si="29"/>
        <v>0.47959183673469385</v>
      </c>
      <c r="M154" s="55">
        <f t="shared" si="30"/>
        <v>0.52040816326530615</v>
      </c>
      <c r="N154" s="56">
        <v>100</v>
      </c>
      <c r="O154" s="56">
        <f t="shared" si="31"/>
        <v>50.980392156862742</v>
      </c>
      <c r="P154" s="56">
        <f t="shared" si="32"/>
        <v>46.808510638297875</v>
      </c>
      <c r="Q154" s="56">
        <f t="shared" si="33"/>
        <v>53.191489361702125</v>
      </c>
      <c r="R154" s="56">
        <f t="shared" si="34"/>
        <v>49.019607843137251</v>
      </c>
      <c r="S154" s="57">
        <f t="shared" si="35"/>
        <v>-2.2110972048393833</v>
      </c>
      <c r="T154" s="57">
        <f t="shared" si="36"/>
        <v>-2.2110972048393762</v>
      </c>
      <c r="U154" t="s">
        <v>270</v>
      </c>
      <c r="V154" t="s">
        <v>469</v>
      </c>
      <c r="X154" s="40">
        <v>43994</v>
      </c>
      <c r="Y154" s="42" t="s">
        <v>499</v>
      </c>
    </row>
    <row r="155" spans="1:25" ht="15" x14ac:dyDescent="0.25">
      <c r="A155">
        <v>1.81</v>
      </c>
      <c r="B155">
        <v>2.1</v>
      </c>
      <c r="C155" s="45">
        <f t="shared" si="28"/>
        <v>2.8676664035780064E-2</v>
      </c>
      <c r="D155" s="46">
        <f>IF(OR($A155="",$B155=""),"",A155*'MPTO_working_2-way'!$G154)</f>
        <v>1.861904761904762</v>
      </c>
      <c r="E155" s="48">
        <f>IF(OR($A155="",$B155=""),"",B155*'MPTO_working_2-way'!$G154)</f>
        <v>2.160220994475138</v>
      </c>
      <c r="F155" s="46">
        <f>IF(OR($A155="",$B155=""),"",'MPTO_working_2-way'!D154)</f>
        <v>1.858225372769494</v>
      </c>
      <c r="G155" s="48">
        <f>IF(OR($A155="",$B155=""),"",'MPTO_working_2-way'!E154)</f>
        <v>2.1651951011107946</v>
      </c>
      <c r="H155" s="46">
        <f>IF(OR($A155="",$B155=""),"",'OddsRatio_working_2-way'!M154)</f>
        <v>1.8581163303210331</v>
      </c>
      <c r="I155" s="46">
        <f>IF(OR($A155="",$B155=""),"",'OddsRatio_working_2-way'!N154)</f>
        <v>2.1653431646335015</v>
      </c>
      <c r="J155" s="46">
        <f>IF('Log_working_2-way'!$D154="","",A155^('Log_working_2-way'!$D154))</f>
        <v>1.8564516354578522</v>
      </c>
      <c r="K155" s="48">
        <f>IF('Log_working_2-way'!$D154="","",B155^('Log_working_2-way'!$D154))</f>
        <v>2.1676082555034109</v>
      </c>
      <c r="L155" s="55">
        <f t="shared" si="29"/>
        <v>0.53708439897698212</v>
      </c>
      <c r="M155" s="55">
        <f t="shared" si="30"/>
        <v>0.46291560102301793</v>
      </c>
      <c r="N155" s="56">
        <v>100</v>
      </c>
      <c r="O155" s="56">
        <f t="shared" si="31"/>
        <v>44.751381215469614</v>
      </c>
      <c r="P155" s="56">
        <f t="shared" si="32"/>
        <v>52.38095238095238</v>
      </c>
      <c r="Q155" s="56">
        <f t="shared" si="33"/>
        <v>47.619047619047613</v>
      </c>
      <c r="R155" s="56">
        <f t="shared" si="34"/>
        <v>55.248618784530393</v>
      </c>
      <c r="S155" s="57">
        <f t="shared" si="35"/>
        <v>-2.8676664035779993</v>
      </c>
      <c r="T155" s="57">
        <f t="shared" si="36"/>
        <v>-2.8676664035780135</v>
      </c>
      <c r="U155" t="s">
        <v>279</v>
      </c>
      <c r="V155" t="s">
        <v>277</v>
      </c>
      <c r="X155" s="40">
        <v>43994</v>
      </c>
      <c r="Y155" s="42" t="s">
        <v>488</v>
      </c>
    </row>
    <row r="156" spans="1:25" ht="15" x14ac:dyDescent="0.25">
      <c r="A156">
        <v>2.04</v>
      </c>
      <c r="B156">
        <v>1.79</v>
      </c>
      <c r="C156" s="45">
        <f t="shared" si="28"/>
        <v>4.8855296308467411E-2</v>
      </c>
      <c r="D156" s="46">
        <f>IF(OR($A156="",$B156=""),"",A156*'MPTO_working_2-way'!$G155)</f>
        <v>2.1396648044692737</v>
      </c>
      <c r="E156" s="48">
        <f>IF(OR($A156="",$B156=""),"",B156*'MPTO_working_2-way'!$G155)</f>
        <v>1.8774509803921566</v>
      </c>
      <c r="F156" s="46">
        <f>IF(OR($A156="",$B156=""),"",'MPTO_working_2-way'!D155)</f>
        <v>2.1469896519285041</v>
      </c>
      <c r="G156" s="48">
        <f>IF(OR($A156="",$B156=""),"",'MPTO_working_2-way'!E155)</f>
        <v>1.8718474472011479</v>
      </c>
      <c r="H156" s="46">
        <f>IF(OR($A156="",$B156=""),"",'OddsRatio_working_2-way'!M155)</f>
        <v>2.1473690322657886</v>
      </c>
      <c r="I156" s="46">
        <f>IF(OR($A156="",$B156=""),"",'OddsRatio_working_2-way'!N155)</f>
        <v>1.8715591687403583</v>
      </c>
      <c r="J156" s="46">
        <f>IF('Log_working_2-way'!$D155="","",A156^('Log_working_2-way'!$D155))</f>
        <v>2.1507685196988517</v>
      </c>
      <c r="K156" s="48">
        <f>IF('Log_working_2-way'!$D155="","",B156^('Log_working_2-way'!$D155))</f>
        <v>1.8689844941716391</v>
      </c>
      <c r="L156" s="55">
        <f t="shared" si="29"/>
        <v>0.46736292428198434</v>
      </c>
      <c r="M156" s="55">
        <f t="shared" si="30"/>
        <v>0.53263707571801577</v>
      </c>
      <c r="N156" s="56">
        <v>100</v>
      </c>
      <c r="O156" s="56">
        <f t="shared" si="31"/>
        <v>50.980392156862742</v>
      </c>
      <c r="P156" s="56">
        <f t="shared" si="32"/>
        <v>44.134078212290497</v>
      </c>
      <c r="Q156" s="56">
        <f t="shared" si="33"/>
        <v>55.865921787709496</v>
      </c>
      <c r="R156" s="56">
        <f t="shared" si="34"/>
        <v>49.019607843137251</v>
      </c>
      <c r="S156" s="57">
        <f t="shared" si="35"/>
        <v>-4.8855296308467544</v>
      </c>
      <c r="T156" s="57">
        <f t="shared" si="36"/>
        <v>-4.8855296308467544</v>
      </c>
      <c r="U156" t="s">
        <v>93</v>
      </c>
      <c r="V156" t="s">
        <v>396</v>
      </c>
      <c r="X156" s="40">
        <v>43994</v>
      </c>
      <c r="Y156" s="42" t="s">
        <v>496</v>
      </c>
    </row>
    <row r="157" spans="1:25" ht="15" x14ac:dyDescent="0.25">
      <c r="A157">
        <v>2.61</v>
      </c>
      <c r="B157">
        <v>1.49</v>
      </c>
      <c r="C157" s="45">
        <f t="shared" si="28"/>
        <v>5.428270204942276E-2</v>
      </c>
      <c r="D157" s="46">
        <f>IF(OR($A157="",$B157=""),"",A157*'MPTO_working_2-way'!$G156)</f>
        <v>2.7516778523489931</v>
      </c>
      <c r="E157" s="48">
        <f>IF(OR($A157="",$B157=""),"",B157*'MPTO_working_2-way'!$G156)</f>
        <v>1.57088122605364</v>
      </c>
      <c r="F157" s="46">
        <f>IF(OR($A157="",$B157=""),"",'MPTO_working_2-way'!D156)</f>
        <v>2.8089855177146159</v>
      </c>
      <c r="G157" s="48">
        <f>IF(OR($A157="",$B157=""),"",'MPTO_working_2-way'!E156)</f>
        <v>1.5527960230789197</v>
      </c>
      <c r="H157" s="46">
        <f>IF(OR($A157="",$B157=""),"",'OddsRatio_working_2-way'!M156)</f>
        <v>2.8126539343499313</v>
      </c>
      <c r="I157" s="46">
        <f>IF(OR($A157="",$B157=""),"",'OddsRatio_working_2-way'!N156)</f>
        <v>1.5516772843673707</v>
      </c>
      <c r="J157" s="46">
        <f>IF('Log_working_2-way'!$D156="","",A157^('Log_working_2-way'!$D156))</f>
        <v>2.8404654483866119</v>
      </c>
      <c r="K157" s="48">
        <f>IF('Log_working_2-way'!$D156="","",B157^('Log_working_2-way'!$D156))</f>
        <v>1.5433408167862104</v>
      </c>
      <c r="L157" s="55">
        <f t="shared" si="29"/>
        <v>0.36341463414634151</v>
      </c>
      <c r="M157" s="55">
        <f t="shared" si="30"/>
        <v>0.63658536585365844</v>
      </c>
      <c r="N157" s="56">
        <v>100</v>
      </c>
      <c r="O157" s="56">
        <f t="shared" si="31"/>
        <v>61.685823754789276</v>
      </c>
      <c r="P157" s="56">
        <f t="shared" si="32"/>
        <v>32.885906040268459</v>
      </c>
      <c r="Q157" s="56">
        <f t="shared" si="33"/>
        <v>67.114093959731548</v>
      </c>
      <c r="R157" s="56">
        <f t="shared" si="34"/>
        <v>38.314176245210732</v>
      </c>
      <c r="S157" s="57">
        <f t="shared" si="35"/>
        <v>-5.4282702049422724</v>
      </c>
      <c r="T157" s="57">
        <f t="shared" si="36"/>
        <v>-5.4282702049422724</v>
      </c>
      <c r="U157" t="s">
        <v>395</v>
      </c>
      <c r="V157" t="s">
        <v>282</v>
      </c>
      <c r="X157" s="40">
        <v>43994</v>
      </c>
      <c r="Y157" s="42" t="s">
        <v>487</v>
      </c>
    </row>
    <row r="158" spans="1:25" ht="15" x14ac:dyDescent="0.25">
      <c r="A158">
        <v>1.77</v>
      </c>
      <c r="B158">
        <v>2.0499999999999998</v>
      </c>
      <c r="C158" s="45">
        <f t="shared" si="28"/>
        <v>5.2776629461209978E-2</v>
      </c>
      <c r="D158" s="46">
        <f>IF(OR($A158="",$B158=""),"",A158*'MPTO_working_2-way'!$G157)</f>
        <v>1.8634146341463418</v>
      </c>
      <c r="E158" s="48">
        <f>IF(OR($A158="",$B158=""),"",B158*'MPTO_working_2-way'!$G157)</f>
        <v>2.1581920903954801</v>
      </c>
      <c r="F158" s="46">
        <f>IF(OR($A158="",$B158=""),"",'MPTO_working_2-way'!D157)</f>
        <v>1.8567225278239736</v>
      </c>
      <c r="G158" s="48">
        <f>IF(OR($A158="",$B158=""),"",'MPTO_working_2-way'!E157)</f>
        <v>2.1672390622666868</v>
      </c>
      <c r="H158" s="46">
        <f>IF(OR($A158="",$B158=""),"",'OddsRatio_working_2-way'!M157)</f>
        <v>1.8563488385776756</v>
      </c>
      <c r="I158" s="46">
        <f>IF(OR($A158="",$B158=""),"",'OddsRatio_working_2-way'!N157)</f>
        <v>2.1677484162422846</v>
      </c>
      <c r="J158" s="46">
        <f>IF('Log_working_2-way'!$D157="","",A158^('Log_working_2-way'!$D157))</f>
        <v>1.8532659063659371</v>
      </c>
      <c r="K158" s="48">
        <f>IF('Log_working_2-way'!$D157="","",B158^('Log_working_2-way'!$D157))</f>
        <v>2.1719676041639038</v>
      </c>
      <c r="L158" s="55">
        <f t="shared" si="29"/>
        <v>0.53664921465968574</v>
      </c>
      <c r="M158" s="55">
        <f t="shared" si="30"/>
        <v>0.46335078534031415</v>
      </c>
      <c r="N158" s="56">
        <v>100</v>
      </c>
      <c r="O158" s="56">
        <f t="shared" si="31"/>
        <v>43.502824858757066</v>
      </c>
      <c r="P158" s="56">
        <f t="shared" si="32"/>
        <v>51.219512195121943</v>
      </c>
      <c r="Q158" s="56">
        <f t="shared" si="33"/>
        <v>48.780487804878057</v>
      </c>
      <c r="R158" s="56">
        <f t="shared" si="34"/>
        <v>56.497175141242941</v>
      </c>
      <c r="S158" s="57">
        <f t="shared" si="35"/>
        <v>-5.2776629461209907</v>
      </c>
      <c r="T158" s="57">
        <f t="shared" si="36"/>
        <v>-5.2776629461209978</v>
      </c>
      <c r="U158" t="s">
        <v>90</v>
      </c>
      <c r="V158" t="s">
        <v>340</v>
      </c>
      <c r="X158" s="40">
        <v>43994</v>
      </c>
      <c r="Y158" s="42" t="s">
        <v>487</v>
      </c>
    </row>
    <row r="159" spans="1:25" ht="15" x14ac:dyDescent="0.25">
      <c r="A159">
        <v>2.2599999999999998</v>
      </c>
      <c r="B159">
        <v>1.64</v>
      </c>
      <c r="C159" s="45">
        <f t="shared" si="28"/>
        <v>5.2233973667170197E-2</v>
      </c>
      <c r="D159" s="46">
        <f>IF(OR($A159="",$B159=""),"",A159*'MPTO_working_2-way'!$G158)</f>
        <v>2.3780487804878043</v>
      </c>
      <c r="E159" s="48">
        <f>IF(OR($A159="",$B159=""),"",B159*'MPTO_working_2-way'!$G158)</f>
        <v>1.7256637168141591</v>
      </c>
      <c r="F159" s="46">
        <f>IF(OR($A159="",$B159=""),"",'MPTO_working_2-way'!D158)</f>
        <v>2.4017625712804556</v>
      </c>
      <c r="G159" s="48">
        <f>IF(OR($A159="",$B159=""),"",'MPTO_working_2-way'!E158)</f>
        <v>1.7133875739644968</v>
      </c>
      <c r="H159" s="46">
        <f>IF(OR($A159="",$B159=""),"",'OddsRatio_working_2-way'!M158)</f>
        <v>2.4031215200402278</v>
      </c>
      <c r="I159" s="46">
        <f>IF(OR($A159="",$B159=""),"",'OddsRatio_working_2-way'!N158)</f>
        <v>1.7126966450997982</v>
      </c>
      <c r="J159" s="46">
        <f>IF('Log_working_2-way'!$D158="","",A159^('Log_working_2-way'!$D158))</f>
        <v>2.41431475154904</v>
      </c>
      <c r="K159" s="48">
        <f>IF('Log_working_2-way'!$D158="","",B159^('Log_working_2-way'!$D158))</f>
        <v>1.7070561902169741</v>
      </c>
      <c r="L159" s="55">
        <f t="shared" si="29"/>
        <v>0.42051282051282063</v>
      </c>
      <c r="M159" s="55">
        <f t="shared" si="30"/>
        <v>0.57948717948717954</v>
      </c>
      <c r="N159" s="56">
        <v>100</v>
      </c>
      <c r="O159" s="56">
        <f t="shared" si="31"/>
        <v>55.752212389380524</v>
      </c>
      <c r="P159" s="56">
        <f t="shared" si="32"/>
        <v>39.024390243902438</v>
      </c>
      <c r="Q159" s="56">
        <f t="shared" si="33"/>
        <v>60.975609756097562</v>
      </c>
      <c r="R159" s="56">
        <f t="shared" si="34"/>
        <v>44.247787610619469</v>
      </c>
      <c r="S159" s="57">
        <f t="shared" si="35"/>
        <v>-5.2233973667170375</v>
      </c>
      <c r="T159" s="57">
        <f t="shared" si="36"/>
        <v>-5.2233973667170304</v>
      </c>
      <c r="U159" t="s">
        <v>92</v>
      </c>
      <c r="V159" t="s">
        <v>91</v>
      </c>
      <c r="X159" s="40">
        <v>43994</v>
      </c>
      <c r="Y159" s="42" t="s">
        <v>491</v>
      </c>
    </row>
    <row r="160" spans="1:25" ht="15" x14ac:dyDescent="0.25">
      <c r="A160">
        <v>1.69</v>
      </c>
      <c r="B160">
        <v>2.19</v>
      </c>
      <c r="C160" s="45">
        <f t="shared" si="28"/>
        <v>4.8336980897571102E-2</v>
      </c>
      <c r="D160" s="46">
        <f>IF(OR($A160="",$B160=""),"",A160*'MPTO_working_2-way'!$G159)</f>
        <v>1.7716894977168951</v>
      </c>
      <c r="E160" s="48">
        <f>IF(OR($A160="",$B160=""),"",B160*'MPTO_working_2-way'!$G159)</f>
        <v>2.2958579881656807</v>
      </c>
      <c r="F160" s="46">
        <f>IF(OR($A160="",$B160=""),"",'MPTO_working_2-way'!D159)</f>
        <v>1.7619671038537528</v>
      </c>
      <c r="G160" s="48">
        <f>IF(OR($A160="",$B160=""),"",'MPTO_working_2-way'!E159)</f>
        <v>2.3123926150385805</v>
      </c>
      <c r="H160" s="46">
        <f>IF(OR($A160="",$B160=""),"",'OddsRatio_working_2-way'!M159)</f>
        <v>1.761466961051567</v>
      </c>
      <c r="I160" s="46">
        <f>IF(OR($A160="",$B160=""),"",'OddsRatio_working_2-way'!N159)</f>
        <v>2.3132546139874859</v>
      </c>
      <c r="J160" s="46">
        <f>IF('Log_working_2-way'!$D159="","",A160^('Log_working_2-way'!$D159))</f>
        <v>1.7570098765015589</v>
      </c>
      <c r="K160" s="48">
        <f>IF('Log_working_2-way'!$D159="","",B160^('Log_working_2-way'!$D159))</f>
        <v>2.3209867282319023</v>
      </c>
      <c r="L160" s="55">
        <f t="shared" si="29"/>
        <v>0.56443298969072164</v>
      </c>
      <c r="M160" s="55">
        <f t="shared" si="30"/>
        <v>0.4355670103092783</v>
      </c>
      <c r="N160" s="56">
        <v>100</v>
      </c>
      <c r="O160" s="56">
        <f t="shared" si="31"/>
        <v>40.828402366863905</v>
      </c>
      <c r="P160" s="56">
        <f t="shared" si="32"/>
        <v>54.337899543379002</v>
      </c>
      <c r="Q160" s="56">
        <f t="shared" si="33"/>
        <v>45.662100456621005</v>
      </c>
      <c r="R160" s="56">
        <f t="shared" si="34"/>
        <v>59.171597633136095</v>
      </c>
      <c r="S160" s="57">
        <f t="shared" si="35"/>
        <v>-4.8336980897570996</v>
      </c>
      <c r="T160" s="57">
        <f t="shared" si="36"/>
        <v>-4.8336980897570925</v>
      </c>
      <c r="U160" t="s">
        <v>142</v>
      </c>
      <c r="V160" t="s">
        <v>95</v>
      </c>
      <c r="X160" s="40">
        <v>43994</v>
      </c>
      <c r="Y160" s="42" t="s">
        <v>484</v>
      </c>
    </row>
    <row r="161" spans="1:25" ht="15" x14ac:dyDescent="0.25">
      <c r="A161">
        <v>1.74</v>
      </c>
      <c r="B161">
        <v>2.2000000000000002</v>
      </c>
      <c r="C161" s="45">
        <f t="shared" si="28"/>
        <v>2.925809822361547E-2</v>
      </c>
      <c r="D161" s="46">
        <f>IF(OR($A161="",$B161=""),"",A161*'MPTO_working_2-way'!$G160)</f>
        <v>1.790909090909091</v>
      </c>
      <c r="E161" s="48">
        <f>IF(OR($A161="",$B161=""),"",B161*'MPTO_working_2-way'!$G160)</f>
        <v>2.264367816091954</v>
      </c>
      <c r="F161" s="46">
        <f>IF(OR($A161="",$B161=""),"",'MPTO_working_2-way'!D160)</f>
        <v>1.78544776119403</v>
      </c>
      <c r="G161" s="48">
        <f>IF(OR($A161="",$B161=""),"",'MPTO_working_2-way'!E160)</f>
        <v>2.2731591448931119</v>
      </c>
      <c r="H161" s="46">
        <f>IF(OR($A161="",$B161=""),"",'OddsRatio_working_2-way'!M160)</f>
        <v>1.7852812659593167</v>
      </c>
      <c r="I161" s="46">
        <f>IF(OR($A161="",$B161=""),"",'OddsRatio_working_2-way'!N160)</f>
        <v>2.2734290799340271</v>
      </c>
      <c r="J161" s="46">
        <f>IF('Log_working_2-way'!$D160="","",A161^('Log_working_2-way'!$D160))</f>
        <v>1.7828096647750074</v>
      </c>
      <c r="K161" s="48">
        <f>IF('Log_working_2-way'!$D160="","",B161^('Log_working_2-way'!$D160))</f>
        <v>2.2774497365044657</v>
      </c>
      <c r="L161" s="55">
        <f t="shared" si="29"/>
        <v>0.55837563451776651</v>
      </c>
      <c r="M161" s="55">
        <f t="shared" si="30"/>
        <v>0.44162436548223349</v>
      </c>
      <c r="N161" s="56">
        <v>100</v>
      </c>
      <c r="O161" s="56">
        <f t="shared" si="31"/>
        <v>42.528735632183903</v>
      </c>
      <c r="P161" s="56">
        <f t="shared" si="32"/>
        <v>54.545454545454554</v>
      </c>
      <c r="Q161" s="56">
        <f t="shared" si="33"/>
        <v>45.454545454545453</v>
      </c>
      <c r="R161" s="56">
        <f t="shared" si="34"/>
        <v>57.47126436781609</v>
      </c>
      <c r="S161" s="57">
        <f t="shared" si="35"/>
        <v>-2.9258098223615505</v>
      </c>
      <c r="T161" s="57">
        <f t="shared" si="36"/>
        <v>-2.9258098223615363</v>
      </c>
      <c r="U161" t="s">
        <v>103</v>
      </c>
      <c r="V161" t="s">
        <v>198</v>
      </c>
      <c r="X161" s="40">
        <v>43994</v>
      </c>
      <c r="Y161" s="42" t="s">
        <v>499</v>
      </c>
    </row>
    <row r="162" spans="1:25" ht="15" x14ac:dyDescent="0.25">
      <c r="A162">
        <v>1.43</v>
      </c>
      <c r="B162">
        <v>2.98</v>
      </c>
      <c r="C162" s="45">
        <f t="shared" si="28"/>
        <v>3.4871169099357058E-2</v>
      </c>
      <c r="D162" s="46">
        <f>IF(OR($A162="",$B162=""),"",A162*'MPTO_working_2-way'!$G161)</f>
        <v>1.4798657718120805</v>
      </c>
      <c r="E162" s="48">
        <f>IF(OR($A162="",$B162=""),"",B162*'MPTO_working_2-way'!$G161)</f>
        <v>3.0839160839160842</v>
      </c>
      <c r="F162" s="46">
        <f>IF(OR($A162="",$B162=""),"",'MPTO_working_2-way'!D161)</f>
        <v>1.4665657156623189</v>
      </c>
      <c r="G162" s="48">
        <f>IF(OR($A162="",$B162=""),"",'MPTO_working_2-way'!E161)</f>
        <v>3.1433207936859189</v>
      </c>
      <c r="H162" s="46">
        <f>IF(OR($A162="",$B162=""),"",'OddsRatio_working_2-way'!M161)</f>
        <v>1.4660168636130213</v>
      </c>
      <c r="I162" s="46">
        <f>IF(OR($A162="",$B162=""),"",'OddsRatio_working_2-way'!N161)</f>
        <v>3.1458450929157724</v>
      </c>
      <c r="J162" s="46">
        <f>IF('Log_working_2-way'!$D161="","",A162^('Log_working_2-way'!$D161))</f>
        <v>1.4599047160471825</v>
      </c>
      <c r="K162" s="48">
        <f>IF('Log_working_2-way'!$D161="","",B162^('Log_working_2-way'!$D161))</f>
        <v>3.1743634390061923</v>
      </c>
      <c r="L162" s="55">
        <f t="shared" si="29"/>
        <v>0.67573696145124718</v>
      </c>
      <c r="M162" s="55">
        <f t="shared" si="30"/>
        <v>0.32426303854875282</v>
      </c>
      <c r="N162" s="56">
        <v>100</v>
      </c>
      <c r="O162" s="56">
        <f t="shared" si="31"/>
        <v>30.069930069930074</v>
      </c>
      <c r="P162" s="56">
        <f t="shared" si="32"/>
        <v>66.442953020134226</v>
      </c>
      <c r="Q162" s="56">
        <f t="shared" si="33"/>
        <v>33.557046979865774</v>
      </c>
      <c r="R162" s="56">
        <f t="shared" si="34"/>
        <v>69.930069930069934</v>
      </c>
      <c r="S162" s="57">
        <f t="shared" si="35"/>
        <v>-3.4871169099357004</v>
      </c>
      <c r="T162" s="57">
        <f t="shared" si="36"/>
        <v>-3.4871169099357076</v>
      </c>
      <c r="U162" t="s">
        <v>102</v>
      </c>
      <c r="V162" t="s">
        <v>101</v>
      </c>
      <c r="X162" s="40">
        <v>43994</v>
      </c>
      <c r="Y162" s="42" t="s">
        <v>499</v>
      </c>
    </row>
    <row r="163" spans="1:25" ht="15" x14ac:dyDescent="0.25">
      <c r="A163">
        <v>1.71</v>
      </c>
      <c r="B163">
        <v>2.2400000000000002</v>
      </c>
      <c r="C163" s="45">
        <f t="shared" si="28"/>
        <v>3.1223893065998265E-2</v>
      </c>
      <c r="D163" s="46">
        <f>IF(OR($A163="",$B163=""),"",A163*'MPTO_working_2-way'!$G162)</f>
        <v>1.763392857142857</v>
      </c>
      <c r="E163" s="48">
        <f>IF(OR($A163="",$B163=""),"",B163*'MPTO_working_2-way'!$G162)</f>
        <v>2.3099415204678362</v>
      </c>
      <c r="F163" s="46">
        <f>IF(OR($A163="",$B163=""),"",'MPTO_working_2-way'!D162)</f>
        <v>1.7569030364186771</v>
      </c>
      <c r="G163" s="48">
        <f>IF(OR($A163="",$B163=""),"",'MPTO_working_2-way'!E162)</f>
        <v>2.3211731911283482</v>
      </c>
      <c r="H163" s="46">
        <f>IF(OR($A163="",$B163=""),"",'OddsRatio_working_2-way'!M162)</f>
        <v>1.7566905874670904</v>
      </c>
      <c r="I163" s="46">
        <f>IF(OR($A163="",$B163=""),"",'OddsRatio_working_2-way'!N162)</f>
        <v>2.3215441245904116</v>
      </c>
      <c r="J163" s="46">
        <f>IF('Log_working_2-way'!$D162="","",A163^('Log_working_2-way'!$D162))</f>
        <v>1.7537492606317167</v>
      </c>
      <c r="K163" s="48">
        <f>IF('Log_working_2-way'!$D162="","",B163^('Log_working_2-way'!$D162))</f>
        <v>2.3267011355498624</v>
      </c>
      <c r="L163" s="55">
        <f t="shared" si="29"/>
        <v>0.56708860759493673</v>
      </c>
      <c r="M163" s="55">
        <f t="shared" si="30"/>
        <v>0.43291139240506332</v>
      </c>
      <c r="N163" s="56">
        <v>100</v>
      </c>
      <c r="O163" s="56">
        <f t="shared" si="31"/>
        <v>41.520467836257311</v>
      </c>
      <c r="P163" s="56">
        <f t="shared" si="32"/>
        <v>55.357142857142868</v>
      </c>
      <c r="Q163" s="56">
        <f t="shared" si="33"/>
        <v>44.642857142857139</v>
      </c>
      <c r="R163" s="56">
        <f t="shared" si="34"/>
        <v>58.479532163742689</v>
      </c>
      <c r="S163" s="57">
        <f t="shared" si="35"/>
        <v>-3.1223893065998283</v>
      </c>
      <c r="T163" s="57">
        <f t="shared" si="36"/>
        <v>-3.1223893065998212</v>
      </c>
      <c r="U163" t="s">
        <v>141</v>
      </c>
      <c r="V163" t="s">
        <v>98</v>
      </c>
      <c r="X163" s="40">
        <v>43994</v>
      </c>
      <c r="Y163" s="42" t="s">
        <v>500</v>
      </c>
    </row>
    <row r="164" spans="1:25" ht="15" x14ac:dyDescent="0.25">
      <c r="A164">
        <v>1.54</v>
      </c>
      <c r="B164">
        <v>2.63</v>
      </c>
      <c r="C164" s="45">
        <f t="shared" si="28"/>
        <v>2.9578786232778764E-2</v>
      </c>
      <c r="D164" s="46">
        <f>IF(OR($A164="",$B164=""),"",A164*'MPTO_working_2-way'!$G163)</f>
        <v>1.5855513307984794</v>
      </c>
      <c r="E164" s="48">
        <f>IF(OR($A164="",$B164=""),"",B164*'MPTO_working_2-way'!$G163)</f>
        <v>2.7077922077922079</v>
      </c>
      <c r="F164" s="46">
        <f>IF(OR($A164="",$B164=""),"",'MPTO_working_2-way'!D163)</f>
        <v>1.5758919886385747</v>
      </c>
      <c r="G164" s="48">
        <f>IF(OR($A164="",$B164=""),"",'MPTO_working_2-way'!E163)</f>
        <v>2.7364367272481593</v>
      </c>
      <c r="H164" s="46">
        <f>IF(OR($A164="",$B164=""),"",'OddsRatio_working_2-way'!M163)</f>
        <v>1.5755765314519714</v>
      </c>
      <c r="I164" s="46">
        <f>IF(OR($A164="",$B164=""),"",'OddsRatio_working_2-way'!N163)</f>
        <v>2.7373884190124329</v>
      </c>
      <c r="J164" s="46">
        <f>IF('Log_working_2-way'!$D163="","",A164^('Log_working_2-way'!$D163))</f>
        <v>1.5711815546212307</v>
      </c>
      <c r="K164" s="48">
        <f>IF('Log_working_2-way'!$D163="","",B164^('Log_working_2-way'!$D163))</f>
        <v>2.7507568161284262</v>
      </c>
      <c r="L164" s="55">
        <f t="shared" si="29"/>
        <v>0.63069544364508379</v>
      </c>
      <c r="M164" s="55">
        <f t="shared" si="30"/>
        <v>0.36930455635491605</v>
      </c>
      <c r="N164" s="56">
        <v>100</v>
      </c>
      <c r="O164" s="56">
        <f t="shared" si="31"/>
        <v>35.064935064935064</v>
      </c>
      <c r="P164" s="56">
        <f t="shared" si="32"/>
        <v>61.977186311787079</v>
      </c>
      <c r="Q164" s="56">
        <f t="shared" si="33"/>
        <v>38.022813688212928</v>
      </c>
      <c r="R164" s="56">
        <f t="shared" si="34"/>
        <v>64.935064935064929</v>
      </c>
      <c r="S164" s="57">
        <f t="shared" si="35"/>
        <v>-2.957878623277864</v>
      </c>
      <c r="T164" s="57">
        <f t="shared" si="36"/>
        <v>-2.9578786232778498</v>
      </c>
      <c r="U164" t="s">
        <v>204</v>
      </c>
      <c r="V164" t="s">
        <v>97</v>
      </c>
      <c r="X164" s="40">
        <v>43994</v>
      </c>
      <c r="Y164" s="42" t="s">
        <v>512</v>
      </c>
    </row>
    <row r="165" spans="1:25" ht="15" x14ac:dyDescent="0.25">
      <c r="A165">
        <v>1.7</v>
      </c>
      <c r="B165">
        <v>2.27</v>
      </c>
      <c r="C165" s="45">
        <f t="shared" si="28"/>
        <v>2.876392847888054E-2</v>
      </c>
      <c r="D165" s="46">
        <f>IF(OR($A165="",$B165=""),"",A165*'MPTO_working_2-way'!$G164)</f>
        <v>1.748898678414097</v>
      </c>
      <c r="E165" s="48">
        <f>IF(OR($A165="",$B165=""),"",B165*'MPTO_working_2-way'!$G164)</f>
        <v>2.335294117647059</v>
      </c>
      <c r="F165" s="46">
        <f>IF(OR($A165="",$B165=""),"",'MPTO_working_2-way'!D164)</f>
        <v>1.7426055543011967</v>
      </c>
      <c r="G165" s="48">
        <f>IF(OR($A165="",$B165=""),"",'MPTO_working_2-way'!E164)</f>
        <v>2.3466099118273029</v>
      </c>
      <c r="H165" s="46">
        <f>IF(OR($A165="",$B165=""),"",'OddsRatio_working_2-way'!M164)</f>
        <v>1.7424157207132702</v>
      </c>
      <c r="I165" s="46">
        <f>IF(OR($A165="",$B165=""),"",'OddsRatio_working_2-way'!N164)</f>
        <v>2.3469542361512192</v>
      </c>
      <c r="J165" s="46">
        <f>IF('Log_working_2-way'!$D164="","",A165^('Log_working_2-way'!$D164))</f>
        <v>1.7395677440294552</v>
      </c>
      <c r="K165" s="48">
        <f>IF('Log_working_2-way'!$D164="","",B165^('Log_working_2-way'!$D164))</f>
        <v>2.352141177157876</v>
      </c>
      <c r="L165" s="55">
        <f t="shared" si="29"/>
        <v>0.5717884130982368</v>
      </c>
      <c r="M165" s="55">
        <f t="shared" si="30"/>
        <v>0.4282115869017632</v>
      </c>
      <c r="N165" s="56">
        <v>100</v>
      </c>
      <c r="O165" s="56">
        <f t="shared" si="31"/>
        <v>41.176470588235297</v>
      </c>
      <c r="P165" s="56">
        <f t="shared" si="32"/>
        <v>55.947136563876647</v>
      </c>
      <c r="Q165" s="56">
        <f t="shared" si="33"/>
        <v>44.052863436123346</v>
      </c>
      <c r="R165" s="56">
        <f t="shared" si="34"/>
        <v>58.82352941176471</v>
      </c>
      <c r="S165" s="57">
        <f t="shared" si="35"/>
        <v>-2.8763928478880487</v>
      </c>
      <c r="T165" s="57">
        <f t="shared" si="36"/>
        <v>-2.8763928478880629</v>
      </c>
      <c r="U165" t="s">
        <v>99</v>
      </c>
      <c r="V165" t="s">
        <v>52</v>
      </c>
      <c r="X165" s="40">
        <v>43994</v>
      </c>
      <c r="Y165" s="42" t="s">
        <v>491</v>
      </c>
    </row>
    <row r="166" spans="1:25" ht="15" x14ac:dyDescent="0.25">
      <c r="A166">
        <v>1.9</v>
      </c>
      <c r="B166">
        <v>1.98</v>
      </c>
      <c r="C166" s="45">
        <f t="shared" si="28"/>
        <v>3.1366294524189264E-2</v>
      </c>
      <c r="D166" s="46">
        <f>IF(OR($A166="",$B166=""),"",A166*'MPTO_working_2-way'!$G165)</f>
        <v>1.9595959595959596</v>
      </c>
      <c r="E166" s="48">
        <f>IF(OR($A166="",$B166=""),"",B166*'MPTO_working_2-way'!$G165)</f>
        <v>2.0421052631578949</v>
      </c>
      <c r="F166" s="46">
        <f>IF(OR($A166="",$B166=""),"",'MPTO_working_2-way'!D165)</f>
        <v>1.9583550234252993</v>
      </c>
      <c r="G166" s="48">
        <f>IF(OR($A166="",$B166=""),"",'MPTO_working_2-way'!E165)</f>
        <v>2.0434546442151005</v>
      </c>
      <c r="H166" s="46">
        <f>IF(OR($A166="",$B166=""),"",'OddsRatio_working_2-way'!M165)</f>
        <v>1.9583148474999099</v>
      </c>
      <c r="I166" s="46">
        <f>IF(OR($A166="",$B166=""),"",'OddsRatio_working_2-way'!N165)</f>
        <v>2.0434983894999017</v>
      </c>
      <c r="J166" s="46">
        <f>IF('Log_working_2-way'!$D165="","",A166^('Log_working_2-way'!$D165))</f>
        <v>1.9577514726651566</v>
      </c>
      <c r="K166" s="48">
        <f>IF('Log_working_2-way'!$D165="","",B166^('Log_working_2-way'!$D165))</f>
        <v>2.0441122029468173</v>
      </c>
      <c r="L166" s="55">
        <f t="shared" si="29"/>
        <v>0.51030927835051543</v>
      </c>
      <c r="M166" s="55">
        <f t="shared" si="30"/>
        <v>0.48969072164948452</v>
      </c>
      <c r="N166" s="56">
        <v>100</v>
      </c>
      <c r="O166" s="56">
        <f t="shared" si="31"/>
        <v>47.368421052631575</v>
      </c>
      <c r="P166" s="56">
        <f t="shared" si="32"/>
        <v>49.494949494949495</v>
      </c>
      <c r="Q166" s="56">
        <f t="shared" si="33"/>
        <v>50.505050505050505</v>
      </c>
      <c r="R166" s="56">
        <f t="shared" si="34"/>
        <v>52.631578947368418</v>
      </c>
      <c r="S166" s="57">
        <f t="shared" si="35"/>
        <v>-3.13662945241893</v>
      </c>
      <c r="T166" s="57">
        <f t="shared" si="36"/>
        <v>-3.1366294524189229</v>
      </c>
      <c r="U166" t="s">
        <v>458</v>
      </c>
      <c r="V166" t="s">
        <v>392</v>
      </c>
      <c r="X166" s="40">
        <v>43994</v>
      </c>
      <c r="Y166" s="42" t="s">
        <v>504</v>
      </c>
    </row>
    <row r="167" spans="1:25" ht="15" x14ac:dyDescent="0.25">
      <c r="A167">
        <v>2.0299999999999998</v>
      </c>
      <c r="B167">
        <v>1.86</v>
      </c>
      <c r="C167" s="45">
        <f t="shared" ref="C167:C201" si="37">IF(OR($A167="",$B167=""),"",(1/A167)+(1/B167)-1)</f>
        <v>3.0245246040574214E-2</v>
      </c>
      <c r="D167" s="46">
        <f>IF(OR($A167="",$B167=""),"",A167*'MPTO_working_2-way'!$G166)</f>
        <v>2.0913978494623655</v>
      </c>
      <c r="E167" s="48">
        <f>IF(OR($A167="",$B167=""),"",B167*'MPTO_working_2-way'!$G166)</f>
        <v>1.9162561576354682</v>
      </c>
      <c r="F167" s="46">
        <f>IF(OR($A167="",$B167=""),"",'MPTO_working_2-way'!D166)</f>
        <v>2.0942925287037548</v>
      </c>
      <c r="G167" s="48">
        <f>IF(OR($A167="",$B167=""),"",'MPTO_working_2-way'!E166)</f>
        <v>1.9138324294186226</v>
      </c>
      <c r="H167" s="46">
        <f>IF(OR($A167="",$B167=""),"",'OddsRatio_working_2-way'!M166)</f>
        <v>2.0943831224048783</v>
      </c>
      <c r="I167" s="46">
        <f>IF(OR($A167="",$B167=""),"",'OddsRatio_working_2-way'!N166)</f>
        <v>1.9137567818137824</v>
      </c>
      <c r="J167" s="46">
        <f>IF('Log_working_2-way'!$D166="","",A167^('Log_working_2-way'!$D166))</f>
        <v>2.0957003958101184</v>
      </c>
      <c r="K167" s="48">
        <f>IF('Log_working_2-way'!$D166="","",B167^('Log_working_2-way'!$D166))</f>
        <v>1.9126582447390832</v>
      </c>
      <c r="L167" s="55">
        <f t="shared" ref="L167:L201" si="38">(1/D167)</f>
        <v>0.47814910025706941</v>
      </c>
      <c r="M167" s="55">
        <f t="shared" ref="M167:M201" si="39">(1/E167)</f>
        <v>0.52185089974293053</v>
      </c>
      <c r="N167" s="56">
        <v>101</v>
      </c>
      <c r="O167" s="56">
        <f t="shared" ref="O167:O201" si="40">(1/A167)*((N167*A167)-N167)</f>
        <v>51.246305418719203</v>
      </c>
      <c r="P167" s="56">
        <f t="shared" ref="P167:P201" si="41">(1/B167)*((N167*B167)-N167)</f>
        <v>46.6989247311828</v>
      </c>
      <c r="Q167" s="56">
        <f t="shared" ref="Q167:Q201" si="42">(1/B167)*N167</f>
        <v>54.3010752688172</v>
      </c>
      <c r="R167" s="56">
        <f t="shared" ref="R167:R201" si="43">(1/A167)*N167</f>
        <v>49.753694581280797</v>
      </c>
      <c r="S167" s="57">
        <f t="shared" ref="S167:S201" si="44">O167-Q167</f>
        <v>-3.0547698500979976</v>
      </c>
      <c r="T167" s="57">
        <f t="shared" ref="T167:T201" si="45">P167-R167</f>
        <v>-3.0547698500979976</v>
      </c>
      <c r="U167" t="s">
        <v>468</v>
      </c>
      <c r="V167" t="s">
        <v>193</v>
      </c>
      <c r="X167" s="40">
        <v>43994</v>
      </c>
      <c r="Y167" s="42" t="s">
        <v>484</v>
      </c>
    </row>
    <row r="168" spans="1:25" ht="15" x14ac:dyDescent="0.25">
      <c r="A168">
        <v>1.56</v>
      </c>
      <c r="B168">
        <v>2.5499999999999998</v>
      </c>
      <c r="C168" s="45">
        <f t="shared" si="37"/>
        <v>3.3182503770738947E-2</v>
      </c>
      <c r="D168" s="46">
        <f>IF(OR($A168="",$B168=""),"",A168*'MPTO_working_2-way'!$G167)</f>
        <v>1.6117647058823528</v>
      </c>
      <c r="E168" s="48">
        <f>IF(OR($A168="",$B168=""),"",B168*'MPTO_working_2-way'!$G167)</f>
        <v>2.6346153846153841</v>
      </c>
      <c r="F168" s="46">
        <f>IF(OR($A168="",$B168=""),"",'MPTO_working_2-way'!D167)</f>
        <v>1.6014492753623186</v>
      </c>
      <c r="G168" s="48">
        <f>IF(OR($A168="",$B168=""),"",'MPTO_working_2-way'!E167)</f>
        <v>2.6626506024096379</v>
      </c>
      <c r="H168" s="46">
        <f>IF(OR($A168="",$B168=""),"",'OddsRatio_working_2-way'!M167)</f>
        <v>1.6010743070375286</v>
      </c>
      <c r="I168" s="46">
        <f>IF(OR($A168="",$B168=""),"",'OddsRatio_working_2-way'!N167)</f>
        <v>2.6636878141217299</v>
      </c>
      <c r="J168" s="46">
        <f>IF('Log_working_2-way'!$D167="","",A168^('Log_working_2-way'!$D167))</f>
        <v>1.5963778347531083</v>
      </c>
      <c r="K168" s="48">
        <f>IF('Log_working_2-way'!$D167="","",B168^('Log_working_2-way'!$D167))</f>
        <v>2.6767893468305748</v>
      </c>
      <c r="L168" s="55">
        <f t="shared" si="38"/>
        <v>0.62043795620437958</v>
      </c>
      <c r="M168" s="55">
        <f t="shared" si="39"/>
        <v>0.37956204379562053</v>
      </c>
      <c r="N168" s="56">
        <v>102</v>
      </c>
      <c r="O168" s="56">
        <f t="shared" si="40"/>
        <v>36.615384615384613</v>
      </c>
      <c r="P168" s="56">
        <f t="shared" si="41"/>
        <v>61.999999999999993</v>
      </c>
      <c r="Q168" s="56">
        <f t="shared" si="42"/>
        <v>40.000000000000007</v>
      </c>
      <c r="R168" s="56">
        <f t="shared" si="43"/>
        <v>65.384615384615373</v>
      </c>
      <c r="S168" s="57">
        <f t="shared" si="44"/>
        <v>-3.3846153846153939</v>
      </c>
      <c r="T168" s="57">
        <f t="shared" si="45"/>
        <v>-3.3846153846153797</v>
      </c>
      <c r="U168" t="s">
        <v>332</v>
      </c>
      <c r="V168" t="s">
        <v>343</v>
      </c>
      <c r="X168" s="40">
        <v>43994</v>
      </c>
      <c r="Y168" s="42" t="s">
        <v>499</v>
      </c>
    </row>
    <row r="169" spans="1:25" ht="15" x14ac:dyDescent="0.25">
      <c r="A169">
        <v>1.83</v>
      </c>
      <c r="B169">
        <v>2.0699999999999998</v>
      </c>
      <c r="C169" s="45">
        <f t="shared" si="37"/>
        <v>2.9539874871307603E-2</v>
      </c>
      <c r="D169" s="46">
        <f>IF(OR($A169="",$B169=""),"",A169*'MPTO_working_2-way'!$G168)</f>
        <v>1.8840579710144929</v>
      </c>
      <c r="E169" s="48">
        <f>IF(OR($A169="",$B169=""),"",B169*'MPTO_working_2-way'!$G168)</f>
        <v>2.1311475409836067</v>
      </c>
      <c r="F169" s="46">
        <f>IF(OR($A169="",$B169=""),"",'MPTO_working_2-way'!D168)</f>
        <v>1.8808371192373576</v>
      </c>
      <c r="G169" s="48">
        <f>IF(OR($A169="",$B169=""),"",'MPTO_working_2-way'!E168)</f>
        <v>2.1352836729517204</v>
      </c>
      <c r="H169" s="46">
        <f>IF(OR($A169="",$B169=""),"",'OddsRatio_working_2-way'!M168)</f>
        <v>1.8807388571985679</v>
      </c>
      <c r="I169" s="46">
        <f>IF(OR($A169="",$B169=""),"",'OddsRatio_working_2-way'!N168)</f>
        <v>2.1354103339788768</v>
      </c>
      <c r="J169" s="46">
        <f>IF('Log_working_2-way'!$D168="","",A169^('Log_working_2-way'!$D168))</f>
        <v>1.8792804075818812</v>
      </c>
      <c r="K169" s="48">
        <f>IF('Log_working_2-way'!$D168="","",B169^('Log_working_2-way'!$D168))</f>
        <v>2.137293622577233</v>
      </c>
      <c r="L169" s="55">
        <f t="shared" si="38"/>
        <v>0.53076923076923077</v>
      </c>
      <c r="M169" s="55">
        <f t="shared" si="39"/>
        <v>0.46923076923076917</v>
      </c>
      <c r="N169" s="56">
        <v>103</v>
      </c>
      <c r="O169" s="56">
        <f t="shared" si="40"/>
        <v>46.715846994535518</v>
      </c>
      <c r="P169" s="56">
        <f t="shared" si="41"/>
        <v>53.241545893719803</v>
      </c>
      <c r="Q169" s="56">
        <f t="shared" si="42"/>
        <v>49.758454106280197</v>
      </c>
      <c r="R169" s="56">
        <f t="shared" si="43"/>
        <v>56.284153005464475</v>
      </c>
      <c r="S169" s="57">
        <f t="shared" si="44"/>
        <v>-3.0426071117446796</v>
      </c>
      <c r="T169" s="57">
        <f t="shared" si="45"/>
        <v>-3.0426071117446725</v>
      </c>
      <c r="U169" t="s">
        <v>378</v>
      </c>
      <c r="V169" t="s">
        <v>347</v>
      </c>
      <c r="X169" s="40">
        <v>43994</v>
      </c>
      <c r="Y169" s="42" t="s">
        <v>491</v>
      </c>
    </row>
    <row r="170" spans="1:25" ht="15" x14ac:dyDescent="0.25">
      <c r="A170">
        <v>1.43</v>
      </c>
      <c r="B170">
        <v>2.9</v>
      </c>
      <c r="C170" s="45">
        <f t="shared" si="37"/>
        <v>4.4128285507595955E-2</v>
      </c>
      <c r="D170" s="46">
        <f>IF(OR($A170="",$B170=""),"",A170*'MPTO_working_2-way'!$G169)</f>
        <v>1.4931034482758621</v>
      </c>
      <c r="E170" s="48">
        <f>IF(OR($A170="",$B170=""),"",B170*'MPTO_working_2-way'!$G169)</f>
        <v>3.0279720279720284</v>
      </c>
      <c r="F170" s="46">
        <f>IF(OR($A170="",$B170=""),"",'MPTO_working_2-way'!D169)</f>
        <v>1.4765889264732064</v>
      </c>
      <c r="G170" s="48">
        <f>IF(OR($A170="",$B170=""),"",'MPTO_working_2-way'!E169)</f>
        <v>3.0982443033246176</v>
      </c>
      <c r="H170" s="46">
        <f>IF(OR($A170="",$B170=""),"",'OddsRatio_working_2-way'!M169)</f>
        <v>1.4757265910937543</v>
      </c>
      <c r="I170" s="46">
        <f>IF(OR($A170="",$B170=""),"",'OddsRatio_working_2-way'!N169)</f>
        <v>3.1020477280886829</v>
      </c>
      <c r="J170" s="46">
        <f>IF('Log_working_2-way'!$D169="","",A170^('Log_working_2-way'!$D169))</f>
        <v>1.4681169221935553</v>
      </c>
      <c r="K170" s="48">
        <f>IF('Log_working_2-way'!$D169="","",B170^('Log_working_2-way'!$D169))</f>
        <v>3.1362184372898758</v>
      </c>
      <c r="L170" s="55">
        <f t="shared" si="38"/>
        <v>0.66974595842956119</v>
      </c>
      <c r="M170" s="55">
        <f t="shared" si="39"/>
        <v>0.33025404157043875</v>
      </c>
      <c r="N170" s="56">
        <v>104</v>
      </c>
      <c r="O170" s="56">
        <f t="shared" si="40"/>
        <v>31.272727272727277</v>
      </c>
      <c r="P170" s="56">
        <f t="shared" si="41"/>
        <v>68.137931034482747</v>
      </c>
      <c r="Q170" s="56">
        <f t="shared" si="42"/>
        <v>35.862068965517246</v>
      </c>
      <c r="R170" s="56">
        <f t="shared" si="43"/>
        <v>72.727272727272734</v>
      </c>
      <c r="S170" s="57">
        <f t="shared" si="44"/>
        <v>-4.5893416927899686</v>
      </c>
      <c r="T170" s="57">
        <f t="shared" si="45"/>
        <v>-4.5893416927899864</v>
      </c>
      <c r="U170" t="s">
        <v>359</v>
      </c>
      <c r="V170" t="s">
        <v>344</v>
      </c>
      <c r="X170" s="40">
        <v>43994</v>
      </c>
      <c r="Y170" s="53" t="s">
        <v>484</v>
      </c>
    </row>
    <row r="171" spans="1:25" ht="15" x14ac:dyDescent="0.25">
      <c r="A171">
        <v>1.68</v>
      </c>
      <c r="B171">
        <v>2.2799999999999998</v>
      </c>
      <c r="C171" s="45">
        <f t="shared" si="37"/>
        <v>3.383458646616555E-2</v>
      </c>
      <c r="D171" s="46">
        <f>IF(OR($A171="",$B171=""),"",A171*'MPTO_working_2-way'!$G170)</f>
        <v>1.736842105263158</v>
      </c>
      <c r="E171" s="48">
        <f>IF(OR($A171="",$B171=""),"",B171*'MPTO_working_2-way'!$G170)</f>
        <v>2.3571428571428572</v>
      </c>
      <c r="F171" s="46">
        <f>IF(OR($A171="",$B171=""),"",'MPTO_working_2-way'!D170)</f>
        <v>1.7291440953412784</v>
      </c>
      <c r="G171" s="48">
        <f>IF(OR($A171="",$B171=""),"",'MPTO_working_2-way'!E170)</f>
        <v>2.3714710252600297</v>
      </c>
      <c r="H171" s="46">
        <f>IF(OR($A171="",$B171=""),"",'OddsRatio_working_2-way'!M170)</f>
        <v>1.728868986855663</v>
      </c>
      <c r="I171" s="46">
        <f>IF(OR($A171="",$B171=""),"",'OddsRatio_working_2-way'!N170)</f>
        <v>2.3719886811400706</v>
      </c>
      <c r="J171" s="46">
        <f>IF('Log_working_2-way'!$D170="","",A171^('Log_working_2-way'!$D170))</f>
        <v>1.7253734306956654</v>
      </c>
      <c r="K171" s="48">
        <f>IF('Log_working_2-way'!$D170="","",B171^('Log_working_2-way'!$D170))</f>
        <v>2.3786002597874161</v>
      </c>
      <c r="L171" s="55">
        <f t="shared" si="38"/>
        <v>0.57575757575757569</v>
      </c>
      <c r="M171" s="55">
        <f t="shared" si="39"/>
        <v>0.42424242424242425</v>
      </c>
      <c r="N171" s="56">
        <v>105</v>
      </c>
      <c r="O171" s="56">
        <f t="shared" si="40"/>
        <v>42.5</v>
      </c>
      <c r="P171" s="56">
        <f t="shared" si="41"/>
        <v>58.947368421052623</v>
      </c>
      <c r="Q171" s="56">
        <f t="shared" si="42"/>
        <v>46.05263157894737</v>
      </c>
      <c r="R171" s="56">
        <f t="shared" si="43"/>
        <v>62.5</v>
      </c>
      <c r="S171" s="57">
        <f t="shared" si="44"/>
        <v>-3.5526315789473699</v>
      </c>
      <c r="T171" s="57">
        <f t="shared" si="45"/>
        <v>-3.552631578947377</v>
      </c>
      <c r="U171" t="s">
        <v>329</v>
      </c>
      <c r="V171" t="s">
        <v>348</v>
      </c>
      <c r="X171" s="40">
        <v>43994</v>
      </c>
      <c r="Y171" s="42" t="s">
        <v>493</v>
      </c>
    </row>
    <row r="172" spans="1:25" ht="15" x14ac:dyDescent="0.25">
      <c r="A172">
        <v>2.2799999999999998</v>
      </c>
      <c r="B172">
        <v>1.67</v>
      </c>
      <c r="C172" s="45">
        <f t="shared" si="37"/>
        <v>3.7398886437651102E-2</v>
      </c>
      <c r="D172" s="46">
        <f>IF(OR($A172="",$B172=""),"",A172*'MPTO_working_2-way'!$G171)</f>
        <v>2.3652694610778444</v>
      </c>
      <c r="E172" s="48">
        <f>IF(OR($A172="",$B172=""),"",B172*'MPTO_working_2-way'!$G171)</f>
        <v>1.7324561403508774</v>
      </c>
      <c r="F172" s="46">
        <f>IF(OR($A172="",$B172=""),"",'MPTO_working_2-way'!D171)</f>
        <v>2.3815361521140859</v>
      </c>
      <c r="G172" s="48">
        <f>IF(OR($A172="",$B172=""),"",'MPTO_working_2-way'!E171)</f>
        <v>1.723831944947483</v>
      </c>
      <c r="H172" s="46">
        <f>IF(OR($A172="",$B172=""),"",'OddsRatio_working_2-way'!M171)</f>
        <v>2.382189480930176</v>
      </c>
      <c r="I172" s="46">
        <f>IF(OR($A172="",$B172=""),"",'OddsRatio_working_2-way'!N171)</f>
        <v>1.7234898064243891</v>
      </c>
      <c r="J172" s="46">
        <f>IF('Log_working_2-way'!$D171="","",A172^('Log_working_2-way'!$D171))</f>
        <v>2.3897292266228689</v>
      </c>
      <c r="K172" s="48">
        <f>IF('Log_working_2-way'!$D171="","",B172^('Log_working_2-way'!$D171))</f>
        <v>1.7195646323348297</v>
      </c>
      <c r="L172" s="55">
        <f t="shared" si="38"/>
        <v>0.42278481012658226</v>
      </c>
      <c r="M172" s="55">
        <f t="shared" si="39"/>
        <v>0.57721518987341769</v>
      </c>
      <c r="N172" s="56">
        <v>106</v>
      </c>
      <c r="O172" s="56">
        <f t="shared" si="40"/>
        <v>59.508771929824555</v>
      </c>
      <c r="P172" s="56">
        <f t="shared" si="41"/>
        <v>42.526946107784426</v>
      </c>
      <c r="Q172" s="56">
        <f t="shared" si="42"/>
        <v>63.473053892215574</v>
      </c>
      <c r="R172" s="56">
        <f t="shared" si="43"/>
        <v>46.491228070175438</v>
      </c>
      <c r="S172" s="57">
        <f t="shared" si="44"/>
        <v>-3.9642819623910199</v>
      </c>
      <c r="T172" s="57">
        <f t="shared" si="45"/>
        <v>-3.9642819623910128</v>
      </c>
      <c r="U172" t="s">
        <v>470</v>
      </c>
      <c r="V172" t="s">
        <v>173</v>
      </c>
      <c r="X172" s="40">
        <v>43994</v>
      </c>
      <c r="Y172" s="42" t="s">
        <v>488</v>
      </c>
    </row>
    <row r="173" spans="1:25" ht="15" x14ac:dyDescent="0.25">
      <c r="A173">
        <v>2.29</v>
      </c>
      <c r="B173">
        <v>1.67</v>
      </c>
      <c r="C173" s="45">
        <f t="shared" si="37"/>
        <v>3.5483617917004384E-2</v>
      </c>
      <c r="D173" s="46">
        <f>IF(OR($A173="",$B173=""),"",A173*'MPTO_working_2-way'!$G172)</f>
        <v>2.3712574850299402</v>
      </c>
      <c r="E173" s="48">
        <f>IF(OR($A173="",$B173=""),"",B173*'MPTO_working_2-way'!$G172)</f>
        <v>1.7292576419213972</v>
      </c>
      <c r="F173" s="46">
        <f>IF(OR($A173="",$B173=""),"",'MPTO_working_2-way'!D172)</f>
        <v>2.3869799956308713</v>
      </c>
      <c r="G173" s="48">
        <f>IF(OR($A173="",$B173=""),"",'MPTO_working_2-way'!E172)</f>
        <v>1.7209909322052965</v>
      </c>
      <c r="H173" s="46">
        <f>IF(OR($A173="",$B173=""),"",'OddsRatio_working_2-way'!M172)</f>
        <v>2.3875781543136072</v>
      </c>
      <c r="I173" s="46">
        <f>IF(OR($A173="",$B173=""),"",'OddsRatio_working_2-way'!N172)</f>
        <v>1.7206801266590057</v>
      </c>
      <c r="J173" s="46">
        <f>IF('Log_working_2-way'!$D172="","",A173^('Log_working_2-way'!$D172))</f>
        <v>2.394851636566246</v>
      </c>
      <c r="K173" s="48">
        <f>IF('Log_working_2-way'!$D172="","",B173^('Log_working_2-way'!$D172))</f>
        <v>1.7169221254682223</v>
      </c>
      <c r="L173" s="55">
        <f t="shared" si="38"/>
        <v>0.42171717171717171</v>
      </c>
      <c r="M173" s="55">
        <f t="shared" si="39"/>
        <v>0.5782828282828284</v>
      </c>
      <c r="N173" s="56">
        <v>107</v>
      </c>
      <c r="O173" s="56">
        <f t="shared" si="40"/>
        <v>60.275109170305683</v>
      </c>
      <c r="P173" s="56">
        <f t="shared" si="41"/>
        <v>42.928143712574851</v>
      </c>
      <c r="Q173" s="56">
        <f t="shared" si="42"/>
        <v>64.071856287425149</v>
      </c>
      <c r="R173" s="56">
        <f t="shared" si="43"/>
        <v>46.724890829694324</v>
      </c>
      <c r="S173" s="57">
        <f t="shared" si="44"/>
        <v>-3.796747117119466</v>
      </c>
      <c r="T173" s="57">
        <f t="shared" si="45"/>
        <v>-3.7967471171194731</v>
      </c>
      <c r="U173" t="s">
        <v>144</v>
      </c>
      <c r="V173" t="s">
        <v>106</v>
      </c>
      <c r="X173" s="40">
        <v>43994</v>
      </c>
      <c r="Y173" s="42" t="s">
        <v>499</v>
      </c>
    </row>
    <row r="174" spans="1:25" ht="15" x14ac:dyDescent="0.25">
      <c r="A174">
        <v>1.93</v>
      </c>
      <c r="B174">
        <v>1.96</v>
      </c>
      <c r="C174" s="45">
        <f t="shared" si="37"/>
        <v>2.8338796658559762E-2</v>
      </c>
      <c r="D174" s="46">
        <f>IF(OR($A174="",$B174=""),"",A174*'MPTO_working_2-way'!$G173)</f>
        <v>1.9846938775510203</v>
      </c>
      <c r="E174" s="48">
        <f>IF(OR($A174="",$B174=""),"",B174*'MPTO_working_2-way'!$G173)</f>
        <v>2.0155440414507773</v>
      </c>
      <c r="F174" s="46">
        <f>IF(OR($A174="",$B174=""),"",'MPTO_working_2-way'!D173)</f>
        <v>1.9842635333613092</v>
      </c>
      <c r="G174" s="48">
        <f>IF(OR($A174="",$B174=""),"",'MPTO_working_2-way'!E173)</f>
        <v>2.0159880622468553</v>
      </c>
      <c r="H174" s="46">
        <f>IF(OR($A174="",$B174=""),"",'OddsRatio_working_2-way'!M173)</f>
        <v>1.9842509842514759</v>
      </c>
      <c r="I174" s="46">
        <f>IF(OR($A174="",$B174=""),"",'OddsRatio_working_2-way'!N173)</f>
        <v>2.0160010160015238</v>
      </c>
      <c r="J174" s="46">
        <f>IF('Log_working_2-way'!$D173="","",A174^('Log_working_2-way'!$D173))</f>
        <v>1.9840560014719333</v>
      </c>
      <c r="K174" s="48">
        <f>IF('Log_working_2-way'!$D173="","",B174^('Log_working_2-way'!$D173))</f>
        <v>2.0162023284286739</v>
      </c>
      <c r="L174" s="55">
        <f t="shared" si="38"/>
        <v>0.50385604113110538</v>
      </c>
      <c r="M174" s="55">
        <f t="shared" si="39"/>
        <v>0.49614395886889456</v>
      </c>
      <c r="N174" s="56">
        <v>108</v>
      </c>
      <c r="O174" s="56">
        <f t="shared" si="40"/>
        <v>52.04145077720208</v>
      </c>
      <c r="P174" s="56">
        <f t="shared" si="41"/>
        <v>52.897959183673471</v>
      </c>
      <c r="Q174" s="56">
        <f t="shared" si="42"/>
        <v>55.102040816326529</v>
      </c>
      <c r="R174" s="56">
        <f t="shared" si="43"/>
        <v>55.958549222797934</v>
      </c>
      <c r="S174" s="57">
        <f t="shared" si="44"/>
        <v>-3.0605900391244489</v>
      </c>
      <c r="T174" s="57">
        <f t="shared" si="45"/>
        <v>-3.0605900391244631</v>
      </c>
      <c r="U174" t="s">
        <v>185</v>
      </c>
      <c r="V174" t="s">
        <v>175</v>
      </c>
      <c r="X174" s="40">
        <v>43994</v>
      </c>
      <c r="Y174" s="42" t="s">
        <v>489</v>
      </c>
    </row>
    <row r="175" spans="1:25" ht="15" x14ac:dyDescent="0.25">
      <c r="A175">
        <v>1.6</v>
      </c>
      <c r="B175">
        <v>2.42</v>
      </c>
      <c r="C175" s="45">
        <f t="shared" si="37"/>
        <v>3.8223140495867725E-2</v>
      </c>
      <c r="D175" s="46">
        <f>IF(OR($A175="",$B175=""),"",A175*'MPTO_working_2-way'!$G174)</f>
        <v>1.6611570247933884</v>
      </c>
      <c r="E175" s="48">
        <f>IF(OR($A175="",$B175=""),"",B175*'MPTO_working_2-way'!$G174)</f>
        <v>2.5124999999999997</v>
      </c>
      <c r="F175" s="46">
        <f>IF(OR($A175="",$B175=""),"",'MPTO_working_2-way'!D174)</f>
        <v>1.6504688832054561</v>
      </c>
      <c r="G175" s="48">
        <f>IF(OR($A175="",$B175=""),"",'MPTO_working_2-way'!E174)</f>
        <v>2.5373525557011791</v>
      </c>
      <c r="H175" s="46">
        <f>IF(OR($A175="",$B175=""),"",'OddsRatio_working_2-way'!M174)</f>
        <v>1.6500270850261594</v>
      </c>
      <c r="I175" s="46">
        <f>IF(OR($A175="",$B175=""),"",'OddsRatio_working_2-way'!N174)</f>
        <v>2.5383974345619098</v>
      </c>
      <c r="J175" s="46">
        <f>IF('Log_working_2-way'!$D174="","",A175^('Log_working_2-way'!$D174))</f>
        <v>1.6451549975466908</v>
      </c>
      <c r="K175" s="48">
        <f>IF('Log_working_2-way'!$D174="","",B175^('Log_working_2-way'!$D174))</f>
        <v>2.5500151185411704</v>
      </c>
      <c r="L175" s="55">
        <f t="shared" si="38"/>
        <v>0.60199004975124382</v>
      </c>
      <c r="M175" s="55">
        <f t="shared" si="39"/>
        <v>0.39800995024875624</v>
      </c>
      <c r="N175" s="56">
        <v>109</v>
      </c>
      <c r="O175" s="56">
        <f t="shared" si="40"/>
        <v>40.875</v>
      </c>
      <c r="P175" s="56">
        <f t="shared" si="41"/>
        <v>63.958677685950406</v>
      </c>
      <c r="Q175" s="56">
        <f t="shared" si="42"/>
        <v>45.041322314049587</v>
      </c>
      <c r="R175" s="56">
        <f t="shared" si="43"/>
        <v>68.125</v>
      </c>
      <c r="S175" s="57">
        <f t="shared" si="44"/>
        <v>-4.1663223140495873</v>
      </c>
      <c r="T175" s="57">
        <f t="shared" si="45"/>
        <v>-4.1663223140495944</v>
      </c>
      <c r="U175" t="s">
        <v>149</v>
      </c>
      <c r="V175" t="s">
        <v>174</v>
      </c>
      <c r="X175" s="40">
        <v>43994</v>
      </c>
      <c r="Y175" s="53" t="s">
        <v>489</v>
      </c>
    </row>
    <row r="176" spans="1:25" ht="15" x14ac:dyDescent="0.25">
      <c r="A176">
        <v>1.41</v>
      </c>
      <c r="B176">
        <v>2.96</v>
      </c>
      <c r="C176" s="45">
        <f t="shared" si="37"/>
        <v>4.7057695993866222E-2</v>
      </c>
      <c r="D176" s="46">
        <f>IF(OR($A176="",$B176=""),"",A176*'MPTO_working_2-way'!$G175)</f>
        <v>1.4763513513513513</v>
      </c>
      <c r="E176" s="48">
        <f>IF(OR($A176="",$B176=""),"",B176*'MPTO_working_2-way'!$G175)</f>
        <v>3.0992907801418439</v>
      </c>
      <c r="F176" s="46">
        <f>IF(OR($A176="",$B176=""),"",'MPTO_working_2-way'!D175)</f>
        <v>1.458382835977357</v>
      </c>
      <c r="G176" s="48">
        <f>IF(OR($A176="",$B176=""),"",'MPTO_working_2-way'!E175)</f>
        <v>3.1815825583168165</v>
      </c>
      <c r="H176" s="46">
        <f>IF(OR($A176="",$B176=""),"",'OddsRatio_working_2-way'!M175)</f>
        <v>1.4573660169594891</v>
      </c>
      <c r="I176" s="46">
        <f>IF(OR($A176="",$B176=""),"",'OddsRatio_working_2-way'!N175)</f>
        <v>3.1864326664404854</v>
      </c>
      <c r="J176" s="46">
        <f>IF('Log_working_2-way'!$D175="","",A176^('Log_working_2-way'!$D175))</f>
        <v>1.4490655135224593</v>
      </c>
      <c r="K176" s="48">
        <f>IF('Log_working_2-way'!$D175="","",B176^('Log_working_2-way'!$D175))</f>
        <v>3.2268465733439986</v>
      </c>
      <c r="L176" s="55">
        <f t="shared" si="38"/>
        <v>0.67734553775743711</v>
      </c>
      <c r="M176" s="55">
        <f t="shared" si="39"/>
        <v>0.32265446224256294</v>
      </c>
      <c r="N176" s="56">
        <v>110</v>
      </c>
      <c r="O176" s="56">
        <f t="shared" si="40"/>
        <v>31.985815602836876</v>
      </c>
      <c r="P176" s="56">
        <f t="shared" si="41"/>
        <v>72.837837837837839</v>
      </c>
      <c r="Q176" s="56">
        <f t="shared" si="42"/>
        <v>37.162162162162161</v>
      </c>
      <c r="R176" s="56">
        <f t="shared" si="43"/>
        <v>78.01418439716312</v>
      </c>
      <c r="S176" s="57">
        <f t="shared" si="44"/>
        <v>-5.1763465593252853</v>
      </c>
      <c r="T176" s="57">
        <f t="shared" si="45"/>
        <v>-5.1763465593252818</v>
      </c>
      <c r="U176" t="s">
        <v>223</v>
      </c>
      <c r="V176" t="s">
        <v>216</v>
      </c>
      <c r="X176" s="40">
        <v>43994</v>
      </c>
      <c r="Y176" s="42" t="s">
        <v>512</v>
      </c>
    </row>
    <row r="177" spans="1:25" ht="15" x14ac:dyDescent="0.25">
      <c r="A177">
        <v>1.67</v>
      </c>
      <c r="B177">
        <v>2.2999999999999998</v>
      </c>
      <c r="C177" s="45">
        <f t="shared" si="37"/>
        <v>3.3585003905233002E-2</v>
      </c>
      <c r="D177" s="46">
        <f>IF(OR($A177="",$B177=""),"",A177*'MPTO_working_2-way'!$G176)</f>
        <v>1.7260869565217389</v>
      </c>
      <c r="E177" s="48">
        <f>IF(OR($A177="",$B177=""),"",B177*'MPTO_working_2-way'!$G176)</f>
        <v>2.3772455089820359</v>
      </c>
      <c r="F177" s="46">
        <f>IF(OR($A177="",$B177=""),"",'MPTO_working_2-way'!D176)</f>
        <v>1.7181838514873629</v>
      </c>
      <c r="G177" s="48">
        <f>IF(OR($A177="",$B177=""),"",'MPTO_working_2-way'!E176)</f>
        <v>2.3924011211460603</v>
      </c>
      <c r="H177" s="46">
        <f>IF(OR($A177="",$B177=""),"",'OddsRatio_working_2-way'!M176)</f>
        <v>1.7179029289427752</v>
      </c>
      <c r="I177" s="46">
        <f>IF(OR($A177="",$B177=""),"",'OddsRatio_working_2-way'!N176)</f>
        <v>2.3929459815307572</v>
      </c>
      <c r="J177" s="46">
        <f>IF('Log_working_2-way'!$D176="","",A177^('Log_working_2-way'!$D176))</f>
        <v>1.7143143993241288</v>
      </c>
      <c r="K177" s="48">
        <f>IF('Log_working_2-way'!$D176="","",B177^('Log_working_2-way'!$D176))</f>
        <v>2.399943779582375</v>
      </c>
      <c r="L177" s="55">
        <f t="shared" si="38"/>
        <v>0.57934508816120911</v>
      </c>
      <c r="M177" s="55">
        <f t="shared" si="39"/>
        <v>0.42065491183879095</v>
      </c>
      <c r="N177" s="56">
        <v>111</v>
      </c>
      <c r="O177" s="56">
        <f t="shared" si="40"/>
        <v>44.532934131736532</v>
      </c>
      <c r="P177" s="56">
        <f t="shared" si="41"/>
        <v>62.739130434782609</v>
      </c>
      <c r="Q177" s="56">
        <f t="shared" si="42"/>
        <v>48.260869565217398</v>
      </c>
      <c r="R177" s="56">
        <f t="shared" si="43"/>
        <v>66.467065868263475</v>
      </c>
      <c r="S177" s="57">
        <f t="shared" si="44"/>
        <v>-3.7279354334808659</v>
      </c>
      <c r="T177" s="57">
        <f t="shared" si="45"/>
        <v>-3.7279354334808659</v>
      </c>
      <c r="U177" t="s">
        <v>221</v>
      </c>
      <c r="V177" t="s">
        <v>218</v>
      </c>
      <c r="X177" s="40">
        <v>43994</v>
      </c>
      <c r="Y177" s="42" t="s">
        <v>484</v>
      </c>
    </row>
    <row r="178" spans="1:25" ht="15" x14ac:dyDescent="0.25">
      <c r="A178">
        <v>2.4300000000000002</v>
      </c>
      <c r="B178">
        <v>1.57</v>
      </c>
      <c r="C178" s="45">
        <f t="shared" si="37"/>
        <v>4.846530890409162E-2</v>
      </c>
      <c r="D178" s="46">
        <f>IF(OR($A178="",$B178=""),"",A178*'MPTO_working_2-way'!$G177)</f>
        <v>2.547770700636943</v>
      </c>
      <c r="E178" s="48">
        <f>IF(OR($A178="",$B178=""),"",B178*'MPTO_working_2-way'!$G177)</f>
        <v>1.6460905349794239</v>
      </c>
      <c r="F178" s="46">
        <f>IF(OR($A178="",$B178=""),"",'MPTO_working_2-way'!D177)</f>
        <v>2.5820446008595312</v>
      </c>
      <c r="G178" s="48">
        <f>IF(OR($A178="",$B178=""),"",'MPTO_working_2-way'!E177)</f>
        <v>1.6320934311565529</v>
      </c>
      <c r="H178" s="46">
        <f>IF(OR($A178="",$B178=""),"",'OddsRatio_working_2-way'!M177)</f>
        <v>2.5839103288458478</v>
      </c>
      <c r="I178" s="46">
        <f>IF(OR($A178="",$B178=""),"",'OddsRatio_working_2-way'!N177)</f>
        <v>1.6313488723371565</v>
      </c>
      <c r="J178" s="46">
        <f>IF('Log_working_2-way'!$D177="","",A178^('Log_working_2-way'!$D177))</f>
        <v>2.6001815147642611</v>
      </c>
      <c r="K178" s="48">
        <f>IF('Log_working_2-way'!$D177="","",B178^('Log_working_2-way'!$D177))</f>
        <v>1.6249291038371019</v>
      </c>
      <c r="L178" s="55">
        <f t="shared" si="38"/>
        <v>0.39249999999999996</v>
      </c>
      <c r="M178" s="55">
        <f t="shared" si="39"/>
        <v>0.60749999999999993</v>
      </c>
      <c r="N178" s="56">
        <v>112</v>
      </c>
      <c r="O178" s="56">
        <f t="shared" si="40"/>
        <v>65.909465020576135</v>
      </c>
      <c r="P178" s="56">
        <f t="shared" si="41"/>
        <v>40.662420382165607</v>
      </c>
      <c r="Q178" s="56">
        <f t="shared" si="42"/>
        <v>71.337579617834393</v>
      </c>
      <c r="R178" s="56">
        <f t="shared" si="43"/>
        <v>46.090534979423865</v>
      </c>
      <c r="S178" s="57">
        <f t="shared" si="44"/>
        <v>-5.4281145972582578</v>
      </c>
      <c r="T178" s="57">
        <f t="shared" si="45"/>
        <v>-5.4281145972582578</v>
      </c>
      <c r="U178" t="s">
        <v>177</v>
      </c>
      <c r="V178" t="s">
        <v>120</v>
      </c>
      <c r="X178" s="40">
        <v>43994</v>
      </c>
      <c r="Y178" s="42" t="s">
        <v>486</v>
      </c>
    </row>
    <row r="179" spans="1:25" ht="15" x14ac:dyDescent="0.25">
      <c r="A179">
        <v>2.12</v>
      </c>
      <c r="B179">
        <v>1.79</v>
      </c>
      <c r="C179" s="45">
        <f t="shared" si="37"/>
        <v>3.0357331084642114E-2</v>
      </c>
      <c r="D179" s="46">
        <f>IF(OR($A179="",$B179=""),"",A179*'MPTO_working_2-way'!$G178)</f>
        <v>2.1843575418994412</v>
      </c>
      <c r="E179" s="48">
        <f>IF(OR($A179="",$B179=""),"",B179*'MPTO_working_2-way'!$G178)</f>
        <v>1.8443396226415094</v>
      </c>
      <c r="F179" s="46">
        <f>IF(OR($A179="",$B179=""),"",'MPTO_working_2-way'!D178)</f>
        <v>2.1904871854075272</v>
      </c>
      <c r="G179" s="48">
        <f>IF(OR($A179="",$B179=""),"",'MPTO_working_2-way'!E178)</f>
        <v>1.8399922420480992</v>
      </c>
      <c r="H179" s="46">
        <f>IF(OR($A179="",$B179=""),"",'OddsRatio_working_2-way'!M178)</f>
        <v>2.1906811155751749</v>
      </c>
      <c r="I179" s="46">
        <f>IF(OR($A179="",$B179=""),"",'OddsRatio_working_2-way'!N178)</f>
        <v>1.8398554297360612</v>
      </c>
      <c r="J179" s="46">
        <f>IF('Log_working_2-way'!$D178="","",A179^('Log_working_2-way'!$D178))</f>
        <v>2.1934793420182777</v>
      </c>
      <c r="K179" s="48">
        <f>IF('Log_working_2-way'!$D178="","",B179^('Log_working_2-way'!$D178))</f>
        <v>1.8378863083703576</v>
      </c>
      <c r="L179" s="55">
        <f t="shared" si="38"/>
        <v>0.45780051150895146</v>
      </c>
      <c r="M179" s="55">
        <f t="shared" si="39"/>
        <v>0.5421994884910486</v>
      </c>
      <c r="N179" s="56">
        <v>113</v>
      </c>
      <c r="O179" s="56">
        <f t="shared" si="40"/>
        <v>59.698113207547166</v>
      </c>
      <c r="P179" s="56">
        <f t="shared" si="41"/>
        <v>49.871508379888269</v>
      </c>
      <c r="Q179" s="56">
        <f t="shared" si="42"/>
        <v>63.128491620111731</v>
      </c>
      <c r="R179" s="56">
        <f t="shared" si="43"/>
        <v>53.301886792452827</v>
      </c>
      <c r="S179" s="57">
        <f t="shared" si="44"/>
        <v>-3.4303784125645649</v>
      </c>
      <c r="T179" s="57">
        <f t="shared" si="45"/>
        <v>-3.4303784125645578</v>
      </c>
      <c r="U179" t="s">
        <v>111</v>
      </c>
      <c r="V179" t="s">
        <v>110</v>
      </c>
      <c r="X179" s="40">
        <v>43994</v>
      </c>
      <c r="Y179" s="42" t="s">
        <v>496</v>
      </c>
    </row>
    <row r="180" spans="1:25" ht="15" x14ac:dyDescent="0.25">
      <c r="A180">
        <v>1.69</v>
      </c>
      <c r="B180">
        <v>2.23</v>
      </c>
      <c r="C180" s="45">
        <f t="shared" si="37"/>
        <v>4.0146469604903645E-2</v>
      </c>
      <c r="D180" s="46">
        <f>IF(OR($A180="",$B180=""),"",A180*'MPTO_working_2-way'!$G179)</f>
        <v>1.7578475336322872</v>
      </c>
      <c r="E180" s="48">
        <f>IF(OR($A180="",$B180=""),"",B180*'MPTO_working_2-way'!$G179)</f>
        <v>2.3195266272189352</v>
      </c>
      <c r="F180" s="46">
        <f>IF(OR($A180="",$B180=""),"",'MPTO_working_2-way'!D179)</f>
        <v>1.7493443498038854</v>
      </c>
      <c r="G180" s="48">
        <f>IF(OR($A180="",$B180=""),"",'MPTO_working_2-way'!E179)</f>
        <v>2.3344999535416733</v>
      </c>
      <c r="H180" s="46">
        <f>IF(OR($A180="",$B180=""),"",'OddsRatio_working_2-way'!M179)</f>
        <v>1.7489830503797115</v>
      </c>
      <c r="I180" s="46">
        <f>IF(OR($A180="",$B180=""),"",'OddsRatio_working_2-way'!N179)</f>
        <v>2.3351436985029639</v>
      </c>
      <c r="J180" s="46">
        <f>IF('Log_working_2-way'!$D179="","",A180^('Log_working_2-way'!$D179))</f>
        <v>1.7451064167640695</v>
      </c>
      <c r="K180" s="48">
        <f>IF('Log_working_2-way'!$D179="","",B180^('Log_working_2-way'!$D179))</f>
        <v>2.3420901732972235</v>
      </c>
      <c r="L180" s="55">
        <f t="shared" si="38"/>
        <v>0.56887755102040816</v>
      </c>
      <c r="M180" s="55">
        <f t="shared" si="39"/>
        <v>0.43112244897959179</v>
      </c>
      <c r="N180" s="56">
        <v>114</v>
      </c>
      <c r="O180" s="56">
        <f t="shared" si="40"/>
        <v>46.544378698224854</v>
      </c>
      <c r="P180" s="56">
        <f t="shared" si="41"/>
        <v>62.878923766816143</v>
      </c>
      <c r="Q180" s="56">
        <f t="shared" si="42"/>
        <v>51.121076233183857</v>
      </c>
      <c r="R180" s="56">
        <f t="shared" si="43"/>
        <v>67.455621301775153</v>
      </c>
      <c r="S180" s="57">
        <f t="shared" si="44"/>
        <v>-4.5766975349590027</v>
      </c>
      <c r="T180" s="57">
        <f t="shared" si="45"/>
        <v>-4.5766975349590098</v>
      </c>
      <c r="U180" t="s">
        <v>113</v>
      </c>
      <c r="V180" t="s">
        <v>59</v>
      </c>
      <c r="X180" s="40">
        <v>43994</v>
      </c>
      <c r="Y180" s="42" t="s">
        <v>499</v>
      </c>
    </row>
    <row r="181" spans="1:25" ht="15" x14ac:dyDescent="0.25">
      <c r="A181">
        <v>2.31</v>
      </c>
      <c r="B181">
        <v>1.68</v>
      </c>
      <c r="C181" s="45">
        <f t="shared" si="37"/>
        <v>2.813852813852824E-2</v>
      </c>
      <c r="D181" s="46">
        <f>IF(OR($A181="",$B181=""),"",A181*'MPTO_working_2-way'!$G180)</f>
        <v>2.3750000000000004</v>
      </c>
      <c r="E181" s="48">
        <f>IF(OR($A181="",$B181=""),"",B181*'MPTO_working_2-way'!$G180)</f>
        <v>1.7272727272727273</v>
      </c>
      <c r="F181" s="46">
        <f>IF(OR($A181="",$B181=""),"",'MPTO_working_2-way'!D180)</f>
        <v>2.3875968992248064</v>
      </c>
      <c r="G181" s="48">
        <f>IF(OR($A181="",$B181=""),"",'MPTO_working_2-way'!E180)</f>
        <v>1.7206703910614525</v>
      </c>
      <c r="H181" s="46">
        <f>IF(OR($A181="",$B181=""),"",'OddsRatio_working_2-way'!M180)</f>
        <v>2.3879735545878726</v>
      </c>
      <c r="I181" s="46">
        <f>IF(OR($A181="",$B181=""),"",'OddsRatio_working_2-way'!N180)</f>
        <v>1.7204748222288193</v>
      </c>
      <c r="J181" s="46">
        <f>IF('Log_working_2-way'!$D180="","",A181^('Log_working_2-way'!$D180))</f>
        <v>2.3937530589126359</v>
      </c>
      <c r="K181" s="48">
        <f>IF('Log_working_2-way'!$D180="","",B181^('Log_working_2-way'!$D180))</f>
        <v>1.7174872145429791</v>
      </c>
      <c r="L181" s="55">
        <f t="shared" si="38"/>
        <v>0.42105263157894729</v>
      </c>
      <c r="M181" s="55">
        <f t="shared" si="39"/>
        <v>0.57894736842105265</v>
      </c>
      <c r="N181" s="56">
        <v>115</v>
      </c>
      <c r="O181" s="56">
        <f t="shared" si="40"/>
        <v>65.216450216450227</v>
      </c>
      <c r="P181" s="56">
        <f t="shared" si="41"/>
        <v>46.547619047619044</v>
      </c>
      <c r="Q181" s="56">
        <f t="shared" si="42"/>
        <v>68.452380952380949</v>
      </c>
      <c r="R181" s="56">
        <f t="shared" si="43"/>
        <v>49.78354978354978</v>
      </c>
      <c r="S181" s="57">
        <f t="shared" si="44"/>
        <v>-3.2359307359307223</v>
      </c>
      <c r="T181" s="57">
        <f t="shared" si="45"/>
        <v>-3.2359307359307365</v>
      </c>
      <c r="U181" t="s">
        <v>179</v>
      </c>
      <c r="V181" t="s">
        <v>176</v>
      </c>
      <c r="X181" s="40">
        <v>43994</v>
      </c>
      <c r="Y181" s="42" t="s">
        <v>499</v>
      </c>
    </row>
    <row r="182" spans="1:25" ht="15" x14ac:dyDescent="0.25">
      <c r="A182">
        <v>2.79</v>
      </c>
      <c r="B182">
        <v>1.47</v>
      </c>
      <c r="C182" s="45">
        <f t="shared" si="37"/>
        <v>3.8695047911637692E-2</v>
      </c>
      <c r="D182" s="46">
        <f>IF(OR($A182="",$B182=""),"",A182*'MPTO_working_2-way'!$G181)</f>
        <v>2.8979591836734691</v>
      </c>
      <c r="E182" s="48">
        <f>IF(OR($A182="",$B182=""),"",B182*'MPTO_working_2-way'!$G181)</f>
        <v>1.5268817204301073</v>
      </c>
      <c r="F182" s="46">
        <f>IF(OR($A182="",$B182=""),"",'MPTO_working_2-way'!D181)</f>
        <v>2.9491964189407831</v>
      </c>
      <c r="G182" s="48">
        <f>IF(OR($A182="",$B182=""),"",'MPTO_working_2-way'!E181)</f>
        <v>1.5130319296109787</v>
      </c>
      <c r="H182" s="46">
        <f>IF(OR($A182="",$B182=""),"",'OddsRatio_working_2-way'!M181)</f>
        <v>2.9515405807458559</v>
      </c>
      <c r="I182" s="46">
        <f>IF(OR($A182="",$B182=""),"",'OddsRatio_working_2-way'!N181)</f>
        <v>1.5124156832125992</v>
      </c>
      <c r="J182" s="46">
        <f>IF('Log_working_2-way'!$D181="","",A182^('Log_working_2-way'!$D181))</f>
        <v>2.9760334965497401</v>
      </c>
      <c r="K182" s="48">
        <f>IF('Log_working_2-way'!$D181="","",B182^('Log_working_2-way'!$D181))</f>
        <v>1.5060642958458816</v>
      </c>
      <c r="L182" s="55">
        <f t="shared" si="38"/>
        <v>0.34507042253521131</v>
      </c>
      <c r="M182" s="55">
        <f t="shared" si="39"/>
        <v>0.65492957746478886</v>
      </c>
      <c r="N182" s="56">
        <v>116</v>
      </c>
      <c r="O182" s="56">
        <f t="shared" si="40"/>
        <v>74.422939068100348</v>
      </c>
      <c r="P182" s="56">
        <f t="shared" si="41"/>
        <v>37.088435374149668</v>
      </c>
      <c r="Q182" s="56">
        <f t="shared" si="42"/>
        <v>78.911564625850332</v>
      </c>
      <c r="R182" s="56">
        <f t="shared" si="43"/>
        <v>41.577060931899638</v>
      </c>
      <c r="S182" s="57">
        <f t="shared" si="44"/>
        <v>-4.4886255577499838</v>
      </c>
      <c r="T182" s="57">
        <f t="shared" si="45"/>
        <v>-4.4886255577499696</v>
      </c>
      <c r="U182" t="s">
        <v>121</v>
      </c>
      <c r="V182" t="s">
        <v>161</v>
      </c>
      <c r="X182" s="40">
        <v>43994</v>
      </c>
      <c r="Y182" s="42" t="s">
        <v>494</v>
      </c>
    </row>
    <row r="183" spans="1:25" ht="15" x14ac:dyDescent="0.25">
      <c r="A183">
        <v>2.72</v>
      </c>
      <c r="B183">
        <v>1.49</v>
      </c>
      <c r="C183" s="45">
        <f t="shared" si="37"/>
        <v>3.8787998420844794E-2</v>
      </c>
      <c r="D183" s="46">
        <f>IF(OR($A183="",$B183=""),"",A183*'MPTO_working_2-way'!$G182)</f>
        <v>2.825503355704698</v>
      </c>
      <c r="E183" s="48">
        <f>IF(OR($A183="",$B183=""),"",B183*'MPTO_working_2-way'!$G182)</f>
        <v>1.5477941176470587</v>
      </c>
      <c r="F183" s="46">
        <f>IF(OR($A183="",$B183=""),"",'MPTO_working_2-way'!D182)</f>
        <v>2.871475131075528</v>
      </c>
      <c r="G183" s="48">
        <f>IF(OR($A183="",$B183=""),"",'MPTO_working_2-way'!E182)</f>
        <v>1.5343378511395471</v>
      </c>
      <c r="H183" s="46">
        <f>IF(OR($A183="",$B183=""),"",'OddsRatio_working_2-way'!M182)</f>
        <v>2.8735538640862863</v>
      </c>
      <c r="I183" s="46">
        <f>IF(OR($A183="",$B183=""),"",'OddsRatio_working_2-way'!N182)</f>
        <v>1.5337449961641161</v>
      </c>
      <c r="J183" s="46">
        <f>IF('Log_working_2-way'!$D182="","",A183^('Log_working_2-way'!$D182))</f>
        <v>2.8954403780457492</v>
      </c>
      <c r="K183" s="48">
        <f>IF('Log_working_2-way'!$D182="","",B183^('Log_working_2-way'!$D182))</f>
        <v>1.5275818810140851</v>
      </c>
      <c r="L183" s="55">
        <f t="shared" si="38"/>
        <v>0.35391923990498814</v>
      </c>
      <c r="M183" s="55">
        <f t="shared" si="39"/>
        <v>0.64608076009501192</v>
      </c>
      <c r="N183" s="56">
        <v>117</v>
      </c>
      <c r="O183" s="56">
        <f t="shared" si="40"/>
        <v>73.985294117647058</v>
      </c>
      <c r="P183" s="56">
        <f t="shared" si="41"/>
        <v>38.476510067114106</v>
      </c>
      <c r="Q183" s="56">
        <f t="shared" si="42"/>
        <v>78.523489932885909</v>
      </c>
      <c r="R183" s="56">
        <f t="shared" si="43"/>
        <v>43.014705882352935</v>
      </c>
      <c r="S183" s="57">
        <f t="shared" si="44"/>
        <v>-4.5381958152388506</v>
      </c>
      <c r="T183" s="57">
        <f t="shared" si="45"/>
        <v>-4.5381958152388293</v>
      </c>
      <c r="U183" t="s">
        <v>115</v>
      </c>
      <c r="V183" t="s">
        <v>157</v>
      </c>
      <c r="X183" s="40">
        <v>43994</v>
      </c>
      <c r="Y183" s="42" t="s">
        <v>487</v>
      </c>
    </row>
    <row r="184" spans="1:25" ht="15" x14ac:dyDescent="0.25">
      <c r="A184">
        <v>2.91</v>
      </c>
      <c r="B184">
        <v>1.43</v>
      </c>
      <c r="C184" s="45">
        <f t="shared" si="37"/>
        <v>4.2943310984548067E-2</v>
      </c>
      <c r="D184" s="46">
        <f>IF(OR($A184="",$B184=""),"",A184*'MPTO_working_2-way'!$G183)</f>
        <v>3.034965034965035</v>
      </c>
      <c r="E184" s="48">
        <f>IF(OR($A184="",$B184=""),"",B184*'MPTO_working_2-way'!$G183)</f>
        <v>1.4914089347079036</v>
      </c>
      <c r="F184" s="46">
        <f>IF(OR($A184="",$B184=""),"",'MPTO_working_2-way'!D183)</f>
        <v>3.1039421176295079</v>
      </c>
      <c r="G184" s="48">
        <f>IF(OR($A184="",$B184=""),"",'MPTO_working_2-way'!E183)</f>
        <v>1.4752982468579936</v>
      </c>
      <c r="H184" s="46">
        <f>IF(OR($A184="",$B184=""),"",'OddsRatio_working_2-way'!M183)</f>
        <v>3.1075721731689949</v>
      </c>
      <c r="I184" s="46">
        <f>IF(OR($A184="",$B184=""),"",'OddsRatio_working_2-way'!N183)</f>
        <v>1.4744795991951138</v>
      </c>
      <c r="J184" s="46">
        <f>IF('Log_working_2-way'!$D183="","",A184^('Log_working_2-way'!$D183))</f>
        <v>3.141058581582127</v>
      </c>
      <c r="K184" s="48">
        <f>IF('Log_working_2-way'!$D183="","",B184^('Log_working_2-way'!$D183))</f>
        <v>1.4670586823732825</v>
      </c>
      <c r="L184" s="55">
        <f t="shared" si="38"/>
        <v>0.3294930875576037</v>
      </c>
      <c r="M184" s="55">
        <f t="shared" si="39"/>
        <v>0.67050691244239635</v>
      </c>
      <c r="N184" s="56">
        <v>118</v>
      </c>
      <c r="O184" s="56">
        <f t="shared" si="40"/>
        <v>77.450171821305844</v>
      </c>
      <c r="P184" s="56">
        <f t="shared" si="41"/>
        <v>35.482517482517473</v>
      </c>
      <c r="Q184" s="56">
        <f t="shared" si="42"/>
        <v>82.51748251748252</v>
      </c>
      <c r="R184" s="56">
        <f t="shared" si="43"/>
        <v>40.549828178694156</v>
      </c>
      <c r="S184" s="57">
        <f t="shared" si="44"/>
        <v>-5.0673106961766763</v>
      </c>
      <c r="T184" s="57">
        <f t="shared" si="45"/>
        <v>-5.0673106961766834</v>
      </c>
      <c r="U184" t="s">
        <v>156</v>
      </c>
      <c r="V184" t="s">
        <v>160</v>
      </c>
      <c r="X184" s="40">
        <v>43994</v>
      </c>
      <c r="Y184" s="42" t="s">
        <v>496</v>
      </c>
    </row>
    <row r="185" spans="1:25" ht="15" x14ac:dyDescent="0.25">
      <c r="A185">
        <v>2.61</v>
      </c>
      <c r="B185">
        <v>1.53</v>
      </c>
      <c r="C185" s="45">
        <f t="shared" si="37"/>
        <v>3.6736533693937368E-2</v>
      </c>
      <c r="D185" s="46">
        <f>IF(OR($A185="",$B185=""),"",A185*'MPTO_working_2-way'!$G184)</f>
        <v>2.7058823529411762</v>
      </c>
      <c r="E185" s="48">
        <f>IF(OR($A185="",$B185=""),"",B185*'MPTO_working_2-way'!$G184)</f>
        <v>1.5862068965517242</v>
      </c>
      <c r="F185" s="46">
        <f>IF(OR($A185="",$B185=""),"",'MPTO_working_2-way'!D184)</f>
        <v>2.7414272474513437</v>
      </c>
      <c r="G185" s="48">
        <f>IF(OR($A185="",$B185=""),"",'MPTO_working_2-way'!E184)</f>
        <v>1.5742416178818521</v>
      </c>
      <c r="H185" s="46">
        <f>IF(OR($A185="",$B185=""),"",'OddsRatio_working_2-way'!M184)</f>
        <v>2.7429101666628148</v>
      </c>
      <c r="I185" s="46">
        <f>IF(OR($A185="",$B185=""),"",'OddsRatio_working_2-way'!N184)</f>
        <v>1.5737530362306167</v>
      </c>
      <c r="J185" s="46">
        <f>IF('Log_working_2-way'!$D184="","",A185^('Log_working_2-way'!$D184))</f>
        <v>2.7596672442217889</v>
      </c>
      <c r="K185" s="48">
        <f>IF('Log_working_2-way'!$D184="","",B185^('Log_working_2-way'!$D184))</f>
        <v>1.5682892622360389</v>
      </c>
      <c r="L185" s="55">
        <f t="shared" si="38"/>
        <v>0.36956521739130438</v>
      </c>
      <c r="M185" s="55">
        <f t="shared" si="39"/>
        <v>0.63043478260869568</v>
      </c>
      <c r="N185" s="56">
        <v>119</v>
      </c>
      <c r="O185" s="56">
        <f t="shared" si="40"/>
        <v>73.40613026819922</v>
      </c>
      <c r="P185" s="56">
        <f t="shared" si="41"/>
        <v>41.222222222222221</v>
      </c>
      <c r="Q185" s="56">
        <f t="shared" si="42"/>
        <v>77.777777777777786</v>
      </c>
      <c r="R185" s="56">
        <f t="shared" si="43"/>
        <v>45.593869731800766</v>
      </c>
      <c r="S185" s="57">
        <f t="shared" si="44"/>
        <v>-4.3716475095785654</v>
      </c>
      <c r="T185" s="57">
        <f t="shared" si="45"/>
        <v>-4.3716475095785441</v>
      </c>
      <c r="U185" t="s">
        <v>446</v>
      </c>
      <c r="V185" t="s">
        <v>118</v>
      </c>
      <c r="X185" s="40">
        <v>43994</v>
      </c>
      <c r="Y185" s="42" t="s">
        <v>494</v>
      </c>
    </row>
    <row r="186" spans="1:25" ht="15" x14ac:dyDescent="0.25">
      <c r="A186">
        <v>2.63</v>
      </c>
      <c r="B186">
        <v>1.52</v>
      </c>
      <c r="C186" s="45">
        <f t="shared" si="37"/>
        <v>3.8122873724234729E-2</v>
      </c>
      <c r="D186" s="46">
        <f>IF(OR($A186="",$B186=""),"",A186*'MPTO_working_2-way'!$G185)</f>
        <v>2.7302631578947372</v>
      </c>
      <c r="E186" s="48">
        <f>IF(OR($A186="",$B186=""),"",B186*'MPTO_working_2-way'!$G185)</f>
        <v>1.5779467680608368</v>
      </c>
      <c r="F186" s="46">
        <f>IF(OR($A186="",$B186=""),"",'MPTO_working_2-way'!D185)</f>
        <v>2.7688045435655915</v>
      </c>
      <c r="G186" s="48">
        <f>IF(OR($A186="",$B186=""),"",'MPTO_working_2-way'!E185)</f>
        <v>1.5653535907275435</v>
      </c>
      <c r="H186" s="46">
        <f>IF(OR($A186="",$B186=""),"",'OddsRatio_working_2-way'!M185)</f>
        <v>2.7704845056129086</v>
      </c>
      <c r="I186" s="46">
        <f>IF(OR($A186="",$B186=""),"",'OddsRatio_working_2-way'!N185)</f>
        <v>1.5648171428949158</v>
      </c>
      <c r="J186" s="46">
        <f>IF('Log_working_2-way'!$D185="","",A186^('Log_working_2-way'!$D185))</f>
        <v>2.7887155103386907</v>
      </c>
      <c r="K186" s="48">
        <f>IF('Log_working_2-way'!$D185="","",B186^('Log_working_2-way'!$D185))</f>
        <v>1.5590603951381059</v>
      </c>
      <c r="L186" s="55">
        <f t="shared" si="38"/>
        <v>0.36626506024096384</v>
      </c>
      <c r="M186" s="55">
        <f t="shared" si="39"/>
        <v>0.63373493975903605</v>
      </c>
      <c r="N186" s="56">
        <v>120</v>
      </c>
      <c r="O186" s="56">
        <f t="shared" si="40"/>
        <v>74.372623574144484</v>
      </c>
      <c r="P186" s="56">
        <f t="shared" si="41"/>
        <v>41.052631578947377</v>
      </c>
      <c r="Q186" s="56">
        <f t="shared" si="42"/>
        <v>78.94736842105263</v>
      </c>
      <c r="R186" s="56">
        <f t="shared" si="43"/>
        <v>45.627376425855516</v>
      </c>
      <c r="S186" s="57">
        <f t="shared" si="44"/>
        <v>-4.5747448469081462</v>
      </c>
      <c r="T186" s="57">
        <f t="shared" si="45"/>
        <v>-4.5747448469081391</v>
      </c>
      <c r="U186" t="s">
        <v>163</v>
      </c>
      <c r="V186" t="s">
        <v>60</v>
      </c>
      <c r="X186" s="40">
        <v>43994</v>
      </c>
      <c r="Y186" s="42" t="s">
        <v>492</v>
      </c>
    </row>
    <row r="187" spans="1:25" ht="15" x14ac:dyDescent="0.25">
      <c r="A187">
        <v>1.92</v>
      </c>
      <c r="B187">
        <v>1.93</v>
      </c>
      <c r="C187" s="45">
        <f t="shared" si="37"/>
        <v>3.8968048359240282E-2</v>
      </c>
      <c r="D187" s="46">
        <f>IF(OR($A187="",$B187=""),"",A187*'MPTO_working_2-way'!$G186)</f>
        <v>1.9948186528497414</v>
      </c>
      <c r="E187" s="48">
        <f>IF(OR($A187="",$B187=""),"",B187*'MPTO_working_2-way'!$G186)</f>
        <v>2.0052083333333335</v>
      </c>
      <c r="F187" s="46">
        <f>IF(OR($A187="",$B187=""),"",'MPTO_working_2-way'!D186)</f>
        <v>1.9946172892668752</v>
      </c>
      <c r="G187" s="48">
        <f>IF(OR($A187="",$B187=""),"",'MPTO_working_2-way'!E186)</f>
        <v>2.0054118411083453</v>
      </c>
      <c r="H187" s="46">
        <f>IF(OR($A187="",$B187=""),"",'OddsRatio_working_2-way'!M186)</f>
        <v>1.9946091251481448</v>
      </c>
      <c r="I187" s="46">
        <f>IF(OR($A187="",$B187=""),"",'OddsRatio_working_2-way'!N186)</f>
        <v>2.0054200938997546</v>
      </c>
      <c r="J187" s="46">
        <f>IF('Log_working_2-way'!$D186="","",A187^('Log_working_2-way'!$D186))</f>
        <v>1.9945170440100763</v>
      </c>
      <c r="K187" s="48">
        <f>IF('Log_working_2-way'!$D186="","",B187^('Log_working_2-way'!$D186))</f>
        <v>2.0055131845379748</v>
      </c>
      <c r="L187" s="55">
        <f t="shared" si="38"/>
        <v>0.50129870129870124</v>
      </c>
      <c r="M187" s="55">
        <f t="shared" si="39"/>
        <v>0.49870129870129865</v>
      </c>
      <c r="N187" s="56">
        <v>121</v>
      </c>
      <c r="O187" s="56">
        <f t="shared" si="40"/>
        <v>57.979166666666664</v>
      </c>
      <c r="P187" s="56">
        <f t="shared" si="41"/>
        <v>58.30569948186529</v>
      </c>
      <c r="Q187" s="56">
        <f t="shared" si="42"/>
        <v>62.694300518134725</v>
      </c>
      <c r="R187" s="56">
        <f t="shared" si="43"/>
        <v>63.020833333333336</v>
      </c>
      <c r="S187" s="57">
        <f t="shared" si="44"/>
        <v>-4.7151338514680603</v>
      </c>
      <c r="T187" s="57">
        <f t="shared" si="45"/>
        <v>-4.7151338514680461</v>
      </c>
      <c r="U187" t="s">
        <v>336</v>
      </c>
      <c r="V187" t="s">
        <v>164</v>
      </c>
      <c r="X187" s="40">
        <v>43994</v>
      </c>
      <c r="Y187" s="42" t="s">
        <v>489</v>
      </c>
    </row>
    <row r="188" spans="1:25" s="52" customFormat="1" ht="15" x14ac:dyDescent="0.25">
      <c r="A188">
        <v>1.93</v>
      </c>
      <c r="B188">
        <v>1.93</v>
      </c>
      <c r="C188" s="45">
        <f t="shared" si="37"/>
        <v>3.62694300518136E-2</v>
      </c>
      <c r="D188" s="46">
        <f>IF(OR($A188="",$B188=""),"",A188*'MPTO_working_2-way'!$G187)</f>
        <v>2</v>
      </c>
      <c r="E188" s="48">
        <f>IF(OR($A188="",$B188=""),"",B188*'MPTO_working_2-way'!$G187)</f>
        <v>2</v>
      </c>
      <c r="F188" s="46">
        <f>IF(OR($A188="",$B188=""),"",'MPTO_working_2-way'!D187)</f>
        <v>2.0000000000000004</v>
      </c>
      <c r="G188" s="48">
        <f>IF(OR($A188="",$B188=""),"",'MPTO_working_2-way'!E187)</f>
        <v>2.0000000000000004</v>
      </c>
      <c r="H188" s="46">
        <f>IF(OR($A188="",$B188=""),"",'OddsRatio_working_2-way'!M187)</f>
        <v>2</v>
      </c>
      <c r="I188" s="46">
        <f>IF(OR($A188="",$B188=""),"",'OddsRatio_working_2-way'!N187)</f>
        <v>2</v>
      </c>
      <c r="J188" s="46">
        <f>IF('Log_working_2-way'!$D187="","",A188^('Log_working_2-way'!$D187))</f>
        <v>1.9999999999999618</v>
      </c>
      <c r="K188" s="48">
        <f>IF('Log_working_2-way'!$D187="","",B188^('Log_working_2-way'!$D187))</f>
        <v>1.9999999999999618</v>
      </c>
      <c r="L188" s="55">
        <f t="shared" si="38"/>
        <v>0.5</v>
      </c>
      <c r="M188" s="55">
        <f t="shared" si="39"/>
        <v>0.5</v>
      </c>
      <c r="N188" s="56">
        <v>122</v>
      </c>
      <c r="O188" s="56">
        <f t="shared" si="40"/>
        <v>58.787564766839374</v>
      </c>
      <c r="P188" s="56">
        <f t="shared" si="41"/>
        <v>58.787564766839374</v>
      </c>
      <c r="Q188" s="56">
        <f t="shared" si="42"/>
        <v>63.212435233160633</v>
      </c>
      <c r="R188" s="56">
        <f t="shared" si="43"/>
        <v>63.212435233160633</v>
      </c>
      <c r="S188" s="57">
        <f t="shared" si="44"/>
        <v>-4.4248704663212592</v>
      </c>
      <c r="T188" s="57">
        <f t="shared" si="45"/>
        <v>-4.4248704663212592</v>
      </c>
      <c r="U188" t="s">
        <v>127</v>
      </c>
      <c r="V188" t="s">
        <v>131</v>
      </c>
      <c r="X188" s="40">
        <v>43994</v>
      </c>
      <c r="Y188" s="42" t="s">
        <v>492</v>
      </c>
    </row>
    <row r="189" spans="1:25" s="52" customFormat="1" ht="15" x14ac:dyDescent="0.25">
      <c r="A189">
        <v>1.63</v>
      </c>
      <c r="B189">
        <v>2.3199999999999998</v>
      </c>
      <c r="C189" s="45">
        <f t="shared" si="37"/>
        <v>4.4531415273958208E-2</v>
      </c>
      <c r="D189" s="46">
        <f>IF(OR($A189="",$B189=""),"",A189*'MPTO_working_2-way'!$G188)</f>
        <v>1.7025862068965518</v>
      </c>
      <c r="E189" s="48">
        <f>IF(OR($A189="",$B189=""),"",B189*'MPTO_working_2-way'!$G188)</f>
        <v>2.423312883435583</v>
      </c>
      <c r="F189" s="46">
        <f>IF(OR($A189="",$B189=""),"",'MPTO_working_2-way'!D188)</f>
        <v>1.6913856337776187</v>
      </c>
      <c r="G189" s="48">
        <f>IF(OR($A189="",$B189=""),"",'MPTO_working_2-way'!E188)</f>
        <v>2.4463708112304308</v>
      </c>
      <c r="H189" s="46">
        <f>IF(OR($A189="",$B189=""),"",'OddsRatio_working_2-way'!M188)</f>
        <v>1.6908492797077574</v>
      </c>
      <c r="I189" s="46">
        <f>IF(OR($A189="",$B189=""),"",'OddsRatio_working_2-way'!N188)</f>
        <v>2.4474937289114918</v>
      </c>
      <c r="J189" s="46">
        <f>IF('Log_working_2-way'!$D188="","",A189^('Log_working_2-way'!$D188))</f>
        <v>1.6857275932718412</v>
      </c>
      <c r="K189" s="48">
        <f>IF('Log_working_2-way'!$D188="","",B189^('Log_working_2-way'!$D188))</f>
        <v>2.4583050322184126</v>
      </c>
      <c r="L189" s="55">
        <f t="shared" si="38"/>
        <v>0.58734177215189864</v>
      </c>
      <c r="M189" s="55">
        <f t="shared" si="39"/>
        <v>0.41265822784810124</v>
      </c>
      <c r="N189" s="56">
        <v>123</v>
      </c>
      <c r="O189" s="56">
        <f t="shared" si="40"/>
        <v>47.539877300613483</v>
      </c>
      <c r="P189" s="56">
        <f t="shared" si="41"/>
        <v>69.982758620689637</v>
      </c>
      <c r="Q189" s="56">
        <f t="shared" si="42"/>
        <v>53.017241379310349</v>
      </c>
      <c r="R189" s="56">
        <f t="shared" si="43"/>
        <v>75.460122699386503</v>
      </c>
      <c r="S189" s="57">
        <f t="shared" si="44"/>
        <v>-5.4773640786968656</v>
      </c>
      <c r="T189" s="57">
        <f t="shared" si="45"/>
        <v>-5.4773640786968656</v>
      </c>
      <c r="U189" t="s">
        <v>67</v>
      </c>
      <c r="V189" t="s">
        <v>65</v>
      </c>
      <c r="X189" s="40">
        <v>43994</v>
      </c>
      <c r="Y189" s="53" t="s">
        <v>496</v>
      </c>
    </row>
    <row r="190" spans="1:25" ht="15" x14ac:dyDescent="0.25">
      <c r="A190">
        <v>1.79</v>
      </c>
      <c r="B190">
        <v>2.09</v>
      </c>
      <c r="C190" s="45">
        <f t="shared" si="37"/>
        <v>3.7128117398625982E-2</v>
      </c>
      <c r="D190" s="46">
        <f>IF(OR($A190="",$B190=""),"",A190*'MPTO_working_2-way'!$G189)</f>
        <v>1.8564593301435406</v>
      </c>
      <c r="E190" s="48">
        <f>IF(OR($A190="",$B190=""),"",B190*'MPTO_working_2-way'!$G189)</f>
        <v>2.1675977653631282</v>
      </c>
      <c r="F190" s="46">
        <f>IF(OR($A190="",$B190=""),"",'MPTO_working_2-way'!D189)</f>
        <v>1.8515255747197545</v>
      </c>
      <c r="G190" s="48">
        <f>IF(OR($A190="",$B190=""),"",'MPTO_working_2-way'!E189)</f>
        <v>2.1743628490889537</v>
      </c>
      <c r="H190" s="46">
        <f>IF(OR($A190="",$B190=""),"",'OddsRatio_working_2-way'!M189)</f>
        <v>1.8513346241060764</v>
      </c>
      <c r="I190" s="46">
        <f>IF(OR($A190="",$B190=""),"",'OddsRatio_working_2-way'!N189)</f>
        <v>2.1746262535134471</v>
      </c>
      <c r="J190" s="46">
        <f>IF('Log_working_2-way'!$D189="","",A190^('Log_working_2-way'!$D189))</f>
        <v>1.8490885498780329</v>
      </c>
      <c r="K190" s="48">
        <f>IF('Log_working_2-way'!$D189="","",B190^('Log_working_2-way'!$D189))</f>
        <v>2.177733465070919</v>
      </c>
      <c r="L190" s="55">
        <f t="shared" si="38"/>
        <v>0.53865979381443296</v>
      </c>
      <c r="M190" s="55">
        <f t="shared" si="39"/>
        <v>0.46134020618556709</v>
      </c>
      <c r="N190" s="56">
        <v>124</v>
      </c>
      <c r="O190" s="56">
        <f t="shared" si="40"/>
        <v>54.726256983240226</v>
      </c>
      <c r="P190" s="56">
        <f t="shared" si="41"/>
        <v>64.669856459330134</v>
      </c>
      <c r="Q190" s="56">
        <f t="shared" si="42"/>
        <v>59.330143540669866</v>
      </c>
      <c r="R190" s="56">
        <f t="shared" si="43"/>
        <v>69.273743016759767</v>
      </c>
      <c r="S190" s="57">
        <f t="shared" si="44"/>
        <v>-4.6038865574296395</v>
      </c>
      <c r="T190" s="57">
        <f t="shared" si="45"/>
        <v>-4.6038865574296324</v>
      </c>
      <c r="U190" t="s">
        <v>447</v>
      </c>
      <c r="V190" t="s">
        <v>237</v>
      </c>
      <c r="X190" s="40">
        <v>44024</v>
      </c>
    </row>
    <row r="191" spans="1:25" ht="15" x14ac:dyDescent="0.25">
      <c r="A191">
        <v>1.55</v>
      </c>
      <c r="B191">
        <v>2.6</v>
      </c>
      <c r="C191" s="45">
        <f t="shared" si="37"/>
        <v>2.9776674937965097E-2</v>
      </c>
      <c r="D191" s="46">
        <f>IF(OR($A191="",$B191=""),"",A191*'MPTO_working_2-way'!$G190)</f>
        <v>1.596153846153846</v>
      </c>
      <c r="E191" s="48">
        <f>IF(OR($A191="",$B191=""),"",B191*'MPTO_working_2-way'!$G190)</f>
        <v>2.6774193548387095</v>
      </c>
      <c r="F191" s="46">
        <f>IF(OR($A191="",$B191=""),"",'MPTO_working_2-way'!D190)</f>
        <v>1.5866141732283463</v>
      </c>
      <c r="G191" s="48">
        <f>IF(OR($A191="",$B191=""),"",'MPTO_working_2-way'!E190)</f>
        <v>2.7046979865771807</v>
      </c>
      <c r="H191" s="46">
        <f>IF(OR($A191="",$B191=""),"",'OddsRatio_working_2-way'!M190)</f>
        <v>1.5863019699779282</v>
      </c>
      <c r="I191" s="46">
        <f>IF(OR($A191="",$B191=""),"",'OddsRatio_working_2-way'!N190)</f>
        <v>2.7056057308448831</v>
      </c>
      <c r="J191" s="46">
        <f>IF('Log_working_2-way'!$D190="","",A191^('Log_working_2-way'!$D190))</f>
        <v>1.5819633552807311</v>
      </c>
      <c r="K191" s="48">
        <f>IF('Log_working_2-way'!$D190="","",B191^('Log_working_2-way'!$D190))</f>
        <v>2.7183212498277745</v>
      </c>
      <c r="L191" s="55">
        <f t="shared" si="38"/>
        <v>0.62650602409638556</v>
      </c>
      <c r="M191" s="55">
        <f t="shared" si="39"/>
        <v>0.37349397590361449</v>
      </c>
      <c r="N191" s="56">
        <v>125</v>
      </c>
      <c r="O191" s="56">
        <f t="shared" si="40"/>
        <v>44.354838709677416</v>
      </c>
      <c r="P191" s="56">
        <f t="shared" si="41"/>
        <v>76.92307692307692</v>
      </c>
      <c r="Q191" s="56">
        <f t="shared" si="42"/>
        <v>48.076923076923073</v>
      </c>
      <c r="R191" s="56">
        <f t="shared" si="43"/>
        <v>80.645161290322577</v>
      </c>
      <c r="S191" s="57">
        <f t="shared" si="44"/>
        <v>-3.7220843672456567</v>
      </c>
      <c r="T191" s="57">
        <f t="shared" si="45"/>
        <v>-3.7220843672456567</v>
      </c>
      <c r="U191" t="s">
        <v>363</v>
      </c>
      <c r="V191" t="s">
        <v>367</v>
      </c>
      <c r="X191" s="40">
        <v>44024</v>
      </c>
    </row>
    <row r="192" spans="1:25" ht="15" x14ac:dyDescent="0.25">
      <c r="A192">
        <v>1.95</v>
      </c>
      <c r="B192">
        <v>1.95</v>
      </c>
      <c r="C192" s="45">
        <f t="shared" si="37"/>
        <v>2.5641025641025772E-2</v>
      </c>
      <c r="D192" s="46">
        <f>IF(OR($A192="",$B192=""),"",A192*'MPTO_working_2-way'!$G191)</f>
        <v>2</v>
      </c>
      <c r="E192" s="48">
        <f>IF(OR($A192="",$B192=""),"",B192*'MPTO_working_2-way'!$G191)</f>
        <v>2</v>
      </c>
      <c r="F192" s="46">
        <f>IF(OR($A192="",$B192=""),"",'MPTO_working_2-way'!D191)</f>
        <v>2.0000000000000004</v>
      </c>
      <c r="G192" s="48">
        <f>IF(OR($A192="",$B192=""),"",'MPTO_working_2-way'!E191)</f>
        <v>2.0000000000000004</v>
      </c>
      <c r="H192" s="46">
        <f>IF(OR($A192="",$B192=""),"",'OddsRatio_working_2-way'!M191)</f>
        <v>2.0000000000000004</v>
      </c>
      <c r="I192" s="46">
        <f>IF(OR($A192="",$B192=""),"",'OddsRatio_working_2-way'!N191)</f>
        <v>2.0000000000000004</v>
      </c>
      <c r="J192" s="46">
        <f>IF('Log_working_2-way'!$D191="","",A192^('Log_working_2-way'!$D191))</f>
        <v>1.9999999999999976</v>
      </c>
      <c r="K192" s="48">
        <f>IF('Log_working_2-way'!$D191="","",B192^('Log_working_2-way'!$D191))</f>
        <v>1.9999999999999976</v>
      </c>
      <c r="L192" s="55">
        <f t="shared" si="38"/>
        <v>0.5</v>
      </c>
      <c r="M192" s="55">
        <f t="shared" si="39"/>
        <v>0.5</v>
      </c>
      <c r="N192" s="56">
        <v>126</v>
      </c>
      <c r="O192" s="56">
        <f t="shared" si="40"/>
        <v>61.384615384615387</v>
      </c>
      <c r="P192" s="56">
        <f t="shared" si="41"/>
        <v>61.384615384615387</v>
      </c>
      <c r="Q192" s="56">
        <f t="shared" si="42"/>
        <v>64.615384615384627</v>
      </c>
      <c r="R192" s="56">
        <f t="shared" si="43"/>
        <v>64.615384615384627</v>
      </c>
      <c r="S192" s="57">
        <f t="shared" si="44"/>
        <v>-3.2307692307692406</v>
      </c>
      <c r="T192" s="57">
        <f t="shared" si="45"/>
        <v>-3.2307692307692406</v>
      </c>
      <c r="U192" t="s">
        <v>74</v>
      </c>
      <c r="V192" t="s">
        <v>135</v>
      </c>
      <c r="X192" s="40">
        <v>44024</v>
      </c>
    </row>
    <row r="193" spans="1:24" ht="15" x14ac:dyDescent="0.25">
      <c r="A193">
        <v>2.5</v>
      </c>
      <c r="B193">
        <v>1.55</v>
      </c>
      <c r="C193" s="45">
        <f t="shared" si="37"/>
        <v>4.5161290322580649E-2</v>
      </c>
      <c r="D193" s="46">
        <f>IF(OR($A193="",$B193=""),"",A193*'MPTO_working_2-way'!$G192)</f>
        <v>2.6129032258064515</v>
      </c>
      <c r="E193" s="48">
        <f>IF(OR($A193="",$B193=""),"",B193*'MPTO_working_2-way'!$G192)</f>
        <v>1.62</v>
      </c>
      <c r="F193" s="46">
        <f>IF(OR($A193="",$B193=""),"",'MPTO_working_2-way'!D192)</f>
        <v>2.6495726495726495</v>
      </c>
      <c r="G193" s="48">
        <f>IF(OR($A193="",$B193=""),"",'MPTO_working_2-way'!E192)</f>
        <v>1.606217616580311</v>
      </c>
      <c r="H193" s="46">
        <f>IF(OR($A193="",$B193=""),"",'OddsRatio_working_2-way'!M192)</f>
        <v>2.6514456476895409</v>
      </c>
      <c r="I193" s="46">
        <f>IF(OR($A193="",$B193=""),"",'OddsRatio_working_2-way'!N192)</f>
        <v>1.6055300708194982</v>
      </c>
      <c r="J193" s="46">
        <f>IF('Log_working_2-way'!$D192="","",A193^('Log_working_2-way'!$D192))</f>
        <v>2.6688456458838368</v>
      </c>
      <c r="K193" s="48">
        <f>IF('Log_working_2-way'!$D192="","",B193^('Log_working_2-way'!$D192))</f>
        <v>1.5992165916993883</v>
      </c>
      <c r="L193" s="55">
        <f t="shared" si="38"/>
        <v>0.38271604938271608</v>
      </c>
      <c r="M193" s="55">
        <f t="shared" si="39"/>
        <v>0.61728395061728392</v>
      </c>
      <c r="N193" s="56">
        <v>127</v>
      </c>
      <c r="O193" s="56">
        <f t="shared" si="40"/>
        <v>76.2</v>
      </c>
      <c r="P193" s="56">
        <f t="shared" si="41"/>
        <v>45.064516129032256</v>
      </c>
      <c r="Q193" s="56">
        <f t="shared" si="42"/>
        <v>81.935483870967744</v>
      </c>
      <c r="R193" s="56">
        <f t="shared" si="43"/>
        <v>50.800000000000004</v>
      </c>
      <c r="S193" s="57">
        <f t="shared" si="44"/>
        <v>-5.7354838709677409</v>
      </c>
      <c r="T193" s="57">
        <f t="shared" si="45"/>
        <v>-5.735483870967748</v>
      </c>
      <c r="U193" t="s">
        <v>254</v>
      </c>
      <c r="V193" t="s">
        <v>276</v>
      </c>
      <c r="X193" s="40">
        <v>44024</v>
      </c>
    </row>
    <row r="194" spans="1:24" ht="15" x14ac:dyDescent="0.25">
      <c r="A194">
        <v>2.77</v>
      </c>
      <c r="B194">
        <v>1.45</v>
      </c>
      <c r="C194" s="45">
        <f t="shared" si="37"/>
        <v>5.066600273870292E-2</v>
      </c>
      <c r="D194" s="46">
        <f>IF(OR($A194="",$B194=""),"",A194*'MPTO_working_2-way'!$G193)</f>
        <v>2.9103448275862069</v>
      </c>
      <c r="E194" s="48">
        <f>IF(OR($A194="",$B194=""),"",B194*'MPTO_working_2-way'!$G193)</f>
        <v>1.5234657039711192</v>
      </c>
      <c r="F194" s="46">
        <f>IF(OR($A194="",$B194=""),"",'MPTO_working_2-way'!D193)</f>
        <v>2.9790469126645656</v>
      </c>
      <c r="G194" s="48">
        <f>IF(OR($A194="",$B194=""),"",'MPTO_working_2-way'!E193)</f>
        <v>1.5052937318467161</v>
      </c>
      <c r="H194" s="46">
        <f>IF(OR($A194="",$B194=""),"",'OddsRatio_working_2-way'!M193)</f>
        <v>2.9832633040858028</v>
      </c>
      <c r="I194" s="46">
        <f>IF(OR($A194="",$B194=""),"",'OddsRatio_working_2-way'!N193)</f>
        <v>1.504219484089611</v>
      </c>
      <c r="J194" s="46">
        <f>IF('Log_working_2-way'!$D193="","",A194^('Log_working_2-way'!$D193))</f>
        <v>3.0167822949493739</v>
      </c>
      <c r="K194" s="48">
        <f>IF('Log_working_2-way'!$D193="","",B194^('Log_working_2-way'!$D193))</f>
        <v>1.4958393389798588</v>
      </c>
      <c r="L194" s="55">
        <f t="shared" si="38"/>
        <v>0.34360189573459715</v>
      </c>
      <c r="M194" s="55">
        <f t="shared" si="39"/>
        <v>0.65639810426540279</v>
      </c>
      <c r="N194" s="56">
        <v>128</v>
      </c>
      <c r="O194" s="56">
        <f t="shared" si="40"/>
        <v>81.790613718411564</v>
      </c>
      <c r="P194" s="56">
        <f t="shared" si="41"/>
        <v>39.724137931034484</v>
      </c>
      <c r="Q194" s="56">
        <f t="shared" si="42"/>
        <v>88.275862068965523</v>
      </c>
      <c r="R194" s="56">
        <f t="shared" si="43"/>
        <v>46.209386281588451</v>
      </c>
      <c r="S194" s="57">
        <f t="shared" si="44"/>
        <v>-6.4852483505539595</v>
      </c>
      <c r="T194" s="57">
        <f t="shared" si="45"/>
        <v>-6.4852483505539666</v>
      </c>
      <c r="U194" t="s">
        <v>328</v>
      </c>
      <c r="V194" t="s">
        <v>449</v>
      </c>
      <c r="X194" s="40">
        <v>44024</v>
      </c>
    </row>
    <row r="195" spans="1:24" ht="15" x14ac:dyDescent="0.25">
      <c r="A195">
        <v>1.94</v>
      </c>
      <c r="B195">
        <v>1.96</v>
      </c>
      <c r="C195" s="45">
        <f t="shared" si="37"/>
        <v>2.5667999158426325E-2</v>
      </c>
      <c r="D195" s="46">
        <f>IF(OR($A195="",$B195=""),"",A195*'MPTO_working_2-way'!$G194)</f>
        <v>1.989795918367347</v>
      </c>
      <c r="E195" s="48">
        <f>IF(OR($A195="",$B195=""),"",B195*'MPTO_working_2-way'!$G194)</f>
        <v>2.0103092783505154</v>
      </c>
      <c r="F195" s="46">
        <f>IF(OR($A195="",$B195=""),"",'MPTO_working_2-way'!D194)</f>
        <v>1.9895353704478862</v>
      </c>
      <c r="G195" s="48">
        <f>IF(OR($A195="",$B195=""),"",'MPTO_working_2-way'!E194)</f>
        <v>2.0105752961082914</v>
      </c>
      <c r="H195" s="46">
        <f>IF(OR($A195="",$B195=""),"",'OddsRatio_working_2-way'!M194)</f>
        <v>1.9895285072531594</v>
      </c>
      <c r="I195" s="46">
        <f>IF(OR($A195="",$B195=""),"",'OddsRatio_working_2-way'!N194)</f>
        <v>2.0105823052798226</v>
      </c>
      <c r="J195" s="46">
        <f>IF('Log_working_2-way'!$D194="","",A195^('Log_working_2-way'!$D194))</f>
        <v>1.9894107081664238</v>
      </c>
      <c r="K195" s="48">
        <f>IF('Log_working_2-way'!$D194="","",B195^('Log_working_2-way'!$D194))</f>
        <v>2.0107026250536491</v>
      </c>
      <c r="L195" s="55">
        <f t="shared" si="38"/>
        <v>0.50256410256410255</v>
      </c>
      <c r="M195" s="55">
        <f t="shared" si="39"/>
        <v>0.49743589743589745</v>
      </c>
      <c r="N195" s="56">
        <v>129</v>
      </c>
      <c r="O195" s="56">
        <f t="shared" si="40"/>
        <v>62.505154639175259</v>
      </c>
      <c r="P195" s="56">
        <f t="shared" si="41"/>
        <v>63.183673469387756</v>
      </c>
      <c r="Q195" s="56">
        <f t="shared" si="42"/>
        <v>65.816326530612244</v>
      </c>
      <c r="R195" s="56">
        <f t="shared" si="43"/>
        <v>66.494845360824755</v>
      </c>
      <c r="S195" s="57">
        <f t="shared" si="44"/>
        <v>-3.3111718914369845</v>
      </c>
      <c r="T195" s="57">
        <f t="shared" si="45"/>
        <v>-3.3111718914369987</v>
      </c>
      <c r="U195" t="s">
        <v>94</v>
      </c>
      <c r="V195" t="s">
        <v>96</v>
      </c>
      <c r="X195" s="40">
        <v>44024</v>
      </c>
    </row>
    <row r="196" spans="1:24" ht="15" x14ac:dyDescent="0.25">
      <c r="A196">
        <v>1.88</v>
      </c>
      <c r="B196">
        <v>1.99</v>
      </c>
      <c r="C196" s="45">
        <f t="shared" si="37"/>
        <v>3.4427456431091574E-2</v>
      </c>
      <c r="D196" s="46">
        <f>IF(OR($A196="",$B196=""),"",A196*'MPTO_working_2-way'!$G195)</f>
        <v>1.9447236180904521</v>
      </c>
      <c r="E196" s="48">
        <f>IF(OR($A196="",$B196=""),"",B196*'MPTO_working_2-way'!$G195)</f>
        <v>2.0585106382978724</v>
      </c>
      <c r="F196" s="46">
        <f>IF(OR($A196="",$B196=""),"",'MPTO_working_2-way'!D195)</f>
        <v>1.9428749480681344</v>
      </c>
      <c r="G196" s="48">
        <f>IF(OR($A196="",$B196=""),"",'MPTO_working_2-way'!E195)</f>
        <v>2.0605860321656753</v>
      </c>
      <c r="H196" s="46">
        <f>IF(OR($A196="",$B196=""),"",'OddsRatio_working_2-way'!M195)</f>
        <v>1.9428090415820634</v>
      </c>
      <c r="I196" s="46">
        <f>IF(OR($A196="",$B196=""),"",'OddsRatio_working_2-way'!N195)</f>
        <v>2.0606601717798219</v>
      </c>
      <c r="J196" s="46">
        <f>IF('Log_working_2-way'!$D195="","",A196^('Log_working_2-way'!$D195))</f>
        <v>1.9419679246135251</v>
      </c>
      <c r="K196" s="48">
        <f>IF('Log_working_2-way'!$D195="","",B196^('Log_working_2-way'!$D195))</f>
        <v>2.0616072733158419</v>
      </c>
      <c r="L196" s="55">
        <f t="shared" si="38"/>
        <v>0.51421188630490955</v>
      </c>
      <c r="M196" s="55">
        <f t="shared" si="39"/>
        <v>0.48578811369509045</v>
      </c>
      <c r="N196" s="56">
        <v>130</v>
      </c>
      <c r="O196" s="56">
        <f t="shared" si="40"/>
        <v>60.851063829787222</v>
      </c>
      <c r="P196" s="56">
        <f t="shared" si="41"/>
        <v>64.673366834170849</v>
      </c>
      <c r="Q196" s="56">
        <f t="shared" si="42"/>
        <v>65.326633165829136</v>
      </c>
      <c r="R196" s="56">
        <f t="shared" si="43"/>
        <v>69.148936170212764</v>
      </c>
      <c r="S196" s="57">
        <f t="shared" si="44"/>
        <v>-4.4755693360419144</v>
      </c>
      <c r="T196" s="57">
        <f t="shared" si="45"/>
        <v>-4.4755693360419144</v>
      </c>
      <c r="U196" t="s">
        <v>192</v>
      </c>
      <c r="V196" t="s">
        <v>200</v>
      </c>
      <c r="X196" s="40">
        <v>44024</v>
      </c>
    </row>
    <row r="197" spans="1:24" ht="15" x14ac:dyDescent="0.25">
      <c r="A197">
        <v>2.0499999999999998</v>
      </c>
      <c r="B197">
        <v>1.83</v>
      </c>
      <c r="C197" s="45">
        <f t="shared" si="37"/>
        <v>3.4252965480474407E-2</v>
      </c>
      <c r="D197" s="46">
        <f>IF(OR($A197="",$B197=""),"",A197*'MPTO_working_2-way'!$G196)</f>
        <v>2.1202185792349724</v>
      </c>
      <c r="E197" s="48">
        <f>IF(OR($A197="",$B197=""),"",B197*'MPTO_working_2-way'!$G196)</f>
        <v>1.8926829268292682</v>
      </c>
      <c r="F197" s="46">
        <f>IF(OR($A197="",$B197=""),"",'MPTO_working_2-way'!D196)</f>
        <v>2.1245929491717397</v>
      </c>
      <c r="G197" s="48">
        <f>IF(OR($A197="",$B197=""),"",'MPTO_working_2-way'!E196)</f>
        <v>1.8892106257081707</v>
      </c>
      <c r="H197" s="46">
        <f>IF(OR($A197="",$B197=""),"",'OddsRatio_working_2-way'!M196)</f>
        <v>2.1247489679763456</v>
      </c>
      <c r="I197" s="46">
        <f>IF(OR($A197="",$B197=""),"",'OddsRatio_working_2-way'!N196)</f>
        <v>1.8890872794479689</v>
      </c>
      <c r="J197" s="46">
        <f>IF('Log_working_2-way'!$D196="","",A197^('Log_working_2-way'!$D196))</f>
        <v>2.1267489530128172</v>
      </c>
      <c r="K197" s="48">
        <f>IF('Log_working_2-way'!$D196="","",B197^('Log_working_2-way'!$D196))</f>
        <v>1.8875091450726849</v>
      </c>
      <c r="L197" s="55">
        <f t="shared" si="38"/>
        <v>0.47164948453608252</v>
      </c>
      <c r="M197" s="55">
        <f t="shared" si="39"/>
        <v>0.52835051546391754</v>
      </c>
      <c r="N197" s="56">
        <v>131</v>
      </c>
      <c r="O197" s="56">
        <f t="shared" si="40"/>
        <v>67.097560975609738</v>
      </c>
      <c r="P197" s="56">
        <f t="shared" si="41"/>
        <v>59.415300546448094</v>
      </c>
      <c r="Q197" s="56">
        <f t="shared" si="42"/>
        <v>71.584699453551906</v>
      </c>
      <c r="R197" s="56">
        <f t="shared" si="43"/>
        <v>63.902439024390247</v>
      </c>
      <c r="S197" s="57">
        <f t="shared" si="44"/>
        <v>-4.4871384779421675</v>
      </c>
      <c r="T197" s="57">
        <f t="shared" si="45"/>
        <v>-4.4871384779421533</v>
      </c>
      <c r="U197" t="s">
        <v>471</v>
      </c>
      <c r="V197" t="s">
        <v>107</v>
      </c>
      <c r="X197" s="40">
        <v>44024</v>
      </c>
    </row>
    <row r="198" spans="1:24" ht="15" x14ac:dyDescent="0.25">
      <c r="A198">
        <v>2.2599999999999998</v>
      </c>
      <c r="B198">
        <v>1.65</v>
      </c>
      <c r="C198" s="45">
        <f t="shared" si="37"/>
        <v>4.85384821668009E-2</v>
      </c>
      <c r="D198" s="46">
        <f>IF(OR($A198="",$B198=""),"",A198*'MPTO_working_2-way'!$G197)</f>
        <v>2.3696969696969696</v>
      </c>
      <c r="E198" s="48">
        <f>IF(OR($A198="",$B198=""),"",B198*'MPTO_working_2-way'!$G197)</f>
        <v>1.7300884955752214</v>
      </c>
      <c r="F198" s="46">
        <f>IF(OR($A198="",$B198=""),"",'MPTO_working_2-way'!D197)</f>
        <v>2.3911510099390831</v>
      </c>
      <c r="G198" s="48">
        <f>IF(OR($A198="",$B198=""),"",'MPTO_working_2-way'!E197)</f>
        <v>1.7188292233233464</v>
      </c>
      <c r="H198" s="46">
        <f>IF(OR($A198="",$B198=""),"",'OddsRatio_working_2-way'!M197)</f>
        <v>2.3922864426767716</v>
      </c>
      <c r="I198" s="46">
        <f>IF(OR($A198="",$B198=""),"",'OddsRatio_working_2-way'!N197)</f>
        <v>1.7182430061427794</v>
      </c>
      <c r="J198" s="46">
        <f>IF('Log_working_2-way'!$D197="","",A198^('Log_working_2-way'!$D197))</f>
        <v>2.4023634444146</v>
      </c>
      <c r="K198" s="48">
        <f>IF('Log_working_2-way'!$D197="","",B198^('Log_working_2-way'!$D197))</f>
        <v>1.7130819075338126</v>
      </c>
      <c r="L198" s="55">
        <f t="shared" si="38"/>
        <v>0.42199488491048592</v>
      </c>
      <c r="M198" s="55">
        <f t="shared" si="39"/>
        <v>0.57800511508951402</v>
      </c>
      <c r="N198" s="56">
        <v>132</v>
      </c>
      <c r="O198" s="56">
        <f t="shared" si="40"/>
        <v>73.592920353982308</v>
      </c>
      <c r="P198" s="56">
        <f t="shared" si="41"/>
        <v>51.999999999999993</v>
      </c>
      <c r="Q198" s="56">
        <f t="shared" si="42"/>
        <v>80</v>
      </c>
      <c r="R198" s="56">
        <f t="shared" si="43"/>
        <v>58.407079646017699</v>
      </c>
      <c r="S198" s="57">
        <f t="shared" si="44"/>
        <v>-6.4070796460176922</v>
      </c>
      <c r="T198" s="57">
        <f t="shared" si="45"/>
        <v>-6.4070796460177064</v>
      </c>
      <c r="U198" t="s">
        <v>150</v>
      </c>
      <c r="V198" t="s">
        <v>54</v>
      </c>
      <c r="X198" s="40">
        <v>44024</v>
      </c>
    </row>
    <row r="199" spans="1:24" ht="15" x14ac:dyDescent="0.25">
      <c r="A199">
        <v>2.91</v>
      </c>
      <c r="B199">
        <v>1.43</v>
      </c>
      <c r="C199" s="45">
        <f t="shared" si="37"/>
        <v>4.2943310984548067E-2</v>
      </c>
      <c r="D199" s="46">
        <f>IF(OR($A199="",$B199=""),"",A199*'MPTO_working_2-way'!$G198)</f>
        <v>3.034965034965035</v>
      </c>
      <c r="E199" s="48">
        <f>IF(OR($A199="",$B199=""),"",B199*'MPTO_working_2-way'!$G198)</f>
        <v>1.4914089347079036</v>
      </c>
      <c r="F199" s="46">
        <f>IF(OR($A199="",$B199=""),"",'MPTO_working_2-way'!D198)</f>
        <v>3.1039421176295079</v>
      </c>
      <c r="G199" s="48">
        <f>IF(OR($A199="",$B199=""),"",'MPTO_working_2-way'!E198)</f>
        <v>1.4752982468579936</v>
      </c>
      <c r="H199" s="46">
        <f>IF(OR($A199="",$B199=""),"",'OddsRatio_working_2-way'!M198)</f>
        <v>3.1075721731689949</v>
      </c>
      <c r="I199" s="46">
        <f>IF(OR($A199="",$B199=""),"",'OddsRatio_working_2-way'!N198)</f>
        <v>1.4744795991951138</v>
      </c>
      <c r="J199" s="46">
        <f>IF('Log_working_2-way'!$D198="","",A199^('Log_working_2-way'!$D198))</f>
        <v>3.141058581582127</v>
      </c>
      <c r="K199" s="48">
        <f>IF('Log_working_2-way'!$D198="","",B199^('Log_working_2-way'!$D198))</f>
        <v>1.4670586823732825</v>
      </c>
      <c r="L199" s="55">
        <f t="shared" si="38"/>
        <v>0.3294930875576037</v>
      </c>
      <c r="M199" s="55">
        <f t="shared" si="39"/>
        <v>0.67050691244239635</v>
      </c>
      <c r="N199" s="56">
        <v>133</v>
      </c>
      <c r="O199" s="56">
        <f t="shared" si="40"/>
        <v>87.295532646048116</v>
      </c>
      <c r="P199" s="56">
        <f t="shared" si="41"/>
        <v>39.993006993006993</v>
      </c>
      <c r="Q199" s="56">
        <f t="shared" si="42"/>
        <v>93.006993006993014</v>
      </c>
      <c r="R199" s="56">
        <f t="shared" si="43"/>
        <v>45.704467353951891</v>
      </c>
      <c r="S199" s="57">
        <f t="shared" si="44"/>
        <v>-5.7114603609448977</v>
      </c>
      <c r="T199" s="57">
        <f t="shared" si="45"/>
        <v>-5.7114603609448977</v>
      </c>
      <c r="U199" t="s">
        <v>162</v>
      </c>
      <c r="V199" t="s">
        <v>151</v>
      </c>
      <c r="X199" s="40">
        <v>44024</v>
      </c>
    </row>
    <row r="200" spans="1:24" ht="15" x14ac:dyDescent="0.25">
      <c r="A200">
        <v>2.42</v>
      </c>
      <c r="B200">
        <v>1.6</v>
      </c>
      <c r="C200" s="45">
        <f t="shared" si="37"/>
        <v>3.8223140495867725E-2</v>
      </c>
      <c r="D200" s="46">
        <f>IF(OR($A200="",$B200=""),"",A200*'MPTO_working_2-way'!$G199)</f>
        <v>2.5124999999999997</v>
      </c>
      <c r="E200" s="48">
        <f>IF(OR($A200="",$B200=""),"",B200*'MPTO_working_2-way'!$G199)</f>
        <v>1.6611570247933884</v>
      </c>
      <c r="F200" s="46">
        <f>IF(OR($A200="",$B200=""),"",'MPTO_working_2-way'!D199)</f>
        <v>2.5373525557011791</v>
      </c>
      <c r="G200" s="48">
        <f>IF(OR($A200="",$B200=""),"",'MPTO_working_2-way'!E199)</f>
        <v>1.6504688832054561</v>
      </c>
      <c r="H200" s="46">
        <f>IF(OR($A200="",$B200=""),"",'OddsRatio_working_2-way'!M199)</f>
        <v>2.5383974345619098</v>
      </c>
      <c r="I200" s="46">
        <f>IF(OR($A200="",$B200=""),"",'OddsRatio_working_2-way'!N199)</f>
        <v>1.6500270850261594</v>
      </c>
      <c r="J200" s="46">
        <f>IF('Log_working_2-way'!$D199="","",A200^('Log_working_2-way'!$D199))</f>
        <v>2.5500151185411704</v>
      </c>
      <c r="K200" s="48">
        <f>IF('Log_working_2-way'!$D199="","",B200^('Log_working_2-way'!$D199))</f>
        <v>1.6451549975466908</v>
      </c>
      <c r="L200" s="55">
        <f t="shared" si="38"/>
        <v>0.39800995024875624</v>
      </c>
      <c r="M200" s="55">
        <f t="shared" si="39"/>
        <v>0.60199004975124382</v>
      </c>
      <c r="N200" s="56">
        <v>134</v>
      </c>
      <c r="O200" s="56">
        <f t="shared" si="40"/>
        <v>78.628099173553707</v>
      </c>
      <c r="P200" s="56">
        <f t="shared" si="41"/>
        <v>50.25</v>
      </c>
      <c r="Q200" s="56">
        <f t="shared" si="42"/>
        <v>83.75</v>
      </c>
      <c r="R200" s="56">
        <f t="shared" si="43"/>
        <v>55.371900826446286</v>
      </c>
      <c r="S200" s="57">
        <f t="shared" si="44"/>
        <v>-5.1219008264462929</v>
      </c>
      <c r="T200" s="57">
        <f t="shared" si="45"/>
        <v>-5.1219008264462857</v>
      </c>
      <c r="U200" t="s">
        <v>152</v>
      </c>
      <c r="V200" t="s">
        <v>335</v>
      </c>
      <c r="X200" s="40">
        <v>44024</v>
      </c>
    </row>
    <row r="201" spans="1:24" ht="15" x14ac:dyDescent="0.25">
      <c r="A201">
        <v>1.98</v>
      </c>
      <c r="B201">
        <v>1.88</v>
      </c>
      <c r="C201" s="45">
        <f t="shared" si="37"/>
        <v>3.6965398667526461E-2</v>
      </c>
      <c r="D201" s="46">
        <f>IF(OR($A201="",$B201=""),"",A201*'MPTO_working_2-way'!$G200)</f>
        <v>2.0531914893617023</v>
      </c>
      <c r="E201" s="48">
        <f>IF(OR($A201="",$B201=""),"",B201*'MPTO_working_2-way'!$G200)</f>
        <v>1.9494949494949496</v>
      </c>
      <c r="F201" s="46">
        <f>IF(OR($A201="",$B201=""),"",'MPTO_working_2-way'!D200)</f>
        <v>2.0552120141342756</v>
      </c>
      <c r="G201" s="48">
        <f>IF(OR($A201="",$B201=""),"",'MPTO_working_2-way'!E200)</f>
        <v>1.9476768522394308</v>
      </c>
      <c r="H201" s="46">
        <f>IF(OR($A201="",$B201=""),"",'OddsRatio_working_2-way'!M200)</f>
        <v>2.0552897060221729</v>
      </c>
      <c r="I201" s="46">
        <f>IF(OR($A201="",$B201=""),"",'OddsRatio_working_2-way'!N200)</f>
        <v>1.947607082958686</v>
      </c>
      <c r="J201" s="46">
        <f>IF('Log_working_2-way'!$D200="","",A201^('Log_working_2-way'!$D200))</f>
        <v>2.0562137224842738</v>
      </c>
      <c r="K201" s="48">
        <f>IF('Log_working_2-way'!$D200="","",B201^('Log_working_2-way'!$D200))</f>
        <v>1.9467780797695502</v>
      </c>
      <c r="L201" s="55">
        <f t="shared" si="38"/>
        <v>0.48704663212435229</v>
      </c>
      <c r="M201" s="55">
        <f t="shared" si="39"/>
        <v>0.5129533678756476</v>
      </c>
      <c r="N201" s="56">
        <v>135</v>
      </c>
      <c r="O201" s="56">
        <f t="shared" si="40"/>
        <v>66.818181818181827</v>
      </c>
      <c r="P201" s="56">
        <f t="shared" si="41"/>
        <v>63.191489361702118</v>
      </c>
      <c r="Q201" s="56">
        <f t="shared" si="42"/>
        <v>71.808510638297875</v>
      </c>
      <c r="R201" s="56">
        <f t="shared" si="43"/>
        <v>68.181818181818187</v>
      </c>
      <c r="S201" s="57">
        <f t="shared" si="44"/>
        <v>-4.9903288201160478</v>
      </c>
      <c r="T201" s="57">
        <f t="shared" si="45"/>
        <v>-4.9903288201160692</v>
      </c>
      <c r="U201" t="s">
        <v>126</v>
      </c>
      <c r="V201" t="s">
        <v>124</v>
      </c>
      <c r="X201" s="40">
        <v>44024</v>
      </c>
    </row>
    <row r="202" spans="1:24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</row>
    <row r="203" spans="1:24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</row>
    <row r="204" spans="1:24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</row>
    <row r="205" spans="1:24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</row>
    <row r="206" spans="1:24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</row>
    <row r="207" spans="1:24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</row>
    <row r="208" spans="1:24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2"/>
      <c r="O208" s="52"/>
      <c r="P208" s="52"/>
      <c r="Q208" s="52"/>
      <c r="R208" s="52"/>
      <c r="S208" s="57"/>
      <c r="T208" s="57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2"/>
      <c r="O209" s="52"/>
      <c r="P209" s="52"/>
      <c r="Q209" s="52"/>
      <c r="R209" s="52"/>
      <c r="S209" s="57"/>
      <c r="T209" s="57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2"/>
      <c r="O210" s="52"/>
      <c r="P210" s="52"/>
      <c r="Q210" s="52"/>
      <c r="R210" s="52"/>
      <c r="S210" s="57"/>
      <c r="T210" s="57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2"/>
      <c r="O211" s="52"/>
      <c r="P211" s="52"/>
      <c r="Q211" s="52"/>
      <c r="R211" s="52"/>
      <c r="S211" s="57"/>
      <c r="T211" s="57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2"/>
      <c r="O212" s="52"/>
      <c r="P212" s="52"/>
      <c r="Q212" s="52"/>
      <c r="R212" s="52"/>
      <c r="S212" s="57"/>
      <c r="T212" s="57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2"/>
      <c r="O213" s="52"/>
      <c r="P213" s="52"/>
      <c r="Q213" s="52"/>
      <c r="R213" s="52"/>
      <c r="S213" s="57"/>
      <c r="T213" s="57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2"/>
      <c r="O214" s="52"/>
      <c r="P214" s="52"/>
      <c r="Q214" s="52"/>
      <c r="R214" s="52"/>
      <c r="S214" s="57"/>
      <c r="T214" s="57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2"/>
      <c r="O215" s="52"/>
      <c r="P215" s="52"/>
      <c r="Q215" s="52"/>
      <c r="R215" s="52"/>
      <c r="S215" s="57"/>
      <c r="T215" s="57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2"/>
      <c r="O216" s="52"/>
      <c r="P216" s="52"/>
      <c r="Q216" s="52"/>
      <c r="R216" s="52"/>
      <c r="S216" s="57"/>
      <c r="T216" s="57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2"/>
      <c r="O217" s="52"/>
      <c r="P217" s="52"/>
      <c r="Q217" s="52"/>
      <c r="R217" s="52"/>
      <c r="S217" s="57"/>
      <c r="T217" s="57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2"/>
      <c r="O218" s="52"/>
      <c r="P218" s="52"/>
      <c r="Q218" s="52"/>
      <c r="R218" s="52"/>
      <c r="S218" s="57"/>
      <c r="T218" s="57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2"/>
      <c r="O219" s="52"/>
      <c r="P219" s="52"/>
      <c r="Q219" s="52"/>
      <c r="R219" s="52"/>
      <c r="S219" s="57"/>
      <c r="T219" s="57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2"/>
      <c r="O220" s="52"/>
      <c r="P220" s="52"/>
      <c r="Q220" s="52"/>
      <c r="R220" s="52"/>
      <c r="S220" s="57"/>
      <c r="T220" s="57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2"/>
      <c r="O221" s="52"/>
      <c r="P221" s="52"/>
      <c r="Q221" s="52"/>
      <c r="R221" s="52"/>
      <c r="S221" s="57"/>
      <c r="T221" s="57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2"/>
      <c r="O222" s="52"/>
      <c r="P222" s="52"/>
      <c r="Q222" s="52"/>
      <c r="R222" s="52"/>
      <c r="S222" s="57"/>
      <c r="T222" s="57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2"/>
      <c r="O223" s="52"/>
      <c r="P223" s="52"/>
      <c r="Q223" s="52"/>
      <c r="R223" s="52"/>
      <c r="S223" s="57"/>
      <c r="T223" s="57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2"/>
      <c r="O224" s="52"/>
      <c r="P224" s="52"/>
      <c r="Q224" s="52"/>
      <c r="R224" s="52"/>
      <c r="S224" s="57"/>
      <c r="T224" s="57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2"/>
      <c r="O225" s="52"/>
      <c r="P225" s="52"/>
      <c r="Q225" s="52"/>
      <c r="R225" s="52"/>
      <c r="S225" s="57"/>
      <c r="T225" s="57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2"/>
      <c r="O226" s="52"/>
      <c r="P226" s="52"/>
      <c r="Q226" s="52"/>
      <c r="R226" s="52"/>
      <c r="S226" s="57"/>
      <c r="T226" s="57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2"/>
      <c r="O227" s="52"/>
      <c r="P227" s="52"/>
      <c r="Q227" s="52"/>
      <c r="R227" s="52"/>
      <c r="S227" s="57"/>
      <c r="T227" s="57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2"/>
      <c r="O228" s="52"/>
      <c r="P228" s="52"/>
      <c r="Q228" s="52"/>
      <c r="R228" s="52"/>
      <c r="S228" s="57"/>
      <c r="T228" s="57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2"/>
      <c r="O229" s="52"/>
      <c r="P229" s="52"/>
      <c r="Q229" s="52"/>
      <c r="R229" s="52"/>
      <c r="S229" s="57"/>
      <c r="T229" s="57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2"/>
      <c r="O230" s="52"/>
      <c r="P230" s="52"/>
      <c r="Q230" s="52"/>
      <c r="R230" s="52"/>
      <c r="S230" s="57"/>
      <c r="T230" s="57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S231" s="57"/>
      <c r="T231" s="57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2"/>
      <c r="O232" s="52"/>
      <c r="P232" s="52"/>
      <c r="Q232" s="52"/>
      <c r="R232" s="52"/>
      <c r="S232" s="57"/>
      <c r="T232" s="57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2"/>
      <c r="O233" s="52"/>
      <c r="P233" s="52"/>
      <c r="Q233" s="52"/>
      <c r="R233" s="52"/>
      <c r="S233" s="57"/>
      <c r="T233" s="57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2"/>
      <c r="O234" s="52"/>
      <c r="P234" s="52"/>
      <c r="Q234" s="52"/>
      <c r="R234" s="52"/>
      <c r="S234" s="57"/>
      <c r="T234" s="57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2"/>
      <c r="O235" s="52"/>
      <c r="P235" s="52"/>
      <c r="Q235" s="52"/>
      <c r="R235" s="52"/>
      <c r="S235" s="57"/>
      <c r="T235" s="57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2"/>
      <c r="O236" s="52"/>
      <c r="P236" s="52"/>
      <c r="Q236" s="52"/>
      <c r="R236" s="52"/>
      <c r="S236" s="57"/>
      <c r="T236" s="57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2"/>
      <c r="O237" s="52"/>
      <c r="P237" s="52"/>
      <c r="Q237" s="52"/>
      <c r="R237" s="52"/>
      <c r="S237" s="57"/>
      <c r="T237" s="57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2"/>
      <c r="O238" s="52"/>
      <c r="P238" s="52"/>
      <c r="Q238" s="52"/>
      <c r="R238" s="52"/>
      <c r="S238" s="57"/>
      <c r="T238" s="57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2"/>
      <c r="O239" s="52"/>
      <c r="P239" s="52"/>
      <c r="Q239" s="52"/>
      <c r="R239" s="52"/>
      <c r="S239" s="57"/>
      <c r="T239" s="57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2"/>
      <c r="O240" s="52"/>
      <c r="P240" s="52"/>
      <c r="Q240" s="52"/>
      <c r="R240" s="52"/>
      <c r="S240" s="57"/>
      <c r="T240" s="57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2"/>
      <c r="O241" s="52"/>
      <c r="P241" s="52"/>
      <c r="Q241" s="52"/>
      <c r="R241" s="52"/>
      <c r="S241" s="57"/>
      <c r="T241" s="57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2"/>
      <c r="O242" s="52"/>
      <c r="P242" s="52"/>
      <c r="Q242" s="52"/>
      <c r="R242" s="52"/>
      <c r="S242" s="57"/>
      <c r="T242" s="57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2"/>
      <c r="O243" s="52"/>
      <c r="P243" s="52"/>
      <c r="Q243" s="52"/>
      <c r="R243" s="52"/>
      <c r="S243" s="57"/>
      <c r="T243" s="57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2"/>
      <c r="O244" s="52"/>
      <c r="P244" s="52"/>
      <c r="Q244" s="52"/>
      <c r="R244" s="52"/>
      <c r="S244" s="57"/>
      <c r="T244" s="57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2"/>
      <c r="O245" s="52"/>
      <c r="P245" s="52"/>
      <c r="Q245" s="52"/>
      <c r="R245" s="52"/>
      <c r="S245" s="57"/>
      <c r="T245" s="57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2"/>
      <c r="O246" s="52"/>
      <c r="P246" s="52"/>
      <c r="Q246" s="52"/>
      <c r="R246" s="52"/>
      <c r="S246" s="57"/>
      <c r="T246" s="57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2"/>
      <c r="O247" s="52"/>
      <c r="P247" s="52"/>
      <c r="Q247" s="52"/>
      <c r="R247" s="52"/>
      <c r="S247" s="57"/>
      <c r="T247" s="57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S248" s="57"/>
      <c r="T248" s="57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46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4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4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4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4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4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4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4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4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4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4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4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4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4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4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4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4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4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4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4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4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4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4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4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4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4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4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4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4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4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4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4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4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4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4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4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4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4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4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4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4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4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4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4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4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4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4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4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4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4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4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4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4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4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4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4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4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4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4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4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4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4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4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4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4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4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4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4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4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4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4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4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4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4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4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4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4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4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4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4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4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4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4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4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4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4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4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4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4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4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4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4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4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4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4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4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4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4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4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4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4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4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4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4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4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4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4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4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4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4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4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4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4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4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4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4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4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4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4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4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4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4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4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4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4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4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4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4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4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4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4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4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4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4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4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4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4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4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4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4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4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4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4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4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4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4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4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4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4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4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4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4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4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4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4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4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4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4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4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4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4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4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4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4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4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4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4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5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5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5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5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5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5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5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5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5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5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5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5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5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5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5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5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5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5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5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5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5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5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5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5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5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5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5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5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5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5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5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5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5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5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5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5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5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5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5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5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5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5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5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5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5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5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5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5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5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5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5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5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5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5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5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5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5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5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5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5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5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5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5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5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5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5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5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5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5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5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5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5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5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5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5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5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5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5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5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5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5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5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5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5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5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5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5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5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5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5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5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5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5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5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5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5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5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5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5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5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5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5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5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5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5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5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5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5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5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5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5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5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5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5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5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5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5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5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5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5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5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5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5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5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5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5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5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5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5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5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5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5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5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5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5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5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5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5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5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5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5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5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5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5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5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5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5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5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5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5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5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5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5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5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5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5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5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5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5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5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5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5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5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5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5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5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5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5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5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5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5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5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5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5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5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5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5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5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5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5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5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5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5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5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5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5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5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5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5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5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5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5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5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5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5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5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5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5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5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5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5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5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5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5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5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5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5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5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5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5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5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5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5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5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5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5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5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5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5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5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5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5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5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5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5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5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5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5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5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5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5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5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5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5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5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5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5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5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5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5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5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5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5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5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5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5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5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5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5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5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5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5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5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5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5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5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5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5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5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5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5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5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5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5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5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5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5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5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5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5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5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5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5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5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5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5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5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5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5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5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5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5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5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5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5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5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5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5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5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5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5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5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5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5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5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5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5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5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5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5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5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5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5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5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5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5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5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5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5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5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C1" zoomScale="80" zoomScaleNormal="80" workbookViewId="0">
      <pane ySplit="2" topLeftCell="A357" activePane="bottomLeft" state="frozen"/>
      <selection pane="bottomLeft" activeCell="AD374" sqref="AD37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181</v>
      </c>
      <c r="O1" s="73"/>
      <c r="P1" s="73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8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9" customFormat="1" ht="15" x14ac:dyDescent="0.25">
      <c r="A186" s="62">
        <v>3.01</v>
      </c>
      <c r="B186" s="62">
        <v>3.23</v>
      </c>
      <c r="C186" s="62">
        <v>2.59</v>
      </c>
      <c r="D186" s="63">
        <f t="shared" si="17"/>
        <v>2.7923822941462895E-2</v>
      </c>
      <c r="E186" s="64">
        <f>IF(OR($A186="",$B186="",$C186=""),"",A186*'MPTO_working_3-way'!$I185)</f>
        <v>3.0940507070538033</v>
      </c>
      <c r="F186" s="65">
        <f>IF(OR($A186="",$B186="",$C186=""),"",B186*'MPTO_working_3-way'!$I185)</f>
        <v>3.3201939481009251</v>
      </c>
      <c r="G186" s="66">
        <f>IF(OR($A186="",$B186="",$C186=""),"",C186*'MPTO_working_3-way'!$I185)</f>
        <v>2.6623227014183888</v>
      </c>
      <c r="H186" s="64">
        <f>IF(OR($A186="",$B186="",$C186=""),"",'MPTO_working_3-way'!E185)</f>
        <v>3.0967616692937519</v>
      </c>
      <c r="I186" s="65">
        <f>IF(OR($A186="",$B186="",$C186=""),"",'MPTO_working_3-way'!F185)</f>
        <v>3.3301188557484283</v>
      </c>
      <c r="J186" s="66">
        <f>IF(OR($A186="",$B186="",$C186=""),"",'MPTO_working_3-way'!G185)</f>
        <v>2.6539810257655025</v>
      </c>
      <c r="K186" s="64">
        <f>IF(OR($A186="",$B186="",$C186=""),"",'OddsRatio_working_3-way'!H185)</f>
        <v>3.0957803455834147</v>
      </c>
      <c r="L186" s="65">
        <f>IF(OR($A186="",$B186="",$C186=""),"",'OddsRatio_working_3-way'!I185)</f>
        <v>3.3251692391298584</v>
      </c>
      <c r="M186" s="66">
        <f>IF(OR($A186="",$B186="",$C186=""),"",'OddsRatio_working_3-way'!J185)</f>
        <v>2.657856094267478</v>
      </c>
      <c r="N186" s="67">
        <f t="shared" ref="N186" si="39">(1/E186)* 100</f>
        <v>32.320090867295889</v>
      </c>
      <c r="O186" s="68">
        <f t="shared" ref="O186" si="40">(1/F186)* 100</f>
        <v>30.118722449089972</v>
      </c>
      <c r="P186" s="68">
        <f t="shared" ref="P186" si="41">(1/G186)* 100</f>
        <v>37.561186683614132</v>
      </c>
      <c r="Q186" s="62" t="s">
        <v>285</v>
      </c>
      <c r="R186" s="62" t="s">
        <v>80</v>
      </c>
      <c r="S186" s="62" t="s">
        <v>460</v>
      </c>
      <c r="T186" s="69">
        <v>100</v>
      </c>
      <c r="U186" s="69">
        <f t="shared" si="30"/>
        <v>66.777408637873762</v>
      </c>
      <c r="V186" s="69">
        <f t="shared" si="31"/>
        <v>69.040247678018574</v>
      </c>
      <c r="W186" s="69">
        <f t="shared" si="32"/>
        <v>61.389961389961393</v>
      </c>
      <c r="X186" s="69">
        <f t="shared" si="33"/>
        <v>69.569790932020041</v>
      </c>
      <c r="Y186" s="69">
        <f t="shared" si="34"/>
        <v>71.832629972164867</v>
      </c>
      <c r="Z186" s="69">
        <f t="shared" si="35"/>
        <v>64.182343684107664</v>
      </c>
      <c r="AA186" s="69">
        <f t="shared" si="36"/>
        <v>-2.7923822941462788</v>
      </c>
      <c r="AB186" s="69">
        <f t="shared" si="37"/>
        <v>-2.792382294146293</v>
      </c>
      <c r="AC186" s="69">
        <f t="shared" si="38"/>
        <v>-2.7923822941462717</v>
      </c>
      <c r="AD186" s="70"/>
      <c r="AE186" s="70"/>
      <c r="AF186" s="62">
        <v>2.21</v>
      </c>
      <c r="AG186" s="62">
        <v>1.72</v>
      </c>
      <c r="AH186" s="70"/>
      <c r="AI186" s="70"/>
    </row>
    <row r="187" spans="1:35" ht="15" x14ac:dyDescent="0.25">
      <c r="A187">
        <v>3.75</v>
      </c>
      <c r="B187">
        <v>4.3099999999999996</v>
      </c>
      <c r="C187">
        <v>1.88</v>
      </c>
      <c r="D187" s="45">
        <f t="shared" ref="D187:D199" si="42">IF(OR($A187="",$B187="",$C187=""),"",(1/A187)+(1/B187)+(1/C187)-1)</f>
        <v>3.0600121768606714E-2</v>
      </c>
      <c r="E187" s="46">
        <f>IF(OR($A187="",$B187="",$C187=""),"",A187*'MPTO_working_3-way'!$I186)</f>
        <v>3.864750456632275</v>
      </c>
      <c r="F187" s="47">
        <f>IF(OR($A187="",$B187="",$C187=""),"",B187*'MPTO_working_3-way'!$I186)</f>
        <v>4.4418865248226949</v>
      </c>
      <c r="G187" s="48">
        <f>IF(OR($A187="",$B187="",$C187=""),"",C187*'MPTO_working_3-way'!$I186)</f>
        <v>1.9375282289249804</v>
      </c>
      <c r="H187" s="46">
        <f>IF(OR($A187="",$B187="",$C187=""),"",'MPTO_working_3-way'!E186)</f>
        <v>3.8991428058138635</v>
      </c>
      <c r="I187" s="47">
        <f>IF(OR($A187="",$B187="",$C187=""),"",'MPTO_working_3-way'!F186)</f>
        <v>4.5081898299720073</v>
      </c>
      <c r="J187" s="48">
        <f>IF(OR($A187="",$B187="",$C187=""),"",'MPTO_working_3-way'!G186)</f>
        <v>1.9167558565700191</v>
      </c>
      <c r="K187" s="46">
        <f>IF(OR($A187="",$B187="",$C187=""),"",'OddsRatio_working_3-way'!H186)</f>
        <v>3.8894941009869495</v>
      </c>
      <c r="L187" s="47">
        <f>IF(OR($A187="",$B187="",$C187=""),"",'OddsRatio_working_3-way'!I186)</f>
        <v>4.4779001724606555</v>
      </c>
      <c r="M187" s="48">
        <f>IF(OR($A187="",$B187="",$C187=""),"",'OddsRatio_working_3-way'!J186)</f>
        <v>1.9246381123158243</v>
      </c>
      <c r="N187" s="49">
        <f t="shared" ref="N187:N199" si="43">(1/E187)* 100</f>
        <v>25.874891826040308</v>
      </c>
      <c r="O187" s="50">
        <f t="shared" ref="O187:O199" si="44">(1/F187)* 100</f>
        <v>22.512956925209085</v>
      </c>
      <c r="P187" s="50">
        <f t="shared" ref="P187:P199" si="45">(1/G187)* 100</f>
        <v>51.612151248750614</v>
      </c>
      <c r="Q187" t="s">
        <v>240</v>
      </c>
      <c r="R187" t="s">
        <v>243</v>
      </c>
      <c r="S187" s="40">
        <v>43933</v>
      </c>
      <c r="T187" s="52">
        <v>100</v>
      </c>
      <c r="U187" s="52">
        <f t="shared" ref="U187:U250" si="46">(1/A187)*((T187*A187)-T187)</f>
        <v>73.333333333333329</v>
      </c>
      <c r="V187" s="52">
        <f t="shared" ref="V187:V250" si="47">(1/B187)*((T187*B187)-T187)</f>
        <v>76.798143851508115</v>
      </c>
      <c r="W187" s="52">
        <f t="shared" ref="W187:W250" si="48">(1/C187)*((T187*C187)-T187)</f>
        <v>46.808510638297875</v>
      </c>
      <c r="X187" s="52">
        <f t="shared" ref="X187:X250" si="49">((1/B187)+(1/C187))*T187</f>
        <v>76.39334551019401</v>
      </c>
      <c r="Y187" s="52">
        <f t="shared" ref="Y187:Y250" si="50">((1/A187)+(1/C187))*T187</f>
        <v>79.858156028368782</v>
      </c>
      <c r="Z187" s="52">
        <f t="shared" ref="Z187:Z250" si="51">((1/A187)+(1/B187))*T187</f>
        <v>49.868522815158542</v>
      </c>
      <c r="AA187" s="52">
        <f t="shared" ref="AA187:AA250" si="52">U187-X187</f>
        <v>-3.0600121768606812</v>
      </c>
      <c r="AB187" s="52">
        <f t="shared" ref="AB187:AB250" si="53">V187-Y187</f>
        <v>-3.060012176860667</v>
      </c>
      <c r="AC187" s="52">
        <f t="shared" ref="AC187:AC250" si="54">W187-Z187</f>
        <v>-3.060012176860667</v>
      </c>
      <c r="AF187">
        <v>1.54</v>
      </c>
      <c r="AG187">
        <v>2.59</v>
      </c>
      <c r="AH187" s="42" t="s">
        <v>493</v>
      </c>
    </row>
    <row r="188" spans="1:35" ht="15" x14ac:dyDescent="0.25">
      <c r="A188">
        <v>2.64</v>
      </c>
      <c r="B188">
        <v>3.48</v>
      </c>
      <c r="C188">
        <v>2.81</v>
      </c>
      <c r="D188" s="45">
        <f t="shared" si="42"/>
        <v>2.2016086747955743E-2</v>
      </c>
      <c r="E188" s="46">
        <f>IF(OR($A188="",$B188="",$C188=""),"",A188*'MPTO_working_3-way'!$I187)</f>
        <v>2.6981224690146033</v>
      </c>
      <c r="F188" s="47">
        <f>IF(OR($A188="",$B188="",$C188=""),"",B188*'MPTO_working_3-way'!$I187)</f>
        <v>3.556615981882886</v>
      </c>
      <c r="G188" s="48">
        <f>IF(OR($A188="",$B188="",$C188=""),"",C188*'MPTO_working_3-way'!$I187)</f>
        <v>2.8718652037617556</v>
      </c>
      <c r="H188" s="46">
        <f>IF(OR($A188="",$B188="",$C188=""),"",'MPTO_working_3-way'!E187)</f>
        <v>2.6921582957082362</v>
      </c>
      <c r="I188" s="47">
        <f>IF(OR($A188="",$B188="",$C188=""),"",'MPTO_working_3-way'!F187)</f>
        <v>3.5712037608812572</v>
      </c>
      <c r="J188" s="48">
        <f>IF(OR($A188="",$B188="",$C188=""),"",'MPTO_working_3-way'!G187)</f>
        <v>2.8691672045792811</v>
      </c>
      <c r="K188" s="46">
        <f>IF(OR($A188="",$B188="",$C188=""),"",'OddsRatio_working_3-way'!H187)</f>
        <v>2.6951366136894008</v>
      </c>
      <c r="L188" s="47">
        <f>IF(OR($A188="",$B188="",$C188=""),"",'OddsRatio_working_3-way'!I187)</f>
        <v>3.5633773182620212</v>
      </c>
      <c r="M188" s="48">
        <f>IF(OR($A188="",$B188="",$C188=""),"",'OddsRatio_working_3-way'!J187)</f>
        <v>2.870851994376717</v>
      </c>
      <c r="N188" s="49">
        <f t="shared" si="43"/>
        <v>37.062809842179469</v>
      </c>
      <c r="O188" s="50">
        <f t="shared" si="44"/>
        <v>28.116614363032699</v>
      </c>
      <c r="P188" s="50">
        <f t="shared" si="45"/>
        <v>34.820575794787828</v>
      </c>
      <c r="Q188" t="s">
        <v>369</v>
      </c>
      <c r="R188" t="s">
        <v>366</v>
      </c>
      <c r="S188" s="40">
        <v>43933</v>
      </c>
      <c r="T188" s="52">
        <v>100</v>
      </c>
      <c r="U188" s="52">
        <f t="shared" si="46"/>
        <v>62.121212121212118</v>
      </c>
      <c r="V188" s="52">
        <f t="shared" si="47"/>
        <v>71.264367816091948</v>
      </c>
      <c r="W188" s="52">
        <f t="shared" si="48"/>
        <v>64.412811387900362</v>
      </c>
      <c r="X188" s="52">
        <f t="shared" si="49"/>
        <v>64.32282079600769</v>
      </c>
      <c r="Y188" s="52">
        <f t="shared" si="50"/>
        <v>73.465976490887527</v>
      </c>
      <c r="Z188" s="52">
        <f t="shared" si="51"/>
        <v>66.614420062695928</v>
      </c>
      <c r="AA188" s="52">
        <f t="shared" si="52"/>
        <v>-2.2016086747955725</v>
      </c>
      <c r="AB188" s="52">
        <f t="shared" si="53"/>
        <v>-2.2016086747955796</v>
      </c>
      <c r="AC188" s="52">
        <f t="shared" si="54"/>
        <v>-2.2016086747955654</v>
      </c>
      <c r="AF188">
        <v>1.93</v>
      </c>
      <c r="AG188">
        <v>1.98</v>
      </c>
      <c r="AH188" s="42" t="s">
        <v>490</v>
      </c>
    </row>
    <row r="189" spans="1:35" ht="15" x14ac:dyDescent="0.25">
      <c r="A189">
        <v>2.5499999999999998</v>
      </c>
      <c r="B189">
        <v>3.33</v>
      </c>
      <c r="C189">
        <v>2.98</v>
      </c>
      <c r="D189" s="45">
        <f t="shared" si="42"/>
        <v>2.8027632844056072E-2</v>
      </c>
      <c r="E189" s="46">
        <f>IF(OR($A189="",$B189="",$C189=""),"",A189*'MPTO_working_3-way'!$I188)</f>
        <v>2.6214704637523427</v>
      </c>
      <c r="F189" s="47">
        <f>IF(OR($A189="",$B189="",$C189=""),"",B189*'MPTO_working_3-way'!$I188)</f>
        <v>3.4233320173707069</v>
      </c>
      <c r="G189" s="48">
        <f>IF(OR($A189="",$B189="",$C189=""),"",C189*'MPTO_working_3-way'!$I188)</f>
        <v>3.0635223458752869</v>
      </c>
      <c r="H189" s="46">
        <f>IF(OR($A189="",$B189="",$C189=""),"",'MPTO_working_3-way'!E188)</f>
        <v>2.612232489142654</v>
      </c>
      <c r="I189" s="47">
        <f>IF(OR($A189="",$B189="",$C189=""),"",'MPTO_working_3-way'!F188)</f>
        <v>3.4369250494730799</v>
      </c>
      <c r="J189" s="48">
        <f>IF(OR($A189="",$B189="",$C189=""),"",'MPTO_working_3-way'!G188)</f>
        <v>3.0653415044536154</v>
      </c>
      <c r="K189" s="46">
        <f>IF(OR($A189="",$B189="",$C189=""),"",'OddsRatio_working_3-way'!H188)</f>
        <v>2.6165193309207293</v>
      </c>
      <c r="L189" s="47">
        <f>IF(OR($A189="",$B189="",$C189=""),"",'OddsRatio_working_3-way'!I188)</f>
        <v>3.4299935748679347</v>
      </c>
      <c r="M189" s="48">
        <f>IF(OR($A189="",$B189="",$C189=""),"",'OddsRatio_working_3-way'!J188)</f>
        <v>3.0649730807890601</v>
      </c>
      <c r="N189" s="49">
        <f t="shared" si="43"/>
        <v>38.146529355459968</v>
      </c>
      <c r="O189" s="50">
        <f t="shared" si="44"/>
        <v>29.21130626319006</v>
      </c>
      <c r="P189" s="50">
        <f t="shared" si="45"/>
        <v>32.642164381349971</v>
      </c>
      <c r="Q189" t="s">
        <v>356</v>
      </c>
      <c r="R189" t="s">
        <v>375</v>
      </c>
      <c r="S189" s="40">
        <v>43933</v>
      </c>
      <c r="T189" s="52">
        <v>100</v>
      </c>
      <c r="U189" s="52">
        <f t="shared" si="46"/>
        <v>60.784313725490193</v>
      </c>
      <c r="V189" s="52">
        <f t="shared" si="47"/>
        <v>69.969969969969966</v>
      </c>
      <c r="W189" s="52">
        <f t="shared" si="48"/>
        <v>66.442953020134226</v>
      </c>
      <c r="X189" s="52">
        <f t="shared" si="49"/>
        <v>63.587077009895808</v>
      </c>
      <c r="Y189" s="52">
        <f t="shared" si="50"/>
        <v>72.772733254375595</v>
      </c>
      <c r="Z189" s="52">
        <f t="shared" si="51"/>
        <v>69.24571630453984</v>
      </c>
      <c r="AA189" s="52">
        <f t="shared" si="52"/>
        <v>-2.8027632844056143</v>
      </c>
      <c r="AB189" s="52">
        <f t="shared" si="53"/>
        <v>-2.8027632844056285</v>
      </c>
      <c r="AC189" s="52">
        <f t="shared" si="54"/>
        <v>-2.8027632844056143</v>
      </c>
      <c r="AF189">
        <v>2.0299999999999998</v>
      </c>
      <c r="AG189">
        <v>1.86</v>
      </c>
      <c r="AH189" s="42" t="s">
        <v>505</v>
      </c>
    </row>
    <row r="190" spans="1:35" ht="15" x14ac:dyDescent="0.25">
      <c r="A190">
        <v>2.59</v>
      </c>
      <c r="B190">
        <v>3.53</v>
      </c>
      <c r="C190">
        <v>2.8</v>
      </c>
      <c r="D190" s="45">
        <f t="shared" si="42"/>
        <v>2.6529362223413289E-2</v>
      </c>
      <c r="E190" s="46">
        <f>IF(OR($A190="",$B190="",$C190=""),"",A190*'MPTO_working_3-way'!$I189)</f>
        <v>2.6587110481586405</v>
      </c>
      <c r="F190" s="47">
        <f>IF(OR($A190="",$B190="",$C190=""),"",B190*'MPTO_working_3-way'!$I189)</f>
        <v>3.6236486486486488</v>
      </c>
      <c r="G190" s="48">
        <f>IF(OR($A190="",$B190="",$C190=""),"",C190*'MPTO_working_3-way'!$I189)</f>
        <v>2.8742822142255569</v>
      </c>
      <c r="H190" s="46">
        <f>IF(OR($A190="",$B190="",$C190=""),"",'MPTO_working_3-way'!E189)</f>
        <v>2.6507110447501558</v>
      </c>
      <c r="I190" s="47">
        <f>IF(OR($A190="",$B190="",$C190=""),"",'MPTO_working_3-way'!F189)</f>
        <v>3.6437438973357517</v>
      </c>
      <c r="J190" s="48">
        <f>IF(OR($A190="",$B190="",$C190=""),"",'MPTO_working_3-way'!G189)</f>
        <v>2.8710903152870237</v>
      </c>
      <c r="K190" s="46">
        <f>IF(OR($A190="",$B190="",$C190=""),"",'OddsRatio_working_3-way'!H189)</f>
        <v>2.6546681690564573</v>
      </c>
      <c r="L190" s="47">
        <f>IF(OR($A190="",$B190="",$C190=""),"",'OddsRatio_working_3-way'!I189)</f>
        <v>3.6328996652281997</v>
      </c>
      <c r="M190" s="48">
        <f>IF(OR($A190="",$B190="",$C190=""),"",'OddsRatio_working_3-way'!J189)</f>
        <v>2.8732092479884428</v>
      </c>
      <c r="N190" s="49">
        <f t="shared" si="43"/>
        <v>37.612210649689672</v>
      </c>
      <c r="O190" s="50">
        <f t="shared" si="44"/>
        <v>27.596494499347379</v>
      </c>
      <c r="P190" s="50">
        <f t="shared" si="45"/>
        <v>34.791294850962949</v>
      </c>
      <c r="Q190" t="s">
        <v>387</v>
      </c>
      <c r="R190" t="s">
        <v>389</v>
      </c>
      <c r="S190" s="40">
        <v>43933</v>
      </c>
      <c r="T190" s="52">
        <v>100</v>
      </c>
      <c r="U190" s="52">
        <f t="shared" si="46"/>
        <v>61.389961389961393</v>
      </c>
      <c r="V190" s="52">
        <f t="shared" si="47"/>
        <v>71.671388101982998</v>
      </c>
      <c r="W190" s="52">
        <f t="shared" si="48"/>
        <v>64.285714285714292</v>
      </c>
      <c r="X190" s="52">
        <f t="shared" si="49"/>
        <v>64.04289761230271</v>
      </c>
      <c r="Y190" s="52">
        <f t="shared" si="50"/>
        <v>74.324324324324323</v>
      </c>
      <c r="Z190" s="52">
        <f t="shared" si="51"/>
        <v>66.938650508055602</v>
      </c>
      <c r="AA190" s="52">
        <f t="shared" si="52"/>
        <v>-2.6529362223413173</v>
      </c>
      <c r="AB190" s="52">
        <f t="shared" si="53"/>
        <v>-2.6529362223413244</v>
      </c>
      <c r="AC190" s="52">
        <f t="shared" si="54"/>
        <v>-2.6529362223413102</v>
      </c>
      <c r="AF190">
        <v>1.7</v>
      </c>
      <c r="AG190">
        <v>2.23</v>
      </c>
      <c r="AH190" s="42" t="s">
        <v>490</v>
      </c>
    </row>
    <row r="191" spans="1:35" ht="15" x14ac:dyDescent="0.25">
      <c r="A191">
        <v>3.65</v>
      </c>
      <c r="B191">
        <v>3.39</v>
      </c>
      <c r="C191">
        <v>2.1800000000000002</v>
      </c>
      <c r="D191" s="45">
        <f t="shared" si="42"/>
        <v>2.7673449807464223E-2</v>
      </c>
      <c r="E191" s="46">
        <f>IF(OR($A191="",$B191="",$C191=""),"",A191*'MPTO_working_3-way'!$I190)</f>
        <v>3.7510080917972441</v>
      </c>
      <c r="F191" s="47">
        <f>IF(OR($A191="",$B191="",$C191=""),"",B191*'MPTO_working_3-way'!$I190)</f>
        <v>3.483812994847304</v>
      </c>
      <c r="G191" s="48">
        <f>IF(OR($A191="",$B191="",$C191=""),"",C191*'MPTO_working_3-way'!$I190)</f>
        <v>2.2403281205802723</v>
      </c>
      <c r="H191" s="46">
        <f>IF(OR($A191="",$B191="",$C191=""),"",'MPTO_working_3-way'!E190)</f>
        <v>3.7771750824887627</v>
      </c>
      <c r="I191" s="47">
        <f>IF(OR($A191="",$B191="",$C191=""),"",'MPTO_working_3-way'!F190)</f>
        <v>3.499430691131884</v>
      </c>
      <c r="J191" s="48">
        <f>IF(OR($A191="",$B191="",$C191=""),"",'MPTO_working_3-way'!G190)</f>
        <v>2.2247380892356445</v>
      </c>
      <c r="K191" s="46">
        <f>IF(OR($A191="",$B191="",$C191=""),"",'OddsRatio_working_3-way'!H190)</f>
        <v>3.7650861848107913</v>
      </c>
      <c r="L191" s="47">
        <f>IF(OR($A191="",$B191="",$C191=""),"",'OddsRatio_working_3-way'!I190)</f>
        <v>3.4937947100746372</v>
      </c>
      <c r="M191" s="48">
        <f>IF(OR($A191="",$B191="",$C191=""),"",'OddsRatio_working_3-way'!J190)</f>
        <v>2.2312459238025411</v>
      </c>
      <c r="N191" s="49">
        <f t="shared" si="43"/>
        <v>26.659499940477698</v>
      </c>
      <c r="O191" s="50">
        <f t="shared" si="44"/>
        <v>28.704181351841768</v>
      </c>
      <c r="P191" s="50">
        <f t="shared" si="45"/>
        <v>44.636318707680545</v>
      </c>
      <c r="Q191" t="s">
        <v>45</v>
      </c>
      <c r="R191" t="s">
        <v>132</v>
      </c>
      <c r="S191" s="40">
        <v>43933</v>
      </c>
      <c r="T191" s="52">
        <v>100</v>
      </c>
      <c r="U191" s="52">
        <f t="shared" si="46"/>
        <v>72.602739726027394</v>
      </c>
      <c r="V191" s="52">
        <f t="shared" si="47"/>
        <v>70.501474926253692</v>
      </c>
      <c r="W191" s="52">
        <f t="shared" si="48"/>
        <v>54.128440366972484</v>
      </c>
      <c r="X191" s="52">
        <f t="shared" si="49"/>
        <v>75.370084706773838</v>
      </c>
      <c r="Y191" s="52">
        <f t="shared" si="50"/>
        <v>73.268819907000122</v>
      </c>
      <c r="Z191" s="52">
        <f t="shared" si="51"/>
        <v>56.895785347718906</v>
      </c>
      <c r="AA191" s="52">
        <f t="shared" si="52"/>
        <v>-2.7673449807464436</v>
      </c>
      <c r="AB191" s="52">
        <f t="shared" si="53"/>
        <v>-2.7673449807464294</v>
      </c>
      <c r="AC191" s="52">
        <f t="shared" si="54"/>
        <v>-2.7673449807464223</v>
      </c>
      <c r="AF191">
        <v>2.02</v>
      </c>
      <c r="AG191">
        <v>1.88</v>
      </c>
      <c r="AH191" s="42" t="s">
        <v>512</v>
      </c>
    </row>
    <row r="192" spans="1:35" ht="15" x14ac:dyDescent="0.25">
      <c r="A192">
        <v>5.34</v>
      </c>
      <c r="B192">
        <v>3.88</v>
      </c>
      <c r="C192">
        <v>1.72</v>
      </c>
      <c r="D192" s="45">
        <f t="shared" si="42"/>
        <v>2.6393225203092285E-2</v>
      </c>
      <c r="E192" s="46">
        <f>IF(OR($A192="",$B192="",$C192=""),"",A192*'MPTO_working_3-way'!$I191)</f>
        <v>5.4809398225845127</v>
      </c>
      <c r="F192" s="47">
        <f>IF(OR($A192="",$B192="",$C192=""),"",B192*'MPTO_working_3-way'!$I191)</f>
        <v>3.982405713787998</v>
      </c>
      <c r="G192" s="48">
        <f>IF(OR($A192="",$B192="",$C192=""),"",C192*'MPTO_working_3-way'!$I191)</f>
        <v>1.7653963473493186</v>
      </c>
      <c r="H192" s="46">
        <f>IF(OR($A192="",$B192="",$C192=""),"",'MPTO_working_3-way'!E191)</f>
        <v>5.6032398781062538</v>
      </c>
      <c r="I192" s="47">
        <f>IF(OR($A192="",$B192="",$C192=""),"",'MPTO_working_3-way'!F191)</f>
        <v>4.0171255359620632</v>
      </c>
      <c r="J192" s="48">
        <f>IF(OR($A192="",$B192="",$C192=""),"",'MPTO_working_3-way'!G191)</f>
        <v>1.7464271376537353</v>
      </c>
      <c r="K192" s="46">
        <f>IF(OR($A192="",$B192="",$C192=""),"",'OddsRatio_working_3-way'!H191)</f>
        <v>5.5408233098050763</v>
      </c>
      <c r="L192" s="47">
        <f>IF(OR($A192="",$B192="",$C192=""),"",'OddsRatio_working_3-way'!I191)</f>
        <v>4.0132652378429992</v>
      </c>
      <c r="M192" s="48">
        <f>IF(OR($A192="",$B192="",$C192=""),"",'OddsRatio_working_3-way'!J191)</f>
        <v>1.75331630946075</v>
      </c>
      <c r="N192" s="49">
        <f t="shared" si="43"/>
        <v>18.245046148462446</v>
      </c>
      <c r="O192" s="50">
        <f t="shared" si="44"/>
        <v>25.110450111543674</v>
      </c>
      <c r="P192" s="50">
        <f t="shared" si="45"/>
        <v>56.644503739993866</v>
      </c>
      <c r="Q192" t="s">
        <v>273</v>
      </c>
      <c r="R192" t="s">
        <v>466</v>
      </c>
      <c r="S192" s="40">
        <v>43933</v>
      </c>
      <c r="T192" s="52">
        <v>100</v>
      </c>
      <c r="U192" s="52">
        <f t="shared" si="46"/>
        <v>81.273408239700387</v>
      </c>
      <c r="V192" s="52">
        <f t="shared" si="47"/>
        <v>74.226804123711347</v>
      </c>
      <c r="W192" s="52">
        <f t="shared" si="48"/>
        <v>41.860465116279073</v>
      </c>
      <c r="X192" s="52">
        <f t="shared" si="49"/>
        <v>83.912730760009595</v>
      </c>
      <c r="Y192" s="52">
        <f t="shared" si="50"/>
        <v>76.866126644020554</v>
      </c>
      <c r="Z192" s="52">
        <f t="shared" si="51"/>
        <v>44.499787636588287</v>
      </c>
      <c r="AA192" s="52">
        <f t="shared" si="52"/>
        <v>-2.6393225203092072</v>
      </c>
      <c r="AB192" s="52">
        <f t="shared" si="53"/>
        <v>-2.6393225203092072</v>
      </c>
      <c r="AC192" s="52">
        <f t="shared" si="54"/>
        <v>-2.6393225203092143</v>
      </c>
      <c r="AF192">
        <v>2.0299999999999998</v>
      </c>
      <c r="AG192">
        <v>1.88</v>
      </c>
      <c r="AH192" s="42" t="s">
        <v>496</v>
      </c>
    </row>
    <row r="193" spans="1:35" ht="15" x14ac:dyDescent="0.25">
      <c r="A193">
        <v>2.83</v>
      </c>
      <c r="B193">
        <v>3.1</v>
      </c>
      <c r="C193">
        <v>2.85</v>
      </c>
      <c r="D193" s="45">
        <f t="shared" si="42"/>
        <v>2.6814728603110405E-2</v>
      </c>
      <c r="E193" s="46">
        <f>IF(OR($A193="",$B193="",$C193=""),"",A193*'MPTO_working_3-way'!$I192)</f>
        <v>2.9058856819468026</v>
      </c>
      <c r="F193" s="47">
        <f>IF(OR($A193="",$B193="",$C193=""),"",B193*'MPTO_working_3-way'!$I192)</f>
        <v>3.1831256586696424</v>
      </c>
      <c r="G193" s="48">
        <f>IF(OR($A193="",$B193="",$C193=""),"",C193*'MPTO_working_3-way'!$I192)</f>
        <v>2.9264219765188648</v>
      </c>
      <c r="H193" s="46">
        <f>IF(OR($A193="",$B193="",$C193=""),"",'MPTO_working_3-way'!E192)</f>
        <v>2.9034432571885325</v>
      </c>
      <c r="I193" s="47">
        <f>IF(OR($A193="",$B193="",$C193=""),"",'MPTO_working_3-way'!F192)</f>
        <v>3.1883444097075371</v>
      </c>
      <c r="J193" s="48">
        <f>IF(OR($A193="",$B193="",$C193=""),"",'MPTO_working_3-way'!G192)</f>
        <v>2.9244986558694355</v>
      </c>
      <c r="K193" s="46">
        <f>IF(OR($A193="",$B193="",$C193=""),"",'OddsRatio_working_3-way'!H192)</f>
        <v>2.9046722068512514</v>
      </c>
      <c r="L193" s="47">
        <f>IF(OR($A193="",$B193="",$C193=""),"",'OddsRatio_working_3-way'!I192)</f>
        <v>3.1856894176981569</v>
      </c>
      <c r="M193" s="48">
        <f>IF(OR($A193="",$B193="",$C193=""),"",'OddsRatio_working_3-way'!J192)</f>
        <v>2.9254882965436151</v>
      </c>
      <c r="N193" s="49">
        <f t="shared" si="43"/>
        <v>34.412916041833022</v>
      </c>
      <c r="O193" s="50">
        <f t="shared" si="44"/>
        <v>31.415662063995946</v>
      </c>
      <c r="P193" s="50">
        <f t="shared" si="45"/>
        <v>34.171421894171033</v>
      </c>
      <c r="Q193" t="s">
        <v>191</v>
      </c>
      <c r="R193" t="s">
        <v>201</v>
      </c>
      <c r="S193" s="40">
        <v>43933</v>
      </c>
      <c r="T193" s="52">
        <v>100</v>
      </c>
      <c r="U193" s="52">
        <f t="shared" si="46"/>
        <v>64.664310954063609</v>
      </c>
      <c r="V193" s="52">
        <f t="shared" si="47"/>
        <v>67.741935483870961</v>
      </c>
      <c r="W193" s="52">
        <f t="shared" si="48"/>
        <v>64.912280701754383</v>
      </c>
      <c r="X193" s="52">
        <f t="shared" si="49"/>
        <v>67.345783814374641</v>
      </c>
      <c r="Y193" s="52">
        <f t="shared" si="50"/>
        <v>70.423408344182008</v>
      </c>
      <c r="Z193" s="52">
        <f t="shared" si="51"/>
        <v>67.59375356206543</v>
      </c>
      <c r="AA193" s="52">
        <f t="shared" si="52"/>
        <v>-2.6814728603110325</v>
      </c>
      <c r="AB193" s="52">
        <f t="shared" si="53"/>
        <v>-2.6814728603110467</v>
      </c>
      <c r="AC193" s="52">
        <f t="shared" si="54"/>
        <v>-2.6814728603110467</v>
      </c>
      <c r="AF193">
        <v>2.21</v>
      </c>
      <c r="AG193">
        <v>1.72</v>
      </c>
      <c r="AH193" s="42" t="s">
        <v>496</v>
      </c>
    </row>
    <row r="194" spans="1:35" ht="15" x14ac:dyDescent="0.25">
      <c r="A194">
        <v>1.67</v>
      </c>
      <c r="B194">
        <v>4.3499999999999996</v>
      </c>
      <c r="C194">
        <v>4.9400000000000004</v>
      </c>
      <c r="D194" s="45">
        <f t="shared" si="42"/>
        <v>3.1116602478416189E-2</v>
      </c>
      <c r="E194" s="46">
        <f>IF(OR($A194="",$B194="",$C194=""),"",A194*'MPTO_working_3-way'!$I193)</f>
        <v>1.721964726138955</v>
      </c>
      <c r="F194" s="47">
        <f>IF(OR($A194="",$B194="",$C194=""),"",B194*'MPTO_working_3-way'!$I193)</f>
        <v>4.4853572207811103</v>
      </c>
      <c r="G194" s="48">
        <f>IF(OR($A194="",$B194="",$C194=""),"",C194*'MPTO_working_3-way'!$I193)</f>
        <v>5.0937160162433761</v>
      </c>
      <c r="H194" s="46">
        <f>IF(OR($A194="",$B194="",$C194=""),"",'MPTO_working_3-way'!E193)</f>
        <v>1.6994369247958141</v>
      </c>
      <c r="I194" s="47">
        <f>IF(OR($A194="",$B194="",$C194=""),"",'MPTO_working_3-way'!F193)</f>
        <v>4.5555418269493204</v>
      </c>
      <c r="J194" s="48">
        <f>IF(OR($A194="",$B194="",$C194=""),"",'MPTO_working_3-way'!G193)</f>
        <v>5.2067889516913395</v>
      </c>
      <c r="K194" s="46">
        <f>IF(OR($A194="",$B194="",$C194=""),"",'OddsRatio_working_3-way'!H193)</f>
        <v>1.7072719985434748</v>
      </c>
      <c r="L194" s="47">
        <f>IF(OR($A194="",$B194="",$C194=""),"",'OddsRatio_working_3-way'!I193)</f>
        <v>4.5363599927173741</v>
      </c>
      <c r="M194" s="48">
        <f>IF(OR($A194="",$B194="",$C194=""),"",'OddsRatio_working_3-way'!J193)</f>
        <v>5.1591816033750613</v>
      </c>
      <c r="N194" s="49">
        <f t="shared" si="43"/>
        <v>58.073198876856921</v>
      </c>
      <c r="O194" s="50">
        <f t="shared" si="44"/>
        <v>22.294768304448521</v>
      </c>
      <c r="P194" s="50">
        <f t="shared" si="45"/>
        <v>19.632032818694544</v>
      </c>
      <c r="Q194" t="s">
        <v>345</v>
      </c>
      <c r="R194" t="s">
        <v>341</v>
      </c>
      <c r="S194" s="40">
        <v>43933</v>
      </c>
      <c r="T194" s="52">
        <v>100</v>
      </c>
      <c r="U194" s="52">
        <f t="shared" si="46"/>
        <v>40.119760479041922</v>
      </c>
      <c r="V194" s="52">
        <f t="shared" si="47"/>
        <v>77.011494252873561</v>
      </c>
      <c r="W194" s="52">
        <f t="shared" si="48"/>
        <v>79.757085020242926</v>
      </c>
      <c r="X194" s="52">
        <f t="shared" si="49"/>
        <v>43.23142072688352</v>
      </c>
      <c r="Y194" s="52">
        <f t="shared" si="50"/>
        <v>80.123154500715174</v>
      </c>
      <c r="Z194" s="52">
        <f t="shared" si="51"/>
        <v>82.868745268084538</v>
      </c>
      <c r="AA194" s="52">
        <f t="shared" si="52"/>
        <v>-3.1116602478415984</v>
      </c>
      <c r="AB194" s="52">
        <f t="shared" si="53"/>
        <v>-3.1116602478416127</v>
      </c>
      <c r="AC194" s="52">
        <f t="shared" si="54"/>
        <v>-3.1116602478416127</v>
      </c>
      <c r="AF194">
        <v>1.62</v>
      </c>
      <c r="AG194">
        <v>2.39</v>
      </c>
      <c r="AH194" s="42" t="s">
        <v>489</v>
      </c>
    </row>
    <row r="195" spans="1:35" ht="15" x14ac:dyDescent="0.25">
      <c r="A195">
        <v>2.8</v>
      </c>
      <c r="B195">
        <v>3.46</v>
      </c>
      <c r="C195">
        <v>2.58</v>
      </c>
      <c r="D195" s="45">
        <f t="shared" si="42"/>
        <v>3.3757097408125825E-2</v>
      </c>
      <c r="E195" s="46">
        <f>IF(OR($A195="",$B195="",$C195=""),"",A195*'MPTO_working_3-way'!$I194)</f>
        <v>2.8945198727427521</v>
      </c>
      <c r="F195" s="47">
        <f>IF(OR($A195="",$B195="",$C195=""),"",B195*'MPTO_working_3-way'!$I194)</f>
        <v>3.5767995570321154</v>
      </c>
      <c r="G195" s="48">
        <f>IF(OR($A195="",$B195="",$C195=""),"",C195*'MPTO_working_3-way'!$I194)</f>
        <v>2.6670933113129647</v>
      </c>
      <c r="H195" s="46">
        <f>IF(OR($A195="",$B195="",$C195=""),"",'MPTO_working_3-way'!E194)</f>
        <v>2.8910884370527561</v>
      </c>
      <c r="I195" s="47">
        <f>IF(OR($A195="",$B195="",$C195=""),"",'MPTO_working_3-way'!F194)</f>
        <v>3.600165928566216</v>
      </c>
      <c r="J195" s="48">
        <f>IF(OR($A195="",$B195="",$C195=""),"",'MPTO_working_3-way'!G194)</f>
        <v>2.6571396983158189</v>
      </c>
      <c r="K195" s="46">
        <f>IF(OR($A195="",$B195="",$C195=""),"",'OddsRatio_working_3-way'!H194)</f>
        <v>2.8934228933341379</v>
      </c>
      <c r="L195" s="47">
        <f>IF(OR($A195="",$B195="",$C195=""),"",'OddsRatio_working_3-way'!I194)</f>
        <v>3.5876779542233215</v>
      </c>
      <c r="M195" s="48">
        <f>IF(OR($A195="",$B195="",$C195=""),"",'OddsRatio_working_3-way'!J194)</f>
        <v>2.6620045397044101</v>
      </c>
      <c r="N195" s="49">
        <f t="shared" si="43"/>
        <v>34.548044026812391</v>
      </c>
      <c r="O195" s="50">
        <f t="shared" si="44"/>
        <v>27.95795470377881</v>
      </c>
      <c r="P195" s="50">
        <f t="shared" si="45"/>
        <v>37.494001269408791</v>
      </c>
      <c r="Q195" t="s">
        <v>405</v>
      </c>
      <c r="R195" t="s">
        <v>403</v>
      </c>
      <c r="S195" s="40">
        <v>43933</v>
      </c>
      <c r="T195" s="52">
        <v>100</v>
      </c>
      <c r="U195" s="52">
        <f t="shared" si="46"/>
        <v>64.285714285714292</v>
      </c>
      <c r="V195" s="52">
        <f t="shared" si="47"/>
        <v>71.098265895953759</v>
      </c>
      <c r="W195" s="52">
        <f t="shared" si="48"/>
        <v>61.240310077519375</v>
      </c>
      <c r="X195" s="52">
        <f t="shared" si="49"/>
        <v>67.661424026526859</v>
      </c>
      <c r="Y195" s="52">
        <f t="shared" si="50"/>
        <v>74.473975636766326</v>
      </c>
      <c r="Z195" s="52">
        <f t="shared" si="51"/>
        <v>64.616019818331964</v>
      </c>
      <c r="AA195" s="52">
        <f t="shared" si="52"/>
        <v>-3.3757097408125674</v>
      </c>
      <c r="AB195" s="52">
        <f t="shared" si="53"/>
        <v>-3.3757097408125674</v>
      </c>
      <c r="AC195" s="52">
        <f t="shared" si="54"/>
        <v>-3.3757097408125887</v>
      </c>
      <c r="AF195">
        <v>1.88</v>
      </c>
      <c r="AG195">
        <v>2</v>
      </c>
      <c r="AH195" s="42" t="s">
        <v>508</v>
      </c>
    </row>
    <row r="196" spans="1:35" ht="15" x14ac:dyDescent="0.25">
      <c r="A196">
        <v>2.13</v>
      </c>
      <c r="B196">
        <v>3.36</v>
      </c>
      <c r="C196">
        <v>3.91</v>
      </c>
      <c r="D196" s="45">
        <f t="shared" si="42"/>
        <v>2.2857091397489704E-2</v>
      </c>
      <c r="E196" s="46">
        <f>IF(OR($A196="",$B196="",$C196=""),"",A196*'MPTO_working_3-way'!$I195)</f>
        <v>2.178685604676653</v>
      </c>
      <c r="F196" s="47">
        <f>IF(OR($A196="",$B196="",$C196=""),"",B196*'MPTO_working_3-way'!$I195)</f>
        <v>3.4367998270955651</v>
      </c>
      <c r="G196" s="48">
        <f>IF(OR($A196="",$B196="",$C196=""),"",C196*'MPTO_working_3-way'!$I195)</f>
        <v>3.9993712273641848</v>
      </c>
      <c r="H196" s="46">
        <f>IF(OR($A196="",$B196="",$C196=""),"",'MPTO_working_3-way'!E195)</f>
        <v>2.1651370013732167</v>
      </c>
      <c r="I196" s="47">
        <f>IF(OR($A196="",$B196="",$C196=""),"",'MPTO_working_3-way'!F195)</f>
        <v>3.4482756581068168</v>
      </c>
      <c r="J196" s="48">
        <f>IF(OR($A196="",$B196="",$C196=""),"",'MPTO_working_3-way'!G195)</f>
        <v>4.0300570482499269</v>
      </c>
      <c r="K196" s="46">
        <f>IF(OR($A196="",$B196="",$C196=""),"",'OddsRatio_working_3-way'!H195)</f>
        <v>2.1707624059330004</v>
      </c>
      <c r="L196" s="47">
        <f>IF(OR($A196="",$B196="",$C196=""),"",'OddsRatio_working_3-way'!I195)</f>
        <v>3.4451321044264436</v>
      </c>
      <c r="M196" s="48">
        <f>IF(OR($A196="",$B196="",$C196=""),"",'OddsRatio_working_3-way'!J195)</f>
        <v>4.0149722135088766</v>
      </c>
      <c r="N196" s="49">
        <f t="shared" si="43"/>
        <v>45.899233824901216</v>
      </c>
      <c r="O196" s="50">
        <f t="shared" si="44"/>
        <v>29.096835728285598</v>
      </c>
      <c r="P196" s="50">
        <f t="shared" si="45"/>
        <v>25.003930446813193</v>
      </c>
      <c r="Q196" t="s">
        <v>154</v>
      </c>
      <c r="R196" t="s">
        <v>56</v>
      </c>
      <c r="S196" s="40">
        <v>43933</v>
      </c>
      <c r="T196" s="52">
        <v>100</v>
      </c>
      <c r="U196" s="52">
        <f t="shared" si="46"/>
        <v>53.051643192488264</v>
      </c>
      <c r="V196" s="52">
        <f t="shared" si="47"/>
        <v>70.238095238095241</v>
      </c>
      <c r="W196" s="52">
        <f t="shared" si="48"/>
        <v>74.424552429667528</v>
      </c>
      <c r="X196" s="52">
        <f t="shared" si="49"/>
        <v>55.337352332237245</v>
      </c>
      <c r="Y196" s="52">
        <f t="shared" si="50"/>
        <v>72.523804377844229</v>
      </c>
      <c r="Z196" s="52">
        <f t="shared" si="51"/>
        <v>76.710261569416488</v>
      </c>
      <c r="AA196" s="52">
        <f t="shared" si="52"/>
        <v>-2.285709139748981</v>
      </c>
      <c r="AB196" s="52">
        <f t="shared" si="53"/>
        <v>-2.2857091397489882</v>
      </c>
      <c r="AC196" s="52">
        <f t="shared" si="54"/>
        <v>-2.2857091397489597</v>
      </c>
      <c r="AF196">
        <v>2.25</v>
      </c>
      <c r="AG196">
        <v>1.71</v>
      </c>
      <c r="AH196" s="42" t="s">
        <v>496</v>
      </c>
    </row>
    <row r="197" spans="1:35" ht="15" x14ac:dyDescent="0.25">
      <c r="A197">
        <v>1.8</v>
      </c>
      <c r="B197">
        <v>4.26</v>
      </c>
      <c r="C197">
        <v>4.07</v>
      </c>
      <c r="D197" s="45">
        <f t="shared" si="42"/>
        <v>3.5997585293360057E-2</v>
      </c>
      <c r="E197" s="46">
        <f>IF(OR($A197="",$B197="",$C197=""),"",A197*'MPTO_working_3-way'!$I196)</f>
        <v>1.8647956535280481</v>
      </c>
      <c r="F197" s="47">
        <f>IF(OR($A197="",$B197="",$C197=""),"",B197*'MPTO_working_3-way'!$I196)</f>
        <v>4.4133497133497137</v>
      </c>
      <c r="G197" s="48">
        <f>IF(OR($A197="",$B197="",$C197=""),"",C197*'MPTO_working_3-way'!$I196)</f>
        <v>4.2165101721439759</v>
      </c>
      <c r="H197" s="46">
        <f>IF(OR($A197="",$B197="",$C197=""),"",'MPTO_working_3-way'!E196)</f>
        <v>1.8397356240258627</v>
      </c>
      <c r="I197" s="47">
        <f>IF(OR($A197="",$B197="",$C197=""),"",'MPTO_working_3-way'!F196)</f>
        <v>4.4894871912905385</v>
      </c>
      <c r="J197" s="48">
        <f>IF(OR($A197="",$B197="",$C197=""),"",'MPTO_working_3-way'!G196)</f>
        <v>4.2789709221336212</v>
      </c>
      <c r="K197" s="46">
        <f>IF(OR($A197="",$B197="",$C197=""),"",'OddsRatio_working_3-way'!H196)</f>
        <v>1.8488793473329335</v>
      </c>
      <c r="L197" s="47">
        <f>IF(OR($A197="",$B197="",$C197=""),"",'OddsRatio_working_3-way'!I196)</f>
        <v>4.4591833403817063</v>
      </c>
      <c r="M197" s="48">
        <f>IF(OR($A197="",$B197="",$C197=""),"",'OddsRatio_working_3-way'!J196)</f>
        <v>4.2575744953901342</v>
      </c>
      <c r="N197" s="49">
        <f t="shared" si="43"/>
        <v>53.62517861450813</v>
      </c>
      <c r="O197" s="50">
        <f t="shared" si="44"/>
        <v>22.658526175144281</v>
      </c>
      <c r="P197" s="50">
        <f t="shared" si="45"/>
        <v>23.716295210347575</v>
      </c>
      <c r="Q197" t="s">
        <v>166</v>
      </c>
      <c r="R197" t="s">
        <v>167</v>
      </c>
      <c r="S197" s="40">
        <v>43933</v>
      </c>
      <c r="T197" s="52">
        <v>100</v>
      </c>
      <c r="U197" s="52">
        <f t="shared" si="46"/>
        <v>44.444444444444443</v>
      </c>
      <c r="V197" s="52">
        <f t="shared" si="47"/>
        <v>76.525821596244128</v>
      </c>
      <c r="W197" s="52">
        <f t="shared" si="48"/>
        <v>75.429975429975428</v>
      </c>
      <c r="X197" s="52">
        <f t="shared" si="49"/>
        <v>48.044202973780436</v>
      </c>
      <c r="Y197" s="52">
        <f t="shared" si="50"/>
        <v>80.125580125580129</v>
      </c>
      <c r="Z197" s="52">
        <f t="shared" si="51"/>
        <v>79.029733959311429</v>
      </c>
      <c r="AA197" s="52">
        <f t="shared" si="52"/>
        <v>-3.5997585293359933</v>
      </c>
      <c r="AB197" s="52">
        <f t="shared" si="53"/>
        <v>-3.5997585293360004</v>
      </c>
      <c r="AC197" s="52">
        <f t="shared" si="54"/>
        <v>-3.5997585293360004</v>
      </c>
      <c r="AF197">
        <v>1.43</v>
      </c>
      <c r="AG197">
        <v>2.89</v>
      </c>
      <c r="AH197" s="42" t="s">
        <v>504</v>
      </c>
    </row>
    <row r="198" spans="1:35" s="52" customFormat="1" ht="15" x14ac:dyDescent="0.25">
      <c r="A198" s="44">
        <v>2.4</v>
      </c>
      <c r="B198" s="44">
        <v>3.51</v>
      </c>
      <c r="C198" s="44">
        <v>3.07</v>
      </c>
      <c r="D198" s="45">
        <f t="shared" si="42"/>
        <v>2.7299850589753039E-2</v>
      </c>
      <c r="E198" s="46">
        <f>IF(OR($A198="",$B198="",$C198=""),"",A198*'MPTO_working_3-way'!$I197)</f>
        <v>2.465519641415407</v>
      </c>
      <c r="F198" s="47">
        <f>IF(OR($A198="",$B198="",$C198=""),"",B198*'MPTO_working_3-way'!$I197)</f>
        <v>3.605822475570033</v>
      </c>
      <c r="G198" s="48">
        <f>IF(OR($A198="",$B198="",$C198=""),"",C198*'MPTO_working_3-way'!$I197)</f>
        <v>3.1538105413105417</v>
      </c>
      <c r="H198" s="46">
        <f>IF(OR($A198="",$B198="",$C198=""),"",'MPTO_working_3-way'!E197)</f>
        <v>2.453586025524745</v>
      </c>
      <c r="I198" s="47">
        <f>IF(OR($A198="",$B198="",$C198=""),"",'MPTO_working_3-way'!F197)</f>
        <v>3.6258114083665847</v>
      </c>
      <c r="J198" s="48">
        <f>IF(OR($A198="",$B198="",$C198=""),"",'MPTO_working_3-way'!G197)</f>
        <v>3.1582310170406394</v>
      </c>
      <c r="K198" s="46">
        <f>IF(OR($A198="",$B198="",$C198=""),"",'OddsRatio_working_3-way'!H197)</f>
        <v>2.4589284737279518</v>
      </c>
      <c r="L198" s="47">
        <f>IF(OR($A198="",$B198="",$C198=""),"",'OddsRatio_working_3-way'!I197)</f>
        <v>3.615650335040828</v>
      </c>
      <c r="M198" s="48">
        <f>IF(OR($A198="",$B198="",$C198=""),"",'OddsRatio_working_3-way'!J197)</f>
        <v>3.1571299575834719</v>
      </c>
      <c r="N198" s="49">
        <f t="shared" si="43"/>
        <v>40.559401077247934</v>
      </c>
      <c r="O198" s="50">
        <f t="shared" si="44"/>
        <v>27.732923813502858</v>
      </c>
      <c r="P198" s="50">
        <f t="shared" si="45"/>
        <v>31.707675109249195</v>
      </c>
      <c r="Q198" s="44" t="s">
        <v>451</v>
      </c>
      <c r="R198" s="44" t="s">
        <v>459</v>
      </c>
      <c r="S198" s="54">
        <v>43963</v>
      </c>
      <c r="T198" s="52">
        <v>100</v>
      </c>
      <c r="U198" s="52">
        <f t="shared" si="46"/>
        <v>58.333333333333336</v>
      </c>
      <c r="V198" s="52">
        <f t="shared" si="47"/>
        <v>71.509971509971507</v>
      </c>
      <c r="W198" s="52">
        <f t="shared" si="48"/>
        <v>67.426710097719877</v>
      </c>
      <c r="X198" s="52">
        <f t="shared" si="49"/>
        <v>61.063318392308631</v>
      </c>
      <c r="Y198" s="52">
        <f t="shared" si="50"/>
        <v>74.239956568946795</v>
      </c>
      <c r="Z198" s="52">
        <f t="shared" si="51"/>
        <v>70.156695156695164</v>
      </c>
      <c r="AA198" s="52">
        <f t="shared" si="52"/>
        <v>-2.729985058975295</v>
      </c>
      <c r="AB198" s="52">
        <f t="shared" si="53"/>
        <v>-2.7299850589752879</v>
      </c>
      <c r="AC198" s="52">
        <f t="shared" si="54"/>
        <v>-2.7299850589752879</v>
      </c>
      <c r="AD198" s="53"/>
      <c r="AE198" s="53"/>
      <c r="AF198" s="44">
        <v>1.9</v>
      </c>
      <c r="AG198" s="44">
        <v>1.98</v>
      </c>
      <c r="AH198" s="53" t="s">
        <v>487</v>
      </c>
      <c r="AI198" s="53"/>
    </row>
    <row r="199" spans="1:35" ht="15" x14ac:dyDescent="0.25">
      <c r="A199">
        <v>2.21</v>
      </c>
      <c r="B199">
        <v>3.88</v>
      </c>
      <c r="C199">
        <v>3.14</v>
      </c>
      <c r="D199" s="45">
        <f t="shared" si="42"/>
        <v>2.8691984125309933E-2</v>
      </c>
      <c r="E199" s="46">
        <f>IF(OR($A199="",$B199="",$C199=""),"",A199*'MPTO_working_3-way'!$I198)</f>
        <v>2.2734092849169349</v>
      </c>
      <c r="F199" s="47">
        <f>IF(OR($A199="",$B199="",$C199=""),"",B199*'MPTO_working_3-way'!$I198)</f>
        <v>3.9913248984062024</v>
      </c>
      <c r="G199" s="48">
        <f>IF(OR($A199="",$B199="",$C199=""),"",C199*'MPTO_working_3-way'!$I198)</f>
        <v>3.2300928301534735</v>
      </c>
      <c r="H199" s="46">
        <f>IF(OR($A199="",$B199="",$C199=""),"",'MPTO_working_3-way'!E198)</f>
        <v>2.2577201398705853</v>
      </c>
      <c r="I199" s="47">
        <f>IF(OR($A199="",$B199="",$C199=""),"",'MPTO_working_3-way'!F198)</f>
        <v>4.0295289676494761</v>
      </c>
      <c r="J199" s="48">
        <f>IF(OR($A199="",$B199="",$C199=""),"",'MPTO_working_3-way'!G198)</f>
        <v>3.2372166705568226</v>
      </c>
      <c r="K199" s="46">
        <f>IF(OR($A199="",$B199="",$C199=""),"",'OddsRatio_working_3-way'!H198)</f>
        <v>2.2644590128344939</v>
      </c>
      <c r="L199" s="47">
        <f>IF(OR($A199="",$B199="",$C199=""),"",'OddsRatio_working_3-way'!I198)</f>
        <v>4.0096214520358204</v>
      </c>
      <c r="M199" s="48">
        <f>IF(OR($A199="",$B199="",$C199=""),"",'OddsRatio_working_3-way'!J198)</f>
        <v>3.2363159400543946</v>
      </c>
      <c r="N199" s="49">
        <f t="shared" si="43"/>
        <v>43.986800205073393</v>
      </c>
      <c r="O199" s="50">
        <f t="shared" si="44"/>
        <v>25.054337230209335</v>
      </c>
      <c r="P199" s="50">
        <f t="shared" si="45"/>
        <v>30.958862564717261</v>
      </c>
      <c r="Q199" t="s">
        <v>234</v>
      </c>
      <c r="R199" t="s">
        <v>448</v>
      </c>
      <c r="S199" s="40">
        <v>43963</v>
      </c>
      <c r="T199" s="52">
        <v>100</v>
      </c>
      <c r="U199" s="52">
        <f t="shared" si="46"/>
        <v>54.751131221719454</v>
      </c>
      <c r="V199" s="52">
        <f t="shared" si="47"/>
        <v>74.226804123711347</v>
      </c>
      <c r="W199" s="52">
        <f t="shared" si="48"/>
        <v>68.152866242038215</v>
      </c>
      <c r="X199" s="52">
        <f t="shared" si="49"/>
        <v>57.620329634250446</v>
      </c>
      <c r="Y199" s="52">
        <f t="shared" si="50"/>
        <v>77.096002536242324</v>
      </c>
      <c r="Z199" s="52">
        <f t="shared" si="51"/>
        <v>71.022064654569206</v>
      </c>
      <c r="AA199" s="52">
        <f t="shared" si="52"/>
        <v>-2.8691984125309915</v>
      </c>
      <c r="AB199" s="52">
        <f t="shared" si="53"/>
        <v>-2.8691984125309773</v>
      </c>
      <c r="AC199" s="52">
        <f t="shared" si="54"/>
        <v>-2.8691984125309915</v>
      </c>
      <c r="AF199">
        <v>1.56</v>
      </c>
      <c r="AG199">
        <v>2.56</v>
      </c>
      <c r="AH199" s="42" t="s">
        <v>489</v>
      </c>
    </row>
    <row r="200" spans="1:35" ht="15" x14ac:dyDescent="0.25">
      <c r="A200">
        <v>1.24</v>
      </c>
      <c r="B200">
        <v>6.74</v>
      </c>
      <c r="C200">
        <v>11.77</v>
      </c>
      <c r="D200" s="45">
        <f t="shared" ref="D200:D263" si="55">IF(OR($A200="",$B200="",$C200=""),"",(1/A200)+(1/B200)+(1/C200)-1)</f>
        <v>3.9781332630238975E-2</v>
      </c>
      <c r="E200" s="46">
        <f>IF(OR($A200="",$B200="",$C200=""),"",A200*'MPTO_working_3-way'!$I199)</f>
        <v>1.2893288524614963</v>
      </c>
      <c r="F200" s="47">
        <f>IF(OR($A200="",$B200="",$C200=""),"",B200*'MPTO_working_3-way'!$I199)</f>
        <v>7.0081261819278113</v>
      </c>
      <c r="G200" s="48">
        <f>IF(OR($A200="",$B200="",$C200=""),"",C200*'MPTO_working_3-way'!$I199)</f>
        <v>12.238226285057912</v>
      </c>
      <c r="H200" s="46">
        <f>IF(OR($A200="",$B200="",$C200=""),"",'MPTO_working_3-way'!E199)</f>
        <v>1.2607301234172716</v>
      </c>
      <c r="I200" s="47">
        <f>IF(OR($A200="",$B200="",$C200=""),"",'MPTO_working_3-way'!F199)</f>
        <v>7.4015131541722212</v>
      </c>
      <c r="J200" s="48">
        <f>IF(OR($A200="",$B200="",$C200=""),"",'MPTO_working_3-way'!G199)</f>
        <v>13.946744052047992</v>
      </c>
      <c r="K200" s="46">
        <f>IF(OR($A200="",$B200="",$C200=""),"",'OddsRatio_working_3-way'!H199)</f>
        <v>1.2682792533838441</v>
      </c>
      <c r="L200" s="47">
        <f>IF(OR($A200="",$B200="",$C200=""),"",'OddsRatio_working_3-way'!I199)</f>
        <v>7.4163454767636017</v>
      </c>
      <c r="M200" s="48">
        <f>IF(OR($A200="",$B200="",$C200=""),"",'OddsRatio_working_3-way'!J199)</f>
        <v>13.039031495599996</v>
      </c>
      <c r="N200" s="49">
        <f t="shared" ref="N200:N263" si="56">(1/E200)* 100</f>
        <v>77.559731800841192</v>
      </c>
      <c r="O200" s="50">
        <f t="shared" ref="O200:O263" si="57">(1/F200)* 100</f>
        <v>14.269149470777903</v>
      </c>
      <c r="P200" s="50">
        <f t="shared" ref="P200:P263" si="58">(1/G200)* 100</f>
        <v>8.1711187283808915</v>
      </c>
      <c r="Q200" t="s">
        <v>242</v>
      </c>
      <c r="R200" t="s">
        <v>244</v>
      </c>
      <c r="S200" s="40">
        <v>43963</v>
      </c>
      <c r="T200" s="52">
        <v>100</v>
      </c>
      <c r="U200" s="52">
        <f t="shared" si="46"/>
        <v>19.35483870967742</v>
      </c>
      <c r="V200" s="52">
        <f t="shared" si="47"/>
        <v>85.163204747774472</v>
      </c>
      <c r="W200" s="52">
        <f t="shared" si="48"/>
        <v>91.503823279524212</v>
      </c>
      <c r="X200" s="52">
        <f t="shared" si="49"/>
        <v>23.332971972701305</v>
      </c>
      <c r="Y200" s="52">
        <f t="shared" si="50"/>
        <v>89.141338010798378</v>
      </c>
      <c r="Z200" s="52">
        <f t="shared" si="51"/>
        <v>95.481956542548104</v>
      </c>
      <c r="AA200" s="52">
        <f t="shared" si="52"/>
        <v>-3.978133263023885</v>
      </c>
      <c r="AB200" s="52">
        <f t="shared" si="53"/>
        <v>-3.9781332630239064</v>
      </c>
      <c r="AC200" s="52">
        <f t="shared" si="54"/>
        <v>-3.9781332630238921</v>
      </c>
      <c r="AF200">
        <v>1.41</v>
      </c>
      <c r="AG200">
        <v>3.01</v>
      </c>
      <c r="AH200" s="42" t="s">
        <v>492</v>
      </c>
    </row>
    <row r="201" spans="1:35" ht="15" x14ac:dyDescent="0.25">
      <c r="A201">
        <v>2.92</v>
      </c>
      <c r="B201">
        <v>3.51</v>
      </c>
      <c r="C201">
        <v>2.54</v>
      </c>
      <c r="D201" s="45">
        <f t="shared" si="55"/>
        <v>2.1066825726517191E-2</v>
      </c>
      <c r="E201" s="46">
        <f>IF(OR($A201="",$B201="",$C201=""),"",A201*'MPTO_working_3-way'!$I200)</f>
        <v>2.9815151311214301</v>
      </c>
      <c r="F201" s="47">
        <f>IF(OR($A201="",$B201="",$C201=""),"",B201*'MPTO_working_3-way'!$I200)</f>
        <v>3.5839445583000753</v>
      </c>
      <c r="G201" s="48">
        <f>IF(OR($A201="",$B201="",$C201=""),"",C201*'MPTO_working_3-way'!$I200)</f>
        <v>2.5935097373453537</v>
      </c>
      <c r="H201" s="46">
        <f>IF(OR($A201="",$B201="",$C201=""),"",'MPTO_working_3-way'!E200)</f>
        <v>2.9811281632847497</v>
      </c>
      <c r="I201" s="47">
        <f>IF(OR($A201="",$B201="",$C201=""),"",'MPTO_working_3-way'!F200)</f>
        <v>3.5987014633880205</v>
      </c>
      <c r="J201" s="48">
        <f>IF(OR($A201="",$B201="",$C201=""),"",'MPTO_working_3-way'!G200)</f>
        <v>2.5861276708020564</v>
      </c>
      <c r="K201" s="46">
        <f>IF(OR($A201="",$B201="",$C201=""),"",'OddsRatio_working_3-way'!H200)</f>
        <v>2.981868324112086</v>
      </c>
      <c r="L201" s="47">
        <f>IF(OR($A201="",$B201="",$C201=""),"",'OddsRatio_working_3-way'!I200)</f>
        <v>3.5908799445423614</v>
      </c>
      <c r="M201" s="48">
        <f>IF(OR($A201="",$B201="",$C201=""),"",'OddsRatio_working_3-way'!J200)</f>
        <v>2.5896235516315684</v>
      </c>
      <c r="N201" s="49">
        <f t="shared" si="56"/>
        <v>33.539994131234621</v>
      </c>
      <c r="O201" s="50">
        <f t="shared" si="57"/>
        <v>27.902217339944475</v>
      </c>
      <c r="P201" s="50">
        <f t="shared" si="58"/>
        <v>38.557788528820907</v>
      </c>
      <c r="Q201" t="s">
        <v>361</v>
      </c>
      <c r="R201" t="s">
        <v>380</v>
      </c>
      <c r="S201" s="40">
        <v>43963</v>
      </c>
      <c r="T201" s="52">
        <v>100</v>
      </c>
      <c r="U201" s="52">
        <f t="shared" si="46"/>
        <v>65.753424657534239</v>
      </c>
      <c r="V201" s="52">
        <f t="shared" si="47"/>
        <v>71.509971509971507</v>
      </c>
      <c r="W201" s="52">
        <f t="shared" si="48"/>
        <v>60.629921259842511</v>
      </c>
      <c r="X201" s="52">
        <f t="shared" si="49"/>
        <v>67.86010723018596</v>
      </c>
      <c r="Y201" s="52">
        <f t="shared" si="50"/>
        <v>73.616654082623228</v>
      </c>
      <c r="Z201" s="52">
        <f t="shared" si="51"/>
        <v>62.736603832494239</v>
      </c>
      <c r="AA201" s="52">
        <f t="shared" si="52"/>
        <v>-2.1066825726517209</v>
      </c>
      <c r="AB201" s="52">
        <f t="shared" si="53"/>
        <v>-2.1066825726517209</v>
      </c>
      <c r="AC201" s="52">
        <f t="shared" si="54"/>
        <v>-2.106682572651728</v>
      </c>
      <c r="AF201">
        <v>1.83</v>
      </c>
      <c r="AG201">
        <v>2.0699999999999998</v>
      </c>
      <c r="AH201" s="42" t="s">
        <v>489</v>
      </c>
    </row>
    <row r="202" spans="1:35" ht="15" x14ac:dyDescent="0.25">
      <c r="A202">
        <v>3.61</v>
      </c>
      <c r="B202">
        <v>4.26</v>
      </c>
      <c r="C202">
        <v>1.95</v>
      </c>
      <c r="D202" s="45">
        <f t="shared" si="55"/>
        <v>2.4570607107379239E-2</v>
      </c>
      <c r="E202" s="46">
        <f>IF(OR($A202="",$B202="",$C202=""),"",A202*'MPTO_working_3-way'!$I201)</f>
        <v>3.6986998916576388</v>
      </c>
      <c r="F202" s="47">
        <f>IF(OR($A202="",$B202="",$C202=""),"",B202*'MPTO_working_3-way'!$I201)</f>
        <v>4.3646707862774354</v>
      </c>
      <c r="G202" s="48">
        <f>IF(OR($A202="",$B202="",$C202=""),"",C202*'MPTO_working_3-way'!$I201)</f>
        <v>1.9979126838593895</v>
      </c>
      <c r="H202" s="46">
        <f>IF(OR($A202="",$B202="",$C202=""),"",'MPTO_working_3-way'!E201)</f>
        <v>3.7199874959529322</v>
      </c>
      <c r="I202" s="47">
        <f>IF(OR($A202="",$B202="",$C202=""),"",'MPTO_working_3-way'!F201)</f>
        <v>4.4140058199352668</v>
      </c>
      <c r="J202" s="48">
        <f>IF(OR($A202="",$B202="",$C202=""),"",'MPTO_working_3-way'!G201)</f>
        <v>1.9816487026027245</v>
      </c>
      <c r="K202" s="46">
        <f>IF(OR($A202="",$B202="",$C202=""),"",'OddsRatio_working_3-way'!H201)</f>
        <v>3.7144447886462268</v>
      </c>
      <c r="L202" s="47">
        <f>IF(OR($A202="",$B202="",$C202=""),"",'OddsRatio_working_3-way'!I201)</f>
        <v>4.3904559429067831</v>
      </c>
      <c r="M202" s="48">
        <f>IF(OR($A202="",$B202="",$C202=""),"",'OddsRatio_working_3-way'!J201)</f>
        <v>1.9880163023808106</v>
      </c>
      <c r="N202" s="49">
        <f t="shared" si="56"/>
        <v>27.036527139049177</v>
      </c>
      <c r="O202" s="50">
        <f t="shared" si="57"/>
        <v>22.911235439428996</v>
      </c>
      <c r="P202" s="50">
        <f t="shared" si="58"/>
        <v>50.052237421521809</v>
      </c>
      <c r="Q202" t="s">
        <v>360</v>
      </c>
      <c r="R202" t="s">
        <v>370</v>
      </c>
      <c r="S202" s="40">
        <v>43963</v>
      </c>
      <c r="T202" s="52">
        <v>100</v>
      </c>
      <c r="U202" s="52">
        <f t="shared" si="46"/>
        <v>72.29916897506925</v>
      </c>
      <c r="V202" s="52">
        <f t="shared" si="47"/>
        <v>76.525821596244128</v>
      </c>
      <c r="W202" s="52">
        <f t="shared" si="48"/>
        <v>48.717948717948723</v>
      </c>
      <c r="X202" s="52">
        <f t="shared" si="49"/>
        <v>74.756229685807156</v>
      </c>
      <c r="Y202" s="52">
        <f t="shared" si="50"/>
        <v>78.982882306982034</v>
      </c>
      <c r="Z202" s="52">
        <f t="shared" si="51"/>
        <v>51.175009428686622</v>
      </c>
      <c r="AA202" s="52">
        <f t="shared" si="52"/>
        <v>-2.4570607107379061</v>
      </c>
      <c r="AB202" s="52">
        <f t="shared" si="53"/>
        <v>-2.4570607107379061</v>
      </c>
      <c r="AC202" s="52">
        <f t="shared" si="54"/>
        <v>-2.457060710737899</v>
      </c>
      <c r="AD202" s="42" t="s">
        <v>461</v>
      </c>
      <c r="AF202">
        <v>1.57</v>
      </c>
      <c r="AG202">
        <v>2.5499999999999998</v>
      </c>
      <c r="AH202" s="42" t="s">
        <v>484</v>
      </c>
      <c r="AI202" s="42" t="s">
        <v>485</v>
      </c>
    </row>
    <row r="203" spans="1:35" ht="15" x14ac:dyDescent="0.25">
      <c r="A203">
        <v>3.69</v>
      </c>
      <c r="B203">
        <v>3.6</v>
      </c>
      <c r="C203">
        <v>2.11</v>
      </c>
      <c r="D203" s="45">
        <f t="shared" si="55"/>
        <v>2.2714137093977627E-2</v>
      </c>
      <c r="E203" s="46">
        <f>IF(OR($A203="",$B203="",$C203=""),"",A203*'MPTO_working_3-way'!$I202)</f>
        <v>3.7738151658767776</v>
      </c>
      <c r="F203" s="47">
        <f>IF(OR($A203="",$B203="",$C203=""),"",B203*'MPTO_working_3-way'!$I202)</f>
        <v>3.6817708935383195</v>
      </c>
      <c r="G203" s="48">
        <f>IF(OR($A203="",$B203="",$C203=""),"",C203*'MPTO_working_3-way'!$I202)</f>
        <v>2.1579268292682925</v>
      </c>
      <c r="H203" s="46">
        <f>IF(OR($A203="",$B203="",$C203=""),"",'MPTO_working_3-way'!E202)</f>
        <v>3.7960556787986648</v>
      </c>
      <c r="I203" s="47">
        <f>IF(OR($A203="",$B203="",$C203=""),"",'MPTO_working_3-way'!F202)</f>
        <v>3.7008746078524579</v>
      </c>
      <c r="J203" s="48">
        <f>IF(OR($A203="",$B203="",$C203=""),"",'MPTO_working_3-way'!G202)</f>
        <v>2.144255793778659</v>
      </c>
      <c r="K203" s="46">
        <f>IF(OR($A203="",$B203="",$C203=""),"",'OddsRatio_working_3-way'!H202)</f>
        <v>3.7865612591047784</v>
      </c>
      <c r="L203" s="47">
        <f>IF(OR($A203="",$B203="",$C203=""),"",'OddsRatio_working_3-way'!I202)</f>
        <v>3.6933305850083356</v>
      </c>
      <c r="M203" s="48">
        <f>IF(OR($A203="",$B203="",$C203=""),"",'OddsRatio_working_3-way'!J202)</f>
        <v>2.1498449805227899</v>
      </c>
      <c r="N203" s="49">
        <f t="shared" si="56"/>
        <v>26.498383096292105</v>
      </c>
      <c r="O203" s="50">
        <f t="shared" si="57"/>
        <v>27.16084267369941</v>
      </c>
      <c r="P203" s="50">
        <f t="shared" si="58"/>
        <v>46.340774230008478</v>
      </c>
      <c r="Q203" t="s">
        <v>362</v>
      </c>
      <c r="R203" t="s">
        <v>381</v>
      </c>
      <c r="S203" s="40">
        <v>43963</v>
      </c>
      <c r="T203" s="52">
        <v>100</v>
      </c>
      <c r="U203" s="52">
        <f t="shared" si="46"/>
        <v>72.899728997289984</v>
      </c>
      <c r="V203" s="52">
        <f t="shared" si="47"/>
        <v>72.222222222222229</v>
      </c>
      <c r="W203" s="52">
        <f t="shared" si="48"/>
        <v>52.606635071090047</v>
      </c>
      <c r="X203" s="52">
        <f t="shared" si="49"/>
        <v>75.171142706687732</v>
      </c>
      <c r="Y203" s="52">
        <f t="shared" si="50"/>
        <v>74.493635931619977</v>
      </c>
      <c r="Z203" s="52">
        <f t="shared" si="51"/>
        <v>54.878048780487809</v>
      </c>
      <c r="AA203" s="52">
        <f t="shared" si="52"/>
        <v>-2.2714137093977484</v>
      </c>
      <c r="AB203" s="52">
        <f t="shared" si="53"/>
        <v>-2.2714137093977484</v>
      </c>
      <c r="AC203" s="52">
        <f t="shared" si="54"/>
        <v>-2.2714137093977627</v>
      </c>
      <c r="AF203">
        <v>1.81</v>
      </c>
      <c r="AG203">
        <v>2.1</v>
      </c>
      <c r="AH203" s="42" t="s">
        <v>493</v>
      </c>
    </row>
    <row r="204" spans="1:35" ht="15" x14ac:dyDescent="0.25">
      <c r="A204">
        <v>3.78</v>
      </c>
      <c r="B204">
        <v>3.76</v>
      </c>
      <c r="C204">
        <v>2.0299999999999998</v>
      </c>
      <c r="D204" s="45">
        <f t="shared" si="55"/>
        <v>2.311854879719899E-2</v>
      </c>
      <c r="E204" s="46">
        <f>IF(OR($A204="",$B204="",$C204=""),"",A204*'MPTO_working_3-way'!$I203)</f>
        <v>3.8673881144534121</v>
      </c>
      <c r="F204" s="47">
        <f>IF(OR($A204="",$B204="",$C204=""),"",B204*'MPTO_working_3-way'!$I203)</f>
        <v>3.8469257434774682</v>
      </c>
      <c r="G204" s="48">
        <f>IF(OR($A204="",$B204="",$C204=""),"",C204*'MPTO_working_3-way'!$I203)</f>
        <v>2.0769306540583137</v>
      </c>
      <c r="H204" s="46">
        <f>IF(OR($A204="",$B204="",$C204=""),"",'MPTO_working_3-way'!E203)</f>
        <v>3.8934126638269584</v>
      </c>
      <c r="I204" s="47">
        <f>IF(OR($A204="",$B204="",$C204=""),"",'MPTO_working_3-way'!F203)</f>
        <v>3.8721978935976198</v>
      </c>
      <c r="J204" s="48">
        <f>IF(OR($A204="",$B204="",$C204=""),"",'MPTO_working_3-way'!G203)</f>
        <v>2.0622610872207598</v>
      </c>
      <c r="K204" s="46">
        <f>IF(OR($A204="",$B204="",$C204=""),"",'OddsRatio_working_3-way'!H203)</f>
        <v>3.8828624840147827</v>
      </c>
      <c r="L204" s="47">
        <f>IF(OR($A204="",$B204="",$C204=""),"",'OddsRatio_working_3-way'!I203)</f>
        <v>3.8621224661441733</v>
      </c>
      <c r="M204" s="48">
        <f>IF(OR($A204="",$B204="",$C204=""),"",'OddsRatio_working_3-way'!J203)</f>
        <v>2.0681109203364123</v>
      </c>
      <c r="N204" s="49">
        <f t="shared" si="56"/>
        <v>25.857244486601843</v>
      </c>
      <c r="O204" s="50">
        <f t="shared" si="57"/>
        <v>25.994783021105043</v>
      </c>
      <c r="P204" s="50">
        <f t="shared" si="58"/>
        <v>48.1479724922931</v>
      </c>
      <c r="Q204" t="s">
        <v>365</v>
      </c>
      <c r="R204" t="s">
        <v>371</v>
      </c>
      <c r="S204" s="40">
        <v>43963</v>
      </c>
      <c r="T204" s="52">
        <v>100</v>
      </c>
      <c r="U204" s="52">
        <f t="shared" si="46"/>
        <v>73.544973544973558</v>
      </c>
      <c r="V204" s="52">
        <f t="shared" si="47"/>
        <v>73.40425531914893</v>
      </c>
      <c r="W204" s="52">
        <f t="shared" si="48"/>
        <v>50.73891625615763</v>
      </c>
      <c r="X204" s="52">
        <f t="shared" si="49"/>
        <v>75.856828424693433</v>
      </c>
      <c r="Y204" s="52">
        <f t="shared" si="50"/>
        <v>75.716110198868833</v>
      </c>
      <c r="Z204" s="52">
        <f t="shared" si="51"/>
        <v>53.050771135877525</v>
      </c>
      <c r="AA204" s="52">
        <f t="shared" si="52"/>
        <v>-2.3118548797198741</v>
      </c>
      <c r="AB204" s="52">
        <f t="shared" si="53"/>
        <v>-2.3118548797199026</v>
      </c>
      <c r="AC204" s="52">
        <f t="shared" si="54"/>
        <v>-2.3118548797198955</v>
      </c>
      <c r="AF204">
        <v>1.64</v>
      </c>
      <c r="AG204">
        <v>2.38</v>
      </c>
      <c r="AH204" s="42" t="s">
        <v>493</v>
      </c>
    </row>
    <row r="205" spans="1:35" ht="15" x14ac:dyDescent="0.25">
      <c r="A205">
        <v>1.42</v>
      </c>
      <c r="B205">
        <v>5.32</v>
      </c>
      <c r="C205">
        <v>7.38</v>
      </c>
      <c r="D205" s="45">
        <f t="shared" si="55"/>
        <v>2.7696631938256333E-2</v>
      </c>
      <c r="E205" s="46">
        <f>IF(OR($A205="",$B205="",$C205=""),"",A205*'MPTO_working_3-way'!$I204)</f>
        <v>1.459329217352324</v>
      </c>
      <c r="F205" s="47">
        <f>IF(OR($A205="",$B205="",$C205=""),"",B205*'MPTO_working_3-way'!$I204)</f>
        <v>5.4673460819115238</v>
      </c>
      <c r="G205" s="48">
        <f>IF(OR($A205="",$B205="",$C205=""),"",C205*'MPTO_working_3-way'!$I204)</f>
        <v>7.5844011437043317</v>
      </c>
      <c r="H205" s="46">
        <f>IF(OR($A205="",$B205="",$C205=""),"",'MPTO_working_3-way'!E204)</f>
        <v>1.4388631201306201</v>
      </c>
      <c r="I205" s="47">
        <f>IF(OR($A205="",$B205="",$C205=""),"",'MPTO_working_3-way'!F204)</f>
        <v>5.594790135178604</v>
      </c>
      <c r="J205" s="48">
        <f>IF(OR($A205="",$B205="",$C205=""),"",'MPTO_working_3-way'!G204)</f>
        <v>7.9195911638541716</v>
      </c>
      <c r="K205" s="46">
        <f>IF(OR($A205="",$B205="",$C205=""),"",'OddsRatio_working_3-way'!H204)</f>
        <v>1.4452022766294343</v>
      </c>
      <c r="L205" s="47">
        <f>IF(OR($A205="",$B205="",$C205=""),"",'OddsRatio_working_3-way'!I204)</f>
        <v>5.5792234167598993</v>
      </c>
      <c r="M205" s="48">
        <f>IF(OR($A205="",$B205="",$C205=""),"",'OddsRatio_working_3-way'!J204)</f>
        <v>7.7628345830852199</v>
      </c>
      <c r="N205" s="49">
        <f t="shared" si="56"/>
        <v>68.524633654242209</v>
      </c>
      <c r="O205" s="50">
        <f t="shared" si="57"/>
        <v>18.290409734778933</v>
      </c>
      <c r="P205" s="50">
        <f t="shared" si="58"/>
        <v>13.184956610978855</v>
      </c>
      <c r="Q205" t="s">
        <v>353</v>
      </c>
      <c r="R205" t="s">
        <v>379</v>
      </c>
      <c r="S205" s="40">
        <v>43963</v>
      </c>
      <c r="T205" s="52">
        <v>100</v>
      </c>
      <c r="U205" s="52">
        <f t="shared" si="46"/>
        <v>29.577464788732396</v>
      </c>
      <c r="V205" s="52">
        <f t="shared" si="47"/>
        <v>81.203007518796994</v>
      </c>
      <c r="W205" s="52">
        <f t="shared" si="48"/>
        <v>86.449864498644999</v>
      </c>
      <c r="X205" s="52">
        <f t="shared" si="49"/>
        <v>32.347127982558021</v>
      </c>
      <c r="Y205" s="52">
        <f t="shared" si="50"/>
        <v>83.972670712622616</v>
      </c>
      <c r="Z205" s="52">
        <f t="shared" si="51"/>
        <v>89.219527692470606</v>
      </c>
      <c r="AA205" s="52">
        <f t="shared" si="52"/>
        <v>-2.7696631938256253</v>
      </c>
      <c r="AB205" s="52">
        <f t="shared" si="53"/>
        <v>-2.7696631938256218</v>
      </c>
      <c r="AC205" s="52">
        <f t="shared" si="54"/>
        <v>-2.7696631938256076</v>
      </c>
      <c r="AF205">
        <v>1.32</v>
      </c>
      <c r="AG205">
        <v>3.64</v>
      </c>
      <c r="AH205" s="42" t="s">
        <v>486</v>
      </c>
    </row>
    <row r="206" spans="1:35" ht="15" x14ac:dyDescent="0.25">
      <c r="A206">
        <v>3</v>
      </c>
      <c r="B206">
        <v>3.61</v>
      </c>
      <c r="C206">
        <v>2.4</v>
      </c>
      <c r="D206" s="45">
        <f t="shared" si="55"/>
        <v>2.7008310249307499E-2</v>
      </c>
      <c r="E206" s="46">
        <f>IF(OR($A206="",$B206="",$C206=""),"",A206*'MPTO_working_3-way'!$I205)</f>
        <v>3.0810249307479225</v>
      </c>
      <c r="F206" s="47">
        <f>IF(OR($A206="",$B206="",$C206=""),"",B206*'MPTO_working_3-way'!$I205)</f>
        <v>3.7075</v>
      </c>
      <c r="G206" s="48">
        <f>IF(OR($A206="",$B206="",$C206=""),"",C206*'MPTO_working_3-way'!$I205)</f>
        <v>2.4648199445983381</v>
      </c>
      <c r="H206" s="46">
        <f>IF(OR($A206="",$B206="",$C206=""),"",'MPTO_working_3-way'!E205)</f>
        <v>3.0832740213523131</v>
      </c>
      <c r="I206" s="47">
        <f>IF(OR($A206="",$B206="",$C206=""),"",'MPTO_working_3-way'!F205)</f>
        <v>3.7312661498708013</v>
      </c>
      <c r="J206" s="48">
        <f>IF(OR($A206="",$B206="",$C206=""),"",'MPTO_working_3-way'!G205)</f>
        <v>2.4530011325028314</v>
      </c>
      <c r="K206" s="46">
        <f>IF(OR($A206="",$B206="",$C206=""),"",'OddsRatio_working_3-way'!H205)</f>
        <v>3.0833699509196526</v>
      </c>
      <c r="L206" s="47">
        <f>IF(OR($A206="",$B206="",$C206=""),"",'OddsRatio_working_3-way'!I205)</f>
        <v>3.7187977859501462</v>
      </c>
      <c r="M206" s="48">
        <f>IF(OR($A206="",$B206="",$C206=""),"",'OddsRatio_working_3-way'!J205)</f>
        <v>2.458358965643757</v>
      </c>
      <c r="N206" s="49">
        <f t="shared" si="56"/>
        <v>32.456731849853895</v>
      </c>
      <c r="O206" s="50">
        <f t="shared" si="57"/>
        <v>26.972353337828725</v>
      </c>
      <c r="P206" s="50">
        <f t="shared" si="58"/>
        <v>40.570914812317369</v>
      </c>
      <c r="Q206" t="s">
        <v>386</v>
      </c>
      <c r="R206" t="s">
        <v>390</v>
      </c>
      <c r="S206" s="40">
        <v>43963</v>
      </c>
      <c r="T206" s="52">
        <v>100</v>
      </c>
      <c r="U206" s="52">
        <f t="shared" si="46"/>
        <v>66.666666666666657</v>
      </c>
      <c r="V206" s="52">
        <f t="shared" si="47"/>
        <v>72.29916897506925</v>
      </c>
      <c r="W206" s="52">
        <f t="shared" si="48"/>
        <v>58.333333333333336</v>
      </c>
      <c r="X206" s="52">
        <f t="shared" si="49"/>
        <v>69.367497691597421</v>
      </c>
      <c r="Y206" s="52">
        <f t="shared" si="50"/>
        <v>75</v>
      </c>
      <c r="Z206" s="52">
        <f t="shared" si="51"/>
        <v>61.034164358264078</v>
      </c>
      <c r="AA206" s="52">
        <f t="shared" si="52"/>
        <v>-2.7008310249307641</v>
      </c>
      <c r="AB206" s="52">
        <f t="shared" si="53"/>
        <v>-2.7008310249307499</v>
      </c>
      <c r="AC206" s="52">
        <f t="shared" si="54"/>
        <v>-2.7008310249307428</v>
      </c>
      <c r="AF206">
        <v>1.68</v>
      </c>
      <c r="AG206">
        <v>2.2799999999999998</v>
      </c>
      <c r="AH206" s="42" t="s">
        <v>489</v>
      </c>
    </row>
    <row r="207" spans="1:35" ht="15" x14ac:dyDescent="0.25">
      <c r="A207">
        <v>2.06</v>
      </c>
      <c r="B207">
        <v>3.52</v>
      </c>
      <c r="C207">
        <v>3.85</v>
      </c>
      <c r="D207" s="45">
        <f t="shared" si="55"/>
        <v>2.9268062035052278E-2</v>
      </c>
      <c r="E207" s="46">
        <f>IF(OR($A207="",$B207="",$C207=""),"",A207*'MPTO_working_3-way'!$I206)</f>
        <v>2.120292207792208</v>
      </c>
      <c r="F207" s="47">
        <f>IF(OR($A207="",$B207="",$C207=""),"",B207*'MPTO_working_3-way'!$I206)</f>
        <v>3.6230235783633842</v>
      </c>
      <c r="G207" s="48">
        <f>IF(OR($A207="",$B207="",$C207=""),"",C207*'MPTO_working_3-way'!$I206)</f>
        <v>3.9626820388349513</v>
      </c>
      <c r="H207" s="46">
        <f>IF(OR($A207="",$B207="",$C207=""),"",'MPTO_working_3-way'!E206)</f>
        <v>2.1022497597826448</v>
      </c>
      <c r="I207" s="47">
        <f>IF(OR($A207="",$B207="",$C207=""),"",'MPTO_working_3-way'!F206)</f>
        <v>3.6451798230495234</v>
      </c>
      <c r="J207" s="48">
        <f>IF(OR($A207="",$B207="",$C207=""),"",'MPTO_working_3-way'!G206)</f>
        <v>4.000252190908518</v>
      </c>
      <c r="K207" s="46">
        <f>IF(OR($A207="",$B207="",$C207=""),"",'OddsRatio_working_3-way'!H206)</f>
        <v>2.1095137863216635</v>
      </c>
      <c r="L207" s="47">
        <f>IF(OR($A207="",$B207="",$C207=""),"",'OddsRatio_working_3-way'!I206)</f>
        <v>3.6377120203118798</v>
      </c>
      <c r="M207" s="48">
        <f>IF(OR($A207="",$B207="",$C207=""),"",'OddsRatio_working_3-way'!J206)</f>
        <v>3.9831266896384347</v>
      </c>
      <c r="N207" s="49">
        <f t="shared" si="56"/>
        <v>47.163310619401265</v>
      </c>
      <c r="O207" s="50">
        <f t="shared" si="57"/>
        <v>27.601255646581425</v>
      </c>
      <c r="P207" s="50">
        <f t="shared" si="58"/>
        <v>25.235433734017302</v>
      </c>
      <c r="Q207" t="s">
        <v>383</v>
      </c>
      <c r="R207" t="s">
        <v>385</v>
      </c>
      <c r="S207" s="40">
        <v>43963</v>
      </c>
      <c r="T207" s="52">
        <v>100</v>
      </c>
      <c r="U207" s="52">
        <f t="shared" si="46"/>
        <v>51.456310679611654</v>
      </c>
      <c r="V207" s="52">
        <f t="shared" si="47"/>
        <v>71.590909090909093</v>
      </c>
      <c r="W207" s="52">
        <f t="shared" si="48"/>
        <v>74.025974025974023</v>
      </c>
      <c r="X207" s="52">
        <f t="shared" si="49"/>
        <v>54.383116883116877</v>
      </c>
      <c r="Y207" s="52">
        <f t="shared" si="50"/>
        <v>74.517715294414316</v>
      </c>
      <c r="Z207" s="52">
        <f t="shared" si="51"/>
        <v>76.952780229479274</v>
      </c>
      <c r="AA207" s="52">
        <f t="shared" si="52"/>
        <v>-2.9268062035052225</v>
      </c>
      <c r="AB207" s="52">
        <f t="shared" si="53"/>
        <v>-2.9268062035052225</v>
      </c>
      <c r="AC207" s="52">
        <f t="shared" si="54"/>
        <v>-2.9268062035052509</v>
      </c>
      <c r="AF207">
        <v>1.7</v>
      </c>
      <c r="AG207">
        <v>2.2400000000000002</v>
      </c>
      <c r="AH207" s="42" t="s">
        <v>494</v>
      </c>
    </row>
    <row r="208" spans="1:35" ht="15" x14ac:dyDescent="0.25">
      <c r="A208">
        <v>1.9</v>
      </c>
      <c r="B208">
        <v>3.83</v>
      </c>
      <c r="C208">
        <v>4.1399999999999997</v>
      </c>
      <c r="D208" s="45">
        <f t="shared" si="55"/>
        <v>2.8958288937616317E-2</v>
      </c>
      <c r="E208" s="46">
        <f>IF(OR($A208="",$B208="",$C208=""),"",A208*'MPTO_working_3-way'!$I207)</f>
        <v>1.9550207489814708</v>
      </c>
      <c r="F208" s="47">
        <f>IF(OR($A208="",$B208="",$C208=""),"",B208*'MPTO_working_3-way'!$I207)</f>
        <v>3.9409102466310704</v>
      </c>
      <c r="G208" s="48">
        <f>IF(OR($A208="",$B208="",$C208=""),"",C208*'MPTO_working_3-way'!$I207)</f>
        <v>4.2598873162017314</v>
      </c>
      <c r="H208" s="46">
        <f>IF(OR($A208="",$B208="",$C208=""),"",'MPTO_working_3-way'!E207)</f>
        <v>1.9354975075048964</v>
      </c>
      <c r="I208" s="47">
        <f>IF(OR($A208="",$B208="",$C208=""),"",'MPTO_working_3-way'!F207)</f>
        <v>3.9770311692814881</v>
      </c>
      <c r="J208" s="48">
        <f>IF(OR($A208="",$B208="",$C208=""),"",'MPTO_working_3-way'!G207)</f>
        <v>4.3123312743516022</v>
      </c>
      <c r="K208" s="46">
        <f>IF(OR($A208="",$B208="",$C208=""),"",'OddsRatio_working_3-way'!H207)</f>
        <v>1.9429395643942631</v>
      </c>
      <c r="L208" s="47">
        <f>IF(OR($A208="",$B208="",$C208=""),"",'OddsRatio_working_3-way'!I207)</f>
        <v>3.9650210747064065</v>
      </c>
      <c r="M208" s="48">
        <f>IF(OR($A208="",$B208="",$C208=""),"",'OddsRatio_working_3-way'!J207)</f>
        <v>4.2898113691088726</v>
      </c>
      <c r="N208" s="49">
        <f t="shared" si="56"/>
        <v>51.150352267155284</v>
      </c>
      <c r="O208" s="50">
        <f t="shared" si="57"/>
        <v>25.374848383184084</v>
      </c>
      <c r="P208" s="50">
        <f t="shared" si="58"/>
        <v>23.474799349660636</v>
      </c>
      <c r="Q208" t="s">
        <v>355</v>
      </c>
      <c r="R208" t="s">
        <v>372</v>
      </c>
      <c r="S208" s="40">
        <v>43963</v>
      </c>
      <c r="T208" s="52">
        <v>100</v>
      </c>
      <c r="U208" s="52">
        <f t="shared" si="46"/>
        <v>47.368421052631575</v>
      </c>
      <c r="V208" s="52">
        <f t="shared" si="47"/>
        <v>73.890339425587456</v>
      </c>
      <c r="W208" s="52">
        <f t="shared" si="48"/>
        <v>75.845410628019309</v>
      </c>
      <c r="X208" s="52">
        <f t="shared" si="49"/>
        <v>50.2642499463932</v>
      </c>
      <c r="Y208" s="52">
        <f t="shared" si="50"/>
        <v>76.786168319349102</v>
      </c>
      <c r="Z208" s="52">
        <f t="shared" si="51"/>
        <v>78.741239521780955</v>
      </c>
      <c r="AA208" s="52">
        <f t="shared" si="52"/>
        <v>-2.8958288937616246</v>
      </c>
      <c r="AB208" s="52">
        <f t="shared" si="53"/>
        <v>-2.8958288937616459</v>
      </c>
      <c r="AC208" s="52">
        <f t="shared" si="54"/>
        <v>-2.8958288937616459</v>
      </c>
      <c r="AF208">
        <v>1.65</v>
      </c>
      <c r="AG208">
        <v>2.33</v>
      </c>
      <c r="AH208" s="42" t="s">
        <v>494</v>
      </c>
    </row>
    <row r="209" spans="1:34" ht="15" x14ac:dyDescent="0.25">
      <c r="A209">
        <v>2.94</v>
      </c>
      <c r="B209">
        <v>3.44</v>
      </c>
      <c r="C209">
        <v>2.52</v>
      </c>
      <c r="D209" s="45">
        <f t="shared" si="55"/>
        <v>2.7659125665770112E-2</v>
      </c>
      <c r="E209" s="46">
        <f>IF(OR($A209="",$B209="",$C209=""),"",A209*'MPTO_working_3-way'!$I208)</f>
        <v>3.0213178294573639</v>
      </c>
      <c r="F209" s="47">
        <f>IF(OR($A209="",$B209="",$C209=""),"",B209*'MPTO_working_3-way'!$I208)</f>
        <v>3.535147392290249</v>
      </c>
      <c r="G209" s="48">
        <f>IF(OR($A209="",$B209="",$C209=""),"",C209*'MPTO_working_3-way'!$I208)</f>
        <v>2.5897009966777409</v>
      </c>
      <c r="H209" s="46">
        <f>IF(OR($A209="",$B209="",$C209=""),"",'MPTO_working_3-way'!E208)</f>
        <v>3.0219117686117234</v>
      </c>
      <c r="I209" s="47">
        <f>IF(OR($A209="",$B209="",$C209=""),"",'MPTO_working_3-way'!F208)</f>
        <v>3.5526759507899826</v>
      </c>
      <c r="J209" s="48">
        <f>IF(OR($A209="",$B209="",$C209=""),"",'MPTO_working_3-way'!G208)</f>
        <v>2.5799414979252173</v>
      </c>
      <c r="K209" s="46">
        <f>IF(OR($A209="",$B209="",$C209=""),"",'OddsRatio_working_3-way'!H208)</f>
        <v>3.0223136149295033</v>
      </c>
      <c r="L209" s="47">
        <f>IF(OR($A209="",$B209="",$C209=""),"",'OddsRatio_working_3-way'!I208)</f>
        <v>3.5435284641381384</v>
      </c>
      <c r="M209" s="48">
        <f>IF(OR($A209="",$B209="",$C209=""),"",'OddsRatio_working_3-way'!J208)</f>
        <v>2.5844931415942503</v>
      </c>
      <c r="N209" s="49">
        <f t="shared" si="56"/>
        <v>33.098139833226433</v>
      </c>
      <c r="O209" s="50">
        <f t="shared" si="57"/>
        <v>28.287363694676078</v>
      </c>
      <c r="P209" s="50">
        <f t="shared" si="58"/>
        <v>38.6144964720975</v>
      </c>
      <c r="Q209" t="s">
        <v>384</v>
      </c>
      <c r="R209" t="s">
        <v>373</v>
      </c>
      <c r="S209" s="40">
        <v>43963</v>
      </c>
      <c r="T209" s="52">
        <v>100</v>
      </c>
      <c r="U209" s="52">
        <f t="shared" si="46"/>
        <v>65.986394557823132</v>
      </c>
      <c r="V209" s="52">
        <f t="shared" si="47"/>
        <v>70.930232558139537</v>
      </c>
      <c r="W209" s="52">
        <f t="shared" si="48"/>
        <v>60.317460317460316</v>
      </c>
      <c r="X209" s="52">
        <f t="shared" si="49"/>
        <v>68.752307124400147</v>
      </c>
      <c r="Y209" s="52">
        <f t="shared" si="50"/>
        <v>73.696145124716551</v>
      </c>
      <c r="Z209" s="52">
        <f t="shared" si="51"/>
        <v>63.083372884037338</v>
      </c>
      <c r="AA209" s="52">
        <f t="shared" si="52"/>
        <v>-2.7659125665770148</v>
      </c>
      <c r="AB209" s="52">
        <f t="shared" si="53"/>
        <v>-2.7659125665770148</v>
      </c>
      <c r="AC209" s="52">
        <f t="shared" si="54"/>
        <v>-2.7659125665770219</v>
      </c>
      <c r="AF209">
        <v>1.91</v>
      </c>
      <c r="AG209">
        <v>1.98</v>
      </c>
      <c r="AH209" s="42" t="s">
        <v>491</v>
      </c>
    </row>
    <row r="210" spans="1:34" ht="15" x14ac:dyDescent="0.25">
      <c r="A210">
        <v>4.1399999999999997</v>
      </c>
      <c r="B210">
        <v>3.58</v>
      </c>
      <c r="C210">
        <v>1.99</v>
      </c>
      <c r="D210" s="45">
        <f t="shared" si="55"/>
        <v>2.3388065472424557E-2</v>
      </c>
      <c r="E210" s="46">
        <f>IF(OR($A210="",$B210="",$C210=""),"",A210*'MPTO_working_3-way'!$I209)</f>
        <v>4.2368265910558369</v>
      </c>
      <c r="F210" s="47">
        <f>IF(OR($A210="",$B210="",$C210=""),"",B210*'MPTO_working_3-way'!$I209)</f>
        <v>3.6637292743912799</v>
      </c>
      <c r="G210" s="48">
        <f>IF(OR($A210="",$B210="",$C210=""),"",C210*'MPTO_working_3-way'!$I209)</f>
        <v>2.0365422502901249</v>
      </c>
      <c r="H210" s="46">
        <f>IF(OR($A210="",$B210="",$C210=""),"",'MPTO_working_3-way'!E209)</f>
        <v>4.2780772108673153</v>
      </c>
      <c r="I210" s="47">
        <f>IF(OR($A210="",$B210="",$C210=""),"",'MPTO_working_3-way'!F209)</f>
        <v>3.682785656931153</v>
      </c>
      <c r="J210" s="48">
        <f>IF(OR($A210="",$B210="",$C210=""),"",'MPTO_working_3-way'!G209)</f>
        <v>2.0213595405542693</v>
      </c>
      <c r="K210" s="46">
        <f>IF(OR($A210="",$B210="",$C210=""),"",'OddsRatio_working_3-way'!H209)</f>
        <v>4.2585528158560173</v>
      </c>
      <c r="L210" s="47">
        <f>IF(OR($A210="",$B210="",$C210=""),"",'OddsRatio_working_3-way'!I209)</f>
        <v>3.6774096385059014</v>
      </c>
      <c r="M210" s="48">
        <f>IF(OR($A210="",$B210="",$C210=""),"",'OddsRatio_working_3-way'!J209)</f>
        <v>2.0273781171011014</v>
      </c>
      <c r="N210" s="49">
        <f t="shared" si="56"/>
        <v>23.602570898489272</v>
      </c>
      <c r="O210" s="50">
        <f t="shared" si="57"/>
        <v>27.294593161940099</v>
      </c>
      <c r="P210" s="50">
        <f t="shared" si="58"/>
        <v>49.102835939570632</v>
      </c>
      <c r="Q210" t="s">
        <v>73</v>
      </c>
      <c r="R210" t="s">
        <v>134</v>
      </c>
      <c r="S210" s="40">
        <v>43963</v>
      </c>
      <c r="T210" s="52">
        <v>100</v>
      </c>
      <c r="U210" s="52">
        <f t="shared" si="46"/>
        <v>75.845410628019309</v>
      </c>
      <c r="V210" s="52">
        <f t="shared" si="47"/>
        <v>72.067039106145245</v>
      </c>
      <c r="W210" s="52">
        <f t="shared" si="48"/>
        <v>49.748743718592962</v>
      </c>
      <c r="X210" s="52">
        <f t="shared" si="49"/>
        <v>78.184217175261779</v>
      </c>
      <c r="Y210" s="52">
        <f t="shared" si="50"/>
        <v>74.405845653387701</v>
      </c>
      <c r="Z210" s="52">
        <f t="shared" si="51"/>
        <v>52.087550265835425</v>
      </c>
      <c r="AA210" s="52">
        <f t="shared" si="52"/>
        <v>-2.3388065472424699</v>
      </c>
      <c r="AB210" s="52">
        <f t="shared" si="53"/>
        <v>-2.3388065472424557</v>
      </c>
      <c r="AC210" s="52">
        <f t="shared" si="54"/>
        <v>-2.3388065472424628</v>
      </c>
      <c r="AD210" s="42" t="s">
        <v>461</v>
      </c>
      <c r="AF210">
        <v>2.06</v>
      </c>
      <c r="AG210">
        <v>1.85</v>
      </c>
      <c r="AH210" s="42" t="s">
        <v>484</v>
      </c>
    </row>
    <row r="211" spans="1:34" ht="15" x14ac:dyDescent="0.25">
      <c r="A211">
        <v>1.1299999999999999</v>
      </c>
      <c r="B211">
        <v>10.23</v>
      </c>
      <c r="C211">
        <v>23.63</v>
      </c>
      <c r="D211" s="45">
        <f t="shared" si="55"/>
        <v>2.5026548775070268E-2</v>
      </c>
      <c r="E211" s="46">
        <f>IF(OR($A211="",$B211="",$C211=""),"",A211*'MPTO_working_3-way'!$I210)</f>
        <v>1.1582800001158293</v>
      </c>
      <c r="F211" s="47">
        <f>IF(OR($A211="",$B211="",$C211=""),"",B211*'MPTO_working_3-way'!$I210)</f>
        <v>10.486021593968969</v>
      </c>
      <c r="G211" s="48">
        <f>IF(OR($A211="",$B211="",$C211=""),"",C211*'MPTO_working_3-way'!$I210)</f>
        <v>24.22137734755491</v>
      </c>
      <c r="H211" s="46">
        <f>IF(OR($A211="",$B211="",$C211=""),"",'MPTO_working_3-way'!E210)</f>
        <v>1.1407535030662823</v>
      </c>
      <c r="I211" s="47">
        <f>IF(OR($A211="",$B211="",$C211=""),"",'MPTO_working_3-way'!F210)</f>
        <v>11.184490348956825</v>
      </c>
      <c r="J211" s="48">
        <f>IF(OR($A211="",$B211="",$C211=""),"",'MPTO_working_3-way'!G210)</f>
        <v>29.431758406837503</v>
      </c>
      <c r="K211" s="46">
        <f>IF(OR($A211="",$B211="",$C211=""),"",'OddsRatio_working_3-way'!H210)</f>
        <v>1.1450033558874513</v>
      </c>
      <c r="L211" s="47">
        <f>IF(OR($A211="",$B211="",$C211=""),"",'OddsRatio_working_3-way'!I210)</f>
        <v>11.295238268009051</v>
      </c>
      <c r="M211" s="48">
        <f>IF(OR($A211="",$B211="",$C211=""),"",'OddsRatio_working_3-way'!J210)</f>
        <v>26.241738028715588</v>
      </c>
      <c r="N211" s="49">
        <f t="shared" si="56"/>
        <v>86.334910375729436</v>
      </c>
      <c r="O211" s="50">
        <f t="shared" si="57"/>
        <v>9.5365052516690358</v>
      </c>
      <c r="P211" s="50">
        <f t="shared" si="58"/>
        <v>4.1285843726015337</v>
      </c>
      <c r="Q211" t="s">
        <v>68</v>
      </c>
      <c r="R211" t="s">
        <v>41</v>
      </c>
      <c r="S211" s="40">
        <v>43963</v>
      </c>
      <c r="T211" s="52">
        <v>100</v>
      </c>
      <c r="U211" s="52">
        <f t="shared" si="46"/>
        <v>11.504424778761051</v>
      </c>
      <c r="V211" s="52">
        <f t="shared" si="47"/>
        <v>90.224828934506348</v>
      </c>
      <c r="W211" s="52">
        <f t="shared" si="48"/>
        <v>95.768091409225562</v>
      </c>
      <c r="X211" s="52">
        <f t="shared" si="49"/>
        <v>14.007079656268084</v>
      </c>
      <c r="Y211" s="52">
        <f t="shared" si="50"/>
        <v>92.727483812013375</v>
      </c>
      <c r="Z211" s="52">
        <f t="shared" si="51"/>
        <v>98.270746286732589</v>
      </c>
      <c r="AA211" s="52">
        <f t="shared" si="52"/>
        <v>-2.5026548775070339</v>
      </c>
      <c r="AB211" s="52">
        <f t="shared" si="53"/>
        <v>-2.5026548775070268</v>
      </c>
      <c r="AC211" s="52">
        <f t="shared" si="54"/>
        <v>-2.5026548775070268</v>
      </c>
      <c r="AD211" s="42" t="s">
        <v>461</v>
      </c>
      <c r="AF211">
        <v>1.31</v>
      </c>
      <c r="AG211">
        <v>3.62</v>
      </c>
      <c r="AH211" s="42" t="s">
        <v>487</v>
      </c>
    </row>
    <row r="212" spans="1:34" ht="15" x14ac:dyDescent="0.25">
      <c r="A212">
        <v>3.75</v>
      </c>
      <c r="B212">
        <v>3.69</v>
      </c>
      <c r="C212">
        <v>2.06</v>
      </c>
      <c r="D212" s="45">
        <f t="shared" si="55"/>
        <v>2.3106269897650522E-2</v>
      </c>
      <c r="E212" s="46">
        <f>IF(OR($A212="",$B212="",$C212=""),"",A212*'MPTO_working_3-way'!$I211)</f>
        <v>3.8366485121161893</v>
      </c>
      <c r="F212" s="47">
        <f>IF(OR($A212="",$B212="",$C212=""),"",B212*'MPTO_working_3-way'!$I211)</f>
        <v>3.7752621359223304</v>
      </c>
      <c r="G212" s="48">
        <f>IF(OR($A212="",$B212="",$C212=""),"",C212*'MPTO_working_3-way'!$I211)</f>
        <v>2.1075989159891599</v>
      </c>
      <c r="H212" s="46">
        <f>IF(OR($A212="",$B212="",$C212=""),"",'MPTO_working_3-way'!E211)</f>
        <v>3.861532000785711</v>
      </c>
      <c r="I212" s="47">
        <f>IF(OR($A212="",$B212="",$C212=""),"",'MPTO_working_3-way'!F211)</f>
        <v>3.7979401634812042</v>
      </c>
      <c r="J212" s="48">
        <f>IF(OR($A212="",$B212="",$C212=""),"",'MPTO_working_3-way'!G211)</f>
        <v>2.0932115333071422</v>
      </c>
      <c r="K212" s="46">
        <f>IF(OR($A212="",$B212="",$C212=""),"",'OddsRatio_working_3-way'!H211)</f>
        <v>3.851187846177988</v>
      </c>
      <c r="L212" s="47">
        <f>IF(OR($A212="",$B212="",$C212=""),"",'OddsRatio_working_3-way'!I211)</f>
        <v>3.7889801113522861</v>
      </c>
      <c r="M212" s="48">
        <f>IF(OR($A212="",$B212="",$C212=""),"",'OddsRatio_working_3-way'!J211)</f>
        <v>2.0990033152540608</v>
      </c>
      <c r="N212" s="49">
        <f t="shared" si="56"/>
        <v>26.064415253104006</v>
      </c>
      <c r="O212" s="50">
        <f t="shared" si="57"/>
        <v>26.488226883235775</v>
      </c>
      <c r="P212" s="50">
        <f t="shared" si="58"/>
        <v>47.447357863660208</v>
      </c>
      <c r="Q212" t="s">
        <v>72</v>
      </c>
      <c r="R212" t="s">
        <v>137</v>
      </c>
      <c r="S212" s="40">
        <v>43963</v>
      </c>
      <c r="T212" s="52">
        <v>100</v>
      </c>
      <c r="U212" s="52">
        <f t="shared" si="46"/>
        <v>73.333333333333329</v>
      </c>
      <c r="V212" s="52">
        <f t="shared" si="47"/>
        <v>72.899728997289984</v>
      </c>
      <c r="W212" s="52">
        <f t="shared" si="48"/>
        <v>51.456310679611654</v>
      </c>
      <c r="X212" s="52">
        <f t="shared" si="49"/>
        <v>75.643960323098383</v>
      </c>
      <c r="Y212" s="52">
        <f t="shared" si="50"/>
        <v>75.21035598705501</v>
      </c>
      <c r="Z212" s="52">
        <f t="shared" si="51"/>
        <v>53.766937669376702</v>
      </c>
      <c r="AA212" s="52">
        <f t="shared" si="52"/>
        <v>-2.3106269897650549</v>
      </c>
      <c r="AB212" s="52">
        <f t="shared" si="53"/>
        <v>-2.3106269897650265</v>
      </c>
      <c r="AC212" s="52">
        <f t="shared" si="54"/>
        <v>-2.3106269897650478</v>
      </c>
      <c r="AF212">
        <v>1.75</v>
      </c>
      <c r="AG212">
        <v>2.1800000000000002</v>
      </c>
      <c r="AH212" s="42" t="s">
        <v>488</v>
      </c>
    </row>
    <row r="213" spans="1:34" ht="15" x14ac:dyDescent="0.25">
      <c r="A213">
        <v>1.56</v>
      </c>
      <c r="B213">
        <v>4.54</v>
      </c>
      <c r="C213">
        <v>6.19</v>
      </c>
      <c r="D213" s="45">
        <f t="shared" si="55"/>
        <v>2.2840846736144504E-2</v>
      </c>
      <c r="E213" s="46">
        <f>IF(OR($A213="",$B213="",$C213=""),"",A213*'MPTO_working_3-way'!$I212)</f>
        <v>1.5956317209083855</v>
      </c>
      <c r="F213" s="47">
        <f>IF(OR($A213="",$B213="",$C213=""),"",B213*'MPTO_working_3-way'!$I212)</f>
        <v>4.643697444182096</v>
      </c>
      <c r="G213" s="48">
        <f>IF(OR($A213="",$B213="",$C213=""),"",C213*'MPTO_working_3-way'!$I212)</f>
        <v>6.3313848412967353</v>
      </c>
      <c r="H213" s="46">
        <f>IF(OR($A213="",$B213="",$C213=""),"",'MPTO_working_3-way'!E212)</f>
        <v>1.5787512074694425</v>
      </c>
      <c r="I213" s="47">
        <f>IF(OR($A213="",$B213="",$C213=""),"",'MPTO_working_3-way'!F212)</f>
        <v>4.7025473815368599</v>
      </c>
      <c r="J213" s="48">
        <f>IF(OR($A213="",$B213="",$C213=""),"",'MPTO_working_3-way'!G212)</f>
        <v>6.4961524965899171</v>
      </c>
      <c r="K213" s="46">
        <f>IF(OR($A213="",$B213="",$C213=""),"",'OddsRatio_working_3-way'!H212)</f>
        <v>1.5844414149751411</v>
      </c>
      <c r="L213" s="47">
        <f>IF(OR($A213="",$B213="",$C213=""),"",'OddsRatio_working_3-way'!I212)</f>
        <v>4.6945046589499988</v>
      </c>
      <c r="M213" s="48">
        <f>IF(OR($A213="",$B213="",$C213=""),"",'OddsRatio_working_3-way'!J212)</f>
        <v>6.4165195423588974</v>
      </c>
      <c r="N213" s="49">
        <f t="shared" si="56"/>
        <v>62.671103043169943</v>
      </c>
      <c r="O213" s="50">
        <f t="shared" si="57"/>
        <v>21.53456404126544</v>
      </c>
      <c r="P213" s="50">
        <f t="shared" si="58"/>
        <v>15.794332915564635</v>
      </c>
      <c r="Q213" t="s">
        <v>35</v>
      </c>
      <c r="R213" t="s">
        <v>138</v>
      </c>
      <c r="S213" s="40">
        <v>43963</v>
      </c>
      <c r="T213" s="52">
        <v>100</v>
      </c>
      <c r="U213" s="52">
        <f t="shared" si="46"/>
        <v>35.897435897435898</v>
      </c>
      <c r="V213" s="52">
        <f t="shared" si="47"/>
        <v>77.973568281938327</v>
      </c>
      <c r="W213" s="52">
        <f t="shared" si="48"/>
        <v>83.844911147011302</v>
      </c>
      <c r="X213" s="52">
        <f t="shared" si="49"/>
        <v>38.181520571050363</v>
      </c>
      <c r="Y213" s="52">
        <f t="shared" si="50"/>
        <v>80.257652955552786</v>
      </c>
      <c r="Z213" s="52">
        <f t="shared" si="51"/>
        <v>86.128995820625761</v>
      </c>
      <c r="AA213" s="52">
        <f t="shared" si="52"/>
        <v>-2.2840846736144655</v>
      </c>
      <c r="AB213" s="52">
        <f t="shared" si="53"/>
        <v>-2.2840846736144584</v>
      </c>
      <c r="AC213" s="52">
        <f t="shared" si="54"/>
        <v>-2.2840846736144584</v>
      </c>
      <c r="AF213">
        <v>1.49</v>
      </c>
      <c r="AG213">
        <v>2.76</v>
      </c>
      <c r="AH213" s="42" t="s">
        <v>488</v>
      </c>
    </row>
    <row r="214" spans="1:34" ht="15" x14ac:dyDescent="0.25">
      <c r="A214">
        <v>2.37</v>
      </c>
      <c r="B214">
        <v>3.19</v>
      </c>
      <c r="C214">
        <v>3.42</v>
      </c>
      <c r="D214" s="45">
        <f t="shared" si="55"/>
        <v>2.7818212913206963E-2</v>
      </c>
      <c r="E214" s="46">
        <f>IF(OR($A214="",$B214="",$C214=""),"",A214*'MPTO_working_3-way'!$I213)</f>
        <v>2.4359291646043006</v>
      </c>
      <c r="F214" s="47">
        <f>IF(OR($A214="",$B214="",$C214=""),"",B214*'MPTO_working_3-way'!$I213)</f>
        <v>3.2787400991931301</v>
      </c>
      <c r="G214" s="48">
        <f>IF(OR($A214="",$B214="",$C214=""),"",C214*'MPTO_working_3-way'!$I213)</f>
        <v>3.5151382881631679</v>
      </c>
      <c r="H214" s="46">
        <f>IF(OR($A214="",$B214="",$C214=""),"",'MPTO_working_3-way'!E213)</f>
        <v>2.4232543789424632</v>
      </c>
      <c r="I214" s="47">
        <f>IF(OR($A214="",$B214="",$C214=""),"",'MPTO_working_3-way'!F213)</f>
        <v>3.2872365663222403</v>
      </c>
      <c r="J214" s="48">
        <f>IF(OR($A214="",$B214="",$C214=""),"",'MPTO_working_3-way'!G213)</f>
        <v>3.5320097883462722</v>
      </c>
      <c r="K214" s="46">
        <f>IF(OR($A214="",$B214="",$C214=""),"",'OddsRatio_working_3-way'!H213)</f>
        <v>2.4288270792881015</v>
      </c>
      <c r="L214" s="47">
        <f>IF(OR($A214="",$B214="",$C214=""),"",'OddsRatio_working_3-way'!I213)</f>
        <v>3.2840374479130956</v>
      </c>
      <c r="M214" s="48">
        <f>IF(OR($A214="",$B214="",$C214=""),"",'OddsRatio_working_3-way'!J213)</f>
        <v>3.5239135269176671</v>
      </c>
      <c r="N214" s="49">
        <f t="shared" si="56"/>
        <v>41.052096856126887</v>
      </c>
      <c r="O214" s="50">
        <f t="shared" si="57"/>
        <v>30.499520234802734</v>
      </c>
      <c r="P214" s="50">
        <f t="shared" si="58"/>
        <v>28.448382909070386</v>
      </c>
      <c r="Q214" t="s">
        <v>46</v>
      </c>
      <c r="R214" t="s">
        <v>40</v>
      </c>
      <c r="S214" s="40">
        <v>43963</v>
      </c>
      <c r="T214" s="52">
        <v>100</v>
      </c>
      <c r="U214" s="52">
        <f t="shared" si="46"/>
        <v>57.805907172995774</v>
      </c>
      <c r="V214" s="52">
        <f t="shared" si="47"/>
        <v>68.652037617554868</v>
      </c>
      <c r="W214" s="52">
        <f t="shared" si="48"/>
        <v>70.760233918128648</v>
      </c>
      <c r="X214" s="52">
        <f t="shared" si="49"/>
        <v>60.587728464316484</v>
      </c>
      <c r="Y214" s="52">
        <f t="shared" si="50"/>
        <v>71.433858908875564</v>
      </c>
      <c r="Z214" s="52">
        <f t="shared" si="51"/>
        <v>73.542055209449359</v>
      </c>
      <c r="AA214" s="52">
        <f t="shared" si="52"/>
        <v>-2.7818212913207105</v>
      </c>
      <c r="AB214" s="52">
        <f t="shared" si="53"/>
        <v>-2.7818212913206963</v>
      </c>
      <c r="AC214" s="52">
        <f t="shared" si="54"/>
        <v>-2.7818212913207105</v>
      </c>
      <c r="AF214">
        <v>2.46</v>
      </c>
      <c r="AG214">
        <v>1.59</v>
      </c>
      <c r="AH214" s="53" t="s">
        <v>487</v>
      </c>
    </row>
    <row r="215" spans="1:34" ht="15" x14ac:dyDescent="0.25">
      <c r="A215">
        <v>1.98</v>
      </c>
      <c r="B215">
        <v>3.6</v>
      </c>
      <c r="C215">
        <v>4.07</v>
      </c>
      <c r="D215" s="45">
        <f t="shared" si="55"/>
        <v>2.8528528528528607E-2</v>
      </c>
      <c r="E215" s="46">
        <f>IF(OR($A215="",$B215="",$C215=""),"",A215*'MPTO_working_3-way'!$I214)</f>
        <v>2.0364864864864867</v>
      </c>
      <c r="F215" s="47">
        <f>IF(OR($A215="",$B215="",$C215=""),"",B215*'MPTO_working_3-way'!$I214)</f>
        <v>3.7027027027027031</v>
      </c>
      <c r="G215" s="48">
        <f>IF(OR($A215="",$B215="",$C215=""),"",C215*'MPTO_working_3-way'!$I214)</f>
        <v>4.1861111111111118</v>
      </c>
      <c r="H215" s="46">
        <f>IF(OR($A215="",$B215="",$C215=""),"",'MPTO_working_3-way'!E214)</f>
        <v>2.0179965108805433</v>
      </c>
      <c r="I215" s="47">
        <f>IF(OR($A215="",$B215="",$C215=""),"",'MPTO_working_3-way'!F214)</f>
        <v>3.727611940298508</v>
      </c>
      <c r="J215" s="48">
        <f>IF(OR($A215="",$B215="",$C215=""),"",'MPTO_working_3-way'!G214)</f>
        <v>4.2338663070699294</v>
      </c>
      <c r="K215" s="46">
        <f>IF(OR($A215="",$B215="",$C215=""),"",'OddsRatio_working_3-way'!H214)</f>
        <v>2.0252672714239428</v>
      </c>
      <c r="L215" s="47">
        <f>IF(OR($A215="",$B215="",$C215=""),"",'OddsRatio_working_3-way'!I214)</f>
        <v>3.7200968425533172</v>
      </c>
      <c r="M215" s="48">
        <f>IF(OR($A215="",$B215="",$C215=""),"",'OddsRatio_working_3-way'!J214)</f>
        <v>4.2118066563994949</v>
      </c>
      <c r="N215" s="49">
        <f t="shared" si="56"/>
        <v>49.104180491041802</v>
      </c>
      <c r="O215" s="50">
        <f t="shared" si="57"/>
        <v>27.007299270072988</v>
      </c>
      <c r="P215" s="50">
        <f t="shared" si="58"/>
        <v>23.888520238885199</v>
      </c>
      <c r="Q215" t="s">
        <v>42</v>
      </c>
      <c r="R215" t="s">
        <v>49</v>
      </c>
      <c r="S215" s="40">
        <v>43963</v>
      </c>
      <c r="T215" s="52">
        <v>100</v>
      </c>
      <c r="U215" s="52">
        <f t="shared" si="46"/>
        <v>49.494949494949495</v>
      </c>
      <c r="V215" s="52">
        <f t="shared" si="47"/>
        <v>72.222222222222229</v>
      </c>
      <c r="W215" s="52">
        <f t="shared" si="48"/>
        <v>75.429975429975428</v>
      </c>
      <c r="X215" s="52">
        <f t="shared" si="49"/>
        <v>52.347802347802343</v>
      </c>
      <c r="Y215" s="52">
        <f t="shared" si="50"/>
        <v>75.075075075075077</v>
      </c>
      <c r="Z215" s="52">
        <f t="shared" si="51"/>
        <v>78.282828282828291</v>
      </c>
      <c r="AA215" s="52">
        <f t="shared" si="52"/>
        <v>-2.8528528528528483</v>
      </c>
      <c r="AB215" s="52">
        <f t="shared" si="53"/>
        <v>-2.8528528528528483</v>
      </c>
      <c r="AC215" s="52">
        <f t="shared" si="54"/>
        <v>-2.8528528528528625</v>
      </c>
      <c r="AF215">
        <v>1.93</v>
      </c>
      <c r="AG215">
        <v>1.95</v>
      </c>
      <c r="AH215" s="42" t="s">
        <v>493</v>
      </c>
    </row>
    <row r="216" spans="1:34" ht="15" x14ac:dyDescent="0.25">
      <c r="A216">
        <v>2.2799999999999998</v>
      </c>
      <c r="B216">
        <v>3.3</v>
      </c>
      <c r="C216">
        <v>3.5</v>
      </c>
      <c r="D216" s="45">
        <f t="shared" si="55"/>
        <v>2.7341079972658999E-2</v>
      </c>
      <c r="E216" s="46">
        <f>IF(OR($A216="",$B216="",$C216=""),"",A216*'MPTO_working_3-way'!$I215)</f>
        <v>2.3423376623376622</v>
      </c>
      <c r="F216" s="47">
        <f>IF(OR($A216="",$B216="",$C216=""),"",B216*'MPTO_working_3-way'!$I215)</f>
        <v>3.3902255639097745</v>
      </c>
      <c r="G216" s="48">
        <f>IF(OR($A216="",$B216="",$C216=""),"",C216*'MPTO_working_3-way'!$I215)</f>
        <v>3.5956937799043063</v>
      </c>
      <c r="H216" s="46">
        <f>IF(OR($A216="",$B216="",$C216=""),"",'MPTO_working_3-way'!E215)</f>
        <v>2.3283819628647215</v>
      </c>
      <c r="I216" s="47">
        <f>IF(OR($A216="",$B216="",$C216=""),"",'MPTO_working_3-way'!F215)</f>
        <v>3.4023255813953486</v>
      </c>
      <c r="J216" s="48">
        <f>IF(OR($A216="",$B216="",$C216=""),"",'MPTO_working_3-way'!G215)</f>
        <v>3.6153212520593083</v>
      </c>
      <c r="K216" s="46">
        <f>IF(OR($A216="",$B216="",$C216=""),"",'OddsRatio_working_3-way'!H215)</f>
        <v>2.3343680648492833</v>
      </c>
      <c r="L216" s="47">
        <f>IF(OR($A216="",$B216="",$C216=""),"",'OddsRatio_working_3-way'!I215)</f>
        <v>3.3976926165260561</v>
      </c>
      <c r="M216" s="48">
        <f>IF(OR($A216="",$B216="",$C216=""),"",'OddsRatio_working_3-way'!J215)</f>
        <v>3.6061876266587567</v>
      </c>
      <c r="N216" s="49">
        <f t="shared" si="56"/>
        <v>42.692392991794193</v>
      </c>
      <c r="O216" s="50">
        <f t="shared" si="57"/>
        <v>29.496562430694169</v>
      </c>
      <c r="P216" s="50">
        <f t="shared" si="58"/>
        <v>27.811044577511645</v>
      </c>
      <c r="Q216" t="s">
        <v>82</v>
      </c>
      <c r="R216" t="s">
        <v>80</v>
      </c>
      <c r="S216" s="40">
        <v>43963</v>
      </c>
      <c r="T216" s="52">
        <v>100</v>
      </c>
      <c r="U216" s="52">
        <f t="shared" si="46"/>
        <v>56.140350877192972</v>
      </c>
      <c r="V216" s="52">
        <f t="shared" si="47"/>
        <v>69.696969696969703</v>
      </c>
      <c r="W216" s="52">
        <f t="shared" si="48"/>
        <v>71.428571428571431</v>
      </c>
      <c r="X216" s="52">
        <f t="shared" si="49"/>
        <v>58.874458874458881</v>
      </c>
      <c r="Y216" s="52">
        <f t="shared" si="50"/>
        <v>72.431077694235597</v>
      </c>
      <c r="Z216" s="52">
        <f t="shared" si="51"/>
        <v>74.162679425837325</v>
      </c>
      <c r="AA216" s="52">
        <f t="shared" si="52"/>
        <v>-2.7341079972659088</v>
      </c>
      <c r="AB216" s="52">
        <f t="shared" si="53"/>
        <v>-2.7341079972658946</v>
      </c>
      <c r="AC216" s="52">
        <f t="shared" si="54"/>
        <v>-2.7341079972658946</v>
      </c>
      <c r="AF216">
        <v>2.5</v>
      </c>
      <c r="AG216">
        <v>1.58</v>
      </c>
      <c r="AH216" s="53" t="s">
        <v>494</v>
      </c>
    </row>
    <row r="217" spans="1:34" ht="15" x14ac:dyDescent="0.25">
      <c r="A217">
        <v>2.41</v>
      </c>
      <c r="B217">
        <v>3.35</v>
      </c>
      <c r="C217">
        <v>3.17</v>
      </c>
      <c r="D217" s="45">
        <f t="shared" si="55"/>
        <v>2.8902635271877974E-2</v>
      </c>
      <c r="E217" s="46">
        <f>IF(OR($A217="",$B217="",$C217=""),"",A217*'MPTO_working_3-way'!$I216)</f>
        <v>2.4796553510052259</v>
      </c>
      <c r="F217" s="47">
        <f>IF(OR($A217="",$B217="",$C217=""),"",B217*'MPTO_working_3-way'!$I216)</f>
        <v>3.4468238281607912</v>
      </c>
      <c r="G217" s="48">
        <f>IF(OR($A217="",$B217="",$C217=""),"",C217*'MPTO_working_3-way'!$I216)</f>
        <v>3.261621353811853</v>
      </c>
      <c r="H217" s="46">
        <f>IF(OR($A217="",$B217="",$C217=""),"",'MPTO_working_3-way'!E216)</f>
        <v>2.4672865707042959</v>
      </c>
      <c r="I217" s="47">
        <f>IF(OR($A217="",$B217="",$C217=""),"",'MPTO_working_3-way'!F216)</f>
        <v>3.4617258496004961</v>
      </c>
      <c r="J217" s="48">
        <f>IF(OR($A217="",$B217="",$C217=""),"",'MPTO_working_3-way'!G216)</f>
        <v>3.2698630944991423</v>
      </c>
      <c r="K217" s="46">
        <f>IF(OR($A217="",$B217="",$C217=""),"",'OddsRatio_working_3-way'!H216)</f>
        <v>2.4727719327823459</v>
      </c>
      <c r="L217" s="47">
        <f>IF(OR($A217="",$B217="",$C217=""),"",'OddsRatio_working_3-way'!I216)</f>
        <v>3.4546198879705772</v>
      </c>
      <c r="M217" s="48">
        <f>IF(OR($A217="",$B217="",$C217=""),"",'OddsRatio_working_3-way'!J216)</f>
        <v>3.2666064497430436</v>
      </c>
      <c r="N217" s="49">
        <f t="shared" si="56"/>
        <v>40.328185108249443</v>
      </c>
      <c r="O217" s="50">
        <f t="shared" si="57"/>
        <v>29.01221674951676</v>
      </c>
      <c r="P217" s="50">
        <f t="shared" si="58"/>
        <v>30.659598142233808</v>
      </c>
      <c r="Q217" t="s">
        <v>285</v>
      </c>
      <c r="R217" t="s">
        <v>284</v>
      </c>
      <c r="S217" s="40">
        <v>43963</v>
      </c>
      <c r="T217" s="52">
        <v>100</v>
      </c>
      <c r="U217" s="52">
        <f t="shared" si="46"/>
        <v>58.50622406639004</v>
      </c>
      <c r="V217" s="52">
        <f t="shared" si="47"/>
        <v>70.149253731343279</v>
      </c>
      <c r="W217" s="52">
        <f t="shared" si="48"/>
        <v>68.454258675078862</v>
      </c>
      <c r="X217" s="52">
        <f t="shared" si="49"/>
        <v>61.396487593577852</v>
      </c>
      <c r="Y217" s="52">
        <f t="shared" si="50"/>
        <v>73.039517258531077</v>
      </c>
      <c r="Z217" s="52">
        <f t="shared" si="51"/>
        <v>71.344522202266674</v>
      </c>
      <c r="AA217" s="52">
        <f t="shared" si="52"/>
        <v>-2.8902635271878125</v>
      </c>
      <c r="AB217" s="52">
        <f t="shared" si="53"/>
        <v>-2.8902635271877983</v>
      </c>
      <c r="AC217" s="52">
        <f t="shared" si="54"/>
        <v>-2.8902635271878125</v>
      </c>
      <c r="AF217">
        <v>2.15</v>
      </c>
      <c r="AG217">
        <v>1.76</v>
      </c>
      <c r="AH217" s="42" t="s">
        <v>490</v>
      </c>
    </row>
    <row r="218" spans="1:34" ht="15" x14ac:dyDescent="0.25">
      <c r="A218">
        <v>2.46</v>
      </c>
      <c r="B218">
        <v>3.36</v>
      </c>
      <c r="C218">
        <v>3.09</v>
      </c>
      <c r="D218" s="45">
        <f t="shared" si="55"/>
        <v>2.7747708128953885E-2</v>
      </c>
      <c r="E218" s="46">
        <f>IF(OR($A218="",$B218="",$C218=""),"",A218*'MPTO_working_3-way'!$I217)</f>
        <v>2.5282593619972267</v>
      </c>
      <c r="F218" s="47">
        <f>IF(OR($A218="",$B218="",$C218=""),"",B218*'MPTO_working_3-way'!$I217)</f>
        <v>3.4532322993132851</v>
      </c>
      <c r="G218" s="48">
        <f>IF(OR($A218="",$B218="",$C218=""),"",C218*'MPTO_working_3-way'!$I217)</f>
        <v>3.1757404181184672</v>
      </c>
      <c r="H218" s="46">
        <f>IF(OR($A218="",$B218="",$C218=""),"",'MPTO_working_3-way'!E217)</f>
        <v>2.5172758818895966</v>
      </c>
      <c r="I218" s="47">
        <f>IF(OR($A218="",$B218="",$C218=""),"",'MPTO_working_3-way'!F217)</f>
        <v>3.467769370637575</v>
      </c>
      <c r="J218" s="48">
        <f>IF(OR($A218="",$B218="",$C218=""),"",'MPTO_working_3-way'!G217)</f>
        <v>3.1809108761735674</v>
      </c>
      <c r="K218" s="46">
        <f>IF(OR($A218="",$B218="",$C218=""),"",'OddsRatio_working_3-way'!H217)</f>
        <v>2.5222269632471899</v>
      </c>
      <c r="L218" s="47">
        <f>IF(OR($A218="",$B218="",$C218=""),"",'OddsRatio_working_3-way'!I217)</f>
        <v>3.4605860501803893</v>
      </c>
      <c r="M218" s="48">
        <f>IF(OR($A218="",$B218="",$C218=""),"",'OddsRatio_working_3-way'!J217)</f>
        <v>3.1790783241004283</v>
      </c>
      <c r="N218" s="49">
        <f t="shared" si="56"/>
        <v>39.552904066378652</v>
      </c>
      <c r="O218" s="50">
        <f t="shared" si="57"/>
        <v>28.958376191455798</v>
      </c>
      <c r="P218" s="50">
        <f t="shared" si="58"/>
        <v>31.488719742165532</v>
      </c>
      <c r="Q218" t="s">
        <v>47</v>
      </c>
      <c r="R218" t="s">
        <v>85</v>
      </c>
      <c r="S218" s="40">
        <v>43963</v>
      </c>
      <c r="T218" s="52">
        <v>100</v>
      </c>
      <c r="U218" s="52">
        <f t="shared" si="46"/>
        <v>59.349593495934961</v>
      </c>
      <c r="V218" s="52">
        <f t="shared" si="47"/>
        <v>70.238095238095241</v>
      </c>
      <c r="W218" s="52">
        <f t="shared" si="48"/>
        <v>67.637540453074436</v>
      </c>
      <c r="X218" s="52">
        <f t="shared" si="49"/>
        <v>62.124364308830323</v>
      </c>
      <c r="Y218" s="52">
        <f t="shared" si="50"/>
        <v>73.01286605099061</v>
      </c>
      <c r="Z218" s="52">
        <f t="shared" si="51"/>
        <v>70.412311265969805</v>
      </c>
      <c r="AA218" s="52">
        <f t="shared" si="52"/>
        <v>-2.7747708128953619</v>
      </c>
      <c r="AB218" s="52">
        <f t="shared" si="53"/>
        <v>-2.774770812895369</v>
      </c>
      <c r="AC218" s="52">
        <f t="shared" si="54"/>
        <v>-2.774770812895369</v>
      </c>
      <c r="AF218">
        <v>1.91</v>
      </c>
      <c r="AG218">
        <v>1.98</v>
      </c>
      <c r="AH218" s="42" t="s">
        <v>487</v>
      </c>
    </row>
    <row r="219" spans="1:34" ht="15" x14ac:dyDescent="0.25">
      <c r="A219">
        <v>2.0499999999999998</v>
      </c>
      <c r="B219">
        <v>3.28</v>
      </c>
      <c r="C219">
        <v>4.24</v>
      </c>
      <c r="D219" s="45">
        <f t="shared" si="55"/>
        <v>2.8531983433041974E-2</v>
      </c>
      <c r="E219" s="46">
        <f>IF(OR($A219="",$B219="",$C219=""),"",A219*'MPTO_working_3-way'!$I218)</f>
        <v>2.108490566037736</v>
      </c>
      <c r="F219" s="47">
        <f>IF(OR($A219="",$B219="",$C219=""),"",B219*'MPTO_working_3-way'!$I218)</f>
        <v>3.3735849056603775</v>
      </c>
      <c r="G219" s="48">
        <f>IF(OR($A219="",$B219="",$C219=""),"",C219*'MPTO_working_3-way'!$I218)</f>
        <v>4.3609756097560979</v>
      </c>
      <c r="H219" s="46">
        <f>IF(OR($A219="",$B219="",$C219=""),"",'MPTO_working_3-way'!E218)</f>
        <v>2.0907633098139833</v>
      </c>
      <c r="I219" s="47">
        <f>IF(OR($A219="",$B219="",$C219=""),"",'MPTO_working_3-way'!F218)</f>
        <v>3.3856141262009869</v>
      </c>
      <c r="J219" s="48">
        <f>IF(OR($A219="",$B219="",$C219=""),"",'MPTO_working_3-way'!G218)</f>
        <v>4.4181633344628954</v>
      </c>
      <c r="K219" s="46">
        <f>IF(OR($A219="",$B219="",$C219=""),"",'OddsRatio_working_3-way'!H218)</f>
        <v>2.0980364985743876</v>
      </c>
      <c r="L219" s="47">
        <f>IF(OR($A219="",$B219="",$C219=""),"",'OddsRatio_working_3-way'!I218)</f>
        <v>3.384307825475815</v>
      </c>
      <c r="M219" s="48">
        <f>IF(OR($A219="",$B219="",$C219=""),"",'OddsRatio_working_3-way'!J218)</f>
        <v>4.3882269098866846</v>
      </c>
      <c r="N219" s="49">
        <f t="shared" si="56"/>
        <v>47.427293064876949</v>
      </c>
      <c r="O219" s="50">
        <f t="shared" si="57"/>
        <v>29.642058165548097</v>
      </c>
      <c r="P219" s="50">
        <f t="shared" si="58"/>
        <v>22.930648769574944</v>
      </c>
      <c r="Q219" t="s">
        <v>76</v>
      </c>
      <c r="R219" t="s">
        <v>79</v>
      </c>
      <c r="S219" s="40">
        <v>43963</v>
      </c>
      <c r="T219" s="52">
        <v>100</v>
      </c>
      <c r="U219" s="52">
        <f t="shared" si="46"/>
        <v>51.219512195121943</v>
      </c>
      <c r="V219" s="52">
        <f t="shared" si="47"/>
        <v>69.512195121951223</v>
      </c>
      <c r="W219" s="52">
        <f t="shared" si="48"/>
        <v>76.415094339622627</v>
      </c>
      <c r="X219" s="52">
        <f t="shared" si="49"/>
        <v>54.072710538426136</v>
      </c>
      <c r="Y219" s="52">
        <f t="shared" si="50"/>
        <v>72.365393465255409</v>
      </c>
      <c r="Z219" s="52">
        <f t="shared" si="51"/>
        <v>79.268292682926827</v>
      </c>
      <c r="AA219" s="52">
        <f t="shared" si="52"/>
        <v>-2.853198343304193</v>
      </c>
      <c r="AB219" s="52">
        <f t="shared" si="53"/>
        <v>-2.8531983433041859</v>
      </c>
      <c r="AC219" s="52">
        <f t="shared" si="54"/>
        <v>-2.8531983433042001</v>
      </c>
      <c r="AF219">
        <v>2.54</v>
      </c>
      <c r="AG219">
        <v>1.56</v>
      </c>
      <c r="AH219" s="42" t="s">
        <v>494</v>
      </c>
    </row>
    <row r="220" spans="1:34" ht="15" x14ac:dyDescent="0.25">
      <c r="A220">
        <v>1.86</v>
      </c>
      <c r="B220">
        <v>3.51</v>
      </c>
      <c r="C220">
        <v>4.83</v>
      </c>
      <c r="D220" s="45">
        <f t="shared" si="55"/>
        <v>2.957403097655531E-2</v>
      </c>
      <c r="E220" s="46">
        <f>IF(OR($A220="",$B220="",$C220=""),"",A220*'MPTO_working_3-way'!$I219)</f>
        <v>1.915007697616393</v>
      </c>
      <c r="F220" s="47">
        <f>IF(OR($A220="",$B220="",$C220=""),"",B220*'MPTO_working_3-way'!$I219)</f>
        <v>3.613804848727709</v>
      </c>
      <c r="G220" s="48">
        <f>IF(OR($A220="",$B220="",$C220=""),"",C220*'MPTO_working_3-way'!$I219)</f>
        <v>4.9728425696167626</v>
      </c>
      <c r="H220" s="46">
        <f>IF(OR($A220="",$B220="",$C220=""),"",'MPTO_working_3-way'!E219)</f>
        <v>1.8947417945655343</v>
      </c>
      <c r="I220" s="47">
        <f>IF(OR($A220="",$B220="",$C220=""),"",'MPTO_working_3-way'!F219)</f>
        <v>3.6358047196419752</v>
      </c>
      <c r="J220" s="48">
        <f>IF(OR($A220="",$B220="",$C220=""),"",'MPTO_working_3-way'!G219)</f>
        <v>5.0714741322659354</v>
      </c>
      <c r="K220" s="46">
        <f>IF(OR($A220="",$B220="",$C220=""),"",'OddsRatio_working_3-way'!H219)</f>
        <v>1.9025474653705772</v>
      </c>
      <c r="L220" s="47">
        <f>IF(OR($A220="",$B220="",$C220=""),"",'OddsRatio_working_3-way'!I219)</f>
        <v>3.6341792303257536</v>
      </c>
      <c r="M220" s="48">
        <f>IF(OR($A220="",$B220="",$C220=""),"",'OddsRatio_working_3-way'!J219)</f>
        <v>5.0194846422898962</v>
      </c>
      <c r="N220" s="49">
        <f t="shared" si="56"/>
        <v>52.219111246638775</v>
      </c>
      <c r="O220" s="50">
        <f t="shared" si="57"/>
        <v>27.67166578881713</v>
      </c>
      <c r="P220" s="50">
        <f t="shared" si="58"/>
        <v>20.10922296454412</v>
      </c>
      <c r="Q220" t="s">
        <v>37</v>
      </c>
      <c r="R220" t="s">
        <v>86</v>
      </c>
      <c r="S220" s="40">
        <v>43963</v>
      </c>
      <c r="T220" s="52">
        <v>100</v>
      </c>
      <c r="U220" s="52">
        <f t="shared" si="46"/>
        <v>46.236559139784944</v>
      </c>
      <c r="V220" s="52">
        <f t="shared" si="47"/>
        <v>71.509971509971507</v>
      </c>
      <c r="W220" s="52">
        <f t="shared" si="48"/>
        <v>79.296066252587991</v>
      </c>
      <c r="X220" s="52">
        <f t="shared" si="49"/>
        <v>49.193962237440495</v>
      </c>
      <c r="Y220" s="52">
        <f t="shared" si="50"/>
        <v>74.46737460762705</v>
      </c>
      <c r="Z220" s="52">
        <f t="shared" si="51"/>
        <v>82.253469350243535</v>
      </c>
      <c r="AA220" s="52">
        <f t="shared" si="52"/>
        <v>-2.9574030976555505</v>
      </c>
      <c r="AB220" s="52">
        <f t="shared" si="53"/>
        <v>-2.9574030976555434</v>
      </c>
      <c r="AC220" s="52">
        <f t="shared" si="54"/>
        <v>-2.9574030976555434</v>
      </c>
      <c r="AF220">
        <v>2.19</v>
      </c>
      <c r="AG220">
        <v>1.74</v>
      </c>
      <c r="AH220" s="42" t="s">
        <v>489</v>
      </c>
    </row>
    <row r="221" spans="1:34" ht="15" x14ac:dyDescent="0.25">
      <c r="A221">
        <v>1.73</v>
      </c>
      <c r="B221">
        <v>3.94</v>
      </c>
      <c r="C221">
        <v>5.04</v>
      </c>
      <c r="D221" s="45">
        <f t="shared" si="55"/>
        <v>3.0254487092608029E-2</v>
      </c>
      <c r="E221" s="46">
        <f>IF(OR($A221="",$B221="",$C221=""),"",A221*'MPTO_working_3-way'!$I220)</f>
        <v>1.7823402626702118</v>
      </c>
      <c r="F221" s="47">
        <f>IF(OR($A221="",$B221="",$C221=""),"",B221*'MPTO_working_3-way'!$I220)</f>
        <v>4.0592026791448754</v>
      </c>
      <c r="G221" s="48">
        <f>IF(OR($A221="",$B221="",$C221=""),"",C221*'MPTO_working_3-way'!$I220)</f>
        <v>5.1924826149467442</v>
      </c>
      <c r="H221" s="46">
        <f>IF(OR($A221="",$B221="",$C221=""),"",'MPTO_working_3-way'!E220)</f>
        <v>1.7607188286601532</v>
      </c>
      <c r="I221" s="47">
        <f>IF(OR($A221="",$B221="",$C221=""),"",'MPTO_working_3-way'!F220)</f>
        <v>4.1030307527818017</v>
      </c>
      <c r="J221" s="48">
        <f>IF(OR($A221="",$B221="",$C221=""),"",'MPTO_working_3-way'!G220)</f>
        <v>5.3098885644616427</v>
      </c>
      <c r="K221" s="46">
        <f>IF(OR($A221="",$B221="",$C221=""),"",'OddsRatio_working_3-way'!H220)</f>
        <v>1.7685168990459519</v>
      </c>
      <c r="L221" s="47">
        <f>IF(OR($A221="",$B221="",$C221=""),"",'OddsRatio_working_3-way'!I220)</f>
        <v>4.0951228536919171</v>
      </c>
      <c r="M221" s="48">
        <f>IF(OR($A221="",$B221="",$C221=""),"",'OddsRatio_working_3-way'!J220)</f>
        <v>5.253162016637873</v>
      </c>
      <c r="N221" s="49">
        <f t="shared" si="56"/>
        <v>56.106009662927704</v>
      </c>
      <c r="O221" s="50">
        <f t="shared" si="57"/>
        <v>24.635379877376884</v>
      </c>
      <c r="P221" s="50">
        <f t="shared" si="58"/>
        <v>19.258610459695422</v>
      </c>
      <c r="Q221" t="s">
        <v>87</v>
      </c>
      <c r="R221" t="s">
        <v>283</v>
      </c>
      <c r="S221" s="40">
        <v>43963</v>
      </c>
      <c r="T221" s="52">
        <v>100</v>
      </c>
      <c r="U221" s="52">
        <f t="shared" si="46"/>
        <v>42.196531791907518</v>
      </c>
      <c r="V221" s="52">
        <f t="shared" si="47"/>
        <v>74.619289340101517</v>
      </c>
      <c r="W221" s="52">
        <f t="shared" si="48"/>
        <v>80.158730158730151</v>
      </c>
      <c r="X221" s="52">
        <f t="shared" si="49"/>
        <v>45.221980501168311</v>
      </c>
      <c r="Y221" s="52">
        <f t="shared" si="50"/>
        <v>77.644738049362331</v>
      </c>
      <c r="Z221" s="52">
        <f t="shared" si="51"/>
        <v>83.184178867990966</v>
      </c>
      <c r="AA221" s="52">
        <f t="shared" si="52"/>
        <v>-3.0254487092607931</v>
      </c>
      <c r="AB221" s="52">
        <f t="shared" si="53"/>
        <v>-3.0254487092608144</v>
      </c>
      <c r="AC221" s="52">
        <f t="shared" si="54"/>
        <v>-3.0254487092608144</v>
      </c>
      <c r="AF221">
        <v>2.0499999999999998</v>
      </c>
      <c r="AG221">
        <v>1.85</v>
      </c>
      <c r="AH221" s="42" t="s">
        <v>493</v>
      </c>
    </row>
    <row r="222" spans="1:34" ht="15" x14ac:dyDescent="0.25">
      <c r="A222">
        <v>2.73</v>
      </c>
      <c r="B222">
        <v>3.08</v>
      </c>
      <c r="C222">
        <v>2.98</v>
      </c>
      <c r="D222" s="45">
        <f t="shared" si="55"/>
        <v>2.6546160774348682E-2</v>
      </c>
      <c r="E222" s="46">
        <f>IF(OR($A222="",$B222="",$C222=""),"",A222*'MPTO_working_3-way'!$I221)</f>
        <v>2.8024710189139719</v>
      </c>
      <c r="F222" s="47">
        <f>IF(OR($A222="",$B222="",$C222=""),"",B222*'MPTO_working_3-way'!$I221)</f>
        <v>3.161762175184994</v>
      </c>
      <c r="G222" s="48">
        <f>IF(OR($A222="",$B222="",$C222=""),"",C222*'MPTO_working_3-way'!$I221)</f>
        <v>3.0591075591075589</v>
      </c>
      <c r="H222" s="46">
        <f>IF(OR($A222="",$B222="",$C222=""),"",'MPTO_working_3-way'!E221)</f>
        <v>2.7975811863566071</v>
      </c>
      <c r="I222" s="47">
        <f>IF(OR($A222="",$B222="",$C222=""),"",'MPTO_working_3-way'!F221)</f>
        <v>3.166294371702123</v>
      </c>
      <c r="J222" s="48">
        <f>IF(OR($A222="",$B222="",$C222=""),"",'MPTO_working_3-way'!G221)</f>
        <v>3.0607083899564946</v>
      </c>
      <c r="K222" s="46">
        <f>IF(OR($A222="",$B222="",$C222=""),"",'OddsRatio_working_3-way'!H221)</f>
        <v>2.7999117425146283</v>
      </c>
      <c r="L222" s="47">
        <f>IF(OR($A222="",$B222="",$C222=""),"",'OddsRatio_working_3-way'!I221)</f>
        <v>3.1640557366649862</v>
      </c>
      <c r="M222" s="48">
        <f>IF(OR($A222="",$B222="",$C222=""),"",'OddsRatio_working_3-way'!J221)</f>
        <v>3.0600145954791693</v>
      </c>
      <c r="N222" s="49">
        <f t="shared" si="56"/>
        <v>35.682795406302724</v>
      </c>
      <c r="O222" s="50">
        <f t="shared" si="57"/>
        <v>31.627932291950145</v>
      </c>
      <c r="P222" s="50">
        <f t="shared" si="58"/>
        <v>32.689272301747131</v>
      </c>
      <c r="Q222" t="s">
        <v>139</v>
      </c>
      <c r="R222" t="s">
        <v>77</v>
      </c>
      <c r="S222" s="40">
        <v>43963</v>
      </c>
      <c r="T222" s="52">
        <v>100</v>
      </c>
      <c r="U222" s="52">
        <f t="shared" si="46"/>
        <v>63.369963369963365</v>
      </c>
      <c r="V222" s="52">
        <f t="shared" si="47"/>
        <v>67.532467532467535</v>
      </c>
      <c r="W222" s="52">
        <f t="shared" si="48"/>
        <v>66.442953020134226</v>
      </c>
      <c r="X222" s="52">
        <f t="shared" si="49"/>
        <v>66.024579447398239</v>
      </c>
      <c r="Y222" s="52">
        <f t="shared" si="50"/>
        <v>70.187083609902402</v>
      </c>
      <c r="Z222" s="52">
        <f t="shared" si="51"/>
        <v>69.097569097569107</v>
      </c>
      <c r="AA222" s="52">
        <f t="shared" si="52"/>
        <v>-2.6546160774348735</v>
      </c>
      <c r="AB222" s="52">
        <f t="shared" si="53"/>
        <v>-2.6546160774348664</v>
      </c>
      <c r="AC222" s="52">
        <f t="shared" si="54"/>
        <v>-2.6546160774348806</v>
      </c>
      <c r="AF222">
        <v>2.5499999999999998</v>
      </c>
      <c r="AG222">
        <v>1.56</v>
      </c>
      <c r="AH222" s="42" t="s">
        <v>492</v>
      </c>
    </row>
    <row r="223" spans="1:34" ht="15" x14ac:dyDescent="0.25">
      <c r="A223">
        <v>1.72</v>
      </c>
      <c r="B223">
        <v>3.71</v>
      </c>
      <c r="C223">
        <v>5.52</v>
      </c>
      <c r="D223" s="45">
        <f t="shared" si="55"/>
        <v>3.2096548102805489E-2</v>
      </c>
      <c r="E223" s="46">
        <f>IF(OR($A223="",$B223="",$C223=""),"",A223*'MPTO_working_3-way'!$I222)</f>
        <v>1.7752060627368254</v>
      </c>
      <c r="F223" s="47">
        <f>IF(OR($A223="",$B223="",$C223=""),"",B223*'MPTO_working_3-way'!$I222)</f>
        <v>3.8290781934614082</v>
      </c>
      <c r="G223" s="48">
        <f>IF(OR($A223="",$B223="",$C223=""),"",C223*'MPTO_working_3-way'!$I222)</f>
        <v>5.6971729455274858</v>
      </c>
      <c r="H223" s="46">
        <f>IF(OR($A223="",$B223="",$C223=""),"",'MPTO_working_3-way'!E222)</f>
        <v>1.7522448463051337</v>
      </c>
      <c r="I223" s="47">
        <f>IF(OR($A223="",$B223="",$C223=""),"",'MPTO_working_3-way'!F222)</f>
        <v>3.8633467853029373</v>
      </c>
      <c r="J223" s="48">
        <f>IF(OR($A223="",$B223="",$C223=""),"",'MPTO_working_3-way'!G222)</f>
        <v>5.8664592907887076</v>
      </c>
      <c r="K223" s="46">
        <f>IF(OR($A223="",$B223="",$C223=""),"",'OddsRatio_working_3-way'!H222)</f>
        <v>1.7606401823626483</v>
      </c>
      <c r="L223" s="47">
        <f>IF(OR($A223="",$B223="",$C223=""),"",'OddsRatio_working_3-way'!I222)</f>
        <v>3.8629651308371913</v>
      </c>
      <c r="M223" s="48">
        <f>IF(OR($A223="",$B223="",$C223=""),"",'OddsRatio_working_3-way'!J222)</f>
        <v>5.7751300337210694</v>
      </c>
      <c r="N223" s="49">
        <f t="shared" si="56"/>
        <v>56.331488551718081</v>
      </c>
      <c r="O223" s="50">
        <f t="shared" si="57"/>
        <v>26.115946174920513</v>
      </c>
      <c r="P223" s="50">
        <f t="shared" si="58"/>
        <v>17.552565273361431</v>
      </c>
      <c r="Q223" t="s">
        <v>81</v>
      </c>
      <c r="R223" t="s">
        <v>44</v>
      </c>
      <c r="S223" s="40">
        <v>43963</v>
      </c>
      <c r="T223" s="52">
        <v>100</v>
      </c>
      <c r="U223" s="52">
        <f t="shared" si="46"/>
        <v>41.860465116279073</v>
      </c>
      <c r="V223" s="52">
        <f t="shared" si="47"/>
        <v>73.045822102425873</v>
      </c>
      <c r="W223" s="52">
        <f t="shared" si="48"/>
        <v>81.884057971014499</v>
      </c>
      <c r="X223" s="52">
        <f t="shared" si="49"/>
        <v>45.070119926559634</v>
      </c>
      <c r="Y223" s="52">
        <f t="shared" si="50"/>
        <v>76.255476912706442</v>
      </c>
      <c r="Z223" s="52">
        <f t="shared" si="51"/>
        <v>85.093712781295054</v>
      </c>
      <c r="AA223" s="52">
        <f t="shared" si="52"/>
        <v>-3.2096548102805613</v>
      </c>
      <c r="AB223" s="52">
        <f t="shared" si="53"/>
        <v>-3.2096548102805684</v>
      </c>
      <c r="AC223" s="52">
        <f t="shared" si="54"/>
        <v>-3.2096548102805542</v>
      </c>
      <c r="AF223">
        <v>2.2200000000000002</v>
      </c>
      <c r="AG223">
        <v>1.71</v>
      </c>
      <c r="AH223" s="42" t="s">
        <v>487</v>
      </c>
    </row>
    <row r="224" spans="1:34" ht="15" x14ac:dyDescent="0.25">
      <c r="A224">
        <v>2.15</v>
      </c>
      <c r="B224">
        <v>3.35</v>
      </c>
      <c r="C224">
        <v>3.76</v>
      </c>
      <c r="D224" s="45">
        <f t="shared" si="55"/>
        <v>2.9581188564845151E-2</v>
      </c>
      <c r="E224" s="46">
        <f>IF(OR($A224="",$B224="",$C224=""),"",A224*'MPTO_working_3-way'!$I223)</f>
        <v>2.213599555414417</v>
      </c>
      <c r="F224" s="47">
        <f>IF(OR($A224="",$B224="",$C224=""),"",B224*'MPTO_working_3-way'!$I223)</f>
        <v>3.4490969816922314</v>
      </c>
      <c r="G224" s="48">
        <f>IF(OR($A224="",$B224="",$C224=""),"",C224*'MPTO_working_3-way'!$I223)</f>
        <v>3.8712252690038174</v>
      </c>
      <c r="H224" s="46">
        <f>IF(OR($A224="",$B224="",$C224=""),"",'MPTO_working_3-way'!E223)</f>
        <v>2.1965668926025157</v>
      </c>
      <c r="I224" s="47">
        <f>IF(OR($A224="",$B224="",$C224=""),"",'MPTO_working_3-way'!F223)</f>
        <v>3.4644384650482496</v>
      </c>
      <c r="J224" s="48">
        <f>IF(OR($A224="",$B224="",$C224=""),"",'MPTO_working_3-way'!G223)</f>
        <v>3.9047696862503836</v>
      </c>
      <c r="K224" s="46">
        <f>IF(OR($A224="",$B224="",$C224=""),"",'OddsRatio_working_3-way'!H223)</f>
        <v>2.2036350273818002</v>
      </c>
      <c r="L224" s="47">
        <f>IF(OR($A224="",$B224="",$C224=""),"",'OddsRatio_working_3-way'!I223)</f>
        <v>3.4596020124758535</v>
      </c>
      <c r="M224" s="48">
        <f>IF(OR($A224="",$B224="",$C224=""),"",'OddsRatio_working_3-way'!J223)</f>
        <v>3.8887240657163211</v>
      </c>
      <c r="N224" s="49">
        <f t="shared" si="56"/>
        <v>45.175289159867305</v>
      </c>
      <c r="O224" s="50">
        <f t="shared" si="57"/>
        <v>28.993096027974534</v>
      </c>
      <c r="P224" s="50">
        <f t="shared" si="58"/>
        <v>25.831614812158172</v>
      </c>
      <c r="Q224" t="s">
        <v>36</v>
      </c>
      <c r="R224" t="s">
        <v>48</v>
      </c>
      <c r="S224" s="40">
        <v>43963</v>
      </c>
      <c r="T224" s="52">
        <v>100</v>
      </c>
      <c r="U224" s="52">
        <f t="shared" si="46"/>
        <v>53.488372093023258</v>
      </c>
      <c r="V224" s="52">
        <f t="shared" si="47"/>
        <v>70.149253731343279</v>
      </c>
      <c r="W224" s="52">
        <f t="shared" si="48"/>
        <v>73.40425531914893</v>
      </c>
      <c r="X224" s="52">
        <f t="shared" si="49"/>
        <v>56.446490949507776</v>
      </c>
      <c r="Y224" s="52">
        <f t="shared" si="50"/>
        <v>73.107372587827797</v>
      </c>
      <c r="Z224" s="52">
        <f t="shared" si="51"/>
        <v>76.362374175633448</v>
      </c>
      <c r="AA224" s="52">
        <f t="shared" si="52"/>
        <v>-2.9581188564845178</v>
      </c>
      <c r="AB224" s="52">
        <f t="shared" si="53"/>
        <v>-2.9581188564845178</v>
      </c>
      <c r="AC224" s="52">
        <f t="shared" si="54"/>
        <v>-2.9581188564845178</v>
      </c>
      <c r="AF224">
        <v>2.23</v>
      </c>
      <c r="AG224">
        <v>1.7</v>
      </c>
      <c r="AH224" s="42" t="s">
        <v>494</v>
      </c>
    </row>
    <row r="225" spans="1:34" ht="15" x14ac:dyDescent="0.25">
      <c r="A225">
        <v>2.39</v>
      </c>
      <c r="B225">
        <v>3.65</v>
      </c>
      <c r="C225">
        <v>2.93</v>
      </c>
      <c r="D225" s="45">
        <f t="shared" si="55"/>
        <v>3.3679572908375199E-2</v>
      </c>
      <c r="E225" s="46">
        <f>IF(OR($A225="",$B225="",$C225=""),"",A225*'MPTO_working_3-way'!$I224)</f>
        <v>2.4704941792510167</v>
      </c>
      <c r="F225" s="47">
        <f>IF(OR($A225="",$B225="",$C225=""),"",B225*'MPTO_working_3-way'!$I224)</f>
        <v>3.7729304411155695</v>
      </c>
      <c r="G225" s="48">
        <f>IF(OR($A225="",$B225="",$C225=""),"",C225*'MPTO_working_3-way'!$I224)</f>
        <v>3.0286811486215397</v>
      </c>
      <c r="H225" s="46">
        <f>IF(OR($A225="",$B225="",$C225=""),"",'MPTO_working_3-way'!E224)</f>
        <v>2.4558950864364348</v>
      </c>
      <c r="I225" s="47">
        <f>IF(OR($A225="",$B225="",$C225=""),"",'MPTO_working_3-way'!F224)</f>
        <v>3.8059559478450038</v>
      </c>
      <c r="J225" s="48">
        <f>IF(OR($A225="",$B225="",$C225=""),"",'MPTO_working_3-way'!G224)</f>
        <v>3.0296566665962064</v>
      </c>
      <c r="K225" s="46">
        <f>IF(OR($A225="",$B225="",$C225=""),"",'OddsRatio_working_3-way'!H224)</f>
        <v>2.4625627442210503</v>
      </c>
      <c r="L225" s="47">
        <f>IF(OR($A225="",$B225="",$C225=""),"",'OddsRatio_working_3-way'!I224)</f>
        <v>3.7883390447379743</v>
      </c>
      <c r="M225" s="48">
        <f>IF(OR($A225="",$B225="",$C225=""),"",'OddsRatio_working_3-way'!J224)</f>
        <v>3.0307525872997321</v>
      </c>
      <c r="N225" s="49">
        <f t="shared" si="56"/>
        <v>40.477731475698981</v>
      </c>
      <c r="O225" s="50">
        <f t="shared" si="57"/>
        <v>26.504596774498783</v>
      </c>
      <c r="P225" s="50">
        <f t="shared" si="58"/>
        <v>33.017671749802233</v>
      </c>
      <c r="Q225" t="s">
        <v>292</v>
      </c>
      <c r="R225" t="s">
        <v>302</v>
      </c>
      <c r="S225" s="40">
        <v>43963</v>
      </c>
      <c r="T225" s="52">
        <v>100</v>
      </c>
      <c r="U225" s="52">
        <f t="shared" si="46"/>
        <v>58.15899581589958</v>
      </c>
      <c r="V225" s="52">
        <f t="shared" si="47"/>
        <v>72.602739726027394</v>
      </c>
      <c r="W225" s="52">
        <f t="shared" si="48"/>
        <v>65.870307167235495</v>
      </c>
      <c r="X225" s="52">
        <f t="shared" si="49"/>
        <v>61.526953106737103</v>
      </c>
      <c r="Y225" s="52">
        <f t="shared" si="50"/>
        <v>75.970697016864918</v>
      </c>
      <c r="Z225" s="52">
        <f t="shared" si="51"/>
        <v>69.238264458073019</v>
      </c>
      <c r="AA225" s="52">
        <f t="shared" si="52"/>
        <v>-3.3679572908375235</v>
      </c>
      <c r="AB225" s="52">
        <f t="shared" si="53"/>
        <v>-3.3679572908375235</v>
      </c>
      <c r="AC225" s="52">
        <f t="shared" si="54"/>
        <v>-3.3679572908375235</v>
      </c>
      <c r="AF225">
        <v>1.85</v>
      </c>
      <c r="AG225">
        <v>2.0299999999999998</v>
      </c>
      <c r="AH225" s="42" t="s">
        <v>487</v>
      </c>
    </row>
    <row r="226" spans="1:34" ht="15" x14ac:dyDescent="0.25">
      <c r="A226">
        <v>2.7</v>
      </c>
      <c r="B226">
        <v>3.28</v>
      </c>
      <c r="C226">
        <v>2.8</v>
      </c>
      <c r="D226" s="45">
        <f t="shared" si="55"/>
        <v>3.2391276293715299E-2</v>
      </c>
      <c r="E226" s="46">
        <f>IF(OR($A226="",$B226="",$C226=""),"",A226*'MPTO_working_3-way'!$I225)</f>
        <v>2.7874564459930316</v>
      </c>
      <c r="F226" s="47">
        <f>IF(OR($A226="",$B226="",$C226=""),"",B226*'MPTO_working_3-way'!$I225)</f>
        <v>3.3862433862433861</v>
      </c>
      <c r="G226" s="48">
        <f>IF(OR($A226="",$B226="",$C226=""),"",C226*'MPTO_working_3-way'!$I225)</f>
        <v>2.8906955736224025</v>
      </c>
      <c r="H226" s="46">
        <f>IF(OR($A226="",$B226="",$C226=""),"",'MPTO_working_3-way'!E225)</f>
        <v>2.7810742911831565</v>
      </c>
      <c r="I226" s="47">
        <f>IF(OR($A226="",$B226="",$C226=""),"",'MPTO_working_3-way'!F225)</f>
        <v>3.4004241936663497</v>
      </c>
      <c r="J226" s="48">
        <f>IF(OR($A226="",$B226="",$C226=""),"",'MPTO_working_3-way'!G225)</f>
        <v>2.8872880829659064</v>
      </c>
      <c r="K226" s="46">
        <f>IF(OR($A226="",$B226="",$C226=""),"",'OddsRatio_working_3-way'!H225)</f>
        <v>2.7842606377780106</v>
      </c>
      <c r="L226" s="47">
        <f>IF(OR($A226="",$B226="",$C226=""),"",'OddsRatio_working_3-way'!I225)</f>
        <v>3.3930083847846255</v>
      </c>
      <c r="M226" s="48">
        <f>IF(OR($A226="",$B226="",$C226=""),"",'OddsRatio_working_3-way'!J225)</f>
        <v>2.8892171458825993</v>
      </c>
      <c r="N226" s="49">
        <f t="shared" si="56"/>
        <v>35.874999999999993</v>
      </c>
      <c r="O226" s="50">
        <f t="shared" si="57"/>
        <v>29.531250000000004</v>
      </c>
      <c r="P226" s="50">
        <f t="shared" si="58"/>
        <v>34.593750000000007</v>
      </c>
      <c r="Q226" t="s">
        <v>456</v>
      </c>
      <c r="R226" t="s">
        <v>289</v>
      </c>
      <c r="S226" s="40">
        <v>43963</v>
      </c>
      <c r="T226" s="52">
        <v>100</v>
      </c>
      <c r="U226" s="52">
        <f t="shared" si="46"/>
        <v>62.962962962962962</v>
      </c>
      <c r="V226" s="52">
        <f t="shared" si="47"/>
        <v>69.512195121951223</v>
      </c>
      <c r="W226" s="52">
        <f t="shared" si="48"/>
        <v>64.285714285714292</v>
      </c>
      <c r="X226" s="52">
        <f t="shared" si="49"/>
        <v>66.2020905923345</v>
      </c>
      <c r="Y226" s="52">
        <f t="shared" si="50"/>
        <v>72.751322751322746</v>
      </c>
      <c r="Z226" s="52">
        <f t="shared" si="51"/>
        <v>67.524841915085815</v>
      </c>
      <c r="AA226" s="52">
        <f t="shared" si="52"/>
        <v>-3.2391276293715379</v>
      </c>
      <c r="AB226" s="52">
        <f t="shared" si="53"/>
        <v>-3.2391276293715237</v>
      </c>
      <c r="AC226" s="52">
        <f t="shared" si="54"/>
        <v>-3.2391276293715237</v>
      </c>
      <c r="AF226">
        <v>2.21</v>
      </c>
      <c r="AG226">
        <v>1.71</v>
      </c>
      <c r="AH226" s="42" t="s">
        <v>489</v>
      </c>
    </row>
    <row r="227" spans="1:34" ht="15" x14ac:dyDescent="0.25">
      <c r="A227">
        <v>2.23</v>
      </c>
      <c r="B227">
        <v>3.34</v>
      </c>
      <c r="C227">
        <v>3.51</v>
      </c>
      <c r="D227" s="45">
        <f t="shared" si="55"/>
        <v>3.2731975778617972E-2</v>
      </c>
      <c r="E227" s="46">
        <f>IF(OR($A227="",$B227="",$C227=""),"",A227*'MPTO_working_3-way'!$I226)</f>
        <v>2.3029923059863182</v>
      </c>
      <c r="F227" s="47">
        <f>IF(OR($A227="",$B227="",$C227=""),"",B227*'MPTO_working_3-way'!$I226)</f>
        <v>3.4493247991005838</v>
      </c>
      <c r="G227" s="48">
        <f>IF(OR($A227="",$B227="",$C227=""),"",C227*'MPTO_working_3-way'!$I226)</f>
        <v>3.6248892349829487</v>
      </c>
      <c r="H227" s="46">
        <f>IF(OR($A227="",$B227="",$C227=""),"",'MPTO_working_3-way'!E226)</f>
        <v>2.2856106643253424</v>
      </c>
      <c r="I227" s="47">
        <f>IF(OR($A227="",$B227="",$C227=""),"",'MPTO_working_3-way'!F226)</f>
        <v>3.466318179532013</v>
      </c>
      <c r="J227" s="48">
        <f>IF(OR($A227="",$B227="",$C227=""),"",'MPTO_working_3-way'!G226)</f>
        <v>3.6497732176108553</v>
      </c>
      <c r="K227" s="46">
        <f>IF(OR($A227="",$B227="",$C227=""),"",'OddsRatio_working_3-way'!H226)</f>
        <v>2.2929471294627857</v>
      </c>
      <c r="L227" s="47">
        <f>IF(OR($A227="",$B227="",$C227=""),"",'OddsRatio_working_3-way'!I226)</f>
        <v>3.4597530755633472</v>
      </c>
      <c r="M227" s="48">
        <f>IF(OR($A227="",$B227="",$C227=""),"",'OddsRatio_working_3-way'!J226)</f>
        <v>3.6384530853264967</v>
      </c>
      <c r="N227" s="49">
        <f t="shared" si="56"/>
        <v>43.421769035034757</v>
      </c>
      <c r="O227" s="50">
        <f t="shared" si="57"/>
        <v>28.991181122193865</v>
      </c>
      <c r="P227" s="50">
        <f t="shared" si="58"/>
        <v>27.587049842771371</v>
      </c>
      <c r="Q227" t="s">
        <v>296</v>
      </c>
      <c r="R227" t="s">
        <v>432</v>
      </c>
      <c r="S227" s="40">
        <v>43963</v>
      </c>
      <c r="T227" s="52">
        <v>100</v>
      </c>
      <c r="U227" s="52">
        <f t="shared" si="46"/>
        <v>55.156950672645742</v>
      </c>
      <c r="V227" s="52">
        <f t="shared" si="47"/>
        <v>70.059880239520965</v>
      </c>
      <c r="W227" s="52">
        <f t="shared" si="48"/>
        <v>71.509971509971507</v>
      </c>
      <c r="X227" s="52">
        <f t="shared" si="49"/>
        <v>58.430148250507543</v>
      </c>
      <c r="Y227" s="52">
        <f t="shared" si="50"/>
        <v>73.333077817382758</v>
      </c>
      <c r="Z227" s="52">
        <f t="shared" si="51"/>
        <v>74.783169087833315</v>
      </c>
      <c r="AA227" s="52">
        <f t="shared" si="52"/>
        <v>-3.2731975778618008</v>
      </c>
      <c r="AB227" s="52">
        <f t="shared" si="53"/>
        <v>-3.2731975778617937</v>
      </c>
      <c r="AC227" s="52">
        <f t="shared" si="54"/>
        <v>-3.2731975778618079</v>
      </c>
      <c r="AF227">
        <v>2.2000000000000002</v>
      </c>
      <c r="AG227">
        <v>1.71</v>
      </c>
      <c r="AH227" s="42" t="s">
        <v>495</v>
      </c>
    </row>
    <row r="228" spans="1:34" ht="15" x14ac:dyDescent="0.25">
      <c r="A228">
        <v>3.05</v>
      </c>
      <c r="B228">
        <v>3.52</v>
      </c>
      <c r="C228">
        <v>2.37</v>
      </c>
      <c r="D228" s="45">
        <f t="shared" si="55"/>
        <v>3.3900689819967633E-2</v>
      </c>
      <c r="E228" s="46">
        <f>IF(OR($A228="",$B228="",$C228=""),"",A228*'MPTO_working_3-way'!$I227)</f>
        <v>3.1533971039509012</v>
      </c>
      <c r="F228" s="47">
        <f>IF(OR($A228="",$B228="",$C228=""),"",B228*'MPTO_working_3-way'!$I227)</f>
        <v>3.6393304281662862</v>
      </c>
      <c r="G228" s="48">
        <f>IF(OR($A228="",$B228="",$C228=""),"",C228*'MPTO_working_3-way'!$I227)</f>
        <v>2.4503446348733235</v>
      </c>
      <c r="H228" s="46">
        <f>IF(OR($A228="",$B228="",$C228=""),"",'MPTO_working_3-way'!E227)</f>
        <v>3.1588727652245301</v>
      </c>
      <c r="I228" s="47">
        <f>IF(OR($A228="",$B228="",$C228=""),"",'MPTO_working_3-way'!F227)</f>
        <v>3.6658144006700311</v>
      </c>
      <c r="J228" s="48">
        <f>IF(OR($A228="",$B228="",$C228=""),"",'MPTO_working_3-way'!G227)</f>
        <v>2.4352189251252656</v>
      </c>
      <c r="K228" s="46">
        <f>IF(OR($A228="",$B228="",$C228=""),"",'OddsRatio_working_3-way'!H227)</f>
        <v>3.1576472496272441</v>
      </c>
      <c r="L228" s="47">
        <f>IF(OR($A228="",$B228="",$C228=""),"",'OddsRatio_working_3-way'!I227)</f>
        <v>3.6523273507612952</v>
      </c>
      <c r="M228" s="48">
        <f>IF(OR($A228="",$B228="",$C228=""),"",'OddsRatio_working_3-way'!J227)</f>
        <v>2.4419398692630856</v>
      </c>
      <c r="N228" s="49">
        <f t="shared" si="56"/>
        <v>31.711832256936397</v>
      </c>
      <c r="O228" s="50">
        <f t="shared" si="57"/>
        <v>27.477581927174999</v>
      </c>
      <c r="P228" s="50">
        <f t="shared" si="58"/>
        <v>40.810585815888608</v>
      </c>
      <c r="Q228" t="s">
        <v>291</v>
      </c>
      <c r="R228" t="s">
        <v>287</v>
      </c>
      <c r="S228" s="40">
        <v>43963</v>
      </c>
      <c r="T228" s="52">
        <v>100</v>
      </c>
      <c r="U228" s="52">
        <f t="shared" si="46"/>
        <v>67.21311475409837</v>
      </c>
      <c r="V228" s="52">
        <f t="shared" si="47"/>
        <v>71.590909090909093</v>
      </c>
      <c r="W228" s="52">
        <f t="shared" si="48"/>
        <v>57.805907172995774</v>
      </c>
      <c r="X228" s="52">
        <f t="shared" si="49"/>
        <v>70.603183736095133</v>
      </c>
      <c r="Y228" s="52">
        <f t="shared" si="50"/>
        <v>74.980978072905856</v>
      </c>
      <c r="Z228" s="52">
        <f t="shared" si="51"/>
        <v>61.19597615499255</v>
      </c>
      <c r="AA228" s="52">
        <f t="shared" si="52"/>
        <v>-3.3900689819967624</v>
      </c>
      <c r="AB228" s="52">
        <f t="shared" si="53"/>
        <v>-3.3900689819967624</v>
      </c>
      <c r="AC228" s="52">
        <f t="shared" si="54"/>
        <v>-3.3900689819967766</v>
      </c>
      <c r="AF228">
        <v>1.92</v>
      </c>
      <c r="AG228">
        <v>1.95</v>
      </c>
      <c r="AH228" s="42" t="s">
        <v>484</v>
      </c>
    </row>
    <row r="229" spans="1:34" ht="15" x14ac:dyDescent="0.25">
      <c r="A229">
        <v>2.56</v>
      </c>
      <c r="B229">
        <v>3.35</v>
      </c>
      <c r="C229">
        <v>2.9</v>
      </c>
      <c r="D229" s="45">
        <f t="shared" si="55"/>
        <v>3.3960048893463712E-2</v>
      </c>
      <c r="E229" s="46">
        <f>IF(OR($A229="",$B229="",$C229=""),"",A229*'MPTO_working_3-way'!$I228)</f>
        <v>2.646937725167267</v>
      </c>
      <c r="F229" s="47">
        <f>IF(OR($A229="",$B229="",$C229=""),"",B229*'MPTO_working_3-way'!$I228)</f>
        <v>3.4637661637931036</v>
      </c>
      <c r="G229" s="48">
        <f>IF(OR($A229="",$B229="",$C229=""),"",C229*'MPTO_working_3-way'!$I228)</f>
        <v>2.9984841417910446</v>
      </c>
      <c r="H229" s="46">
        <f>IF(OR($A229="",$B229="",$C229=""),"",'MPTO_working_3-way'!E228)</f>
        <v>2.6364008989272234</v>
      </c>
      <c r="I229" s="47">
        <f>IF(OR($A229="",$B229="",$C229=""),"",'MPTO_working_3-way'!F228)</f>
        <v>3.4820463518672358</v>
      </c>
      <c r="J229" s="48">
        <f>IF(OR($A229="",$B229="",$C229=""),"",'MPTO_working_3-way'!G228)</f>
        <v>2.9984326900664695</v>
      </c>
      <c r="K229" s="46">
        <f>IF(OR($A229="",$B229="",$C229=""),"",'OddsRatio_working_3-way'!H228)</f>
        <v>2.6413573323773831</v>
      </c>
      <c r="L229" s="47">
        <f>IF(OR($A229="",$B229="",$C229=""),"",'OddsRatio_working_3-way'!I228)</f>
        <v>3.4725575199274679</v>
      </c>
      <c r="M229" s="48">
        <f>IF(OR($A229="",$B229="",$C229=""),"",'OddsRatio_working_3-way'!J228)</f>
        <v>2.9990890586647607</v>
      </c>
      <c r="N229" s="49">
        <f t="shared" si="56"/>
        <v>37.779506124829872</v>
      </c>
      <c r="O229" s="50">
        <f t="shared" si="57"/>
        <v>28.870309158078939</v>
      </c>
      <c r="P229" s="50">
        <f t="shared" si="58"/>
        <v>33.350184717091189</v>
      </c>
      <c r="Q229" t="s">
        <v>290</v>
      </c>
      <c r="R229" t="s">
        <v>298</v>
      </c>
      <c r="S229" s="40">
        <v>43963</v>
      </c>
      <c r="T229" s="52">
        <v>100</v>
      </c>
      <c r="U229" s="52">
        <f t="shared" si="46"/>
        <v>60.9375</v>
      </c>
      <c r="V229" s="52">
        <f t="shared" si="47"/>
        <v>70.149253731343279</v>
      </c>
      <c r="W229" s="52">
        <f t="shared" si="48"/>
        <v>65.517241379310349</v>
      </c>
      <c r="X229" s="52">
        <f t="shared" si="49"/>
        <v>64.333504889346372</v>
      </c>
      <c r="Y229" s="52">
        <f t="shared" si="50"/>
        <v>73.545258620689651</v>
      </c>
      <c r="Z229" s="52">
        <f t="shared" si="51"/>
        <v>68.913246268656707</v>
      </c>
      <c r="AA229" s="52">
        <f t="shared" si="52"/>
        <v>-3.3960048893463721</v>
      </c>
      <c r="AB229" s="52">
        <f t="shared" si="53"/>
        <v>-3.3960048893463721</v>
      </c>
      <c r="AC229" s="52">
        <f t="shared" si="54"/>
        <v>-3.3960048893463579</v>
      </c>
      <c r="AF229">
        <v>2.15</v>
      </c>
      <c r="AG229">
        <v>1.74</v>
      </c>
      <c r="AH229" s="42" t="s">
        <v>494</v>
      </c>
    </row>
    <row r="230" spans="1:34" ht="15" x14ac:dyDescent="0.25">
      <c r="A230">
        <v>3.72</v>
      </c>
      <c r="B230">
        <v>3.53</v>
      </c>
      <c r="C230">
        <v>2.0699999999999998</v>
      </c>
      <c r="D230" s="45">
        <f t="shared" si="55"/>
        <v>3.5195110720858791E-2</v>
      </c>
      <c r="E230" s="46">
        <f>IF(OR($A230="",$B230="",$C230=""),"",A230*'MPTO_working_3-way'!$I229)</f>
        <v>3.850925811881595</v>
      </c>
      <c r="F230" s="47">
        <f>IF(OR($A230="",$B230="",$C230=""),"",B230*'MPTO_working_3-way'!$I229)</f>
        <v>3.6542387408446313</v>
      </c>
      <c r="G230" s="48">
        <f>IF(OR($A230="",$B230="",$C230=""),"",C230*'MPTO_working_3-way'!$I229)</f>
        <v>2.1428538791921774</v>
      </c>
      <c r="H230" s="46">
        <f>IF(OR($A230="",$B230="",$C230=""),"",'MPTO_working_3-way'!E229)</f>
        <v>3.8897565096840334</v>
      </c>
      <c r="I230" s="47">
        <f>IF(OR($A230="",$B230="",$C230=""),"",'MPTO_working_3-way'!F229)</f>
        <v>3.6825031863425122</v>
      </c>
      <c r="J230" s="48">
        <f>IF(OR($A230="",$B230="",$C230=""),"",'MPTO_working_3-way'!G229)</f>
        <v>2.1215203285738902</v>
      </c>
      <c r="K230" s="46">
        <f>IF(OR($A230="",$B230="",$C230=""),"",'OddsRatio_working_3-way'!H229)</f>
        <v>3.872766142871281</v>
      </c>
      <c r="L230" s="47">
        <f>IF(OR($A230="",$B230="",$C230=""),"",'OddsRatio_working_3-way'!I229)</f>
        <v>3.6720949784795374</v>
      </c>
      <c r="M230" s="48">
        <f>IF(OR($A230="",$B230="",$C230=""),"",'OddsRatio_working_3-way'!J229)</f>
        <v>2.1300955047324521</v>
      </c>
      <c r="N230" s="49">
        <f t="shared" si="56"/>
        <v>25.967781485548574</v>
      </c>
      <c r="O230" s="50">
        <f t="shared" si="57"/>
        <v>27.36548077230615</v>
      </c>
      <c r="P230" s="50">
        <f t="shared" si="58"/>
        <v>46.666737742145273</v>
      </c>
      <c r="Q230" t="s">
        <v>295</v>
      </c>
      <c r="R230" t="s">
        <v>288</v>
      </c>
      <c r="S230" s="40">
        <v>43963</v>
      </c>
      <c r="T230" s="52">
        <v>100</v>
      </c>
      <c r="U230" s="52">
        <f t="shared" si="46"/>
        <v>73.118279569892465</v>
      </c>
      <c r="V230" s="52">
        <f t="shared" si="47"/>
        <v>71.671388101982998</v>
      </c>
      <c r="W230" s="52">
        <f t="shared" si="48"/>
        <v>51.690821256038639</v>
      </c>
      <c r="X230" s="52">
        <f t="shared" si="49"/>
        <v>76.637790641978356</v>
      </c>
      <c r="Y230" s="52">
        <f t="shared" si="50"/>
        <v>75.190899174068875</v>
      </c>
      <c r="Z230" s="52">
        <f t="shared" si="51"/>
        <v>55.210332328124522</v>
      </c>
      <c r="AA230" s="52">
        <f t="shared" si="52"/>
        <v>-3.5195110720858906</v>
      </c>
      <c r="AB230" s="52">
        <f t="shared" si="53"/>
        <v>-3.5195110720858764</v>
      </c>
      <c r="AC230" s="52">
        <f t="shared" si="54"/>
        <v>-3.5195110720858835</v>
      </c>
      <c r="AF230">
        <v>1.93</v>
      </c>
      <c r="AG230">
        <v>1.93</v>
      </c>
      <c r="AH230" s="42" t="s">
        <v>496</v>
      </c>
    </row>
    <row r="231" spans="1:34" ht="15" x14ac:dyDescent="0.25">
      <c r="A231">
        <v>3.38</v>
      </c>
      <c r="B231">
        <v>3.62</v>
      </c>
      <c r="C231">
        <v>2.17</v>
      </c>
      <c r="D231" s="45">
        <f t="shared" si="55"/>
        <v>3.2930575175889931E-2</v>
      </c>
      <c r="E231" s="46">
        <f>IF(OR($A231="",$B231="",$C231=""),"",A231*'MPTO_working_3-way'!$I230)</f>
        <v>3.4913053440945077</v>
      </c>
      <c r="F231" s="47">
        <f>IF(OR($A231="",$B231="",$C231=""),"",B231*'MPTO_working_3-way'!$I230)</f>
        <v>3.7392086821367219</v>
      </c>
      <c r="G231" s="48">
        <f>IF(OR($A231="",$B231="",$C231=""),"",C231*'MPTO_working_3-way'!$I230)</f>
        <v>2.2414593481316811</v>
      </c>
      <c r="H231" s="46">
        <f>IF(OR($A231="",$B231="",$C231=""),"",'MPTO_working_3-way'!E230)</f>
        <v>3.5102360089427691</v>
      </c>
      <c r="I231" s="47">
        <f>IF(OR($A231="",$B231="",$C231=""),"",'MPTO_working_3-way'!F230)</f>
        <v>3.7697975319000223</v>
      </c>
      <c r="J231" s="48">
        <f>IF(OR($A231="",$B231="",$C231=""),"",'MPTO_working_3-way'!G230)</f>
        <v>2.2229501905144531</v>
      </c>
      <c r="K231" s="46">
        <f>IF(OR($A231="",$B231="",$C231=""),"",'OddsRatio_working_3-way'!H230)</f>
        <v>3.5033456886563048</v>
      </c>
      <c r="L231" s="47">
        <f>IF(OR($A231="",$B231="",$C231=""),"",'OddsRatio_working_3-way'!I230)</f>
        <v>3.7557839093611416</v>
      </c>
      <c r="M231" s="48">
        <f>IF(OR($A231="",$B231="",$C231=""),"",'OddsRatio_working_3-way'!J230)</f>
        <v>2.2306363259360822</v>
      </c>
      <c r="N231" s="49">
        <f t="shared" si="56"/>
        <v>28.642582113062254</v>
      </c>
      <c r="O231" s="50">
        <f t="shared" si="57"/>
        <v>26.743626392859227</v>
      </c>
      <c r="P231" s="50">
        <f t="shared" si="58"/>
        <v>44.613791494078534</v>
      </c>
      <c r="Q231" t="s">
        <v>294</v>
      </c>
      <c r="R231" t="s">
        <v>83</v>
      </c>
      <c r="S231" s="40">
        <v>43963</v>
      </c>
      <c r="T231" s="52">
        <v>100</v>
      </c>
      <c r="U231" s="52">
        <f t="shared" si="46"/>
        <v>70.414201183431956</v>
      </c>
      <c r="V231" s="52">
        <f t="shared" si="47"/>
        <v>72.375690607734811</v>
      </c>
      <c r="W231" s="52">
        <f t="shared" si="48"/>
        <v>53.917050691244242</v>
      </c>
      <c r="X231" s="52">
        <f t="shared" si="49"/>
        <v>73.707258701020947</v>
      </c>
      <c r="Y231" s="52">
        <f t="shared" si="50"/>
        <v>75.668748125323802</v>
      </c>
      <c r="Z231" s="52">
        <f t="shared" si="51"/>
        <v>57.21010820883324</v>
      </c>
      <c r="AA231" s="52">
        <f t="shared" si="52"/>
        <v>-3.2930575175889913</v>
      </c>
      <c r="AB231" s="52">
        <f t="shared" si="53"/>
        <v>-3.2930575175889913</v>
      </c>
      <c r="AC231" s="52">
        <f t="shared" si="54"/>
        <v>-3.2930575175889985</v>
      </c>
      <c r="AF231">
        <v>1.85</v>
      </c>
      <c r="AG231">
        <v>2.02</v>
      </c>
      <c r="AH231" s="42" t="s">
        <v>484</v>
      </c>
    </row>
    <row r="232" spans="1:34" ht="15" x14ac:dyDescent="0.25">
      <c r="A232">
        <v>2.2999999999999998</v>
      </c>
      <c r="B232">
        <v>3.47</v>
      </c>
      <c r="C232">
        <v>3.23</v>
      </c>
      <c r="D232" s="45">
        <f t="shared" si="55"/>
        <v>3.2564569955812361E-2</v>
      </c>
      <c r="E232" s="46">
        <f>IF(OR($A232="",$B232="",$C232=""),"",A232*'MPTO_working_3-way'!$I231)</f>
        <v>2.3748985108983685</v>
      </c>
      <c r="F232" s="47">
        <f>IF(OR($A232="",$B232="",$C232=""),"",B232*'MPTO_working_3-way'!$I231)</f>
        <v>3.5829990577466693</v>
      </c>
      <c r="G232" s="48">
        <f>IF(OR($A232="",$B232="",$C232=""),"",C232*'MPTO_working_3-way'!$I231)</f>
        <v>3.3351835609572738</v>
      </c>
      <c r="H232" s="46">
        <f>IF(OR($A232="",$B232="",$C232=""),"",'MPTO_working_3-way'!E231)</f>
        <v>2.358892512177126</v>
      </c>
      <c r="I232" s="47">
        <f>IF(OR($A232="",$B232="",$C232=""),"",'MPTO_working_3-way'!F231)</f>
        <v>3.6058180126103108</v>
      </c>
      <c r="J232" s="48">
        <f>IF(OR($A232="",$B232="",$C232=""),"",'MPTO_working_3-way'!G231)</f>
        <v>3.3473625026132372</v>
      </c>
      <c r="K232" s="46">
        <f>IF(OR($A232="",$B232="",$C232=""),"",'OddsRatio_working_3-way'!H231)</f>
        <v>2.365792717982699</v>
      </c>
      <c r="L232" s="47">
        <f>IF(OR($A232="",$B232="",$C232=""),"",'OddsRatio_working_3-way'!I231)</f>
        <v>3.595006164167128</v>
      </c>
      <c r="M232" s="48">
        <f>IF(OR($A232="",$B232="",$C232=""),"",'OddsRatio_working_3-way'!J231)</f>
        <v>3.3428598162318606</v>
      </c>
      <c r="N232" s="49">
        <f t="shared" si="56"/>
        <v>42.107062487555453</v>
      </c>
      <c r="O232" s="50">
        <f t="shared" si="57"/>
        <v>27.909580323163556</v>
      </c>
      <c r="P232" s="50">
        <f t="shared" si="58"/>
        <v>29.983357189280973</v>
      </c>
      <c r="Q232" t="s">
        <v>297</v>
      </c>
      <c r="R232" t="s">
        <v>337</v>
      </c>
      <c r="S232" s="40">
        <v>43963</v>
      </c>
      <c r="T232" s="52">
        <v>100</v>
      </c>
      <c r="U232" s="52">
        <f t="shared" si="46"/>
        <v>56.521739130434774</v>
      </c>
      <c r="V232" s="52">
        <f t="shared" si="47"/>
        <v>71.181556195965413</v>
      </c>
      <c r="W232" s="52">
        <f t="shared" si="48"/>
        <v>69.040247678018574</v>
      </c>
      <c r="X232" s="52">
        <f t="shared" si="49"/>
        <v>59.778196126016006</v>
      </c>
      <c r="Y232" s="52">
        <f t="shared" si="50"/>
        <v>74.438013191546645</v>
      </c>
      <c r="Z232" s="52">
        <f t="shared" si="51"/>
        <v>72.296704673599805</v>
      </c>
      <c r="AA232" s="52">
        <f t="shared" si="52"/>
        <v>-3.2564569955812317</v>
      </c>
      <c r="AB232" s="52">
        <f t="shared" si="53"/>
        <v>-3.2564569955812317</v>
      </c>
      <c r="AC232" s="52">
        <f t="shared" si="54"/>
        <v>-3.2564569955812317</v>
      </c>
      <c r="AF232">
        <v>1.83</v>
      </c>
      <c r="AG232">
        <v>2.06</v>
      </c>
      <c r="AH232" s="42" t="s">
        <v>491</v>
      </c>
    </row>
    <row r="233" spans="1:34" ht="15" x14ac:dyDescent="0.25">
      <c r="A233">
        <v>2.14</v>
      </c>
      <c r="B233">
        <v>3.73</v>
      </c>
      <c r="C233">
        <v>3.34</v>
      </c>
      <c r="D233" s="45">
        <f t="shared" si="55"/>
        <v>3.478743197626688E-2</v>
      </c>
      <c r="E233" s="46">
        <f>IF(OR($A233="",$B233="",$C233=""),"",A233*'MPTO_working_3-way'!$I232)</f>
        <v>2.2144451044292111</v>
      </c>
      <c r="F233" s="47">
        <f>IF(OR($A233="",$B233="",$C233=""),"",B233*'MPTO_working_3-way'!$I232)</f>
        <v>3.8597571212714756</v>
      </c>
      <c r="G233" s="48">
        <f>IF(OR($A233="",$B233="",$C233=""),"",C233*'MPTO_working_3-way'!$I232)</f>
        <v>3.4561900228007314</v>
      </c>
      <c r="H233" s="46">
        <f>IF(OR($A233="",$B233="",$C233=""),"",'MPTO_working_3-way'!E232)</f>
        <v>2.1944554893568076</v>
      </c>
      <c r="I233" s="47">
        <f>IF(OR($A233="",$B233="",$C233=""),"",'MPTO_working_3-way'!F232)</f>
        <v>3.8986247759482313</v>
      </c>
      <c r="J233" s="48">
        <f>IF(OR($A233="",$B233="",$C233=""),"",'MPTO_working_3-way'!G232)</f>
        <v>3.4745701274434655</v>
      </c>
      <c r="K233" s="46">
        <f>IF(OR($A233="",$B233="",$C233=""),"",'OddsRatio_working_3-way'!H232)</f>
        <v>2.2027050885183725</v>
      </c>
      <c r="L233" s="47">
        <f>IF(OR($A233="",$B233="",$C233=""),"",'OddsRatio_working_3-way'!I232)</f>
        <v>3.8801621856624191</v>
      </c>
      <c r="M233" s="48">
        <f>IF(OR($A233="",$B233="",$C233=""),"",'OddsRatio_working_3-way'!J232)</f>
        <v>3.4687104448535018</v>
      </c>
      <c r="N233" s="49">
        <f t="shared" si="56"/>
        <v>45.158039727417723</v>
      </c>
      <c r="O233" s="50">
        <f t="shared" si="57"/>
        <v>25.908365956212847</v>
      </c>
      <c r="P233" s="50">
        <f t="shared" si="58"/>
        <v>28.933594316369437</v>
      </c>
      <c r="Q233" t="s">
        <v>299</v>
      </c>
      <c r="R233" t="s">
        <v>286</v>
      </c>
      <c r="S233" s="40">
        <v>43963</v>
      </c>
      <c r="T233" s="52">
        <v>100</v>
      </c>
      <c r="U233" s="52">
        <f t="shared" si="46"/>
        <v>53.271028037383175</v>
      </c>
      <c r="V233" s="52">
        <f t="shared" si="47"/>
        <v>73.190348525469176</v>
      </c>
      <c r="W233" s="52">
        <f t="shared" si="48"/>
        <v>70.059880239520965</v>
      </c>
      <c r="X233" s="52">
        <f t="shared" si="49"/>
        <v>56.749771235009881</v>
      </c>
      <c r="Y233" s="52">
        <f t="shared" si="50"/>
        <v>76.66909172309586</v>
      </c>
      <c r="Z233" s="52">
        <f t="shared" si="51"/>
        <v>73.538623437147649</v>
      </c>
      <c r="AA233" s="52">
        <f t="shared" si="52"/>
        <v>-3.4787431976267058</v>
      </c>
      <c r="AB233" s="52">
        <f t="shared" si="53"/>
        <v>-3.4787431976266845</v>
      </c>
      <c r="AC233" s="52">
        <f t="shared" si="54"/>
        <v>-3.4787431976266845</v>
      </c>
      <c r="AF233">
        <v>1.99</v>
      </c>
      <c r="AG233">
        <v>1.88</v>
      </c>
      <c r="AH233" s="42" t="s">
        <v>487</v>
      </c>
    </row>
    <row r="234" spans="1:34" ht="15" x14ac:dyDescent="0.25">
      <c r="A234">
        <v>3.44</v>
      </c>
      <c r="B234">
        <v>3.4</v>
      </c>
      <c r="C234">
        <v>2.23</v>
      </c>
      <c r="D234" s="45">
        <f t="shared" si="55"/>
        <v>3.3245814750970881E-2</v>
      </c>
      <c r="E234" s="46">
        <f>IF(OR($A234="",$B234="",$C234=""),"",A234*'MPTO_working_3-way'!$I233)</f>
        <v>3.5543656027433399</v>
      </c>
      <c r="F234" s="47">
        <f>IF(OR($A234="",$B234="",$C234=""),"",B234*'MPTO_working_3-way'!$I233)</f>
        <v>3.513035770153301</v>
      </c>
      <c r="G234" s="48">
        <f>IF(OR($A234="",$B234="",$C234=""),"",C234*'MPTO_working_3-way'!$I233)</f>
        <v>2.3041381668946652</v>
      </c>
      <c r="H234" s="46">
        <f>IF(OR($A234="",$B234="",$C234=""),"",'MPTO_working_3-way'!E233)</f>
        <v>3.5763366314911922</v>
      </c>
      <c r="I234" s="47">
        <f>IF(OR($A234="",$B234="",$C234=""),"",'MPTO_working_3-way'!F233)</f>
        <v>3.5331230967630072</v>
      </c>
      <c r="J234" s="48">
        <f>IF(OR($A234="",$B234="",$C234=""),"",'MPTO_working_3-way'!G233)</f>
        <v>2.2865057824345838</v>
      </c>
      <c r="K234" s="46">
        <f>IF(OR($A234="",$B234="",$C234=""),"",'OddsRatio_working_3-way'!H233)</f>
        <v>3.5668346258832409</v>
      </c>
      <c r="L234" s="47">
        <f>IF(OR($A234="",$B234="",$C234=""),"",'OddsRatio_working_3-way'!I233)</f>
        <v>3.5247553697212211</v>
      </c>
      <c r="M234" s="48">
        <f>IF(OR($A234="",$B234="",$C234=""),"",'OddsRatio_working_3-way'!J233)</f>
        <v>2.2939371269821254</v>
      </c>
      <c r="N234" s="49">
        <f t="shared" si="56"/>
        <v>28.134415863921745</v>
      </c>
      <c r="O234" s="50">
        <f t="shared" si="57"/>
        <v>28.465408991732588</v>
      </c>
      <c r="P234" s="50">
        <f t="shared" si="58"/>
        <v>43.400175144345646</v>
      </c>
      <c r="Q234" t="s">
        <v>303</v>
      </c>
      <c r="R234" t="s">
        <v>293</v>
      </c>
      <c r="S234" s="40">
        <v>43963</v>
      </c>
      <c r="T234" s="52">
        <v>100</v>
      </c>
      <c r="U234" s="52">
        <f t="shared" si="46"/>
        <v>70.930232558139537</v>
      </c>
      <c r="V234" s="52">
        <f t="shared" si="47"/>
        <v>70.588235294117652</v>
      </c>
      <c r="W234" s="52">
        <f t="shared" si="48"/>
        <v>55.156950672645742</v>
      </c>
      <c r="X234" s="52">
        <f t="shared" si="49"/>
        <v>74.254814033236613</v>
      </c>
      <c r="Y234" s="52">
        <f t="shared" si="50"/>
        <v>73.912816769214729</v>
      </c>
      <c r="Z234" s="52">
        <f t="shared" si="51"/>
        <v>58.481532147742818</v>
      </c>
      <c r="AA234" s="52">
        <f t="shared" si="52"/>
        <v>-3.3245814750970766</v>
      </c>
      <c r="AB234" s="52">
        <f t="shared" si="53"/>
        <v>-3.3245814750970766</v>
      </c>
      <c r="AC234" s="52">
        <f t="shared" si="54"/>
        <v>-3.3245814750970766</v>
      </c>
      <c r="AF234">
        <v>2.0699999999999998</v>
      </c>
      <c r="AG234">
        <v>1.8</v>
      </c>
      <c r="AH234" s="42" t="s">
        <v>496</v>
      </c>
    </row>
    <row r="235" spans="1:34" ht="15" x14ac:dyDescent="0.25">
      <c r="A235">
        <v>3.2</v>
      </c>
      <c r="B235">
        <v>3.37</v>
      </c>
      <c r="C235">
        <v>2.36</v>
      </c>
      <c r="D235" s="45">
        <f t="shared" si="55"/>
        <v>3.2964718603832432E-2</v>
      </c>
      <c r="E235" s="46">
        <f>IF(OR($A235="",$B235="",$C235=""),"",A235*'MPTO_working_3-way'!$I234)</f>
        <v>3.3054870995322641</v>
      </c>
      <c r="F235" s="47">
        <f>IF(OR($A235="",$B235="",$C235=""),"",B235*'MPTO_working_3-way'!$I234)</f>
        <v>3.4810911016949153</v>
      </c>
      <c r="G235" s="48">
        <f>IF(OR($A235="",$B235="",$C235=""),"",C235*'MPTO_working_3-way'!$I234)</f>
        <v>2.4377967359050445</v>
      </c>
      <c r="H235" s="46">
        <f>IF(OR($A235="",$B235="",$C235=""),"",'MPTO_working_3-way'!E234)</f>
        <v>3.3166202155978293</v>
      </c>
      <c r="I235" s="47">
        <f>IF(OR($A235="",$B235="",$C235=""),"",'MPTO_working_3-way'!F234)</f>
        <v>3.4995911452699358</v>
      </c>
      <c r="J235" s="48">
        <f>IF(OR($A235="",$B235="",$C235=""),"",'MPTO_working_3-way'!G234)</f>
        <v>2.422829406493312</v>
      </c>
      <c r="K235" s="46">
        <f>IF(OR($A235="",$B235="",$C235=""),"",'OddsRatio_working_3-way'!H234)</f>
        <v>3.312223649927462</v>
      </c>
      <c r="L235" s="47">
        <f>IF(OR($A235="",$B235="",$C235=""),"",'OddsRatio_working_3-way'!I234)</f>
        <v>3.4908954774218568</v>
      </c>
      <c r="M235" s="48">
        <f>IF(OR($A235="",$B235="",$C235=""),"",'OddsRatio_working_3-way'!J234)</f>
        <v>2.429374619955158</v>
      </c>
      <c r="N235" s="49">
        <f t="shared" si="56"/>
        <v>30.252727355720214</v>
      </c>
      <c r="O235" s="50">
        <f t="shared" si="57"/>
        <v>28.726625382286265</v>
      </c>
      <c r="P235" s="50">
        <f t="shared" si="58"/>
        <v>41.020647261993517</v>
      </c>
      <c r="Q235" t="s">
        <v>300</v>
      </c>
      <c r="R235" t="s">
        <v>43</v>
      </c>
      <c r="S235" s="40">
        <v>43963</v>
      </c>
      <c r="T235" s="52">
        <v>100</v>
      </c>
      <c r="U235" s="52">
        <f t="shared" si="46"/>
        <v>68.75</v>
      </c>
      <c r="V235" s="52">
        <f t="shared" si="47"/>
        <v>70.326409495548958</v>
      </c>
      <c r="W235" s="52">
        <f t="shared" si="48"/>
        <v>57.627118644067799</v>
      </c>
      <c r="X235" s="52">
        <f t="shared" si="49"/>
        <v>72.046471860383249</v>
      </c>
      <c r="Y235" s="52">
        <f t="shared" si="50"/>
        <v>73.622881355932208</v>
      </c>
      <c r="Z235" s="52">
        <f t="shared" si="51"/>
        <v>60.923590504451042</v>
      </c>
      <c r="AA235" s="52">
        <f t="shared" si="52"/>
        <v>-3.2964718603832495</v>
      </c>
      <c r="AB235" s="52">
        <f t="shared" si="53"/>
        <v>-3.2964718603832495</v>
      </c>
      <c r="AC235" s="52">
        <f t="shared" si="54"/>
        <v>-3.2964718603832424</v>
      </c>
      <c r="AF235">
        <v>2.2000000000000002</v>
      </c>
      <c r="AG235">
        <v>1.71</v>
      </c>
      <c r="AH235" s="42" t="s">
        <v>484</v>
      </c>
    </row>
    <row r="236" spans="1:34" ht="15" x14ac:dyDescent="0.25">
      <c r="A236">
        <v>1.36</v>
      </c>
      <c r="B236">
        <v>5.09</v>
      </c>
      <c r="C236">
        <v>9.18</v>
      </c>
      <c r="D236" s="45">
        <f t="shared" si="55"/>
        <v>4.0690233744665738E-2</v>
      </c>
      <c r="E236" s="46">
        <f>IF(OR($A236="",$B236="",$C236=""),"",A236*'MPTO_working_3-way'!$I235)</f>
        <v>1.4153387178927455</v>
      </c>
      <c r="F236" s="47">
        <f>IF(OR($A236="",$B236="",$C236=""),"",B236*'MPTO_working_3-way'!$I235)</f>
        <v>5.2971132897603486</v>
      </c>
      <c r="G236" s="48">
        <f>IF(OR($A236="",$B236="",$C236=""),"",C236*'MPTO_working_3-way'!$I235)</f>
        <v>9.5535363457760312</v>
      </c>
      <c r="H236" s="46">
        <f>IF(OR($A236="",$B236="",$C236=""),"",'MPTO_working_3-way'!E235)</f>
        <v>1.3855583407135628</v>
      </c>
      <c r="I236" s="47">
        <f>IF(OR($A236="",$B236="",$C236=""),"",'MPTO_working_3-way'!F235)</f>
        <v>5.4674612987397957</v>
      </c>
      <c r="J236" s="48">
        <f>IF(OR($A236="",$B236="",$C236=""),"",'MPTO_working_3-way'!G235)</f>
        <v>10.485581993761548</v>
      </c>
      <c r="K236" s="46">
        <f>IF(OR($A236="",$B236="",$C236=""),"",'OddsRatio_working_3-way'!H235)</f>
        <v>1.3943944184224575</v>
      </c>
      <c r="L236" s="47">
        <f>IF(OR($A236="",$B236="",$C236=""),"",'OddsRatio_working_3-way'!I235)</f>
        <v>5.480758809299588</v>
      </c>
      <c r="M236" s="48">
        <f>IF(OR($A236="",$B236="",$C236=""),"",'OddsRatio_working_3-way'!J235)</f>
        <v>9.9615176185991743</v>
      </c>
      <c r="N236" s="49">
        <f t="shared" si="56"/>
        <v>70.654465066063437</v>
      </c>
      <c r="O236" s="50">
        <f t="shared" si="57"/>
        <v>18.878206776001232</v>
      </c>
      <c r="P236" s="50">
        <f t="shared" si="58"/>
        <v>10.467328157935325</v>
      </c>
      <c r="Q236" t="s">
        <v>301</v>
      </c>
      <c r="R236" t="s">
        <v>84</v>
      </c>
      <c r="S236" s="40">
        <v>43963</v>
      </c>
      <c r="T236" s="52">
        <v>100</v>
      </c>
      <c r="U236" s="52">
        <f t="shared" si="46"/>
        <v>26.470588235294116</v>
      </c>
      <c r="V236" s="52">
        <f t="shared" si="47"/>
        <v>80.353634577603145</v>
      </c>
      <c r="W236" s="52">
        <f t="shared" si="48"/>
        <v>89.106753812636171</v>
      </c>
      <c r="X236" s="52">
        <f t="shared" si="49"/>
        <v>30.539611609760691</v>
      </c>
      <c r="Y236" s="52">
        <f t="shared" si="50"/>
        <v>84.422657952069713</v>
      </c>
      <c r="Z236" s="52">
        <f t="shared" si="51"/>
        <v>93.175777187102739</v>
      </c>
      <c r="AA236" s="52">
        <f t="shared" si="52"/>
        <v>-4.0690233744665747</v>
      </c>
      <c r="AB236" s="52">
        <f t="shared" si="53"/>
        <v>-4.0690233744665676</v>
      </c>
      <c r="AC236" s="52">
        <f t="shared" si="54"/>
        <v>-4.0690233744665676</v>
      </c>
      <c r="AF236">
        <v>1.76</v>
      </c>
      <c r="AG236">
        <v>2.13</v>
      </c>
      <c r="AH236" s="42" t="s">
        <v>494</v>
      </c>
    </row>
    <row r="237" spans="1:34" ht="15" x14ac:dyDescent="0.25">
      <c r="A237">
        <v>2.95</v>
      </c>
      <c r="B237">
        <v>3.29</v>
      </c>
      <c r="C237">
        <v>2.57</v>
      </c>
      <c r="D237" s="45">
        <f t="shared" si="55"/>
        <v>3.2039476994371263E-2</v>
      </c>
      <c r="E237" s="46">
        <f>IF(OR($A237="",$B237="",$C237=""),"",A237*'MPTO_working_3-way'!$I236)</f>
        <v>3.0445164571333954</v>
      </c>
      <c r="F237" s="47">
        <f>IF(OR($A237="",$B237="",$C237=""),"",B237*'MPTO_working_3-way'!$I236)</f>
        <v>3.3954098793114813</v>
      </c>
      <c r="G237" s="48">
        <f>IF(OR($A237="",$B237="",$C237=""),"",C237*'MPTO_working_3-way'!$I236)</f>
        <v>2.652341455875534</v>
      </c>
      <c r="H237" s="46">
        <f>IF(OR($A237="",$B237="",$C237=""),"",'MPTO_working_3-way'!E236)</f>
        <v>3.045964593992649</v>
      </c>
      <c r="I237" s="47">
        <f>IF(OR($A237="",$B237="",$C237=""),"",'MPTO_working_3-way'!F236)</f>
        <v>3.4098091917940643</v>
      </c>
      <c r="J237" s="48">
        <f>IF(OR($A237="",$B237="",$C237=""),"",'MPTO_working_3-way'!G236)</f>
        <v>2.6425299202767487</v>
      </c>
      <c r="K237" s="46">
        <f>IF(OR($A237="",$B237="",$C237=""),"",'OddsRatio_working_3-way'!H236)</f>
        <v>3.0457680273862846</v>
      </c>
      <c r="L237" s="47">
        <f>IF(OR($A237="",$B237="",$C237=""),"",'OddsRatio_working_3-way'!I236)</f>
        <v>3.4024660424177386</v>
      </c>
      <c r="M237" s="48">
        <f>IF(OR($A237="",$B237="",$C237=""),"",'OddsRatio_working_3-way'!J236)</f>
        <v>2.6471055399981873</v>
      </c>
      <c r="N237" s="49">
        <f t="shared" si="56"/>
        <v>32.845938397112931</v>
      </c>
      <c r="O237" s="50">
        <f t="shared" si="57"/>
        <v>29.451525310481198</v>
      </c>
      <c r="P237" s="50">
        <f t="shared" si="58"/>
        <v>37.702536292405888</v>
      </c>
      <c r="Q237" t="s">
        <v>322</v>
      </c>
      <c r="R237" t="s">
        <v>317</v>
      </c>
      <c r="S237" s="40">
        <v>43963</v>
      </c>
      <c r="T237" s="52">
        <v>100</v>
      </c>
      <c r="U237" s="52">
        <f t="shared" si="46"/>
        <v>66.101694915254228</v>
      </c>
      <c r="V237" s="52">
        <f t="shared" si="47"/>
        <v>69.6048632218845</v>
      </c>
      <c r="W237" s="52">
        <f t="shared" si="48"/>
        <v>61.089494163424128</v>
      </c>
      <c r="X237" s="52">
        <f t="shared" si="49"/>
        <v>69.305642614691379</v>
      </c>
      <c r="Y237" s="52">
        <f t="shared" si="50"/>
        <v>72.808810921321637</v>
      </c>
      <c r="Z237" s="52">
        <f t="shared" si="51"/>
        <v>64.293441862861258</v>
      </c>
      <c r="AA237" s="52">
        <f t="shared" si="52"/>
        <v>-3.2039476994371512</v>
      </c>
      <c r="AB237" s="52">
        <f t="shared" si="53"/>
        <v>-3.203947699437137</v>
      </c>
      <c r="AC237" s="52">
        <f t="shared" si="54"/>
        <v>-3.2039476994371299</v>
      </c>
      <c r="AF237">
        <v>2.11</v>
      </c>
      <c r="AG237">
        <v>1.78</v>
      </c>
      <c r="AH237" s="42" t="s">
        <v>487</v>
      </c>
    </row>
    <row r="238" spans="1:34" ht="15" x14ac:dyDescent="0.25">
      <c r="A238">
        <v>3.07</v>
      </c>
      <c r="B238">
        <v>3.29</v>
      </c>
      <c r="C238">
        <v>2.48</v>
      </c>
      <c r="D238" s="45">
        <f t="shared" si="55"/>
        <v>3.2910073255569383E-2</v>
      </c>
      <c r="E238" s="46">
        <f>IF(OR($A238="",$B238="",$C238=""),"",A238*'MPTO_working_3-way'!$I237)</f>
        <v>3.1710339248945978</v>
      </c>
      <c r="F238" s="47">
        <f>IF(OR($A238="",$B238="",$C238=""),"",B238*'MPTO_working_3-way'!$I237)</f>
        <v>3.3982741410108233</v>
      </c>
      <c r="G238" s="48">
        <f>IF(OR($A238="",$B238="",$C238=""),"",C238*'MPTO_working_3-way'!$I237)</f>
        <v>2.5616169816738119</v>
      </c>
      <c r="H238" s="46">
        <f>IF(OR($A238="",$B238="",$C238=""),"",'MPTO_working_3-way'!E237)</f>
        <v>3.1769947496419522</v>
      </c>
      <c r="I238" s="47">
        <f>IF(OR($A238="",$B238="",$C238=""),"",'MPTO_working_3-way'!F237)</f>
        <v>3.4131866163309579</v>
      </c>
      <c r="J238" s="48">
        <f>IF(OR($A238="",$B238="",$C238=""),"",'MPTO_working_3-way'!G237)</f>
        <v>2.5493569395380953</v>
      </c>
      <c r="K238" s="46">
        <f>IF(OR($A238="",$B238="",$C238=""),"",'OddsRatio_working_3-way'!H237)</f>
        <v>3.1747525472669218</v>
      </c>
      <c r="L238" s="47">
        <f>IF(OR($A238="",$B238="",$C238=""),"",'OddsRatio_working_3-way'!I237)</f>
        <v>3.4058856682324889</v>
      </c>
      <c r="M238" s="48">
        <f>IF(OR($A238="",$B238="",$C238=""),"",'OddsRatio_working_3-way'!J237)</f>
        <v>2.5548955410410845</v>
      </c>
      <c r="N238" s="49">
        <f t="shared" si="56"/>
        <v>31.535455743610157</v>
      </c>
      <c r="O238" s="50">
        <f t="shared" si="57"/>
        <v>29.426701864098231</v>
      </c>
      <c r="P238" s="50">
        <f t="shared" si="58"/>
        <v>39.037842392291608</v>
      </c>
      <c r="Q238" t="s">
        <v>304</v>
      </c>
      <c r="R238" t="s">
        <v>320</v>
      </c>
      <c r="S238" s="40">
        <v>43963</v>
      </c>
      <c r="T238" s="52">
        <v>100</v>
      </c>
      <c r="U238" s="52">
        <f t="shared" si="46"/>
        <v>67.426710097719877</v>
      </c>
      <c r="V238" s="52">
        <f t="shared" si="47"/>
        <v>69.6048632218845</v>
      </c>
      <c r="W238" s="52">
        <f t="shared" si="48"/>
        <v>59.677419354838712</v>
      </c>
      <c r="X238" s="52">
        <f t="shared" si="49"/>
        <v>70.717717423276795</v>
      </c>
      <c r="Y238" s="52">
        <f t="shared" si="50"/>
        <v>72.895870547441419</v>
      </c>
      <c r="Z238" s="52">
        <f t="shared" si="51"/>
        <v>62.968426680395638</v>
      </c>
      <c r="AA238" s="52">
        <f t="shared" si="52"/>
        <v>-3.2910073255569188</v>
      </c>
      <c r="AB238" s="52">
        <f t="shared" si="53"/>
        <v>-3.2910073255569188</v>
      </c>
      <c r="AC238" s="52">
        <f t="shared" si="54"/>
        <v>-3.2910073255569259</v>
      </c>
      <c r="AF238">
        <v>2.11</v>
      </c>
      <c r="AG238">
        <v>1.78</v>
      </c>
      <c r="AH238" s="42" t="s">
        <v>494</v>
      </c>
    </row>
    <row r="239" spans="1:34" ht="15" x14ac:dyDescent="0.25">
      <c r="A239">
        <v>2.2999999999999998</v>
      </c>
      <c r="B239">
        <v>3.64</v>
      </c>
      <c r="C239">
        <v>3.08</v>
      </c>
      <c r="D239" s="45">
        <f t="shared" si="55"/>
        <v>3.4183208096251638E-2</v>
      </c>
      <c r="E239" s="46">
        <f>IF(OR($A239="",$B239="",$C239=""),"",A239*'MPTO_working_3-way'!$I238)</f>
        <v>2.3786213786213786</v>
      </c>
      <c r="F239" s="47">
        <f>IF(OR($A239="",$B239="",$C239=""),"",B239*'MPTO_working_3-way'!$I238)</f>
        <v>3.7644268774703562</v>
      </c>
      <c r="G239" s="48">
        <f>IF(OR($A239="",$B239="",$C239=""),"",C239*'MPTO_working_3-way'!$I238)</f>
        <v>3.1852842809364552</v>
      </c>
      <c r="H239" s="46">
        <f>IF(OR($A239="",$B239="",$C239=""),"",'MPTO_working_3-way'!E238)</f>
        <v>2.3618985740177134</v>
      </c>
      <c r="I239" s="47">
        <f>IF(OR($A239="",$B239="",$C239=""),"",'MPTO_working_3-way'!F238)</f>
        <v>3.7975038486914454</v>
      </c>
      <c r="J239" s="48">
        <f>IF(OR($A239="",$B239="",$C239=""),"",'MPTO_working_3-way'!G238)</f>
        <v>3.1920232923560405</v>
      </c>
      <c r="K239" s="46">
        <f>IF(OR($A239="",$B239="",$C239=""),"",'OddsRatio_working_3-way'!H238)</f>
        <v>2.3692115626360759</v>
      </c>
      <c r="L239" s="47">
        <f>IF(OR($A239="",$B239="",$C239=""),"",'OddsRatio_working_3-way'!I238)</f>
        <v>3.7805527118148006</v>
      </c>
      <c r="M239" s="48">
        <f>IF(OR($A239="",$B239="",$C239=""),"",'OddsRatio_working_3-way'!J238)</f>
        <v>3.190738500217722</v>
      </c>
      <c r="N239" s="49">
        <f t="shared" si="56"/>
        <v>42.041159176816464</v>
      </c>
      <c r="O239" s="50">
        <f t="shared" si="57"/>
        <v>26.564468710625782</v>
      </c>
      <c r="P239" s="50">
        <f t="shared" si="58"/>
        <v>31.394372112557743</v>
      </c>
      <c r="Q239" t="s">
        <v>306</v>
      </c>
      <c r="R239" t="s">
        <v>318</v>
      </c>
      <c r="S239" s="40">
        <v>43963</v>
      </c>
      <c r="T239" s="52">
        <v>100</v>
      </c>
      <c r="U239" s="52">
        <f t="shared" si="46"/>
        <v>56.521739130434774</v>
      </c>
      <c r="V239" s="52">
        <f t="shared" si="47"/>
        <v>72.527472527472526</v>
      </c>
      <c r="W239" s="52">
        <f t="shared" si="48"/>
        <v>67.532467532467535</v>
      </c>
      <c r="X239" s="52">
        <f t="shared" si="49"/>
        <v>59.940059940059932</v>
      </c>
      <c r="Y239" s="52">
        <f t="shared" si="50"/>
        <v>75.945793337097683</v>
      </c>
      <c r="Z239" s="52">
        <f t="shared" si="51"/>
        <v>70.950788342092693</v>
      </c>
      <c r="AA239" s="52">
        <f t="shared" si="52"/>
        <v>-3.4183208096251576</v>
      </c>
      <c r="AB239" s="52">
        <f t="shared" si="53"/>
        <v>-3.4183208096251576</v>
      </c>
      <c r="AC239" s="52">
        <f t="shared" si="54"/>
        <v>-3.4183208096251576</v>
      </c>
      <c r="AF239">
        <v>1.93</v>
      </c>
      <c r="AG239">
        <v>1.93</v>
      </c>
      <c r="AH239" s="42" t="s">
        <v>497</v>
      </c>
    </row>
    <row r="240" spans="1:34" ht="15" x14ac:dyDescent="0.25">
      <c r="A240">
        <v>3.17</v>
      </c>
      <c r="B240">
        <v>3.36</v>
      </c>
      <c r="C240">
        <v>2.38</v>
      </c>
      <c r="D240" s="45">
        <f t="shared" si="55"/>
        <v>3.3244528095149661E-2</v>
      </c>
      <c r="E240" s="46">
        <f>IF(OR($A240="",$B240="",$C240=""),"",A240*'MPTO_working_3-way'!$I239)</f>
        <v>3.2753851540616243</v>
      </c>
      <c r="F240" s="47">
        <f>IF(OR($A240="",$B240="",$C240=""),"",B240*'MPTO_working_3-way'!$I239)</f>
        <v>3.4717016143997026</v>
      </c>
      <c r="G240" s="48">
        <f>IF(OR($A240="",$B240="",$C240=""),"",C240*'MPTO_working_3-way'!$I239)</f>
        <v>2.4591219768664563</v>
      </c>
      <c r="H240" s="46">
        <f>IF(OR($A240="",$B240="",$C240=""),"",'MPTO_working_3-way'!E239)</f>
        <v>3.2854111880701868</v>
      </c>
      <c r="I240" s="47">
        <f>IF(OR($A240="",$B240="",$C240=""),"",'MPTO_working_3-way'!F239)</f>
        <v>3.4899441312068582</v>
      </c>
      <c r="J240" s="48">
        <f>IF(OR($A240="",$B240="",$C240=""),"",'MPTO_working_3-way'!G239)</f>
        <v>2.4444704446576462</v>
      </c>
      <c r="K240" s="46">
        <f>IF(OR($A240="",$B240="",$C240=""),"",'OddsRatio_working_3-way'!H239)</f>
        <v>3.2815099191229162</v>
      </c>
      <c r="L240" s="47">
        <f>IF(OR($A240="",$B240="",$C240=""),"",'OddsRatio_working_3-way'!I239)</f>
        <v>3.4812734604286093</v>
      </c>
      <c r="M240" s="48">
        <f>IF(OR($A240="",$B240="",$C240=""),"",'OddsRatio_working_3-way'!J239)</f>
        <v>2.450914142115034</v>
      </c>
      <c r="N240" s="49">
        <f t="shared" si="56"/>
        <v>30.530760596504358</v>
      </c>
      <c r="O240" s="50">
        <f t="shared" si="57"/>
        <v>28.804318777059173</v>
      </c>
      <c r="P240" s="50">
        <f t="shared" si="58"/>
        <v>40.664920626436476</v>
      </c>
      <c r="Q240" t="s">
        <v>308</v>
      </c>
      <c r="R240" t="s">
        <v>311</v>
      </c>
      <c r="S240" s="40">
        <v>43963</v>
      </c>
      <c r="T240" s="52">
        <v>100</v>
      </c>
      <c r="U240" s="52">
        <f t="shared" si="46"/>
        <v>68.454258675078862</v>
      </c>
      <c r="V240" s="52">
        <f t="shared" si="47"/>
        <v>70.238095238095241</v>
      </c>
      <c r="W240" s="52">
        <f t="shared" si="48"/>
        <v>57.983193277310924</v>
      </c>
      <c r="X240" s="52">
        <f t="shared" si="49"/>
        <v>71.778711484593842</v>
      </c>
      <c r="Y240" s="52">
        <f t="shared" si="50"/>
        <v>73.562548047610207</v>
      </c>
      <c r="Z240" s="52">
        <f t="shared" si="51"/>
        <v>61.307646086825898</v>
      </c>
      <c r="AA240" s="52">
        <f t="shared" si="52"/>
        <v>-3.3244528095149803</v>
      </c>
      <c r="AB240" s="52">
        <f t="shared" si="53"/>
        <v>-3.3244528095149661</v>
      </c>
      <c r="AC240" s="52">
        <f t="shared" si="54"/>
        <v>-3.3244528095149732</v>
      </c>
      <c r="AF240">
        <v>1.97</v>
      </c>
      <c r="AG240">
        <v>1.9</v>
      </c>
      <c r="AH240" s="42" t="s">
        <v>494</v>
      </c>
    </row>
    <row r="241" spans="1:34" ht="15" x14ac:dyDescent="0.25">
      <c r="A241">
        <v>2.0099999999999998</v>
      </c>
      <c r="B241">
        <v>3.6</v>
      </c>
      <c r="C241">
        <v>3.85</v>
      </c>
      <c r="D241" s="45">
        <f t="shared" si="55"/>
        <v>3.5030475328982735E-2</v>
      </c>
      <c r="E241" s="46">
        <f>IF(OR($A241="",$B241="",$C241=""),"",A241*'MPTO_working_3-way'!$I240)</f>
        <v>2.080411255411255</v>
      </c>
      <c r="F241" s="47">
        <f>IF(OR($A241="",$B241="",$C241=""),"",B241*'MPTO_working_3-way'!$I240)</f>
        <v>3.7261097111843378</v>
      </c>
      <c r="G241" s="48">
        <f>IF(OR($A241="",$B241="",$C241=""),"",C241*'MPTO_working_3-way'!$I240)</f>
        <v>3.9848673300165838</v>
      </c>
      <c r="H241" s="46">
        <f>IF(OR($A241="",$B241="",$C241=""),"",'MPTO_working_3-way'!E240)</f>
        <v>2.0583093825500378</v>
      </c>
      <c r="I241" s="47">
        <f>IF(OR($A241="",$B241="",$C241=""),"",'MPTO_working_3-way'!F240)</f>
        <v>3.7579722656882315</v>
      </c>
      <c r="J241" s="48">
        <f>IF(OR($A241="",$B241="",$C241=""),"",'MPTO_working_3-way'!G240)</f>
        <v>4.0312269379368226</v>
      </c>
      <c r="K241" s="46">
        <f>IF(OR($A241="",$B241="",$C241=""),"",'OddsRatio_working_3-way'!H240)</f>
        <v>2.0670276329732125</v>
      </c>
      <c r="L241" s="47">
        <f>IF(OR($A241="",$B241="",$C241=""),"",'OddsRatio_working_3-way'!I240)</f>
        <v>3.7468038076538139</v>
      </c>
      <c r="M241" s="48">
        <f>IF(OR($A241="",$B241="",$C241=""),"",'OddsRatio_working_3-way'!J240)</f>
        <v>4.0109195583897588</v>
      </c>
      <c r="N241" s="49">
        <f t="shared" si="56"/>
        <v>48.067419237371908</v>
      </c>
      <c r="O241" s="50">
        <f t="shared" si="57"/>
        <v>26.837642407532648</v>
      </c>
      <c r="P241" s="50">
        <f t="shared" si="58"/>
        <v>25.094938355095458</v>
      </c>
      <c r="Q241" t="s">
        <v>310</v>
      </c>
      <c r="R241" t="s">
        <v>316</v>
      </c>
      <c r="S241" s="40">
        <v>43963</v>
      </c>
      <c r="T241" s="52">
        <v>100</v>
      </c>
      <c r="U241" s="52">
        <f t="shared" si="46"/>
        <v>50.248756218905463</v>
      </c>
      <c r="V241" s="52">
        <f t="shared" si="47"/>
        <v>72.222222222222229</v>
      </c>
      <c r="W241" s="52">
        <f t="shared" si="48"/>
        <v>74.025974025974023</v>
      </c>
      <c r="X241" s="52">
        <f t="shared" si="49"/>
        <v>53.751803751803749</v>
      </c>
      <c r="Y241" s="52">
        <f t="shared" si="50"/>
        <v>75.725269755120507</v>
      </c>
      <c r="Z241" s="52">
        <f t="shared" si="51"/>
        <v>77.529021558872316</v>
      </c>
      <c r="AA241" s="52">
        <f t="shared" si="52"/>
        <v>-3.503047532898286</v>
      </c>
      <c r="AB241" s="52">
        <f t="shared" si="53"/>
        <v>-3.5030475328982789</v>
      </c>
      <c r="AC241" s="52">
        <f t="shared" si="54"/>
        <v>-3.5030475328982931</v>
      </c>
      <c r="AF241">
        <v>1.97</v>
      </c>
      <c r="AG241">
        <v>1.89</v>
      </c>
      <c r="AH241" s="42" t="s">
        <v>491</v>
      </c>
    </row>
    <row r="242" spans="1:34" ht="15" x14ac:dyDescent="0.25">
      <c r="A242">
        <v>2.4500000000000002</v>
      </c>
      <c r="B242">
        <v>3.43</v>
      </c>
      <c r="C242">
        <v>2.99</v>
      </c>
      <c r="D242" s="45">
        <f t="shared" si="55"/>
        <v>3.415661534561254E-2</v>
      </c>
      <c r="E242" s="46">
        <f>IF(OR($A242="",$B242="",$C242=""),"",A242*'MPTO_working_3-way'!$I241)</f>
        <v>2.5336837075967509</v>
      </c>
      <c r="F242" s="47">
        <f>IF(OR($A242="",$B242="",$C242=""),"",B242*'MPTO_working_3-way'!$I241)</f>
        <v>3.5471571906354513</v>
      </c>
      <c r="G242" s="48">
        <f>IF(OR($A242="",$B242="",$C242=""),"",C242*'MPTO_working_3-way'!$I241)</f>
        <v>3.0921282798833816</v>
      </c>
      <c r="H242" s="46">
        <f>IF(OR($A242="",$B242="",$C242=""),"",'MPTO_working_3-way'!E241)</f>
        <v>2.5203027597336107</v>
      </c>
      <c r="I242" s="47">
        <f>IF(OR($A242="",$B242="",$C242=""),"",'MPTO_working_3-way'!F241)</f>
        <v>3.5693933663584581</v>
      </c>
      <c r="J242" s="48">
        <f>IF(OR($A242="",$B242="",$C242=""),"",'MPTO_working_3-way'!G241)</f>
        <v>3.0953751119249069</v>
      </c>
      <c r="K242" s="46">
        <f>IF(OR($A242="",$B242="",$C242=""),"",'OddsRatio_working_3-way'!H241)</f>
        <v>2.5263797960997532</v>
      </c>
      <c r="L242" s="47">
        <f>IF(OR($A242="",$B242="",$C242=""),"",'OddsRatio_working_3-way'!I241)</f>
        <v>3.5580020031188968</v>
      </c>
      <c r="M242" s="48">
        <f>IF(OR($A242="",$B242="",$C242=""),"",'OddsRatio_working_3-way'!J241)</f>
        <v>3.0948246856817287</v>
      </c>
      <c r="N242" s="49">
        <f t="shared" si="56"/>
        <v>39.468225532717334</v>
      </c>
      <c r="O242" s="50">
        <f t="shared" si="57"/>
        <v>28.191589666226662</v>
      </c>
      <c r="P242" s="50">
        <f t="shared" si="58"/>
        <v>32.340184801056012</v>
      </c>
      <c r="Q242" t="s">
        <v>312</v>
      </c>
      <c r="R242" t="s">
        <v>321</v>
      </c>
      <c r="S242" s="40">
        <v>43963</v>
      </c>
      <c r="T242" s="52">
        <v>100</v>
      </c>
      <c r="U242" s="52">
        <f t="shared" si="46"/>
        <v>59.183673469387763</v>
      </c>
      <c r="V242" s="52">
        <f t="shared" si="47"/>
        <v>70.845481049562679</v>
      </c>
      <c r="W242" s="52">
        <f t="shared" si="48"/>
        <v>66.555183946488299</v>
      </c>
      <c r="X242" s="52">
        <f t="shared" si="49"/>
        <v>62.599335003949022</v>
      </c>
      <c r="Y242" s="52">
        <f t="shared" si="50"/>
        <v>74.261142584123945</v>
      </c>
      <c r="Z242" s="52">
        <f t="shared" si="51"/>
        <v>69.970845481049551</v>
      </c>
      <c r="AA242" s="52">
        <f t="shared" si="52"/>
        <v>-3.4156615345612593</v>
      </c>
      <c r="AB242" s="52">
        <f t="shared" si="53"/>
        <v>-3.4156615345612664</v>
      </c>
      <c r="AC242" s="52">
        <f t="shared" si="54"/>
        <v>-3.4156615345612522</v>
      </c>
      <c r="AF242">
        <v>1.93</v>
      </c>
      <c r="AG242">
        <v>1.94</v>
      </c>
      <c r="AH242" s="42" t="s">
        <v>498</v>
      </c>
    </row>
    <row r="243" spans="1:34" ht="15" x14ac:dyDescent="0.25">
      <c r="A243">
        <v>3.35</v>
      </c>
      <c r="B243">
        <v>3.7</v>
      </c>
      <c r="C243">
        <v>2.15</v>
      </c>
      <c r="D243" s="45">
        <f t="shared" si="55"/>
        <v>3.3894012026604692E-2</v>
      </c>
      <c r="E243" s="46">
        <f>IF(OR($A243="",$B243="",$C243=""),"",A243*'MPTO_working_3-way'!$I242)</f>
        <v>3.4635449402891259</v>
      </c>
      <c r="F243" s="47">
        <f>IF(OR($A243="",$B243="",$C243=""),"",B243*'MPTO_working_3-way'!$I242)</f>
        <v>3.8254078444984376</v>
      </c>
      <c r="G243" s="48">
        <f>IF(OR($A243="",$B243="",$C243=""),"",C243*'MPTO_working_3-way'!$I242)</f>
        <v>2.2228721258572</v>
      </c>
      <c r="H243" s="46">
        <f>IF(OR($A243="",$B243="",$C243=""),"",'MPTO_working_3-way'!E242)</f>
        <v>3.4817794810935574</v>
      </c>
      <c r="I243" s="47">
        <f>IF(OR($A243="",$B243="",$C243=""),"",'MPTO_working_3-way'!F242)</f>
        <v>3.8614173418501028</v>
      </c>
      <c r="J243" s="48">
        <f>IF(OR($A243="",$B243="",$C243=""),"",'MPTO_working_3-way'!G242)</f>
        <v>2.2035251882833649</v>
      </c>
      <c r="K243" s="46">
        <f>IF(OR($A243="",$B243="",$C243=""),"",'OddsRatio_working_3-way'!H242)</f>
        <v>3.4757313509437857</v>
      </c>
      <c r="L243" s="47">
        <f>IF(OR($A243="",$B243="",$C243=""),"",'OddsRatio_working_3-way'!I242)</f>
        <v>3.8444572968290305</v>
      </c>
      <c r="M243" s="48">
        <f>IF(OR($A243="",$B243="",$C243=""),"",'OddsRatio_working_3-way'!J242)</f>
        <v>2.2115281079086606</v>
      </c>
      <c r="N243" s="49">
        <f t="shared" si="56"/>
        <v>28.872153162144997</v>
      </c>
      <c r="O243" s="50">
        <f t="shared" si="57"/>
        <v>26.141003538698847</v>
      </c>
      <c r="P243" s="50">
        <f t="shared" si="58"/>
        <v>44.986843299156163</v>
      </c>
      <c r="Q243" t="s">
        <v>325</v>
      </c>
      <c r="R243" t="s">
        <v>307</v>
      </c>
      <c r="S243" s="40">
        <v>43963</v>
      </c>
      <c r="T243" s="52">
        <v>100</v>
      </c>
      <c r="U243" s="52">
        <f t="shared" si="46"/>
        <v>70.149253731343279</v>
      </c>
      <c r="V243" s="52">
        <f t="shared" si="47"/>
        <v>72.972972972972968</v>
      </c>
      <c r="W243" s="52">
        <f t="shared" si="48"/>
        <v>53.488372093023258</v>
      </c>
      <c r="X243" s="52">
        <f t="shared" si="49"/>
        <v>73.538654934003773</v>
      </c>
      <c r="Y243" s="52">
        <f t="shared" si="50"/>
        <v>76.362374175633448</v>
      </c>
      <c r="Z243" s="52">
        <f t="shared" si="51"/>
        <v>56.877773295683731</v>
      </c>
      <c r="AA243" s="52">
        <f t="shared" si="52"/>
        <v>-3.3894012026604941</v>
      </c>
      <c r="AB243" s="52">
        <f t="shared" si="53"/>
        <v>-3.3894012026604798</v>
      </c>
      <c r="AC243" s="52">
        <f t="shared" si="54"/>
        <v>-3.3894012026604727</v>
      </c>
      <c r="AF243">
        <v>2.08</v>
      </c>
      <c r="AG243">
        <v>1.79</v>
      </c>
      <c r="AH243" s="42" t="s">
        <v>494</v>
      </c>
    </row>
    <row r="244" spans="1:34" ht="15" x14ac:dyDescent="0.25">
      <c r="A244">
        <v>2.21</v>
      </c>
      <c r="B244">
        <v>3.24</v>
      </c>
      <c r="C244">
        <v>3.67</v>
      </c>
      <c r="D244" s="45">
        <f t="shared" si="55"/>
        <v>3.3610227124144965E-2</v>
      </c>
      <c r="E244" s="46">
        <f>IF(OR($A244="",$B244="",$C244=""),"",A244*'MPTO_working_3-way'!$I243)</f>
        <v>2.2842786019443602</v>
      </c>
      <c r="F244" s="47">
        <f>IF(OR($A244="",$B244="",$C244=""),"",B244*'MPTO_working_3-way'!$I243)</f>
        <v>3.3488971358822299</v>
      </c>
      <c r="G244" s="48">
        <f>IF(OR($A244="",$B244="",$C244=""),"",C244*'MPTO_working_3-way'!$I243)</f>
        <v>3.7933495335456118</v>
      </c>
      <c r="H244" s="46">
        <f>IF(OR($A244="",$B244="",$C244=""),"",'MPTO_working_3-way'!E243)</f>
        <v>2.2661077723962815</v>
      </c>
      <c r="I244" s="47">
        <f>IF(OR($A244="",$B244="",$C244=""),"",'MPTO_working_3-way'!F243)</f>
        <v>3.3620387986319855</v>
      </c>
      <c r="J244" s="48">
        <f>IF(OR($A244="",$B244="",$C244=""),"",'MPTO_working_3-way'!G243)</f>
        <v>3.827368019991098</v>
      </c>
      <c r="K244" s="46">
        <f>IF(OR($A244="",$B244="",$C244=""),"",'OddsRatio_working_3-way'!H243)</f>
        <v>2.2737850747592256</v>
      </c>
      <c r="L244" s="47">
        <f>IF(OR($A244="",$B244="",$C244=""),"",'OddsRatio_working_3-way'!I243)</f>
        <v>3.3580814607112948</v>
      </c>
      <c r="M244" s="48">
        <f>IF(OR($A244="",$B244="",$C244=""),"",'OddsRatio_working_3-way'!J243)</f>
        <v>3.810748883972837</v>
      </c>
      <c r="N244" s="49">
        <f t="shared" si="56"/>
        <v>43.777497155942704</v>
      </c>
      <c r="O244" s="50">
        <f t="shared" si="57"/>
        <v>29.860576763775725</v>
      </c>
      <c r="P244" s="50">
        <f t="shared" si="58"/>
        <v>26.361926080281574</v>
      </c>
      <c r="Q244" t="s">
        <v>314</v>
      </c>
      <c r="R244" t="s">
        <v>319</v>
      </c>
      <c r="S244" s="40">
        <v>43963</v>
      </c>
      <c r="T244" s="52">
        <v>100</v>
      </c>
      <c r="U244" s="52">
        <f t="shared" si="46"/>
        <v>54.751131221719454</v>
      </c>
      <c r="V244" s="52">
        <f t="shared" si="47"/>
        <v>69.135802469135797</v>
      </c>
      <c r="W244" s="52">
        <f t="shared" si="48"/>
        <v>72.752043596730246</v>
      </c>
      <c r="X244" s="52">
        <f t="shared" si="49"/>
        <v>58.112153934133957</v>
      </c>
      <c r="Y244" s="52">
        <f t="shared" si="50"/>
        <v>72.496825181550292</v>
      </c>
      <c r="Z244" s="52">
        <f t="shared" si="51"/>
        <v>76.113066309144742</v>
      </c>
      <c r="AA244" s="52">
        <f t="shared" si="52"/>
        <v>-3.3610227124145027</v>
      </c>
      <c r="AB244" s="52">
        <f t="shared" si="53"/>
        <v>-3.3610227124144956</v>
      </c>
      <c r="AC244" s="52">
        <f t="shared" si="54"/>
        <v>-3.3610227124144956</v>
      </c>
      <c r="AF244">
        <v>2.1</v>
      </c>
      <c r="AG244">
        <v>1.77</v>
      </c>
      <c r="AH244" s="42" t="s">
        <v>486</v>
      </c>
    </row>
    <row r="245" spans="1:34" ht="15" x14ac:dyDescent="0.25">
      <c r="A245">
        <v>1.68</v>
      </c>
      <c r="B245">
        <v>3.99</v>
      </c>
      <c r="C245">
        <v>5.22</v>
      </c>
      <c r="D245" s="45">
        <f t="shared" si="55"/>
        <v>3.743554288018891E-2</v>
      </c>
      <c r="E245" s="46">
        <f>IF(OR($A245="",$B245="",$C245=""),"",A245*'MPTO_working_3-way'!$I244)</f>
        <v>1.7428917120387173</v>
      </c>
      <c r="F245" s="47">
        <f>IF(OR($A245="",$B245="",$C245=""),"",B245*'MPTO_working_3-way'!$I244)</f>
        <v>4.139367816091954</v>
      </c>
      <c r="G245" s="48">
        <f>IF(OR($A245="",$B245="",$C245=""),"",C245*'MPTO_working_3-way'!$I244)</f>
        <v>5.4154135338345855</v>
      </c>
      <c r="H245" s="46">
        <f>IF(OR($A245="",$B245="",$C245=""),"",'MPTO_working_3-way'!E244)</f>
        <v>1.7159735038228314</v>
      </c>
      <c r="I245" s="47">
        <f>IF(OR($A245="",$B245="",$C245=""),"",'MPTO_working_3-way'!F244)</f>
        <v>4.1990685671659849</v>
      </c>
      <c r="J245" s="48">
        <f>IF(OR($A245="",$B245="",$C245=""),"",'MPTO_working_3-way'!G244)</f>
        <v>5.5837108924693704</v>
      </c>
      <c r="K245" s="46">
        <f>IF(OR($A245="",$B245="",$C245=""),"",'OddsRatio_working_3-way'!H244)</f>
        <v>1.7254264834693676</v>
      </c>
      <c r="L245" s="47">
        <f>IF(OR($A245="",$B245="",$C245=""),"",'OddsRatio_working_3-way'!I244)</f>
        <v>4.1897429199608975</v>
      </c>
      <c r="M245" s="48">
        <f>IF(OR($A245="",$B245="",$C245=""),"",'OddsRatio_working_3-way'!J244)</f>
        <v>5.5019114121187238</v>
      </c>
      <c r="N245" s="49">
        <f t="shared" si="56"/>
        <v>57.3759111419646</v>
      </c>
      <c r="O245" s="50">
        <f t="shared" si="57"/>
        <v>24.158278375564041</v>
      </c>
      <c r="P245" s="50">
        <f t="shared" si="58"/>
        <v>18.465810482471369</v>
      </c>
      <c r="Q245" t="s">
        <v>323</v>
      </c>
      <c r="R245" t="s">
        <v>313</v>
      </c>
      <c r="S245" s="40">
        <v>43963</v>
      </c>
      <c r="T245" s="52">
        <v>100</v>
      </c>
      <c r="U245" s="52">
        <f t="shared" si="46"/>
        <v>40.476190476190474</v>
      </c>
      <c r="V245" s="52">
        <f t="shared" si="47"/>
        <v>74.937343358395992</v>
      </c>
      <c r="W245" s="52">
        <f t="shared" si="48"/>
        <v>80.842911877394641</v>
      </c>
      <c r="X245" s="52">
        <f t="shared" si="49"/>
        <v>44.219744764209373</v>
      </c>
      <c r="Y245" s="52">
        <f t="shared" si="50"/>
        <v>78.680897646414877</v>
      </c>
      <c r="Z245" s="52">
        <f t="shared" si="51"/>
        <v>84.586466165413526</v>
      </c>
      <c r="AA245" s="52">
        <f t="shared" si="52"/>
        <v>-3.743554288018899</v>
      </c>
      <c r="AB245" s="52">
        <f t="shared" si="53"/>
        <v>-3.7435542880188848</v>
      </c>
      <c r="AC245" s="52">
        <f t="shared" si="54"/>
        <v>-3.7435542880188848</v>
      </c>
      <c r="AF245">
        <v>2.04</v>
      </c>
      <c r="AG245">
        <v>1.84</v>
      </c>
      <c r="AH245" s="42" t="s">
        <v>489</v>
      </c>
    </row>
    <row r="246" spans="1:34" ht="15" x14ac:dyDescent="0.25">
      <c r="A246">
        <v>1.87</v>
      </c>
      <c r="B246">
        <v>3.69</v>
      </c>
      <c r="C246">
        <v>4.38</v>
      </c>
      <c r="D246" s="45">
        <f t="shared" si="55"/>
        <v>3.4072570598975283E-2</v>
      </c>
      <c r="E246" s="46">
        <f>IF(OR($A246="",$B246="",$C246=""),"",A246*'MPTO_working_3-way'!$I245)</f>
        <v>1.9337157070200839</v>
      </c>
      <c r="F246" s="47">
        <f>IF(OR($A246="",$B246="",$C246=""),"",B246*'MPTO_working_3-way'!$I245)</f>
        <v>3.8157277855102185</v>
      </c>
      <c r="G246" s="48">
        <f>IF(OR($A246="",$B246="",$C246=""),"",C246*'MPTO_working_3-way'!$I245)</f>
        <v>4.5292378592235112</v>
      </c>
      <c r="H246" s="46">
        <f>IF(OR($A246="",$B246="",$C246=""),"",'MPTO_working_3-way'!E245)</f>
        <v>1.9105779414522011</v>
      </c>
      <c r="I246" s="47">
        <f>IF(OR($A246="",$B246="",$C246=""),"",'MPTO_working_3-way'!F245)</f>
        <v>3.8514097392007329</v>
      </c>
      <c r="J246" s="48">
        <f>IF(OR($A246="",$B246="",$C246=""),"",'MPTO_working_3-way'!G245)</f>
        <v>4.6092937085311991</v>
      </c>
      <c r="K246" s="46">
        <f>IF(OR($A246="",$B246="",$C246=""),"",'OddsRatio_working_3-way'!H245)</f>
        <v>1.9193300358947365</v>
      </c>
      <c r="L246" s="47">
        <f>IF(OR($A246="",$B246="",$C246=""),"",'OddsRatio_working_3-way'!I245)</f>
        <v>3.8425262029388967</v>
      </c>
      <c r="M246" s="48">
        <f>IF(OR($A246="",$B246="",$C246=""),"",'OddsRatio_working_3-way'!J245)</f>
        <v>4.5716500245105847</v>
      </c>
      <c r="N246" s="49">
        <f t="shared" si="56"/>
        <v>51.713909980129969</v>
      </c>
      <c r="O246" s="50">
        <f t="shared" si="57"/>
        <v>26.20732023383281</v>
      </c>
      <c r="P246" s="50">
        <f t="shared" si="58"/>
        <v>22.078769786037228</v>
      </c>
      <c r="Q246" t="s">
        <v>305</v>
      </c>
      <c r="R246" t="s">
        <v>324</v>
      </c>
      <c r="S246" s="40">
        <v>43963</v>
      </c>
      <c r="T246" s="52">
        <v>100</v>
      </c>
      <c r="U246" s="52">
        <f t="shared" si="46"/>
        <v>46.524064171122987</v>
      </c>
      <c r="V246" s="52">
        <f t="shared" si="47"/>
        <v>72.899728997289984</v>
      </c>
      <c r="W246" s="52">
        <f t="shared" si="48"/>
        <v>77.168949771689498</v>
      </c>
      <c r="X246" s="52">
        <f t="shared" si="49"/>
        <v>49.931321231020533</v>
      </c>
      <c r="Y246" s="52">
        <f t="shared" si="50"/>
        <v>76.306986057187501</v>
      </c>
      <c r="Z246" s="52">
        <f t="shared" si="51"/>
        <v>80.576206831587029</v>
      </c>
      <c r="AA246" s="52">
        <f t="shared" si="52"/>
        <v>-3.407257059897546</v>
      </c>
      <c r="AB246" s="52">
        <f t="shared" si="53"/>
        <v>-3.4072570598975176</v>
      </c>
      <c r="AC246" s="52">
        <f t="shared" si="54"/>
        <v>-3.4072570598975318</v>
      </c>
      <c r="AF246">
        <v>2.04</v>
      </c>
      <c r="AG246">
        <v>1.84</v>
      </c>
      <c r="AH246" s="42" t="s">
        <v>499</v>
      </c>
    </row>
    <row r="247" spans="1:34" ht="15" x14ac:dyDescent="0.25">
      <c r="A247">
        <v>2.41</v>
      </c>
      <c r="B247">
        <v>3.5</v>
      </c>
      <c r="C247">
        <v>3.01</v>
      </c>
      <c r="D247" s="45">
        <f t="shared" si="55"/>
        <v>3.2877958671647667E-2</v>
      </c>
      <c r="E247" s="46">
        <f>IF(OR($A247="",$B247="",$C247=""),"",A247*'MPTO_working_3-way'!$I246)</f>
        <v>2.4892358803986712</v>
      </c>
      <c r="F247" s="47">
        <f>IF(OR($A247="",$B247="",$C247=""),"",B247*'MPTO_working_3-way'!$I246)</f>
        <v>3.6150728553507667</v>
      </c>
      <c r="G247" s="48">
        <f>IF(OR($A247="",$B247="",$C247=""),"",C247*'MPTO_working_3-way'!$I246)</f>
        <v>3.1089626556016592</v>
      </c>
      <c r="H247" s="46">
        <f>IF(OR($A247="",$B247="",$C247=""),"",'MPTO_working_3-way'!E246)</f>
        <v>2.4753796280498208</v>
      </c>
      <c r="I247" s="47">
        <f>IF(OR($A247="",$B247="",$C247=""),"",'MPTO_working_3-way'!F246)</f>
        <v>3.6396066429180669</v>
      </c>
      <c r="J247" s="48">
        <f>IF(OR($A247="",$B247="",$C247=""),"",'MPTO_working_3-way'!G246)</f>
        <v>3.1126796824715721</v>
      </c>
      <c r="K247" s="46">
        <f>IF(OR($A247="",$B247="",$C247=""),"",'OddsRatio_working_3-way'!H246)</f>
        <v>2.4816208985921886</v>
      </c>
      <c r="L247" s="47">
        <f>IF(OR($A247="",$B247="",$C247=""),"",'OddsRatio_working_3-way'!I246)</f>
        <v>3.6269874088513991</v>
      </c>
      <c r="M247" s="48">
        <f>IF(OR($A247="",$B247="",$C247=""),"",'OddsRatio_working_3-way'!J246)</f>
        <v>3.1120978767165242</v>
      </c>
      <c r="N247" s="49">
        <f t="shared" si="56"/>
        <v>40.172970664388863</v>
      </c>
      <c r="O247" s="50">
        <f t="shared" si="57"/>
        <v>27.661959800336334</v>
      </c>
      <c r="P247" s="50">
        <f t="shared" si="58"/>
        <v>32.16506953527481</v>
      </c>
      <c r="Q247" t="s">
        <v>315</v>
      </c>
      <c r="R247" t="s">
        <v>326</v>
      </c>
      <c r="S247" s="40">
        <v>43963</v>
      </c>
      <c r="T247" s="52">
        <v>100</v>
      </c>
      <c r="U247" s="52">
        <f t="shared" si="46"/>
        <v>58.50622406639004</v>
      </c>
      <c r="V247" s="52">
        <f t="shared" si="47"/>
        <v>71.428571428571431</v>
      </c>
      <c r="W247" s="52">
        <f t="shared" si="48"/>
        <v>66.777408637873762</v>
      </c>
      <c r="X247" s="52">
        <f t="shared" si="49"/>
        <v>61.794019933554821</v>
      </c>
      <c r="Y247" s="52">
        <f t="shared" si="50"/>
        <v>74.716367295736205</v>
      </c>
      <c r="Z247" s="52">
        <f t="shared" si="51"/>
        <v>70.065204505038523</v>
      </c>
      <c r="AA247" s="52">
        <f t="shared" si="52"/>
        <v>-3.2877958671647818</v>
      </c>
      <c r="AB247" s="52">
        <f t="shared" si="53"/>
        <v>-3.2877958671647747</v>
      </c>
      <c r="AC247" s="52">
        <f t="shared" si="54"/>
        <v>-3.2877958671647605</v>
      </c>
      <c r="AF247">
        <v>2.25</v>
      </c>
      <c r="AG247">
        <v>1.68</v>
      </c>
      <c r="AH247" s="42" t="s">
        <v>488</v>
      </c>
    </row>
    <row r="248" spans="1:34" ht="15" x14ac:dyDescent="0.25">
      <c r="A248">
        <v>2.06</v>
      </c>
      <c r="B248">
        <v>3.72</v>
      </c>
      <c r="C248">
        <v>3.56</v>
      </c>
      <c r="D248" s="45">
        <f t="shared" si="55"/>
        <v>3.5152973909453156E-2</v>
      </c>
      <c r="E248" s="46">
        <f>IF(OR($A248="",$B248="",$C248=""),"",A248*'MPTO_working_3-way'!$I247)</f>
        <v>2.1324151262534734</v>
      </c>
      <c r="F248" s="47">
        <f>IF(OR($A248="",$B248="",$C248=""),"",B248*'MPTO_working_3-way'!$I247)</f>
        <v>3.8507690629431659</v>
      </c>
      <c r="G248" s="48">
        <f>IF(OR($A248="",$B248="",$C248=""),"",C248*'MPTO_working_3-way'!$I247)</f>
        <v>3.6851445871176534</v>
      </c>
      <c r="H248" s="46">
        <f>IF(OR($A248="",$B248="",$C248=""),"",'MPTO_working_3-way'!E247)</f>
        <v>2.1109550248807136</v>
      </c>
      <c r="I248" s="47">
        <f>IF(OR($A248="",$B248="",$C248=""),"",'MPTO_working_3-way'!F247)</f>
        <v>3.8895440084190547</v>
      </c>
      <c r="J248" s="48">
        <f>IF(OR($A248="",$B248="",$C248=""),"",'MPTO_working_3-way'!G247)</f>
        <v>3.7149694388602903</v>
      </c>
      <c r="K248" s="46">
        <f>IF(OR($A248="",$B248="",$C248=""),"",'OddsRatio_working_3-way'!H247)</f>
        <v>2.1195508320974628</v>
      </c>
      <c r="L248" s="47">
        <f>IF(OR($A248="",$B248="",$C248=""),"",'OddsRatio_working_3-way'!I247)</f>
        <v>3.8728096823633011</v>
      </c>
      <c r="M248" s="48">
        <f>IF(OR($A248="",$B248="",$C248=""),"",'OddsRatio_working_3-way'!J247)</f>
        <v>3.7038208775184005</v>
      </c>
      <c r="N248" s="49">
        <f t="shared" si="56"/>
        <v>46.895184135977338</v>
      </c>
      <c r="O248" s="50">
        <f t="shared" si="57"/>
        <v>25.96883852691218</v>
      </c>
      <c r="P248" s="50">
        <f t="shared" si="58"/>
        <v>27.135977337110479</v>
      </c>
      <c r="Q248" t="s">
        <v>309</v>
      </c>
      <c r="R248" t="s">
        <v>327</v>
      </c>
      <c r="S248" s="40">
        <v>43963</v>
      </c>
      <c r="T248" s="52">
        <v>100</v>
      </c>
      <c r="U248" s="52">
        <f t="shared" si="46"/>
        <v>51.456310679611654</v>
      </c>
      <c r="V248" s="52">
        <f t="shared" si="47"/>
        <v>73.118279569892465</v>
      </c>
      <c r="W248" s="52">
        <f t="shared" si="48"/>
        <v>71.910112359550567</v>
      </c>
      <c r="X248" s="52">
        <f t="shared" si="49"/>
        <v>54.971608070556968</v>
      </c>
      <c r="Y248" s="52">
        <f t="shared" si="50"/>
        <v>76.633576960837786</v>
      </c>
      <c r="Z248" s="52">
        <f t="shared" si="51"/>
        <v>75.425409750495874</v>
      </c>
      <c r="AA248" s="52">
        <f t="shared" si="52"/>
        <v>-3.5152973909453138</v>
      </c>
      <c r="AB248" s="52">
        <f t="shared" si="53"/>
        <v>-3.5152973909453209</v>
      </c>
      <c r="AC248" s="52">
        <f t="shared" si="54"/>
        <v>-3.5152973909453067</v>
      </c>
      <c r="AF248">
        <v>1.88</v>
      </c>
      <c r="AG248">
        <v>2</v>
      </c>
      <c r="AH248" s="42" t="s">
        <v>489</v>
      </c>
    </row>
    <row r="249" spans="1:34" ht="15" x14ac:dyDescent="0.25">
      <c r="A249">
        <v>2.21</v>
      </c>
      <c r="B249">
        <v>3.55</v>
      </c>
      <c r="C249">
        <v>3.28</v>
      </c>
      <c r="D249" s="45">
        <f t="shared" si="55"/>
        <v>3.9056877408363722E-2</v>
      </c>
      <c r="E249" s="46">
        <f>IF(OR($A249="",$B249="",$C249=""),"",A249*'MPTO_working_3-way'!$I248)</f>
        <v>2.2963156990724838</v>
      </c>
      <c r="F249" s="47">
        <f>IF(OR($A249="",$B249="",$C249=""),"",B249*'MPTO_working_3-way'!$I248)</f>
        <v>3.6886519147996912</v>
      </c>
      <c r="G249" s="48">
        <f>IF(OR($A249="",$B249="",$C249=""),"",C249*'MPTO_working_3-way'!$I248)</f>
        <v>3.408106557899433</v>
      </c>
      <c r="H249" s="46">
        <f>IF(OR($A249="",$B249="",$C249=""),"",'MPTO_working_3-way'!E248)</f>
        <v>2.2754695825795075</v>
      </c>
      <c r="I249" s="47">
        <f>IF(OR($A249="",$B249="",$C249=""),"",'MPTO_working_3-way'!F248)</f>
        <v>3.7220218172982076</v>
      </c>
      <c r="J249" s="48">
        <f>IF(OR($A249="",$B249="",$C249=""),"",'MPTO_working_3-way'!G248)</f>
        <v>3.4263109681405188</v>
      </c>
      <c r="K249" s="46">
        <f>IF(OR($A249="",$B249="",$C249=""),"",'OddsRatio_working_3-way'!H248)</f>
        <v>2.2842180832505208</v>
      </c>
      <c r="L249" s="47">
        <f>IF(OR($A249="",$B249="",$C249=""),"",'OddsRatio_working_3-way'!I248)</f>
        <v>3.706410010156056</v>
      </c>
      <c r="M249" s="48">
        <f>IF(OR($A249="",$B249="",$C249=""),"",'OddsRatio_working_3-way'!J248)</f>
        <v>3.4198489502571801</v>
      </c>
      <c r="N249" s="49">
        <f t="shared" si="56"/>
        <v>43.548019133602359</v>
      </c>
      <c r="O249" s="50">
        <f t="shared" si="57"/>
        <v>27.11017529162288</v>
      </c>
      <c r="P249" s="50">
        <f t="shared" si="58"/>
        <v>29.34180557477476</v>
      </c>
      <c r="Q249" t="s">
        <v>433</v>
      </c>
      <c r="R249" t="s">
        <v>480</v>
      </c>
      <c r="S249" s="40">
        <v>43963</v>
      </c>
      <c r="T249" s="52">
        <v>100</v>
      </c>
      <c r="U249" s="52">
        <f t="shared" si="46"/>
        <v>54.751131221719454</v>
      </c>
      <c r="V249" s="52">
        <f t="shared" si="47"/>
        <v>71.83098591549296</v>
      </c>
      <c r="W249" s="52">
        <f t="shared" si="48"/>
        <v>69.512195121951223</v>
      </c>
      <c r="X249" s="52">
        <f t="shared" si="49"/>
        <v>58.656818962555825</v>
      </c>
      <c r="Y249" s="52">
        <f t="shared" si="50"/>
        <v>75.736673656329316</v>
      </c>
      <c r="Z249" s="52">
        <f t="shared" si="51"/>
        <v>73.417882862787593</v>
      </c>
      <c r="AA249" s="52">
        <f t="shared" si="52"/>
        <v>-3.9056877408363704</v>
      </c>
      <c r="AB249" s="52">
        <f t="shared" si="53"/>
        <v>-3.9056877408363562</v>
      </c>
      <c r="AC249" s="52">
        <f t="shared" si="54"/>
        <v>-3.9056877408363704</v>
      </c>
      <c r="AF249">
        <v>2.0299999999999998</v>
      </c>
      <c r="AG249">
        <v>1.83</v>
      </c>
      <c r="AH249" s="42" t="s">
        <v>489</v>
      </c>
    </row>
    <row r="250" spans="1:34" ht="15" x14ac:dyDescent="0.25">
      <c r="A250">
        <v>2.23</v>
      </c>
      <c r="B250">
        <v>3.73</v>
      </c>
      <c r="C250">
        <v>3.11</v>
      </c>
      <c r="D250" s="45">
        <f t="shared" si="55"/>
        <v>3.8070416378979566E-2</v>
      </c>
      <c r="E250" s="46">
        <f>IF(OR($A250="",$B250="",$C250=""),"",A250*'MPTO_working_3-way'!$I249)</f>
        <v>2.3148970285251242</v>
      </c>
      <c r="F250" s="47">
        <f>IF(OR($A250="",$B250="",$C250=""),"",B250*'MPTO_working_3-way'!$I249)</f>
        <v>3.8720026530935936</v>
      </c>
      <c r="G250" s="48">
        <f>IF(OR($A250="",$B250="",$C250=""),"",C250*'MPTO_working_3-way'!$I249)</f>
        <v>3.2283989949386265</v>
      </c>
      <c r="H250" s="46">
        <f>IF(OR($A250="",$B250="",$C250=""),"",'MPTO_working_3-way'!E249)</f>
        <v>2.2949446607765083</v>
      </c>
      <c r="I250" s="47">
        <f>IF(OR($A250="",$B250="",$C250=""),"",'MPTO_working_3-way'!F249)</f>
        <v>3.9153290369959359</v>
      </c>
      <c r="J250" s="48">
        <f>IF(OR($A250="",$B250="",$C250=""),"",'MPTO_working_3-way'!G249)</f>
        <v>3.2377834348379144</v>
      </c>
      <c r="K250" s="46">
        <f>IF(OR($A250="",$B250="",$C250=""),"",'OddsRatio_working_3-way'!H249)</f>
        <v>2.3034995561394611</v>
      </c>
      <c r="L250" s="47">
        <f>IF(OR($A250="",$B250="",$C250=""),"",'OddsRatio_working_3-way'!I249)</f>
        <v>3.8931331611875848</v>
      </c>
      <c r="M250" s="48">
        <f>IF(OR($A250="",$B250="",$C250=""),"",'OddsRatio_working_3-way'!J249)</f>
        <v>3.2360846044343599</v>
      </c>
      <c r="N250" s="49">
        <f t="shared" si="56"/>
        <v>43.198465749343661</v>
      </c>
      <c r="O250" s="50">
        <f t="shared" si="57"/>
        <v>25.826428584728252</v>
      </c>
      <c r="P250" s="50">
        <f t="shared" si="58"/>
        <v>30.975105665928087</v>
      </c>
      <c r="Q250" t="s">
        <v>439</v>
      </c>
      <c r="R250" t="s">
        <v>440</v>
      </c>
      <c r="S250" s="40">
        <v>43963</v>
      </c>
      <c r="T250" s="52">
        <v>100</v>
      </c>
      <c r="U250" s="52">
        <f t="shared" si="46"/>
        <v>55.156950672645742</v>
      </c>
      <c r="V250" s="52">
        <f t="shared" si="47"/>
        <v>73.190348525469176</v>
      </c>
      <c r="W250" s="52">
        <f t="shared" si="48"/>
        <v>67.845659163987136</v>
      </c>
      <c r="X250" s="52">
        <f t="shared" si="49"/>
        <v>58.963992310543702</v>
      </c>
      <c r="Y250" s="52">
        <f t="shared" si="50"/>
        <v>76.997390163367129</v>
      </c>
      <c r="Z250" s="52">
        <f t="shared" si="51"/>
        <v>71.652700801885089</v>
      </c>
      <c r="AA250" s="52">
        <f t="shared" si="52"/>
        <v>-3.8070416378979601</v>
      </c>
      <c r="AB250" s="52">
        <f t="shared" si="53"/>
        <v>-3.807041637897953</v>
      </c>
      <c r="AC250" s="52">
        <f t="shared" si="54"/>
        <v>-3.807041637897953</v>
      </c>
      <c r="AF250">
        <v>1.71</v>
      </c>
      <c r="AG250">
        <v>2.17</v>
      </c>
      <c r="AH250" s="42" t="s">
        <v>500</v>
      </c>
    </row>
    <row r="251" spans="1:34" ht="15" x14ac:dyDescent="0.25">
      <c r="A251">
        <v>2.42</v>
      </c>
      <c r="B251">
        <v>3.51</v>
      </c>
      <c r="C251">
        <v>2.94</v>
      </c>
      <c r="D251" s="45">
        <f t="shared" si="55"/>
        <v>3.8259479817921438E-2</v>
      </c>
      <c r="E251" s="46">
        <f>IF(OR($A251="",$B251="",$C251=""),"",A251*'MPTO_working_3-way'!$I250)</f>
        <v>2.5125879411593699</v>
      </c>
      <c r="F251" s="47">
        <f>IF(OR($A251="",$B251="",$C251=""),"",B251*'MPTO_working_3-way'!$I250)</f>
        <v>3.6442907741609041</v>
      </c>
      <c r="G251" s="48">
        <f>IF(OR($A251="",$B251="",$C251=""),"",C251*'MPTO_working_3-way'!$I250)</f>
        <v>3.0524828706646892</v>
      </c>
      <c r="H251" s="46">
        <f>IF(OR($A251="",$B251="",$C251=""),"",'MPTO_working_3-way'!E250)</f>
        <v>2.497066068748103</v>
      </c>
      <c r="I251" s="47">
        <f>IF(OR($A251="",$B251="",$C251=""),"",'MPTO_working_3-way'!F250)</f>
        <v>3.6744830581744581</v>
      </c>
      <c r="J251" s="48">
        <f>IF(OR($A251="",$B251="",$C251=""),"",'MPTO_working_3-way'!G250)</f>
        <v>3.0545273343643546</v>
      </c>
      <c r="K251" s="46">
        <f>IF(OR($A251="",$B251="",$C251=""),"",'OddsRatio_working_3-way'!H250)</f>
        <v>2.5041291666583976</v>
      </c>
      <c r="L251" s="47">
        <f>IF(OR($A251="",$B251="",$C251=""),"",'OddsRatio_working_3-way'!I250)</f>
        <v>3.65870718895252</v>
      </c>
      <c r="M251" s="48">
        <f>IF(OR($A251="",$B251="",$C251=""),"",'OddsRatio_working_3-way'!J250)</f>
        <v>3.0549370305051355</v>
      </c>
      <c r="N251" s="49">
        <f t="shared" si="56"/>
        <v>39.79960198083954</v>
      </c>
      <c r="O251" s="50">
        <f t="shared" si="57"/>
        <v>27.440181422687093</v>
      </c>
      <c r="P251" s="50">
        <f t="shared" si="58"/>
        <v>32.760216596473363</v>
      </c>
      <c r="Q251" t="s">
        <v>444</v>
      </c>
      <c r="R251" t="s">
        <v>441</v>
      </c>
      <c r="S251" s="40">
        <v>43963</v>
      </c>
      <c r="T251" s="52">
        <v>100</v>
      </c>
      <c r="U251" s="52">
        <f t="shared" ref="U251:U314" si="59">(1/A251)*((T251*A251)-T251)</f>
        <v>58.677685950413228</v>
      </c>
      <c r="V251" s="52">
        <f t="shared" ref="V251:V314" si="60">(1/B251)*((T251*B251)-T251)</f>
        <v>71.509971509971507</v>
      </c>
      <c r="W251" s="52">
        <f t="shared" ref="W251:W314" si="61">(1/C251)*((T251*C251)-T251)</f>
        <v>65.986394557823132</v>
      </c>
      <c r="X251" s="52">
        <f t="shared" ref="X251:X314" si="62">((1/B251)+(1/C251))*T251</f>
        <v>62.503633932205361</v>
      </c>
      <c r="Y251" s="52">
        <f t="shared" ref="Y251:Y314" si="63">((1/A251)+(1/C251))*T251</f>
        <v>75.335919491763647</v>
      </c>
      <c r="Z251" s="52">
        <f t="shared" ref="Z251:Z314" si="64">((1/A251)+(1/B251))*T251</f>
        <v>69.812342539615273</v>
      </c>
      <c r="AA251" s="52">
        <f t="shared" ref="AA251:AA314" si="65">U251-X251</f>
        <v>-3.8259479817921331</v>
      </c>
      <c r="AB251" s="52">
        <f t="shared" ref="AB251:AB314" si="66">V251-Y251</f>
        <v>-3.8259479817921402</v>
      </c>
      <c r="AC251" s="52">
        <f t="shared" ref="AC251:AC314" si="67">W251-Z251</f>
        <v>-3.8259479817921402</v>
      </c>
      <c r="AF251">
        <v>1.72</v>
      </c>
      <c r="AG251">
        <v>2.16</v>
      </c>
      <c r="AH251" s="42" t="s">
        <v>499</v>
      </c>
    </row>
    <row r="252" spans="1:34" ht="15" x14ac:dyDescent="0.25">
      <c r="A252">
        <v>2.72</v>
      </c>
      <c r="B252">
        <v>3.67</v>
      </c>
      <c r="C252">
        <v>2.5099999999999998</v>
      </c>
      <c r="D252" s="45">
        <f t="shared" si="55"/>
        <v>3.8532997358219134E-2</v>
      </c>
      <c r="E252" s="46">
        <f>IF(OR($A252="",$B252="",$C252=""),"",A252*'MPTO_working_3-way'!$I251)</f>
        <v>2.8248097528143563</v>
      </c>
      <c r="F252" s="47">
        <f>IF(OR($A252="",$B252="",$C252=""),"",B252*'MPTO_working_3-way'!$I251)</f>
        <v>3.811416100304664</v>
      </c>
      <c r="G252" s="48">
        <f>IF(OR($A252="",$B252="",$C252=""),"",C252*'MPTO_working_3-way'!$I251)</f>
        <v>2.6067178233691299</v>
      </c>
      <c r="H252" s="46">
        <f>IF(OR($A252="",$B252="",$C252=""),"",'MPTO_working_3-way'!E251)</f>
        <v>2.8184676319396185</v>
      </c>
      <c r="I252" s="47">
        <f>IF(OR($A252="",$B252="",$C252=""),"",'MPTO_working_3-way'!F251)</f>
        <v>3.8515574096577789</v>
      </c>
      <c r="J252" s="48">
        <f>IF(OR($A252="",$B252="",$C252=""),"",'MPTO_working_3-way'!G251)</f>
        <v>2.5936163079877512</v>
      </c>
      <c r="K252" s="46">
        <f>IF(OR($A252="",$B252="",$C252=""),"",'OddsRatio_working_3-way'!H251)</f>
        <v>2.8226949776263459</v>
      </c>
      <c r="L252" s="47">
        <f>IF(OR($A252="",$B252="",$C252=""),"",'OddsRatio_working_3-way'!I251)</f>
        <v>3.8294160408501985</v>
      </c>
      <c r="M252" s="48">
        <f>IF(OR($A252="",$B252="",$C252=""),"",'OddsRatio_working_3-way'!J251)</f>
        <v>2.6001566373347567</v>
      </c>
      <c r="N252" s="49">
        <f t="shared" si="56"/>
        <v>35.400614112284927</v>
      </c>
      <c r="O252" s="50">
        <f t="shared" si="57"/>
        <v>26.236967407470029</v>
      </c>
      <c r="P252" s="50">
        <f t="shared" si="58"/>
        <v>38.362418480245026</v>
      </c>
      <c r="Q252" t="s">
        <v>437</v>
      </c>
      <c r="R252" t="s">
        <v>481</v>
      </c>
      <c r="S252" s="40">
        <v>43963</v>
      </c>
      <c r="T252" s="52">
        <v>100</v>
      </c>
      <c r="U252" s="52">
        <f t="shared" si="59"/>
        <v>63.235294117647051</v>
      </c>
      <c r="V252" s="52">
        <f t="shared" si="60"/>
        <v>72.752043596730246</v>
      </c>
      <c r="W252" s="52">
        <f t="shared" si="61"/>
        <v>60.15936254980079</v>
      </c>
      <c r="X252" s="52">
        <f t="shared" si="62"/>
        <v>67.088593853468964</v>
      </c>
      <c r="Y252" s="52">
        <f t="shared" si="63"/>
        <v>76.605343332552138</v>
      </c>
      <c r="Z252" s="52">
        <f t="shared" si="64"/>
        <v>64.012662285622696</v>
      </c>
      <c r="AA252" s="52">
        <f t="shared" si="65"/>
        <v>-3.8532997358219134</v>
      </c>
      <c r="AB252" s="52">
        <f t="shared" si="66"/>
        <v>-3.8532997358218921</v>
      </c>
      <c r="AC252" s="52">
        <f t="shared" si="67"/>
        <v>-3.8532997358219063</v>
      </c>
      <c r="AF252">
        <v>1.71</v>
      </c>
      <c r="AG252">
        <v>2.1800000000000002</v>
      </c>
      <c r="AH252" s="42" t="s">
        <v>496</v>
      </c>
    </row>
    <row r="253" spans="1:34" ht="15" x14ac:dyDescent="0.25">
      <c r="A253">
        <v>1.9</v>
      </c>
      <c r="B253">
        <v>3.92</v>
      </c>
      <c r="C253">
        <v>3.85</v>
      </c>
      <c r="D253" s="45">
        <f t="shared" si="55"/>
        <v>4.11580900302706E-2</v>
      </c>
      <c r="E253" s="46">
        <f>IF(OR($A253="",$B253="",$C253=""),"",A253*'MPTO_working_3-way'!$I252)</f>
        <v>1.978200371057514</v>
      </c>
      <c r="F253" s="47">
        <f>IF(OR($A253="",$B253="",$C253=""),"",B253*'MPTO_working_3-way'!$I252)</f>
        <v>4.0813397129186608</v>
      </c>
      <c r="G253" s="48">
        <f>IF(OR($A253="",$B253="",$C253=""),"",C253*'MPTO_working_3-way'!$I252)</f>
        <v>4.0084586466165417</v>
      </c>
      <c r="H253" s="46">
        <f>IF(OR($A253="",$B253="",$C253=""),"",'MPTO_working_3-way'!E252)</f>
        <v>1.9508524621392513</v>
      </c>
      <c r="I253" s="47">
        <f>IF(OR($A253="",$B253="",$C253=""),"",'MPTO_working_3-way'!F252)</f>
        <v>4.14279935275081</v>
      </c>
      <c r="J253" s="48">
        <f>IF(OR($A253="",$B253="",$C253=""),"",'MPTO_working_3-way'!G252)</f>
        <v>4.0646953760666804</v>
      </c>
      <c r="K253" s="46">
        <f>IF(OR($A253="",$B253="",$C253=""),"",'OddsRatio_working_3-way'!H252)</f>
        <v>1.9611804065558316</v>
      </c>
      <c r="L253" s="47">
        <f>IF(OR($A253="",$B253="",$C253=""),"",'OddsRatio_working_3-way'!I252)</f>
        <v>4.1184964301589204</v>
      </c>
      <c r="M253" s="48">
        <f>IF(OR($A253="",$B253="",$C253=""),"",'OddsRatio_working_3-way'!J252)</f>
        <v>4.0437379540934684</v>
      </c>
      <c r="N253" s="49">
        <f t="shared" si="56"/>
        <v>50.550996483001164</v>
      </c>
      <c r="O253" s="50">
        <f t="shared" si="57"/>
        <v>24.501758499413832</v>
      </c>
      <c r="P253" s="50">
        <f t="shared" si="58"/>
        <v>24.947245017584994</v>
      </c>
      <c r="Q253" t="s">
        <v>482</v>
      </c>
      <c r="R253" t="s">
        <v>442</v>
      </c>
      <c r="S253" s="40">
        <v>43963</v>
      </c>
      <c r="T253" s="52">
        <v>100</v>
      </c>
      <c r="U253" s="52">
        <f t="shared" si="59"/>
        <v>47.368421052631575</v>
      </c>
      <c r="V253" s="52">
        <f t="shared" si="60"/>
        <v>74.489795918367349</v>
      </c>
      <c r="W253" s="52">
        <f t="shared" si="61"/>
        <v>74.025974025974023</v>
      </c>
      <c r="X253" s="52">
        <f t="shared" si="62"/>
        <v>51.484230055658628</v>
      </c>
      <c r="Y253" s="52">
        <f t="shared" si="63"/>
        <v>78.605604921394388</v>
      </c>
      <c r="Z253" s="52">
        <f t="shared" si="64"/>
        <v>78.141783029001076</v>
      </c>
      <c r="AA253" s="52">
        <f t="shared" si="65"/>
        <v>-4.1158090030270529</v>
      </c>
      <c r="AB253" s="52">
        <f t="shared" si="66"/>
        <v>-4.1158090030270387</v>
      </c>
      <c r="AC253" s="52">
        <f t="shared" si="67"/>
        <v>-4.1158090030270529</v>
      </c>
      <c r="AF253">
        <v>1.76</v>
      </c>
      <c r="AG253">
        <v>2.11</v>
      </c>
      <c r="AH253" s="42" t="s">
        <v>494</v>
      </c>
    </row>
    <row r="254" spans="1:34" ht="15" x14ac:dyDescent="0.25">
      <c r="A254">
        <v>2.72</v>
      </c>
      <c r="B254">
        <v>3.74</v>
      </c>
      <c r="C254">
        <v>2.4700000000000002</v>
      </c>
      <c r="D254" s="45">
        <f t="shared" si="55"/>
        <v>3.9885037563056169E-2</v>
      </c>
      <c r="E254" s="46">
        <f>IF(OR($A254="",$B254="",$C254=""),"",A254*'MPTO_working_3-way'!$I253)</f>
        <v>2.8284873021715131</v>
      </c>
      <c r="F254" s="47">
        <f>IF(OR($A254="",$B254="",$C254=""),"",B254*'MPTO_working_3-way'!$I253)</f>
        <v>3.8891700404858303</v>
      </c>
      <c r="G254" s="48">
        <f>IF(OR($A254="",$B254="",$C254=""),"",C254*'MPTO_working_3-way'!$I253)</f>
        <v>2.568516042780749</v>
      </c>
      <c r="H254" s="46">
        <f>IF(OR($A254="",$B254="",$C254=""),"",'MPTO_working_3-way'!E253)</f>
        <v>2.8220522794619312</v>
      </c>
      <c r="I254" s="47">
        <f>IF(OR($A254="",$B254="",$C254=""),"",'MPTO_working_3-way'!F253)</f>
        <v>3.9356959760280055</v>
      </c>
      <c r="J254" s="48">
        <f>IF(OR($A254="",$B254="",$C254=""),"",'MPTO_working_3-way'!G253)</f>
        <v>2.553865576807</v>
      </c>
      <c r="K254" s="46">
        <f>IF(OR($A254="",$B254="",$C254=""),"",'OddsRatio_working_3-way'!H253)</f>
        <v>2.8266132382923335</v>
      </c>
      <c r="L254" s="47">
        <f>IF(OR($A254="",$B254="",$C254=""),"",'OddsRatio_working_3-way'!I253)</f>
        <v>3.909837367977322</v>
      </c>
      <c r="M254" s="48">
        <f>IF(OR($A254="",$B254="",$C254=""),"",'OddsRatio_working_3-way'!J253)</f>
        <v>2.5611171280754244</v>
      </c>
      <c r="N254" s="49">
        <f t="shared" si="56"/>
        <v>35.354586857514633</v>
      </c>
      <c r="O254" s="50">
        <f t="shared" si="57"/>
        <v>25.712426805465189</v>
      </c>
      <c r="P254" s="50">
        <f t="shared" si="58"/>
        <v>38.932986337020168</v>
      </c>
      <c r="Q254" t="s">
        <v>438</v>
      </c>
      <c r="R254" t="s">
        <v>435</v>
      </c>
      <c r="S254" s="40">
        <v>43963</v>
      </c>
      <c r="T254" s="52">
        <v>100</v>
      </c>
      <c r="U254" s="52">
        <f t="shared" si="59"/>
        <v>63.235294117647051</v>
      </c>
      <c r="V254" s="52">
        <f t="shared" si="60"/>
        <v>73.262032085561486</v>
      </c>
      <c r="W254" s="52">
        <f t="shared" si="61"/>
        <v>59.514170040485837</v>
      </c>
      <c r="X254" s="52">
        <f t="shared" si="62"/>
        <v>67.223797873952677</v>
      </c>
      <c r="Y254" s="52">
        <f t="shared" si="63"/>
        <v>77.250535841867105</v>
      </c>
      <c r="Z254" s="52">
        <f t="shared" si="64"/>
        <v>63.502673796791441</v>
      </c>
      <c r="AA254" s="52">
        <f t="shared" si="65"/>
        <v>-3.9885037563056258</v>
      </c>
      <c r="AB254" s="52">
        <f t="shared" si="66"/>
        <v>-3.9885037563056187</v>
      </c>
      <c r="AC254" s="52">
        <f t="shared" si="67"/>
        <v>-3.9885037563056045</v>
      </c>
      <c r="AF254">
        <v>1.93</v>
      </c>
      <c r="AG254">
        <v>1.92</v>
      </c>
      <c r="AH254" s="42" t="s">
        <v>491</v>
      </c>
    </row>
    <row r="255" spans="1:34" ht="15" x14ac:dyDescent="0.25">
      <c r="A255">
        <v>1.66</v>
      </c>
      <c r="B255">
        <v>4.04</v>
      </c>
      <c r="C255">
        <v>5.18</v>
      </c>
      <c r="D255" s="45">
        <f t="shared" si="55"/>
        <v>4.298458407965744E-2</v>
      </c>
      <c r="E255" s="46">
        <f>IF(OR($A255="",$B255="",$C255=""),"",A255*'MPTO_working_3-way'!$I254)</f>
        <v>1.7313544095722313</v>
      </c>
      <c r="F255" s="47">
        <f>IF(OR($A255="",$B255="",$C255=""),"",B255*'MPTO_working_3-way'!$I254)</f>
        <v>4.2136577196818159</v>
      </c>
      <c r="G255" s="48">
        <f>IF(OR($A255="",$B255="",$C255=""),"",C255*'MPTO_working_3-way'!$I254)</f>
        <v>5.4026601455326251</v>
      </c>
      <c r="H255" s="46">
        <f>IF(OR($A255="",$B255="",$C255=""),"",'MPTO_working_3-way'!E254)</f>
        <v>1.7004447435623653</v>
      </c>
      <c r="I255" s="47">
        <f>IF(OR($A255="",$B255="",$C255=""),"",'MPTO_working_3-way'!F254)</f>
        <v>4.2882279631876559</v>
      </c>
      <c r="J255" s="48">
        <f>IF(OR($A255="",$B255="",$C255=""),"",'MPTO_working_3-way'!G254)</f>
        <v>5.5952821096070684</v>
      </c>
      <c r="K255" s="46">
        <f>IF(OR($A255="",$B255="",$C255=""),"",'OddsRatio_working_3-way'!H254)</f>
        <v>1.7111192268603155</v>
      </c>
      <c r="L255" s="47">
        <f>IF(OR($A255="",$B255="",$C255=""),"",'OddsRatio_working_3-way'!I254)</f>
        <v>4.2754582570535762</v>
      </c>
      <c r="M255" s="48">
        <f>IF(OR($A255="",$B255="",$C255=""),"",'OddsRatio_working_3-way'!J254)</f>
        <v>5.5037551034486665</v>
      </c>
      <c r="N255" s="49">
        <f t="shared" si="56"/>
        <v>57.758249522526803</v>
      </c>
      <c r="O255" s="50">
        <f t="shared" si="57"/>
        <v>23.732350051335267</v>
      </c>
      <c r="P255" s="50">
        <f t="shared" si="58"/>
        <v>18.509400426137933</v>
      </c>
      <c r="Q255" t="s">
        <v>454</v>
      </c>
      <c r="R255" t="s">
        <v>436</v>
      </c>
      <c r="S255" s="40">
        <v>43963</v>
      </c>
      <c r="T255" s="52">
        <v>100</v>
      </c>
      <c r="U255" s="52">
        <f t="shared" si="59"/>
        <v>39.759036144578317</v>
      </c>
      <c r="V255" s="52">
        <f t="shared" si="60"/>
        <v>75.247524752475243</v>
      </c>
      <c r="W255" s="52">
        <f t="shared" si="61"/>
        <v>80.6949806949807</v>
      </c>
      <c r="X255" s="52">
        <f t="shared" si="62"/>
        <v>44.057494552544057</v>
      </c>
      <c r="Y255" s="52">
        <f t="shared" si="63"/>
        <v>79.545983160440997</v>
      </c>
      <c r="Z255" s="52">
        <f t="shared" si="64"/>
        <v>84.993439102946439</v>
      </c>
      <c r="AA255" s="52">
        <f t="shared" si="65"/>
        <v>-4.2984584079657395</v>
      </c>
      <c r="AB255" s="52">
        <f t="shared" si="66"/>
        <v>-4.2984584079657537</v>
      </c>
      <c r="AC255" s="52">
        <f t="shared" si="67"/>
        <v>-4.2984584079657395</v>
      </c>
      <c r="AF255">
        <v>1.84</v>
      </c>
      <c r="AG255">
        <v>2.02</v>
      </c>
      <c r="AH255" s="42" t="s">
        <v>492</v>
      </c>
    </row>
    <row r="256" spans="1:34" ht="15" x14ac:dyDescent="0.25">
      <c r="A256">
        <v>2.48</v>
      </c>
      <c r="B256">
        <v>3.55</v>
      </c>
      <c r="C256">
        <v>2.83</v>
      </c>
      <c r="D256" s="45">
        <f t="shared" si="55"/>
        <v>3.8272837756047284E-2</v>
      </c>
      <c r="E256" s="46">
        <f>IF(OR($A256="",$B256="",$C256=""),"",A256*'MPTO_working_3-way'!$I255)</f>
        <v>2.5749166376349972</v>
      </c>
      <c r="F256" s="47">
        <f>IF(OR($A256="",$B256="",$C256=""),"",B256*'MPTO_working_3-way'!$I255)</f>
        <v>3.6858685740339676</v>
      </c>
      <c r="G256" s="48">
        <f>IF(OR($A256="",$B256="",$C256=""),"",C256*'MPTO_working_3-way'!$I255)</f>
        <v>2.9383121308496141</v>
      </c>
      <c r="H256" s="46">
        <f>IF(OR($A256="",$B256="",$C256=""),"",'MPTO_working_3-way'!E255)</f>
        <v>2.5610280573646467</v>
      </c>
      <c r="I256" s="47">
        <f>IF(OR($A256="",$B256="",$C256=""),"",'MPTO_working_3-way'!F255)</f>
        <v>3.7184047852859616</v>
      </c>
      <c r="J256" s="48">
        <f>IF(OR($A256="",$B256="",$C256=""),"",'MPTO_working_3-way'!G255)</f>
        <v>2.9360015271961104</v>
      </c>
      <c r="K256" s="46">
        <f>IF(OR($A256="",$B256="",$C256=""),"",'OddsRatio_working_3-way'!H255)</f>
        <v>2.5676045373208507</v>
      </c>
      <c r="L256" s="47">
        <f>IF(OR($A256="",$B256="",$C256=""),"",'OddsRatio_working_3-way'!I255)</f>
        <v>3.7009402501136286</v>
      </c>
      <c r="M256" s="48">
        <f>IF(OR($A256="",$B256="",$C256=""),"",'OddsRatio_working_3-way'!J255)</f>
        <v>2.9383218265521331</v>
      </c>
      <c r="N256" s="49">
        <f t="shared" si="56"/>
        <v>38.836208729400937</v>
      </c>
      <c r="O256" s="50">
        <f t="shared" si="57"/>
        <v>27.130647225046296</v>
      </c>
      <c r="P256" s="50">
        <f t="shared" si="58"/>
        <v>34.033144045552767</v>
      </c>
      <c r="Q256" t="s">
        <v>445</v>
      </c>
      <c r="R256" t="s">
        <v>483</v>
      </c>
      <c r="S256" s="40">
        <v>43963</v>
      </c>
      <c r="T256" s="52">
        <v>100</v>
      </c>
      <c r="U256" s="52">
        <f t="shared" si="59"/>
        <v>59.677419354838712</v>
      </c>
      <c r="V256" s="52">
        <f t="shared" si="60"/>
        <v>71.83098591549296</v>
      </c>
      <c r="W256" s="52">
        <f t="shared" si="61"/>
        <v>64.664310954063609</v>
      </c>
      <c r="X256" s="52">
        <f t="shared" si="62"/>
        <v>63.504703130443438</v>
      </c>
      <c r="Y256" s="52">
        <f t="shared" si="63"/>
        <v>75.658269691097686</v>
      </c>
      <c r="Z256" s="52">
        <f t="shared" si="64"/>
        <v>68.491594729668336</v>
      </c>
      <c r="AA256" s="52">
        <f t="shared" si="65"/>
        <v>-3.8272837756047267</v>
      </c>
      <c r="AB256" s="52">
        <f t="shared" si="66"/>
        <v>-3.8272837756047267</v>
      </c>
      <c r="AC256" s="52">
        <f t="shared" si="67"/>
        <v>-3.8272837756047267</v>
      </c>
      <c r="AF256">
        <v>2.0299999999999998</v>
      </c>
      <c r="AG256">
        <v>1.83</v>
      </c>
      <c r="AH256" s="42" t="s">
        <v>501</v>
      </c>
    </row>
    <row r="257" spans="1:34" ht="15" x14ac:dyDescent="0.25">
      <c r="A257">
        <v>2.2000000000000002</v>
      </c>
      <c r="B257">
        <v>3.53</v>
      </c>
      <c r="C257">
        <v>3.31</v>
      </c>
      <c r="D257" s="45">
        <f t="shared" si="55"/>
        <v>3.9946377151002022E-2</v>
      </c>
      <c r="E257" s="46">
        <f>IF(OR($A257="",$B257="",$C257=""),"",A257*'MPTO_working_3-way'!$I256)</f>
        <v>2.2878820297322044</v>
      </c>
      <c r="F257" s="47">
        <f>IF(OR($A257="",$B257="",$C257=""),"",B257*'MPTO_working_3-way'!$I256)</f>
        <v>3.6710107113430368</v>
      </c>
      <c r="G257" s="48">
        <f>IF(OR($A257="",$B257="",$C257=""),"",C257*'MPTO_working_3-way'!$I256)</f>
        <v>3.4422225083698166</v>
      </c>
      <c r="H257" s="46">
        <f>IF(OR($A257="",$B257="",$C257=""),"",'MPTO_working_3-way'!E256)</f>
        <v>2.2663917009492134</v>
      </c>
      <c r="I257" s="47">
        <f>IF(OR($A257="",$B257="",$C257=""),"",'MPTO_working_3-way'!F256)</f>
        <v>3.7041062175419173</v>
      </c>
      <c r="J257" s="48">
        <f>IF(OR($A257="",$B257="",$C257=""),"",'MPTO_working_3-way'!G256)</f>
        <v>3.4626117364340243</v>
      </c>
      <c r="K257" s="46">
        <f>IF(OR($A257="",$B257="",$C257=""),"",'OddsRatio_working_3-way'!H256)</f>
        <v>2.2753707874625877</v>
      </c>
      <c r="L257" s="47">
        <f>IF(OR($A257="",$B257="",$C257=""),"",'OddsRatio_working_3-way'!I256)</f>
        <v>3.6889067435669549</v>
      </c>
      <c r="M257" s="48">
        <f>IF(OR($A257="",$B257="",$C257=""),"",'OddsRatio_working_3-way'!J256)</f>
        <v>3.4550887658654816</v>
      </c>
      <c r="N257" s="49">
        <f t="shared" si="56"/>
        <v>43.708547337864687</v>
      </c>
      <c r="O257" s="50">
        <f t="shared" si="57"/>
        <v>27.240454431530402</v>
      </c>
      <c r="P257" s="50">
        <f t="shared" si="58"/>
        <v>29.050998230604929</v>
      </c>
      <c r="Q257" t="s">
        <v>434</v>
      </c>
      <c r="R257" t="s">
        <v>443</v>
      </c>
      <c r="S257" s="40">
        <v>43963</v>
      </c>
      <c r="T257" s="52">
        <v>100</v>
      </c>
      <c r="U257" s="52">
        <f t="shared" si="59"/>
        <v>54.545454545454554</v>
      </c>
      <c r="V257" s="52">
        <f t="shared" si="60"/>
        <v>71.671388101982998</v>
      </c>
      <c r="W257" s="52">
        <f t="shared" si="61"/>
        <v>69.78851963746223</v>
      </c>
      <c r="X257" s="52">
        <f t="shared" si="62"/>
        <v>58.540092260554765</v>
      </c>
      <c r="Y257" s="52">
        <f t="shared" si="63"/>
        <v>75.666025817083209</v>
      </c>
      <c r="Z257" s="52">
        <f t="shared" si="64"/>
        <v>73.783157352562441</v>
      </c>
      <c r="AA257" s="52">
        <f t="shared" si="65"/>
        <v>-3.994637715100211</v>
      </c>
      <c r="AB257" s="52">
        <f t="shared" si="66"/>
        <v>-3.994637715100211</v>
      </c>
      <c r="AC257" s="52">
        <f t="shared" si="67"/>
        <v>-3.994637715100211</v>
      </c>
      <c r="AF257">
        <v>1.97</v>
      </c>
      <c r="AG257">
        <v>1.88</v>
      </c>
      <c r="AH257" s="42" t="s">
        <v>490</v>
      </c>
    </row>
    <row r="258" spans="1:34" ht="15" x14ac:dyDescent="0.25">
      <c r="A258">
        <v>3.06</v>
      </c>
      <c r="B258">
        <v>3.3</v>
      </c>
      <c r="C258">
        <v>2.44</v>
      </c>
      <c r="D258" s="45">
        <f t="shared" si="55"/>
        <v>3.966375422498869E-2</v>
      </c>
      <c r="E258" s="46">
        <f>IF(OR($A258="",$B258="",$C258=""),"",A258*'MPTO_working_3-way'!$I257)</f>
        <v>3.1813710879284653</v>
      </c>
      <c r="F258" s="47">
        <f>IF(OR($A258="",$B258="",$C258=""),"",B258*'MPTO_working_3-way'!$I257)</f>
        <v>3.4308903889424625</v>
      </c>
      <c r="G258" s="48">
        <f>IF(OR($A258="",$B258="",$C258=""),"",C258*'MPTO_working_3-way'!$I257)</f>
        <v>2.5367795603089722</v>
      </c>
      <c r="H258" s="46">
        <f>IF(OR($A258="",$B258="",$C258=""),"",'MPTO_working_3-way'!E257)</f>
        <v>3.1890182029033531</v>
      </c>
      <c r="I258" s="47">
        <f>IF(OR($A258="",$B258="",$C258=""),"",'MPTO_working_3-way'!F257)</f>
        <v>3.4505478500526565</v>
      </c>
      <c r="J258" s="48">
        <f>IF(OR($A258="",$B258="",$C258=""),"",'MPTO_working_3-way'!G257)</f>
        <v>2.5213379941548717</v>
      </c>
      <c r="K258" s="46">
        <f>IF(OR($A258="",$B258="",$C258=""),"",'OddsRatio_working_3-way'!H257)</f>
        <v>3.186234684738654</v>
      </c>
      <c r="L258" s="47">
        <f>IF(OR($A258="",$B258="",$C258=""),"",'OddsRatio_working_3-way'!I257)</f>
        <v>3.4409416383004388</v>
      </c>
      <c r="M258" s="48">
        <f>IF(OR($A258="",$B258="",$C258=""),"",'OddsRatio_working_3-way'!J257)</f>
        <v>2.5282417213707093</v>
      </c>
      <c r="N258" s="49">
        <f t="shared" si="56"/>
        <v>31.432988241907523</v>
      </c>
      <c r="O258" s="50">
        <f t="shared" si="57"/>
        <v>29.146952733405161</v>
      </c>
      <c r="P258" s="50">
        <f t="shared" si="58"/>
        <v>39.420059024687312</v>
      </c>
      <c r="Q258" t="s">
        <v>465</v>
      </c>
      <c r="R258" t="s">
        <v>457</v>
      </c>
      <c r="S258" s="40">
        <v>43963</v>
      </c>
      <c r="T258" s="52">
        <v>100</v>
      </c>
      <c r="U258" s="52">
        <f t="shared" si="59"/>
        <v>67.320261437908499</v>
      </c>
      <c r="V258" s="52">
        <f t="shared" si="60"/>
        <v>69.696969696969703</v>
      </c>
      <c r="W258" s="52">
        <f t="shared" si="61"/>
        <v>59.016393442622956</v>
      </c>
      <c r="X258" s="52">
        <f t="shared" si="62"/>
        <v>71.286636860407356</v>
      </c>
      <c r="Y258" s="52">
        <f t="shared" si="63"/>
        <v>73.663345119468545</v>
      </c>
      <c r="Z258" s="52">
        <f t="shared" si="64"/>
        <v>62.982768865121805</v>
      </c>
      <c r="AA258" s="52">
        <f t="shared" si="65"/>
        <v>-3.9663754224988566</v>
      </c>
      <c r="AB258" s="52">
        <f t="shared" si="66"/>
        <v>-3.9663754224988423</v>
      </c>
      <c r="AC258" s="52">
        <f t="shared" si="67"/>
        <v>-3.9663754224988494</v>
      </c>
      <c r="AF258">
        <v>2.12</v>
      </c>
      <c r="AG258">
        <v>1.72</v>
      </c>
      <c r="AH258" s="42" t="s">
        <v>502</v>
      </c>
    </row>
    <row r="259" spans="1:34" ht="15" x14ac:dyDescent="0.25">
      <c r="A259">
        <v>2.11</v>
      </c>
      <c r="B259">
        <v>3.53</v>
      </c>
      <c r="C259">
        <v>3.76</v>
      </c>
      <c r="D259" s="45">
        <f t="shared" si="55"/>
        <v>2.3177215077780033E-2</v>
      </c>
      <c r="E259" s="46">
        <f>IF(OR($A259="",$B259="",$C259=""),"",A259*'MPTO_working_3-way'!$I258)</f>
        <v>2.1589039238141159</v>
      </c>
      <c r="F259" s="47">
        <f>IF(OR($A259="",$B259="",$C259=""),"",B259*'MPTO_working_3-way'!$I258)</f>
        <v>3.6118155692245635</v>
      </c>
      <c r="G259" s="48">
        <f>IF(OR($A259="",$B259="",$C259=""),"",C259*'MPTO_working_3-way'!$I258)</f>
        <v>3.8471463286924528</v>
      </c>
      <c r="H259" s="46">
        <f>IF(OR($A259="",$B259="",$C259=""),"",'MPTO_working_3-way'!E258)</f>
        <v>2.1449657471610171</v>
      </c>
      <c r="I259" s="47">
        <f>IF(OR($A259="",$B259="",$C259=""),"",'MPTO_working_3-way'!F258)</f>
        <v>3.628968713668987</v>
      </c>
      <c r="J259" s="48">
        <f>IF(OR($A259="",$B259="",$C259=""),"",'MPTO_working_3-way'!G258)</f>
        <v>3.8724911282400725</v>
      </c>
      <c r="K259" s="46">
        <f>IF(OR($A259="",$B259="",$C259=""),"",'OddsRatio_working_3-way'!H258)</f>
        <v>2.1506710207195696</v>
      </c>
      <c r="L259" s="47">
        <f>IF(OR($A259="",$B259="",$C259=""),"",'OddsRatio_working_3-way'!I258)</f>
        <v>3.6227006147932532</v>
      </c>
      <c r="M259" s="48">
        <f>IF(OR($A259="",$B259="",$C259=""),"",'OddsRatio_working_3-way'!J258)</f>
        <v>3.8611279434108208</v>
      </c>
      <c r="N259" s="49">
        <f t="shared" si="56"/>
        <v>46.319800940159908</v>
      </c>
      <c r="O259" s="50">
        <f t="shared" si="57"/>
        <v>27.68690651097377</v>
      </c>
      <c r="P259" s="50">
        <f t="shared" si="58"/>
        <v>25.993292548866332</v>
      </c>
      <c r="Q259" t="s">
        <v>251</v>
      </c>
      <c r="R259" t="s">
        <v>275</v>
      </c>
      <c r="S259" s="40">
        <v>43963</v>
      </c>
      <c r="T259" s="52">
        <v>100</v>
      </c>
      <c r="U259" s="52">
        <f t="shared" si="59"/>
        <v>52.606635071090047</v>
      </c>
      <c r="V259" s="52">
        <f t="shared" si="60"/>
        <v>71.671388101982998</v>
      </c>
      <c r="W259" s="52">
        <f t="shared" si="61"/>
        <v>73.40425531914893</v>
      </c>
      <c r="X259" s="52">
        <f t="shared" si="62"/>
        <v>54.924356578868064</v>
      </c>
      <c r="Y259" s="52">
        <f t="shared" si="63"/>
        <v>73.989109609761016</v>
      </c>
      <c r="Z259" s="52">
        <f t="shared" si="64"/>
        <v>75.721976826926948</v>
      </c>
      <c r="AA259" s="52">
        <f t="shared" si="65"/>
        <v>-2.3177215077780176</v>
      </c>
      <c r="AB259" s="52">
        <f t="shared" si="66"/>
        <v>-2.3177215077780176</v>
      </c>
      <c r="AC259" s="52">
        <f t="shared" si="67"/>
        <v>-2.3177215077780176</v>
      </c>
      <c r="AF259">
        <v>2.04</v>
      </c>
      <c r="AG259">
        <v>1.87</v>
      </c>
      <c r="AH259" s="42" t="s">
        <v>496</v>
      </c>
    </row>
    <row r="260" spans="1:34" ht="15" x14ac:dyDescent="0.25">
      <c r="A260">
        <v>6.63</v>
      </c>
      <c r="B260">
        <v>4.93</v>
      </c>
      <c r="C260">
        <v>1.49</v>
      </c>
      <c r="D260" s="45">
        <f t="shared" si="55"/>
        <v>2.4810258783876105E-2</v>
      </c>
      <c r="E260" s="46">
        <f>IF(OR($A260="",$B260="",$C260=""),"",A260*'MPTO_working_3-way'!$I259)</f>
        <v>6.7944920157370987</v>
      </c>
      <c r="F260" s="47">
        <f>IF(OR($A260="",$B260="",$C260=""),"",B260*'MPTO_working_3-way'!$I259)</f>
        <v>5.0523145758045089</v>
      </c>
      <c r="G260" s="48">
        <f>IF(OR($A260="",$B260="",$C260=""),"",C260*'MPTO_working_3-way'!$I259)</f>
        <v>1.5269672855879755</v>
      </c>
      <c r="H260" s="46">
        <f>IF(OR($A260="",$B260="",$C260=""),"",'MPTO_working_3-way'!E259)</f>
        <v>7.0146161147807389</v>
      </c>
      <c r="I260" s="47">
        <f>IF(OR($A260="",$B260="",$C260=""),"",'MPTO_working_3-way'!F259)</f>
        <v>5.1395471776192538</v>
      </c>
      <c r="J260" s="48">
        <f>IF(OR($A260="",$B260="",$C260=""),"",'MPTO_working_3-way'!G259)</f>
        <v>1.5085894861228399</v>
      </c>
      <c r="K260" s="46">
        <f>IF(OR($A260="",$B260="",$C260=""),"",'OddsRatio_working_3-way'!H259)</f>
        <v>6.9119116933585563</v>
      </c>
      <c r="L260" s="47">
        <f>IF(OR($A260="",$B260="",$C260=""),"",'OddsRatio_working_3-way'!I259)</f>
        <v>5.1267873809767535</v>
      </c>
      <c r="M260" s="48">
        <f>IF(OR($A260="",$B260="",$C260=""),"",'OddsRatio_working_3-way'!J259)</f>
        <v>1.5145358312159316</v>
      </c>
      <c r="N260" s="49">
        <f t="shared" si="56"/>
        <v>14.717803739909396</v>
      </c>
      <c r="O260" s="50">
        <f t="shared" si="57"/>
        <v>19.792908477809188</v>
      </c>
      <c r="P260" s="50">
        <f t="shared" si="58"/>
        <v>65.489287782281409</v>
      </c>
      <c r="Q260" t="s">
        <v>278</v>
      </c>
      <c r="R260" t="s">
        <v>281</v>
      </c>
      <c r="S260" s="40">
        <v>43963</v>
      </c>
      <c r="T260" s="52">
        <v>100</v>
      </c>
      <c r="U260" s="52">
        <f t="shared" si="59"/>
        <v>84.917043740573149</v>
      </c>
      <c r="V260" s="52">
        <f t="shared" si="60"/>
        <v>79.716024340770801</v>
      </c>
      <c r="W260" s="52">
        <f t="shared" si="61"/>
        <v>32.885906040268459</v>
      </c>
      <c r="X260" s="52">
        <f t="shared" si="62"/>
        <v>87.398069618960761</v>
      </c>
      <c r="Y260" s="52">
        <f t="shared" si="63"/>
        <v>82.197050219158399</v>
      </c>
      <c r="Z260" s="52">
        <f t="shared" si="64"/>
        <v>35.366931918656057</v>
      </c>
      <c r="AA260" s="52">
        <f t="shared" si="65"/>
        <v>-2.4810258783876122</v>
      </c>
      <c r="AB260" s="52">
        <f t="shared" si="66"/>
        <v>-2.481025878387598</v>
      </c>
      <c r="AC260" s="52">
        <f t="shared" si="67"/>
        <v>-2.481025878387598</v>
      </c>
      <c r="AF260">
        <v>1.57</v>
      </c>
      <c r="AG260">
        <v>2.54</v>
      </c>
      <c r="AH260" s="42" t="s">
        <v>488</v>
      </c>
    </row>
    <row r="261" spans="1:34" ht="15" x14ac:dyDescent="0.25">
      <c r="A261">
        <v>1.97</v>
      </c>
      <c r="B261">
        <v>3.28</v>
      </c>
      <c r="C261">
        <v>4.3600000000000003</v>
      </c>
      <c r="D261" s="45">
        <f t="shared" si="55"/>
        <v>4.1850060143594936E-2</v>
      </c>
      <c r="E261" s="46">
        <f>IF(OR($A261="",$B261="",$C261=""),"",A261*'MPTO_working_3-way'!$I260)</f>
        <v>2.0524446184828822</v>
      </c>
      <c r="F261" s="47">
        <f>IF(OR($A261="",$B261="",$C261=""),"",B261*'MPTO_working_3-way'!$I260)</f>
        <v>3.4172681972709911</v>
      </c>
      <c r="G261" s="48">
        <f>IF(OR($A261="",$B261="",$C261=""),"",C261*'MPTO_working_3-way'!$I260)</f>
        <v>4.5424662622260739</v>
      </c>
      <c r="H261" s="46">
        <f>IF(OR($A261="",$B261="",$C261=""),"",'MPTO_working_3-way'!E260)</f>
        <v>2.0256684885710112</v>
      </c>
      <c r="I261" s="47">
        <f>IF(OR($A261="",$B261="",$C261=""),"",'MPTO_working_3-way'!F260)</f>
        <v>3.4372762375503156</v>
      </c>
      <c r="J261" s="48">
        <f>IF(OR($A261="",$B261="",$C261=""),"",'MPTO_working_3-way'!G260)</f>
        <v>4.6423578978451676</v>
      </c>
      <c r="K261" s="46">
        <f>IF(OR($A261="",$B261="",$C261=""),"",'OddsRatio_working_3-way'!H260)</f>
        <v>2.0363291993953343</v>
      </c>
      <c r="L261" s="47">
        <f>IF(OR($A261="",$B261="",$C261=""),"",'OddsRatio_working_3-way'!I260)</f>
        <v>3.4359078088880017</v>
      </c>
      <c r="M261" s="48">
        <f>IF(OR($A261="",$B261="",$C261=""),"",'OddsRatio_working_3-way'!J260)</f>
        <v>4.5897588762560018</v>
      </c>
      <c r="N261" s="49">
        <f t="shared" si="56"/>
        <v>48.722386513852733</v>
      </c>
      <c r="O261" s="50">
        <f t="shared" si="57"/>
        <v>29.263140680576189</v>
      </c>
      <c r="P261" s="50">
        <f t="shared" si="58"/>
        <v>22.014472805571078</v>
      </c>
      <c r="Q261" t="s">
        <v>467</v>
      </c>
      <c r="R261" t="s">
        <v>260</v>
      </c>
      <c r="S261" s="40">
        <v>43963</v>
      </c>
      <c r="T261" s="52">
        <v>100</v>
      </c>
      <c r="U261" s="52">
        <f t="shared" si="59"/>
        <v>49.238578680203041</v>
      </c>
      <c r="V261" s="52">
        <f t="shared" si="60"/>
        <v>69.512195121951223</v>
      </c>
      <c r="W261" s="52">
        <f t="shared" si="61"/>
        <v>77.064220183486242</v>
      </c>
      <c r="X261" s="52">
        <f t="shared" si="62"/>
        <v>53.423584694562543</v>
      </c>
      <c r="Y261" s="52">
        <f t="shared" si="63"/>
        <v>73.69720113631071</v>
      </c>
      <c r="Z261" s="52">
        <f t="shared" si="64"/>
        <v>81.249226197845729</v>
      </c>
      <c r="AA261" s="52">
        <f t="shared" si="65"/>
        <v>-4.1850060143595016</v>
      </c>
      <c r="AB261" s="52">
        <f t="shared" si="66"/>
        <v>-4.1850060143594874</v>
      </c>
      <c r="AC261" s="52">
        <f t="shared" si="67"/>
        <v>-4.1850060143594874</v>
      </c>
      <c r="AF261">
        <v>2.21</v>
      </c>
      <c r="AG261">
        <v>1.69</v>
      </c>
      <c r="AH261" s="42" t="s">
        <v>489</v>
      </c>
    </row>
    <row r="262" spans="1:34" ht="15" x14ac:dyDescent="0.25">
      <c r="A262">
        <v>1.99</v>
      </c>
      <c r="B262">
        <v>3.49</v>
      </c>
      <c r="C262">
        <v>3.99</v>
      </c>
      <c r="D262" s="45">
        <f t="shared" si="55"/>
        <v>3.9672080519508768E-2</v>
      </c>
      <c r="E262" s="46">
        <f>IF(OR($A262="",$B262="",$C262=""),"",A262*'MPTO_working_3-way'!$I261)</f>
        <v>2.0689474402338224</v>
      </c>
      <c r="F262" s="47">
        <f>IF(OR($A262="",$B262="",$C262=""),"",B262*'MPTO_working_3-way'!$I261)</f>
        <v>3.628455561013086</v>
      </c>
      <c r="G262" s="48">
        <f>IF(OR($A262="",$B262="",$C262=""),"",C262*'MPTO_working_3-way'!$I261)</f>
        <v>4.1482916012728399</v>
      </c>
      <c r="H262" s="46">
        <f>IF(OR($A262="",$B262="",$C262=""),"",'MPTO_working_3-way'!E261)</f>
        <v>2.0437838340292935</v>
      </c>
      <c r="I262" s="47">
        <f>IF(OR($A262="",$B262="",$C262=""),"",'MPTO_working_3-way'!F261)</f>
        <v>3.6588633247669371</v>
      </c>
      <c r="J262" s="48">
        <f>IF(OR($A262="",$B262="",$C262=""),"",'MPTO_working_3-way'!G261)</f>
        <v>4.2122548553403751</v>
      </c>
      <c r="K262" s="46">
        <f>IF(OR($A262="",$B262="",$C262=""),"",'OddsRatio_working_3-way'!H261)</f>
        <v>2.0536672699426299</v>
      </c>
      <c r="L262" s="47">
        <f>IF(OR($A262="",$B262="",$C262=""),"",'OddsRatio_working_3-way'!I261)</f>
        <v>3.6501328304617657</v>
      </c>
      <c r="M262" s="48">
        <f>IF(OR($A262="",$B262="",$C262=""),"",'OddsRatio_working_3-way'!J261)</f>
        <v>4.1822880173014783</v>
      </c>
      <c r="N262" s="49">
        <f t="shared" si="56"/>
        <v>48.333755636005179</v>
      </c>
      <c r="O262" s="50">
        <f t="shared" si="57"/>
        <v>27.559935162077448</v>
      </c>
      <c r="P262" s="50">
        <f t="shared" si="58"/>
        <v>24.106309201917369</v>
      </c>
      <c r="Q262" t="s">
        <v>257</v>
      </c>
      <c r="R262" t="s">
        <v>264</v>
      </c>
      <c r="S262" s="40">
        <v>43963</v>
      </c>
      <c r="T262" s="52">
        <v>100</v>
      </c>
      <c r="U262" s="52">
        <f t="shared" si="59"/>
        <v>49.748743718592962</v>
      </c>
      <c r="V262" s="52">
        <f t="shared" si="60"/>
        <v>71.346704871060169</v>
      </c>
      <c r="W262" s="52">
        <f t="shared" si="61"/>
        <v>74.937343358395992</v>
      </c>
      <c r="X262" s="52">
        <f t="shared" si="62"/>
        <v>53.715951770543832</v>
      </c>
      <c r="Y262" s="52">
        <f t="shared" si="63"/>
        <v>75.313912923011046</v>
      </c>
      <c r="Z262" s="52">
        <f t="shared" si="64"/>
        <v>78.904551410346855</v>
      </c>
      <c r="AA262" s="52">
        <f t="shared" si="65"/>
        <v>-3.9672080519508697</v>
      </c>
      <c r="AB262" s="52">
        <f t="shared" si="66"/>
        <v>-3.9672080519508768</v>
      </c>
      <c r="AC262" s="52">
        <f t="shared" si="67"/>
        <v>-3.9672080519508626</v>
      </c>
      <c r="AF262">
        <v>1.96</v>
      </c>
      <c r="AG262">
        <v>1.89</v>
      </c>
      <c r="AH262" s="42" t="s">
        <v>503</v>
      </c>
    </row>
    <row r="263" spans="1:34" ht="15" x14ac:dyDescent="0.25">
      <c r="A263">
        <v>2.77</v>
      </c>
      <c r="B263">
        <v>2.95</v>
      </c>
      <c r="C263">
        <v>2.95</v>
      </c>
      <c r="D263" s="45">
        <f t="shared" si="55"/>
        <v>3.8976932019824995E-2</v>
      </c>
      <c r="E263" s="46">
        <f>IF(OR($A263="",$B263="",$C263=""),"",A263*'MPTO_working_3-way'!$I262)</f>
        <v>2.8779661016949154</v>
      </c>
      <c r="F263" s="47">
        <f>IF(OR($A263="",$B263="",$C263=""),"",B263*'MPTO_working_3-way'!$I262)</f>
        <v>3.0649819494584838</v>
      </c>
      <c r="G263" s="48">
        <f>IF(OR($A263="",$B263="",$C263=""),"",C263*'MPTO_working_3-way'!$I262)</f>
        <v>3.0649819494584838</v>
      </c>
      <c r="H263" s="46">
        <f>IF(OR($A263="",$B263="",$C263=""),"",'MPTO_working_3-way'!E262)</f>
        <v>2.8734103029947842</v>
      </c>
      <c r="I263" s="47">
        <f>IF(OR($A263="",$B263="",$C263=""),"",'MPTO_working_3-way'!F262)</f>
        <v>3.0675717950322219</v>
      </c>
      <c r="J263" s="48">
        <f>IF(OR($A263="",$B263="",$C263=""),"",'MPTO_working_3-way'!G262)</f>
        <v>3.0675717950322219</v>
      </c>
      <c r="K263" s="46">
        <f>IF(OR($A263="",$B263="",$C263=""),"",'OddsRatio_working_3-way'!H262)</f>
        <v>2.8755918929801112</v>
      </c>
      <c r="L263" s="47">
        <f>IF(OR($A263="",$B263="",$C263=""),"",'OddsRatio_working_3-way'!I262)</f>
        <v>3.0663300515882579</v>
      </c>
      <c r="M263" s="48">
        <f>IF(OR($A263="",$B263="",$C263=""),"",'OddsRatio_working_3-way'!J262)</f>
        <v>3.0663300515882579</v>
      </c>
      <c r="N263" s="49">
        <f t="shared" si="56"/>
        <v>34.746760895170787</v>
      </c>
      <c r="O263" s="50">
        <f t="shared" si="57"/>
        <v>32.626619552414603</v>
      </c>
      <c r="P263" s="50">
        <f t="shared" si="58"/>
        <v>32.626619552414603</v>
      </c>
      <c r="Q263" t="s">
        <v>262</v>
      </c>
      <c r="R263" t="s">
        <v>266</v>
      </c>
      <c r="S263" s="40">
        <v>43963</v>
      </c>
      <c r="T263" s="52">
        <v>100</v>
      </c>
      <c r="U263" s="52">
        <f t="shared" si="59"/>
        <v>63.898916967509031</v>
      </c>
      <c r="V263" s="52">
        <f t="shared" si="60"/>
        <v>66.101694915254228</v>
      </c>
      <c r="W263" s="52">
        <f t="shared" si="61"/>
        <v>66.101694915254228</v>
      </c>
      <c r="X263" s="52">
        <f t="shared" si="62"/>
        <v>67.796610169491515</v>
      </c>
      <c r="Y263" s="52">
        <f t="shared" si="63"/>
        <v>69.999388117236734</v>
      </c>
      <c r="Z263" s="52">
        <f t="shared" si="64"/>
        <v>69.999388117236734</v>
      </c>
      <c r="AA263" s="52">
        <f t="shared" si="65"/>
        <v>-3.8976932019824844</v>
      </c>
      <c r="AB263" s="52">
        <f t="shared" si="66"/>
        <v>-3.8976932019825057</v>
      </c>
      <c r="AC263" s="52">
        <f t="shared" si="67"/>
        <v>-3.8976932019825057</v>
      </c>
      <c r="AF263">
        <v>2.5499999999999998</v>
      </c>
      <c r="AG263">
        <v>1.54</v>
      </c>
      <c r="AH263" s="42" t="s">
        <v>484</v>
      </c>
    </row>
    <row r="264" spans="1:34" ht="15" x14ac:dyDescent="0.25">
      <c r="A264">
        <v>3.05</v>
      </c>
      <c r="B264">
        <v>2.96</v>
      </c>
      <c r="C264">
        <v>2.69</v>
      </c>
      <c r="D264" s="45">
        <f t="shared" ref="D264:D327" si="68">IF(OR($A264="",$B264="",$C264=""),"",(1/A264)+(1/B264)+(1/C264)-1)</f>
        <v>3.7453902192765121E-2</v>
      </c>
      <c r="E264" s="46">
        <f>IF(OR($A264="",$B264="",$C264=""),"",A264*'MPTO_working_3-way'!$I263)</f>
        <v>3.1642344016879336</v>
      </c>
      <c r="F264" s="47">
        <f>IF(OR($A264="",$B264="",$C264=""),"",B264*'MPTO_working_3-way'!$I263)</f>
        <v>3.0708635504905848</v>
      </c>
      <c r="G264" s="48">
        <f>IF(OR($A264="",$B264="",$C264=""),"",C264*'MPTO_working_3-way'!$I263)</f>
        <v>2.790750996898538</v>
      </c>
      <c r="H264" s="46">
        <f>IF(OR($A264="",$B264="",$C264=""),"",'MPTO_working_3-way'!E263)</f>
        <v>3.170735698475299</v>
      </c>
      <c r="I264" s="47">
        <f>IF(OR($A264="",$B264="",$C264=""),"",'MPTO_working_3-way'!F263)</f>
        <v>3.0735827660572599</v>
      </c>
      <c r="J264" s="48">
        <f>IF(OR($A264="",$B264="",$C264=""),"",'MPTO_working_3-way'!G263)</f>
        <v>2.7834794429064718</v>
      </c>
      <c r="K264" s="46">
        <f>IF(OR($A264="",$B264="",$C264=""),"",'OddsRatio_working_3-way'!H263)</f>
        <v>3.1675555972639513</v>
      </c>
      <c r="L264" s="47">
        <f>IF(OR($A264="",$B264="",$C264=""),"",'OddsRatio_working_3-way'!I263)</f>
        <v>3.0723946198230951</v>
      </c>
      <c r="M264" s="48">
        <f>IF(OR($A264="",$B264="",$C264=""),"",'OddsRatio_working_3-way'!J263)</f>
        <v>2.7869116875005253</v>
      </c>
      <c r="N264" s="49">
        <f t="shared" ref="N264:N327" si="69">(1/E264)* 100</f>
        <v>31.603221286847731</v>
      </c>
      <c r="O264" s="50">
        <f t="shared" ref="O264:O327" si="70">(1/F264)* 100</f>
        <v>32.564130042191074</v>
      </c>
      <c r="P264" s="50">
        <f t="shared" ref="P264:P327" si="71">(1/G264)* 100</f>
        <v>35.832648670961184</v>
      </c>
      <c r="Q264" t="s">
        <v>259</v>
      </c>
      <c r="R264" t="s">
        <v>267</v>
      </c>
      <c r="S264" s="40">
        <v>43963</v>
      </c>
      <c r="T264" s="52">
        <v>100</v>
      </c>
      <c r="U264" s="52">
        <f t="shared" si="59"/>
        <v>67.21311475409837</v>
      </c>
      <c r="V264" s="52">
        <f t="shared" si="60"/>
        <v>66.21621621621621</v>
      </c>
      <c r="W264" s="52">
        <f t="shared" si="61"/>
        <v>62.825278810408925</v>
      </c>
      <c r="X264" s="52">
        <f t="shared" si="62"/>
        <v>70.958504973374858</v>
      </c>
      <c r="Y264" s="52">
        <f t="shared" si="63"/>
        <v>69.961606435492712</v>
      </c>
      <c r="Z264" s="52">
        <f t="shared" si="64"/>
        <v>66.570669029685419</v>
      </c>
      <c r="AA264" s="52">
        <f t="shared" si="65"/>
        <v>-3.7453902192764872</v>
      </c>
      <c r="AB264" s="52">
        <f t="shared" si="66"/>
        <v>-3.7453902192765014</v>
      </c>
      <c r="AC264" s="52">
        <f t="shared" si="67"/>
        <v>-3.7453902192764943</v>
      </c>
      <c r="AF264">
        <v>2.5099999999999998</v>
      </c>
      <c r="AG264">
        <v>1.55</v>
      </c>
      <c r="AH264" s="42" t="s">
        <v>491</v>
      </c>
    </row>
    <row r="265" spans="1:34" ht="15" x14ac:dyDescent="0.25">
      <c r="A265">
        <v>1.65</v>
      </c>
      <c r="B265">
        <v>3.55</v>
      </c>
      <c r="C265">
        <v>6.36</v>
      </c>
      <c r="D265" s="45">
        <f t="shared" si="68"/>
        <v>4.4983451308192146E-2</v>
      </c>
      <c r="E265" s="46">
        <f>IF(OR($A265="",$B265="",$C265=""),"",A265*'MPTO_working_3-way'!$I264)</f>
        <v>1.7242226946585169</v>
      </c>
      <c r="F265" s="47">
        <f>IF(OR($A265="",$B265="",$C265=""),"",B265*'MPTO_working_3-way'!$I264)</f>
        <v>3.7096912521440819</v>
      </c>
      <c r="G265" s="48">
        <f>IF(OR($A265="",$B265="",$C265=""),"",C265*'MPTO_working_3-way'!$I264)</f>
        <v>6.6460947503201027</v>
      </c>
      <c r="H265" s="46">
        <f>IF(OR($A265="",$B265="",$C265=""),"",'MPTO_working_3-way'!E264)</f>
        <v>1.6918580887762606</v>
      </c>
      <c r="I265" s="47">
        <f>IF(OR($A265="",$B265="",$C265=""),"",'MPTO_working_3-way'!F264)</f>
        <v>3.7495923666888089</v>
      </c>
      <c r="J265" s="48">
        <f>IF(OR($A265="",$B265="",$C265=""),"",'MPTO_working_3-way'!G264)</f>
        <v>7.0304591518994499</v>
      </c>
      <c r="K265" s="46">
        <f>IF(OR($A265="",$B265="",$C265=""),"",'OddsRatio_working_3-way'!H264)</f>
        <v>1.7035323105594349</v>
      </c>
      <c r="L265" s="47">
        <f>IF(OR($A265="",$B265="",$C265=""),"",'OddsRatio_working_3-way'!I264)</f>
        <v>3.7600113721947062</v>
      </c>
      <c r="M265" s="48">
        <f>IF(OR($A265="",$B265="",$C265=""),"",'OddsRatio_working_3-way'!J264)</f>
        <v>6.8014356686131876</v>
      </c>
      <c r="N265" s="49">
        <f t="shared" si="69"/>
        <v>57.997148691866073</v>
      </c>
      <c r="O265" s="50">
        <f t="shared" si="70"/>
        <v>26.956421222980005</v>
      </c>
      <c r="P265" s="50">
        <f t="shared" si="71"/>
        <v>15.046430085153931</v>
      </c>
      <c r="Q265" t="s">
        <v>261</v>
      </c>
      <c r="R265" t="s">
        <v>268</v>
      </c>
      <c r="S265" s="40">
        <v>43963</v>
      </c>
      <c r="T265" s="52">
        <v>100</v>
      </c>
      <c r="U265" s="52">
        <f t="shared" si="59"/>
        <v>39.393939393939398</v>
      </c>
      <c r="V265" s="52">
        <f t="shared" si="60"/>
        <v>71.83098591549296</v>
      </c>
      <c r="W265" s="52">
        <f t="shared" si="61"/>
        <v>84.276729559748418</v>
      </c>
      <c r="X265" s="52">
        <f t="shared" si="62"/>
        <v>43.892284524758615</v>
      </c>
      <c r="Y265" s="52">
        <f t="shared" si="63"/>
        <v>76.329331046312177</v>
      </c>
      <c r="Z265" s="52">
        <f t="shared" si="64"/>
        <v>88.775074690567649</v>
      </c>
      <c r="AA265" s="52">
        <f t="shared" si="65"/>
        <v>-4.4983451308192173</v>
      </c>
      <c r="AB265" s="52">
        <f t="shared" si="66"/>
        <v>-4.4983451308192173</v>
      </c>
      <c r="AC265" s="52">
        <f t="shared" si="67"/>
        <v>-4.4983451308192315</v>
      </c>
      <c r="AF265">
        <v>2.4</v>
      </c>
      <c r="AG265">
        <v>1.6</v>
      </c>
      <c r="AH265" s="42" t="s">
        <v>504</v>
      </c>
    </row>
    <row r="266" spans="1:34" ht="15" x14ac:dyDescent="0.25">
      <c r="A266">
        <v>2.44</v>
      </c>
      <c r="B266">
        <v>2.92</v>
      </c>
      <c r="C266">
        <v>3.5</v>
      </c>
      <c r="D266" s="45">
        <f t="shared" si="68"/>
        <v>3.8016104712713883E-2</v>
      </c>
      <c r="E266" s="46">
        <f>IF(OR($A266="",$B266="",$C266=""),"",A266*'MPTO_working_3-way'!$I265)</f>
        <v>2.5327592954990217</v>
      </c>
      <c r="F266" s="47">
        <f>IF(OR($A266="",$B266="",$C266=""),"",B266*'MPTO_working_3-way'!$I265)</f>
        <v>3.0310070257611246</v>
      </c>
      <c r="G266" s="48">
        <f>IF(OR($A266="",$B266="",$C266=""),"",C266*'MPTO_working_3-way'!$I265)</f>
        <v>3.6330563664944986</v>
      </c>
      <c r="H266" s="46">
        <f>IF(OR($A266="",$B266="",$C266=""),"",'MPTO_working_3-way'!E265)</f>
        <v>2.5178513731825527</v>
      </c>
      <c r="I266" s="47">
        <f>IF(OR($A266="",$B266="",$C266=""),"",'MPTO_working_3-way'!F265)</f>
        <v>3.0321984435797669</v>
      </c>
      <c r="J266" s="48">
        <f>IF(OR($A266="",$B266="",$C266=""),"",'MPTO_working_3-way'!G265)</f>
        <v>3.6624368464340273</v>
      </c>
      <c r="K266" s="46">
        <f>IF(OR($A266="",$B266="",$C266=""),"",'OddsRatio_working_3-way'!H265)</f>
        <v>2.5246879460664622</v>
      </c>
      <c r="L266" s="47">
        <f>IF(OR($A266="",$B266="",$C266=""),"",'OddsRatio_working_3-way'!I265)</f>
        <v>3.0329172614219493</v>
      </c>
      <c r="M266" s="48">
        <f>IF(OR($A266="",$B266="",$C266=""),"",'OddsRatio_working_3-way'!J265)</f>
        <v>3.6470276841431626</v>
      </c>
      <c r="N266" s="49">
        <f t="shared" si="69"/>
        <v>39.482630733094325</v>
      </c>
      <c r="O266" s="50">
        <f t="shared" si="70"/>
        <v>32.992335270119909</v>
      </c>
      <c r="P266" s="50">
        <f t="shared" si="71"/>
        <v>27.525033996785751</v>
      </c>
      <c r="Q266" t="s">
        <v>253</v>
      </c>
      <c r="R266" t="s">
        <v>255</v>
      </c>
      <c r="S266" s="40">
        <v>43963</v>
      </c>
      <c r="T266" s="52">
        <v>100</v>
      </c>
      <c r="U266" s="52">
        <f t="shared" si="59"/>
        <v>59.016393442622956</v>
      </c>
      <c r="V266" s="52">
        <f t="shared" si="60"/>
        <v>65.753424657534239</v>
      </c>
      <c r="W266" s="52">
        <f t="shared" si="61"/>
        <v>71.428571428571431</v>
      </c>
      <c r="X266" s="52">
        <f t="shared" si="62"/>
        <v>62.818003913894316</v>
      </c>
      <c r="Y266" s="52">
        <f t="shared" si="63"/>
        <v>69.555035128805613</v>
      </c>
      <c r="Z266" s="52">
        <f t="shared" si="64"/>
        <v>75.230181899842805</v>
      </c>
      <c r="AA266" s="52">
        <f t="shared" si="65"/>
        <v>-3.8016104712713599</v>
      </c>
      <c r="AB266" s="52">
        <f t="shared" si="66"/>
        <v>-3.8016104712713741</v>
      </c>
      <c r="AC266" s="52">
        <f t="shared" si="67"/>
        <v>-3.8016104712713741</v>
      </c>
      <c r="AF266">
        <v>2.6</v>
      </c>
      <c r="AG266">
        <v>1.52</v>
      </c>
      <c r="AH266" s="42" t="s">
        <v>487</v>
      </c>
    </row>
    <row r="267" spans="1:34" ht="15" x14ac:dyDescent="0.25">
      <c r="A267">
        <v>3.26</v>
      </c>
      <c r="B267">
        <v>2.9</v>
      </c>
      <c r="C267">
        <v>2.58</v>
      </c>
      <c r="D267" s="45">
        <f t="shared" si="68"/>
        <v>3.9172951689371516E-2</v>
      </c>
      <c r="E267" s="46">
        <f>IF(OR($A267="",$B267="",$C267=""),"",A267*'MPTO_working_3-way'!$I266)</f>
        <v>3.3877038225073508</v>
      </c>
      <c r="F267" s="47">
        <f>IF(OR($A267="",$B267="",$C267=""),"",B267*'MPTO_working_3-way'!$I266)</f>
        <v>3.0136015598991772</v>
      </c>
      <c r="G267" s="48">
        <f>IF(OR($A267="",$B267="",$C267=""),"",C267*'MPTO_working_3-way'!$I266)</f>
        <v>2.6810662153585785</v>
      </c>
      <c r="H267" s="46">
        <f>IF(OR($A267="",$B267="",$C267=""),"",'MPTO_working_3-way'!E266)</f>
        <v>3.4049413415775884</v>
      </c>
      <c r="I267" s="47">
        <f>IF(OR($A267="",$B267="",$C267=""),"",'MPTO_working_3-way'!F266)</f>
        <v>3.0141368839210245</v>
      </c>
      <c r="J267" s="48">
        <f>IF(OR($A267="",$B267="",$C267=""),"",'MPTO_working_3-way'!G266)</f>
        <v>2.6699471512618165</v>
      </c>
      <c r="K267" s="46">
        <f>IF(OR($A267="",$B267="",$C267=""),"",'OddsRatio_working_3-way'!H266)</f>
        <v>3.3961181196188903</v>
      </c>
      <c r="L267" s="47">
        <f>IF(OR($A267="",$B267="",$C267=""),"",'OddsRatio_working_3-way'!I266)</f>
        <v>3.014435587290218</v>
      </c>
      <c r="M267" s="48">
        <f>IF(OR($A267="",$B267="",$C267=""),"",'OddsRatio_working_3-way'!J266)</f>
        <v>2.6751622252202867</v>
      </c>
      <c r="N267" s="49">
        <f t="shared" si="69"/>
        <v>29.518519103003143</v>
      </c>
      <c r="O267" s="50">
        <f t="shared" si="70"/>
        <v>33.182886991651806</v>
      </c>
      <c r="P267" s="50">
        <f t="shared" si="71"/>
        <v>37.298593905345051</v>
      </c>
      <c r="Q267" t="s">
        <v>265</v>
      </c>
      <c r="R267" t="s">
        <v>256</v>
      </c>
      <c r="S267" s="40">
        <v>43963</v>
      </c>
      <c r="T267" s="52">
        <v>100</v>
      </c>
      <c r="U267" s="52">
        <f t="shared" si="59"/>
        <v>69.325153374233125</v>
      </c>
      <c r="V267" s="52">
        <f t="shared" si="60"/>
        <v>65.517241379310349</v>
      </c>
      <c r="W267" s="52">
        <f t="shared" si="61"/>
        <v>61.240310077519375</v>
      </c>
      <c r="X267" s="52">
        <f t="shared" si="62"/>
        <v>73.242448543170283</v>
      </c>
      <c r="Y267" s="52">
        <f t="shared" si="63"/>
        <v>69.434536548247493</v>
      </c>
      <c r="Z267" s="52">
        <f t="shared" si="64"/>
        <v>65.157605246456527</v>
      </c>
      <c r="AA267" s="52">
        <f t="shared" si="65"/>
        <v>-3.9172951689371587</v>
      </c>
      <c r="AB267" s="52">
        <f t="shared" si="66"/>
        <v>-3.9172951689371445</v>
      </c>
      <c r="AC267" s="52">
        <f t="shared" si="67"/>
        <v>-3.9172951689371516</v>
      </c>
      <c r="AF267">
        <v>2.64</v>
      </c>
      <c r="AG267">
        <v>1.51</v>
      </c>
      <c r="AH267" s="42" t="s">
        <v>491</v>
      </c>
    </row>
    <row r="268" spans="1:34" ht="15" x14ac:dyDescent="0.25">
      <c r="A268">
        <v>2.2999999999999998</v>
      </c>
      <c r="B268">
        <v>2.94</v>
      </c>
      <c r="C268">
        <v>3.78</v>
      </c>
      <c r="D268" s="45">
        <f t="shared" si="68"/>
        <v>3.9468927667685616E-2</v>
      </c>
      <c r="E268" s="46">
        <f>IF(OR($A268="",$B268="",$C268=""),"",A268*'MPTO_working_3-way'!$I267)</f>
        <v>2.3907785336356766</v>
      </c>
      <c r="F268" s="47">
        <f>IF(OR($A268="",$B268="",$C268=""),"",B268*'MPTO_working_3-way'!$I267)</f>
        <v>3.0560386473429957</v>
      </c>
      <c r="G268" s="48">
        <f>IF(OR($A268="",$B268="",$C268=""),"",C268*'MPTO_working_3-way'!$I267)</f>
        <v>3.9291925465838515</v>
      </c>
      <c r="H268" s="46">
        <f>IF(OR($A268="",$B268="",$C268=""),"",'MPTO_working_3-way'!E267)</f>
        <v>2.3717685572501233</v>
      </c>
      <c r="I268" s="47">
        <f>IF(OR($A268="",$B268="",$C268=""),"",'MPTO_working_3-way'!F267)</f>
        <v>3.0582934101644952</v>
      </c>
      <c r="J268" s="48">
        <f>IF(OR($A268="",$B268="",$C268=""),"",'MPTO_working_3-way'!G267)</f>
        <v>3.9778203843304731</v>
      </c>
      <c r="K268" s="46">
        <f>IF(OR($A268="",$B268="",$C268=""),"",'OddsRatio_working_3-way'!H267)</f>
        <v>2.3802680053271761</v>
      </c>
      <c r="L268" s="47">
        <f>IF(OR($A268="",$B268="",$C268=""),"",'OddsRatio_working_3-way'!I267)</f>
        <v>3.0597845617959396</v>
      </c>
      <c r="M268" s="48">
        <f>IF(OR($A268="",$B268="",$C268=""),"",'OddsRatio_working_3-way'!J267)</f>
        <v>3.9516500421611918</v>
      </c>
      <c r="N268" s="49">
        <f t="shared" si="69"/>
        <v>41.827379070502687</v>
      </c>
      <c r="O268" s="50">
        <f t="shared" si="70"/>
        <v>32.722099272842229</v>
      </c>
      <c r="P268" s="50">
        <f t="shared" si="71"/>
        <v>25.450521656655074</v>
      </c>
      <c r="Q268" t="s">
        <v>258</v>
      </c>
      <c r="R268" t="s">
        <v>462</v>
      </c>
      <c r="S268" s="40">
        <v>43963</v>
      </c>
      <c r="T268" s="52">
        <v>100</v>
      </c>
      <c r="U268" s="52">
        <f t="shared" si="59"/>
        <v>56.521739130434774</v>
      </c>
      <c r="V268" s="52">
        <f t="shared" si="60"/>
        <v>65.986394557823132</v>
      </c>
      <c r="W268" s="52">
        <f t="shared" si="61"/>
        <v>73.544973544973558</v>
      </c>
      <c r="X268" s="52">
        <f t="shared" si="62"/>
        <v>60.468631897203331</v>
      </c>
      <c r="Y268" s="52">
        <f t="shared" si="63"/>
        <v>69.933287324591674</v>
      </c>
      <c r="Z268" s="52">
        <f t="shared" si="64"/>
        <v>77.4918663117421</v>
      </c>
      <c r="AA268" s="52">
        <f t="shared" si="65"/>
        <v>-3.9468927667685563</v>
      </c>
      <c r="AB268" s="52">
        <f t="shared" si="66"/>
        <v>-3.9468927667685421</v>
      </c>
      <c r="AC268" s="52">
        <f t="shared" si="67"/>
        <v>-3.9468927667685421</v>
      </c>
      <c r="AF268">
        <v>2.72</v>
      </c>
      <c r="AG268">
        <v>1.47</v>
      </c>
      <c r="AH268" s="42" t="s">
        <v>484</v>
      </c>
    </row>
    <row r="269" spans="1:34" ht="15" x14ac:dyDescent="0.25">
      <c r="A269">
        <v>2.41</v>
      </c>
      <c r="B269">
        <v>3.31</v>
      </c>
      <c r="C269">
        <v>3.11</v>
      </c>
      <c r="D269" s="45">
        <f t="shared" si="68"/>
        <v>3.8595971321605749E-2</v>
      </c>
      <c r="E269" s="46">
        <f>IF(OR($A269="",$B269="",$C269=""),"",A269*'MPTO_working_3-way'!$I268)</f>
        <v>2.5030162908850699</v>
      </c>
      <c r="F269" s="47">
        <f>IF(OR($A269="",$B269="",$C269=""),"",B269*'MPTO_working_3-way'!$I268)</f>
        <v>3.4377526650745152</v>
      </c>
      <c r="G269" s="48">
        <f>IF(OR($A269="",$B269="",$C269=""),"",C269*'MPTO_working_3-way'!$I268)</f>
        <v>3.2300334708101937</v>
      </c>
      <c r="H269" s="46">
        <f>IF(OR($A269="",$B269="",$C269=""),"",'MPTO_working_3-way'!E268)</f>
        <v>2.4871140410350874</v>
      </c>
      <c r="I269" s="47">
        <f>IF(OR($A269="",$B269="",$C269=""),"",'MPTO_working_3-way'!F268)</f>
        <v>3.457223157370469</v>
      </c>
      <c r="J269" s="48">
        <f>IF(OR($A269="",$B269="",$C269=""),"",'MPTO_working_3-way'!G268)</f>
        <v>3.239620983589945</v>
      </c>
      <c r="K269" s="46">
        <f>IF(OR($A269="",$B269="",$C269=""),"",'OddsRatio_working_3-way'!H268)</f>
        <v>2.4941577844599898</v>
      </c>
      <c r="L269" s="47">
        <f>IF(OR($A269="",$B269="",$C269=""),"",'OddsRatio_working_3-way'!I268)</f>
        <v>3.4478755192216854</v>
      </c>
      <c r="M269" s="48">
        <f>IF(OR($A269="",$B269="",$C269=""),"",'OddsRatio_working_3-way'!J268)</f>
        <v>3.2359382448301974</v>
      </c>
      <c r="N269" s="49">
        <f t="shared" si="69"/>
        <v>39.95179750293989</v>
      </c>
      <c r="O269" s="50">
        <f t="shared" si="70"/>
        <v>29.088770991566506</v>
      </c>
      <c r="P269" s="50">
        <f t="shared" si="71"/>
        <v>30.959431505493619</v>
      </c>
      <c r="Q269" t="s">
        <v>252</v>
      </c>
      <c r="R269" t="s">
        <v>263</v>
      </c>
      <c r="S269" s="40">
        <v>43963</v>
      </c>
      <c r="T269" s="52">
        <v>100</v>
      </c>
      <c r="U269" s="52">
        <f t="shared" si="59"/>
        <v>58.50622406639004</v>
      </c>
      <c r="V269" s="52">
        <f t="shared" si="60"/>
        <v>69.78851963746223</v>
      </c>
      <c r="W269" s="52">
        <f t="shared" si="61"/>
        <v>67.845659163987136</v>
      </c>
      <c r="X269" s="52">
        <f t="shared" si="62"/>
        <v>62.365821198550634</v>
      </c>
      <c r="Y269" s="52">
        <f t="shared" si="63"/>
        <v>73.648116769622817</v>
      </c>
      <c r="Z269" s="52">
        <f t="shared" si="64"/>
        <v>71.705256296147724</v>
      </c>
      <c r="AA269" s="52">
        <f t="shared" si="65"/>
        <v>-3.8595971321605944</v>
      </c>
      <c r="AB269" s="52">
        <f t="shared" si="66"/>
        <v>-3.8595971321605873</v>
      </c>
      <c r="AC269" s="52">
        <f t="shared" si="67"/>
        <v>-3.8595971321605873</v>
      </c>
      <c r="AF269">
        <v>2.14</v>
      </c>
      <c r="AG269">
        <v>1.74</v>
      </c>
      <c r="AH269" s="42" t="s">
        <v>493</v>
      </c>
    </row>
    <row r="270" spans="1:34" ht="15" x14ac:dyDescent="0.25">
      <c r="A270">
        <v>2.61</v>
      </c>
      <c r="B270">
        <v>2.95</v>
      </c>
      <c r="C270">
        <v>3.06</v>
      </c>
      <c r="D270" s="45">
        <f t="shared" si="68"/>
        <v>4.8922198920479998E-2</v>
      </c>
      <c r="E270" s="46">
        <f>IF(OR($A270="",$B270="",$C270=""),"",A270*'MPTO_working_3-way'!$I269)</f>
        <v>2.7376869391824528</v>
      </c>
      <c r="F270" s="47">
        <f>IF(OR($A270="",$B270="",$C270=""),"",B270*'MPTO_working_3-way'!$I269)</f>
        <v>3.0943204868154162</v>
      </c>
      <c r="G270" s="48">
        <f>IF(OR($A270="",$B270="",$C270=""),"",C270*'MPTO_working_3-way'!$I269)</f>
        <v>3.2097019286966688</v>
      </c>
      <c r="H270" s="46">
        <f>IF(OR($A270="",$B270="",$C270=""),"",'MPTO_working_3-way'!E269)</f>
        <v>2.726025970780269</v>
      </c>
      <c r="I270" s="47">
        <f>IF(OR($A270="",$B270="",$C270=""),"",'MPTO_working_3-way'!F269)</f>
        <v>3.0990872607166962</v>
      </c>
      <c r="J270" s="48">
        <f>IF(OR($A270="",$B270="",$C270=""),"",'MPTO_working_3-way'!G269)</f>
        <v>3.2207157884376425</v>
      </c>
      <c r="K270" s="46">
        <f>IF(OR($A270="",$B270="",$C270=""),"",'OddsRatio_working_3-way'!H269)</f>
        <v>2.7314306151102943</v>
      </c>
      <c r="L270" s="47">
        <f>IF(OR($A270="",$B270="",$C270=""),"",'OddsRatio_working_3-way'!I269)</f>
        <v>3.0970743474938338</v>
      </c>
      <c r="M270" s="48">
        <f>IF(OR($A270="",$B270="",$C270=""),"",'OddsRatio_working_3-way'!J269)</f>
        <v>3.2153708491473325</v>
      </c>
      <c r="N270" s="49">
        <f t="shared" si="69"/>
        <v>36.527185986379692</v>
      </c>
      <c r="O270" s="50">
        <f t="shared" si="70"/>
        <v>32.317273025237625</v>
      </c>
      <c r="P270" s="50">
        <f t="shared" si="71"/>
        <v>31.155540988382679</v>
      </c>
      <c r="Q270" t="s">
        <v>338</v>
      </c>
      <c r="R270" t="s">
        <v>88</v>
      </c>
      <c r="S270" s="40">
        <v>43963</v>
      </c>
      <c r="T270" s="52">
        <v>100</v>
      </c>
      <c r="U270" s="52">
        <f t="shared" si="59"/>
        <v>61.685823754789276</v>
      </c>
      <c r="V270" s="52">
        <f t="shared" si="60"/>
        <v>66.101694915254228</v>
      </c>
      <c r="W270" s="52">
        <f t="shared" si="61"/>
        <v>67.320261437908499</v>
      </c>
      <c r="X270" s="52">
        <f t="shared" si="62"/>
        <v>66.578043646837259</v>
      </c>
      <c r="Y270" s="52">
        <f t="shared" si="63"/>
        <v>70.993914807302232</v>
      </c>
      <c r="Z270" s="52">
        <f t="shared" si="64"/>
        <v>72.212481329956489</v>
      </c>
      <c r="AA270" s="52">
        <f t="shared" si="65"/>
        <v>-4.8922198920479829</v>
      </c>
      <c r="AB270" s="52">
        <f t="shared" si="66"/>
        <v>-4.8922198920480042</v>
      </c>
      <c r="AC270" s="52">
        <f t="shared" si="67"/>
        <v>-4.89221989204799</v>
      </c>
      <c r="AF270">
        <v>2.6</v>
      </c>
      <c r="AG270">
        <v>1.5</v>
      </c>
      <c r="AH270" s="42" t="s">
        <v>493</v>
      </c>
    </row>
    <row r="271" spans="1:34" ht="15" x14ac:dyDescent="0.25">
      <c r="A271">
        <v>1.1599999999999999</v>
      </c>
      <c r="B271">
        <v>7.6</v>
      </c>
      <c r="C271">
        <v>15.08</v>
      </c>
      <c r="D271" s="45">
        <f t="shared" si="68"/>
        <v>5.996091023314265E-2</v>
      </c>
      <c r="E271" s="46">
        <f>IF(OR($A271="",$B271="",$C271=""),"",A271*'MPTO_working_3-way'!$I270)</f>
        <v>1.2295546558704453</v>
      </c>
      <c r="F271" s="47">
        <f>IF(OR($A271="",$B271="",$C271=""),"",B271*'MPTO_working_3-way'!$I270)</f>
        <v>8.0557029177718835</v>
      </c>
      <c r="G271" s="48">
        <f>IF(OR($A271="",$B271="",$C271=""),"",C271*'MPTO_working_3-way'!$I270)</f>
        <v>15.984210526315792</v>
      </c>
      <c r="H271" s="46">
        <f>IF(OR($A271="",$B271="",$C271=""),"",'MPTO_working_3-way'!E270)</f>
        <v>1.187532812025089</v>
      </c>
      <c r="I271" s="47">
        <f>IF(OR($A271="",$B271="",$C271=""),"",'MPTO_working_3-way'!F270)</f>
        <v>8.9612176814011679</v>
      </c>
      <c r="J271" s="48">
        <f>IF(OR($A271="",$B271="",$C271=""),"",'MPTO_working_3-way'!G270)</f>
        <v>21.586137619286806</v>
      </c>
      <c r="K271" s="46">
        <f>IF(OR($A271="",$B271="",$C271=""),"",'OddsRatio_working_3-way'!H270)</f>
        <v>1.1966796153029564</v>
      </c>
      <c r="L271" s="47">
        <f>IF(OR($A271="",$B271="",$C271=""),"",'OddsRatio_working_3-way'!I270)</f>
        <v>9.1130341312469465</v>
      </c>
      <c r="M271" s="48">
        <f>IF(OR($A271="",$B271="",$C271=""),"",'OddsRatio_working_3-way'!J270)</f>
        <v>18.307806146660148</v>
      </c>
      <c r="N271" s="49">
        <f t="shared" si="69"/>
        <v>81.330260125123473</v>
      </c>
      <c r="O271" s="50">
        <f t="shared" si="70"/>
        <v>12.413566019097793</v>
      </c>
      <c r="P271" s="50">
        <f t="shared" si="71"/>
        <v>6.2561738557787283</v>
      </c>
      <c r="Q271" t="s">
        <v>89</v>
      </c>
      <c r="R271" t="s">
        <v>339</v>
      </c>
      <c r="S271" s="40">
        <v>43963</v>
      </c>
      <c r="T271" s="52">
        <v>100</v>
      </c>
      <c r="U271" s="52">
        <f t="shared" si="59"/>
        <v>13.793103448275851</v>
      </c>
      <c r="V271" s="52">
        <f t="shared" si="60"/>
        <v>86.84210526315789</v>
      </c>
      <c r="W271" s="52">
        <f t="shared" si="61"/>
        <v>93.368700265252002</v>
      </c>
      <c r="X271" s="52">
        <f t="shared" si="62"/>
        <v>19.789194471590115</v>
      </c>
      <c r="Y271" s="52">
        <f t="shared" si="63"/>
        <v>92.838196286472154</v>
      </c>
      <c r="Z271" s="52">
        <f t="shared" si="64"/>
        <v>99.364791288566252</v>
      </c>
      <c r="AA271" s="52">
        <f t="shared" si="65"/>
        <v>-5.9960910233142641</v>
      </c>
      <c r="AB271" s="52">
        <f t="shared" si="66"/>
        <v>-5.9960910233142641</v>
      </c>
      <c r="AC271" s="52">
        <f t="shared" si="67"/>
        <v>-5.9960910233142499</v>
      </c>
      <c r="AF271">
        <v>1.51</v>
      </c>
      <c r="AG271">
        <v>2.52</v>
      </c>
      <c r="AH271" s="42" t="s">
        <v>501</v>
      </c>
    </row>
    <row r="272" spans="1:34" ht="15" x14ac:dyDescent="0.25">
      <c r="A272">
        <v>5.39</v>
      </c>
      <c r="B272">
        <v>3.85</v>
      </c>
      <c r="C272">
        <v>1.72</v>
      </c>
      <c r="D272" s="45">
        <f t="shared" si="68"/>
        <v>2.6664365534797341E-2</v>
      </c>
      <c r="E272" s="46">
        <f>IF(OR($A272="",$B272="",$C272=""),"",A272*'MPTO_working_3-way'!$I271)</f>
        <v>5.5337209302325574</v>
      </c>
      <c r="F272" s="47">
        <f>IF(OR($A272="",$B272="",$C272=""),"",B272*'MPTO_working_3-way'!$I271)</f>
        <v>3.9526578073089698</v>
      </c>
      <c r="G272" s="48">
        <f>IF(OR($A272="",$B272="",$C272=""),"",C272*'MPTO_working_3-way'!$I271)</f>
        <v>1.7658627087198513</v>
      </c>
      <c r="H272" s="46">
        <f>IF(OR($A272="",$B272="",$C272=""),"",'MPTO_working_3-way'!E271)</f>
        <v>5.661211529066926</v>
      </c>
      <c r="I272" s="47">
        <f>IF(OR($A272="",$B272="",$C272=""),"",'MPTO_working_3-way'!F271)</f>
        <v>3.9864121087031301</v>
      </c>
      <c r="J272" s="48">
        <f>IF(OR($A272="",$B272="",$C272=""),"",'MPTO_working_3-way'!G271)</f>
        <v>1.7467028412088326</v>
      </c>
      <c r="K272" s="46">
        <f>IF(OR($A272="",$B272="",$C272=""),"",'OddsRatio_working_3-way'!H271)</f>
        <v>5.5953245184611999</v>
      </c>
      <c r="L272" s="47">
        <f>IF(OR($A272="",$B272="",$C272=""),"",'OddsRatio_working_3-way'!I271)</f>
        <v>3.9832972386365433</v>
      </c>
      <c r="M272" s="48">
        <f>IF(OR($A272="",$B272="",$C272=""),"",'OddsRatio_working_3-way'!J271)</f>
        <v>1.753675091866074</v>
      </c>
      <c r="N272" s="49">
        <f t="shared" si="69"/>
        <v>18.071023324227781</v>
      </c>
      <c r="O272" s="50">
        <f t="shared" si="70"/>
        <v>25.299432653918892</v>
      </c>
      <c r="P272" s="50">
        <f t="shared" si="71"/>
        <v>56.629544021853341</v>
      </c>
      <c r="Q272" t="s">
        <v>196</v>
      </c>
      <c r="R272" t="s">
        <v>51</v>
      </c>
      <c r="S272" s="40">
        <v>43963</v>
      </c>
      <c r="T272" s="52">
        <v>100</v>
      </c>
      <c r="U272" s="52">
        <f t="shared" si="59"/>
        <v>81.447124304267163</v>
      </c>
      <c r="V272" s="52">
        <f t="shared" si="60"/>
        <v>74.025974025974023</v>
      </c>
      <c r="W272" s="52">
        <f t="shared" si="61"/>
        <v>41.860465116279073</v>
      </c>
      <c r="X272" s="52">
        <f t="shared" si="62"/>
        <v>84.113560857746904</v>
      </c>
      <c r="Y272" s="52">
        <f t="shared" si="63"/>
        <v>76.692410579453778</v>
      </c>
      <c r="Z272" s="52">
        <f t="shared" si="64"/>
        <v>44.526901669758814</v>
      </c>
      <c r="AA272" s="52">
        <f t="shared" si="65"/>
        <v>-2.6664365534797412</v>
      </c>
      <c r="AB272" s="52">
        <f t="shared" si="66"/>
        <v>-2.6664365534797554</v>
      </c>
      <c r="AC272" s="52">
        <f t="shared" si="67"/>
        <v>-2.6664365534797412</v>
      </c>
      <c r="AF272">
        <v>1.69</v>
      </c>
      <c r="AG272">
        <v>2.29</v>
      </c>
      <c r="AH272" s="42" t="s">
        <v>491</v>
      </c>
    </row>
    <row r="273" spans="1:34" ht="15" x14ac:dyDescent="0.25">
      <c r="A273">
        <v>1.42</v>
      </c>
      <c r="B273">
        <v>5.18</v>
      </c>
      <c r="C273">
        <v>7.84</v>
      </c>
      <c r="D273" s="45">
        <f t="shared" si="68"/>
        <v>2.4826565571032466E-2</v>
      </c>
      <c r="E273" s="46">
        <f>IF(OR($A273="",$B273="",$C273=""),"",A273*'MPTO_working_3-way'!$I272)</f>
        <v>1.455253723110866</v>
      </c>
      <c r="F273" s="47">
        <f>IF(OR($A273="",$B273="",$C273=""),"",B273*'MPTO_working_3-way'!$I272)</f>
        <v>5.3086016096579476</v>
      </c>
      <c r="G273" s="48">
        <f>IF(OR($A273="",$B273="",$C273=""),"",C273*'MPTO_working_3-way'!$I272)</f>
        <v>8.0346402740768941</v>
      </c>
      <c r="H273" s="46">
        <f>IF(OR($A273="",$B273="",$C273=""),"",'MPTO_working_3-way'!E272)</f>
        <v>1.4368851841412742</v>
      </c>
      <c r="I273" s="47">
        <f>IF(OR($A273="",$B273="",$C273=""),"",'MPTO_working_3-way'!F272)</f>
        <v>5.4119971830689844</v>
      </c>
      <c r="J273" s="48">
        <f>IF(OR($A273="",$B273="",$C273=""),"",'MPTO_working_3-way'!G272)</f>
        <v>8.3839515419936852</v>
      </c>
      <c r="K273" s="46">
        <f>IF(OR($A273="",$B273="",$C273=""),"",'OddsRatio_working_3-way'!H272)</f>
        <v>1.4426384250764139</v>
      </c>
      <c r="L273" s="47">
        <f>IF(OR($A273="",$B273="",$C273=""),"",'OddsRatio_working_3-way'!I272)</f>
        <v>5.4053062305224078</v>
      </c>
      <c r="M273" s="48">
        <f>IF(OR($A273="",$B273="",$C273=""),"",'OddsRatio_working_3-way'!J272)</f>
        <v>8.2086829226730309</v>
      </c>
      <c r="N273" s="49">
        <f t="shared" si="69"/>
        <v>68.716539536646621</v>
      </c>
      <c r="O273" s="50">
        <f t="shared" si="70"/>
        <v>18.837352537073009</v>
      </c>
      <c r="P273" s="50">
        <f t="shared" si="71"/>
        <v>12.44610792628038</v>
      </c>
      <c r="Q273" t="s">
        <v>53</v>
      </c>
      <c r="R273" t="s">
        <v>104</v>
      </c>
      <c r="S273" s="40">
        <v>43963</v>
      </c>
      <c r="T273" s="52">
        <v>100</v>
      </c>
      <c r="U273" s="52">
        <f t="shared" si="59"/>
        <v>29.577464788732396</v>
      </c>
      <c r="V273" s="52">
        <f t="shared" si="60"/>
        <v>80.6949806949807</v>
      </c>
      <c r="W273" s="52">
        <f t="shared" si="61"/>
        <v>87.244897959183675</v>
      </c>
      <c r="X273" s="52">
        <f t="shared" si="62"/>
        <v>32.060121345835633</v>
      </c>
      <c r="Y273" s="52">
        <f t="shared" si="63"/>
        <v>83.17763725208394</v>
      </c>
      <c r="Z273" s="52">
        <f t="shared" si="64"/>
        <v>89.727554516286915</v>
      </c>
      <c r="AA273" s="52">
        <f t="shared" si="65"/>
        <v>-2.4826565571032368</v>
      </c>
      <c r="AB273" s="52">
        <f t="shared" si="66"/>
        <v>-2.4826565571032404</v>
      </c>
      <c r="AC273" s="52">
        <f t="shared" si="67"/>
        <v>-2.4826565571032404</v>
      </c>
      <c r="AF273">
        <v>1.54</v>
      </c>
      <c r="AG273">
        <v>2.62</v>
      </c>
      <c r="AH273" s="42" t="s">
        <v>489</v>
      </c>
    </row>
    <row r="274" spans="1:34" ht="15" x14ac:dyDescent="0.25">
      <c r="A274">
        <v>1.49</v>
      </c>
      <c r="B274">
        <v>4.91</v>
      </c>
      <c r="C274">
        <v>6.59</v>
      </c>
      <c r="D274" s="45">
        <f t="shared" si="68"/>
        <v>2.6551995662636996E-2</v>
      </c>
      <c r="E274" s="46">
        <f>IF(OR($A274="",$B274="",$C274=""),"",A274*'MPTO_working_3-way'!$I273)</f>
        <v>1.5295624735373292</v>
      </c>
      <c r="F274" s="47">
        <f>IF(OR($A274="",$B274="",$C274=""),"",B274*'MPTO_working_3-way'!$I273)</f>
        <v>5.0403702987035475</v>
      </c>
      <c r="G274" s="48">
        <f>IF(OR($A274="",$B274="",$C274=""),"",C274*'MPTO_working_3-way'!$I273)</f>
        <v>6.7649776514167774</v>
      </c>
      <c r="H274" s="46">
        <f>IF(OR($A274="",$B274="",$C274=""),"",'MPTO_working_3-way'!E273)</f>
        <v>1.5099119505288312</v>
      </c>
      <c r="I274" s="47">
        <f>IF(OR($A274="",$B274="",$C274=""),"",'MPTO_working_3-way'!F273)</f>
        <v>5.1330664696372583</v>
      </c>
      <c r="J274" s="48">
        <f>IF(OR($A274="",$B274="",$C274=""),"",'MPTO_working_3-way'!G273)</f>
        <v>6.9981747259149492</v>
      </c>
      <c r="K274" s="46">
        <f>IF(OR($A274="",$B274="",$C274=""),"",'OddsRatio_working_3-way'!H273)</f>
        <v>1.5162540329290513</v>
      </c>
      <c r="L274" s="47">
        <f>IF(OR($A274="",$B274="",$C274=""),"",'OddsRatio_working_3-way'!I273)</f>
        <v>5.1194964668420235</v>
      </c>
      <c r="M274" s="48">
        <f>IF(OR($A274="",$B274="",$C274=""),"",'OddsRatio_working_3-way'!J273)</f>
        <v>6.8895102940273443</v>
      </c>
      <c r="N274" s="49">
        <f t="shared" si="69"/>
        <v>65.378172993964654</v>
      </c>
      <c r="O274" s="50">
        <f t="shared" si="70"/>
        <v>19.839812171284592</v>
      </c>
      <c r="P274" s="50">
        <f t="shared" si="71"/>
        <v>14.782014834750736</v>
      </c>
      <c r="Q274" t="s">
        <v>143</v>
      </c>
      <c r="R274" t="s">
        <v>100</v>
      </c>
      <c r="S274" s="40">
        <v>43963</v>
      </c>
      <c r="T274" s="52">
        <v>100</v>
      </c>
      <c r="U274" s="52">
        <f t="shared" si="59"/>
        <v>32.885906040268459</v>
      </c>
      <c r="V274" s="52">
        <f t="shared" si="60"/>
        <v>79.633401221995925</v>
      </c>
      <c r="W274" s="52">
        <f t="shared" si="61"/>
        <v>84.825493171471919</v>
      </c>
      <c r="X274" s="52">
        <f t="shared" si="62"/>
        <v>35.541105606532142</v>
      </c>
      <c r="Y274" s="52">
        <f t="shared" si="63"/>
        <v>82.288600788259615</v>
      </c>
      <c r="Z274" s="52">
        <f t="shared" si="64"/>
        <v>87.480692737735623</v>
      </c>
      <c r="AA274" s="52">
        <f t="shared" si="65"/>
        <v>-2.6551995662636827</v>
      </c>
      <c r="AB274" s="52">
        <f t="shared" si="66"/>
        <v>-2.6551995662636898</v>
      </c>
      <c r="AC274" s="52">
        <f t="shared" si="67"/>
        <v>-2.655199566263704</v>
      </c>
      <c r="AF274">
        <v>1.44</v>
      </c>
      <c r="AG274">
        <v>2.94</v>
      </c>
      <c r="AH274" s="42" t="s">
        <v>490</v>
      </c>
    </row>
    <row r="275" spans="1:34" ht="15" x14ac:dyDescent="0.25">
      <c r="A275">
        <v>2.13</v>
      </c>
      <c r="B275">
        <v>3.08</v>
      </c>
      <c r="C275">
        <v>4.28</v>
      </c>
      <c r="D275" s="45">
        <f t="shared" si="68"/>
        <v>2.7803752563526185E-2</v>
      </c>
      <c r="E275" s="46">
        <f>IF(OR($A275="",$B275="",$C275=""),"",A275*'MPTO_working_3-way'!$I274)</f>
        <v>2.1892219929603107</v>
      </c>
      <c r="F275" s="47">
        <f>IF(OR($A275="",$B275="",$C275=""),"",B275*'MPTO_working_3-way'!$I274)</f>
        <v>3.1656355578956608</v>
      </c>
      <c r="G275" s="48">
        <f>IF(OR($A275="",$B275="",$C275=""),"",C275*'MPTO_working_3-way'!$I274)</f>
        <v>4.3990000609718924</v>
      </c>
      <c r="H275" s="46">
        <f>IF(OR($A275="",$B275="",$C275=""),"",'MPTO_working_3-way'!E274)</f>
        <v>2.1728943785295929</v>
      </c>
      <c r="I275" s="47">
        <f>IF(OR($A275="",$B275="",$C275=""),"",'MPTO_working_3-way'!F274)</f>
        <v>3.1705025859182481</v>
      </c>
      <c r="J275" s="48">
        <f>IF(OR($A275="",$B275="",$C275=""),"",'MPTO_working_3-way'!G274)</f>
        <v>4.4567859325715622</v>
      </c>
      <c r="K275" s="46">
        <f>IF(OR($A275="",$B275="",$C275=""),"",'OddsRatio_working_3-way'!H274)</f>
        <v>2.1799123214066696</v>
      </c>
      <c r="L275" s="47">
        <f>IF(OR($A275="",$B275="",$C275=""),"",'OddsRatio_working_3-way'!I274)</f>
        <v>3.1718740075450196</v>
      </c>
      <c r="M275" s="48">
        <f>IF(OR($A275="",$B275="",$C275=""),"",'OddsRatio_working_3-way'!J274)</f>
        <v>4.4248782426671465</v>
      </c>
      <c r="N275" s="49">
        <f t="shared" si="69"/>
        <v>45.678327881576756</v>
      </c>
      <c r="O275" s="50">
        <f t="shared" si="70"/>
        <v>31.589233242778729</v>
      </c>
      <c r="P275" s="50">
        <f t="shared" si="71"/>
        <v>22.732438875644505</v>
      </c>
      <c r="Q275" t="s">
        <v>195</v>
      </c>
      <c r="R275" t="s">
        <v>203</v>
      </c>
      <c r="S275" s="40">
        <v>43963</v>
      </c>
      <c r="T275" s="52">
        <v>100</v>
      </c>
      <c r="U275" s="52">
        <f t="shared" si="59"/>
        <v>53.051643192488264</v>
      </c>
      <c r="V275" s="52">
        <f t="shared" si="60"/>
        <v>67.532467532467535</v>
      </c>
      <c r="W275" s="52">
        <f t="shared" si="61"/>
        <v>76.635514018691595</v>
      </c>
      <c r="X275" s="52">
        <f t="shared" si="62"/>
        <v>55.832018448840884</v>
      </c>
      <c r="Y275" s="52">
        <f t="shared" si="63"/>
        <v>70.312842788820149</v>
      </c>
      <c r="Z275" s="52">
        <f t="shared" si="64"/>
        <v>79.415889275044208</v>
      </c>
      <c r="AA275" s="52">
        <f t="shared" si="65"/>
        <v>-2.7803752563526203</v>
      </c>
      <c r="AB275" s="52">
        <f t="shared" si="66"/>
        <v>-2.7803752563526132</v>
      </c>
      <c r="AC275" s="52">
        <f t="shared" si="67"/>
        <v>-2.7803752563526132</v>
      </c>
      <c r="AF275">
        <v>2.34</v>
      </c>
      <c r="AG275">
        <v>1.65</v>
      </c>
      <c r="AH275" s="42" t="s">
        <v>489</v>
      </c>
    </row>
    <row r="276" spans="1:34" ht="15" x14ac:dyDescent="0.25">
      <c r="A276">
        <v>2.34</v>
      </c>
      <c r="B276">
        <v>3.13</v>
      </c>
      <c r="C276">
        <v>3.57</v>
      </c>
      <c r="D276" s="45">
        <f t="shared" si="68"/>
        <v>2.6951290059728183E-2</v>
      </c>
      <c r="E276" s="46">
        <f>IF(OR($A276="",$B276="",$C276=""),"",A276*'MPTO_working_3-way'!$I275)</f>
        <v>2.4030660187397639</v>
      </c>
      <c r="F276" s="47">
        <f>IF(OR($A276="",$B276="",$C276=""),"",B276*'MPTO_working_3-way'!$I275)</f>
        <v>3.2143575378869489</v>
      </c>
      <c r="G276" s="48">
        <f>IF(OR($A276="",$B276="",$C276=""),"",C276*'MPTO_working_3-way'!$I275)</f>
        <v>3.6662161055132296</v>
      </c>
      <c r="H276" s="46">
        <f>IF(OR($A276="",$B276="",$C276=""),"",'MPTO_working_3-way'!E275)</f>
        <v>2.3902478042723057</v>
      </c>
      <c r="I276" s="47">
        <f>IF(OR($A276="",$B276="",$C276=""),"",'MPTO_working_3-way'!F275)</f>
        <v>3.220559489723851</v>
      </c>
      <c r="J276" s="48">
        <f>IF(OR($A276="",$B276="",$C276=""),"",'MPTO_working_3-way'!G275)</f>
        <v>3.6882909986292005</v>
      </c>
      <c r="K276" s="46">
        <f>IF(OR($A276="",$B276="",$C276=""),"",'OddsRatio_working_3-way'!H275)</f>
        <v>2.3958878412337108</v>
      </c>
      <c r="L276" s="47">
        <f>IF(OR($A276="",$B276="",$C276=""),"",'OddsRatio_working_3-way'!I275)</f>
        <v>3.2188366431550772</v>
      </c>
      <c r="M276" s="48">
        <f>IF(OR($A276="",$B276="",$C276=""),"",'OddsRatio_working_3-way'!J275)</f>
        <v>3.6771878746049524</v>
      </c>
      <c r="N276" s="49">
        <f t="shared" si="69"/>
        <v>41.613505088987459</v>
      </c>
      <c r="O276" s="50">
        <f t="shared" si="70"/>
        <v>31.110415945121616</v>
      </c>
      <c r="P276" s="50">
        <f t="shared" si="71"/>
        <v>27.276078965890939</v>
      </c>
      <c r="Q276" t="s">
        <v>197</v>
      </c>
      <c r="R276" t="s">
        <v>463</v>
      </c>
      <c r="S276" s="40">
        <v>43963</v>
      </c>
      <c r="T276" s="52">
        <v>100</v>
      </c>
      <c r="U276" s="52">
        <f t="shared" si="59"/>
        <v>57.264957264957268</v>
      </c>
      <c r="V276" s="52">
        <f t="shared" si="60"/>
        <v>68.051118210862612</v>
      </c>
      <c r="W276" s="52">
        <f t="shared" si="61"/>
        <v>71.988795518207283</v>
      </c>
      <c r="X276" s="52">
        <f t="shared" si="62"/>
        <v>59.960086270930105</v>
      </c>
      <c r="Y276" s="52">
        <f t="shared" si="63"/>
        <v>70.746247216835457</v>
      </c>
      <c r="Z276" s="52">
        <f t="shared" si="64"/>
        <v>74.683924524180114</v>
      </c>
      <c r="AA276" s="52">
        <f t="shared" si="65"/>
        <v>-2.6951290059728379</v>
      </c>
      <c r="AB276" s="52">
        <f t="shared" si="66"/>
        <v>-2.695129005972845</v>
      </c>
      <c r="AC276" s="52">
        <f t="shared" si="67"/>
        <v>-2.6951290059728308</v>
      </c>
      <c r="AF276">
        <v>2.3199999999999998</v>
      </c>
      <c r="AG276">
        <v>1.66</v>
      </c>
      <c r="AH276" s="42" t="s">
        <v>505</v>
      </c>
    </row>
    <row r="277" spans="1:34" ht="15" x14ac:dyDescent="0.25">
      <c r="A277">
        <v>1.92</v>
      </c>
      <c r="B277">
        <v>3.5</v>
      </c>
      <c r="C277">
        <v>4.51</v>
      </c>
      <c r="D277" s="45">
        <f t="shared" si="68"/>
        <v>2.8277109069791972E-2</v>
      </c>
      <c r="E277" s="46">
        <f>IF(OR($A277="",$B277="",$C277=""),"",A277*'MPTO_working_3-way'!$I276)</f>
        <v>1.9742920494140006</v>
      </c>
      <c r="F277" s="47">
        <f>IF(OR($A277="",$B277="",$C277=""),"",B277*'MPTO_working_3-way'!$I276)</f>
        <v>3.5989698817442717</v>
      </c>
      <c r="G277" s="48">
        <f>IF(OR($A277="",$B277="",$C277=""),"",C277*'MPTO_working_3-way'!$I276)</f>
        <v>4.6375297619047613</v>
      </c>
      <c r="H277" s="46">
        <f>IF(OR($A277="",$B277="",$C277=""),"",'MPTO_working_3-way'!E276)</f>
        <v>1.9553873284872467</v>
      </c>
      <c r="I277" s="47">
        <f>IF(OR($A277="",$B277="",$C277=""),"",'MPTO_working_3-way'!F276)</f>
        <v>3.6194039951275045</v>
      </c>
      <c r="J277" s="48">
        <f>IF(OR($A277="",$B277="",$C277=""),"",'MPTO_working_3-way'!G276)</f>
        <v>4.7102315702222448</v>
      </c>
      <c r="K277" s="46">
        <f>IF(OR($A277="",$B277="",$C277=""),"",'OddsRatio_working_3-way'!H276)</f>
        <v>1.9627744721110374</v>
      </c>
      <c r="L277" s="47">
        <f>IF(OR($A277="",$B277="",$C277=""),"",'OddsRatio_working_3-way'!I276)</f>
        <v>3.6162349785626038</v>
      </c>
      <c r="M277" s="48">
        <f>IF(OR($A277="",$B277="",$C277=""),"",'OddsRatio_working_3-way'!J276)</f>
        <v>4.6731939099018946</v>
      </c>
      <c r="N277" s="49">
        <f t="shared" si="69"/>
        <v>50.651067571123278</v>
      </c>
      <c r="O277" s="50">
        <f t="shared" si="70"/>
        <v>27.785728496159056</v>
      </c>
      <c r="P277" s="50">
        <f t="shared" si="71"/>
        <v>21.563203932717673</v>
      </c>
      <c r="Q277" t="s">
        <v>50</v>
      </c>
      <c r="R277" t="s">
        <v>202</v>
      </c>
      <c r="S277" s="40">
        <v>43963</v>
      </c>
      <c r="T277" s="52">
        <v>100</v>
      </c>
      <c r="U277" s="52">
        <f t="shared" si="59"/>
        <v>47.916666666666671</v>
      </c>
      <c r="V277" s="52">
        <f t="shared" si="60"/>
        <v>71.428571428571431</v>
      </c>
      <c r="W277" s="52">
        <f t="shared" si="61"/>
        <v>77.827050997782706</v>
      </c>
      <c r="X277" s="52">
        <f t="shared" si="62"/>
        <v>50.74437757364587</v>
      </c>
      <c r="Y277" s="52">
        <f t="shared" si="63"/>
        <v>74.256282335550637</v>
      </c>
      <c r="Z277" s="52">
        <f t="shared" si="64"/>
        <v>80.654761904761912</v>
      </c>
      <c r="AA277" s="52">
        <f t="shared" si="65"/>
        <v>-2.827710906979199</v>
      </c>
      <c r="AB277" s="52">
        <f t="shared" si="66"/>
        <v>-2.8277109069792061</v>
      </c>
      <c r="AC277" s="52">
        <f t="shared" si="67"/>
        <v>-2.8277109069792061</v>
      </c>
      <c r="AF277">
        <v>1.82</v>
      </c>
      <c r="AG277">
        <v>2.06</v>
      </c>
      <c r="AH277" s="42" t="s">
        <v>493</v>
      </c>
    </row>
    <row r="278" spans="1:34" ht="15" x14ac:dyDescent="0.25">
      <c r="A278">
        <v>2.42</v>
      </c>
      <c r="B278">
        <v>3.3</v>
      </c>
      <c r="C278">
        <v>3.22</v>
      </c>
      <c r="D278" s="45">
        <f t="shared" si="68"/>
        <v>2.6812449737350974E-2</v>
      </c>
      <c r="E278" s="46">
        <f>IF(OR($A278="",$B278="",$C278=""),"",A278*'MPTO_working_3-way'!$I277)</f>
        <v>2.4848861283643893</v>
      </c>
      <c r="F278" s="47">
        <f>IF(OR($A278="",$B278="",$C278=""),"",B278*'MPTO_working_3-way'!$I277)</f>
        <v>3.3884810841332582</v>
      </c>
      <c r="G278" s="48">
        <f>IF(OR($A278="",$B278="",$C278=""),"",C278*'MPTO_working_3-way'!$I277)</f>
        <v>3.3063360881542705</v>
      </c>
      <c r="H278" s="46">
        <f>IF(OR($A278="",$B278="",$C278=""),"",'MPTO_working_3-way'!E277)</f>
        <v>2.473498582170619</v>
      </c>
      <c r="I278" s="47">
        <f>IF(OR($A278="",$B278="",$C278=""),"",'MPTO_working_3-way'!F277)</f>
        <v>3.4002870275197332</v>
      </c>
      <c r="J278" s="48">
        <f>IF(OR($A278="",$B278="",$C278=""),"",'MPTO_working_3-way'!G277)</f>
        <v>3.3154132708053634</v>
      </c>
      <c r="K278" s="46">
        <f>IF(OR($A278="",$B278="",$C278=""),"",'OddsRatio_working_3-way'!H277)</f>
        <v>2.4785534780293608</v>
      </c>
      <c r="L278" s="47">
        <f>IF(OR($A278="",$B278="",$C278=""),"",'OddsRatio_working_3-way'!I277)</f>
        <v>3.3948401404700914</v>
      </c>
      <c r="M278" s="48">
        <f>IF(OR($A278="",$B278="",$C278=""),"",'OddsRatio_working_3-way'!J277)</f>
        <v>3.31154135297548</v>
      </c>
      <c r="N278" s="49">
        <f t="shared" si="69"/>
        <v>40.24329278453591</v>
      </c>
      <c r="O278" s="50">
        <f t="shared" si="70"/>
        <v>29.511748041993002</v>
      </c>
      <c r="P278" s="50">
        <f t="shared" si="71"/>
        <v>30.244959173471081</v>
      </c>
      <c r="Q278" t="s">
        <v>199</v>
      </c>
      <c r="R278" t="s">
        <v>450</v>
      </c>
      <c r="S278" s="40">
        <v>43963</v>
      </c>
      <c r="T278" s="52">
        <v>100</v>
      </c>
      <c r="U278" s="52">
        <f t="shared" si="59"/>
        <v>58.677685950413228</v>
      </c>
      <c r="V278" s="52">
        <f t="shared" si="60"/>
        <v>69.696969696969703</v>
      </c>
      <c r="W278" s="52">
        <f t="shared" si="61"/>
        <v>68.944099378881987</v>
      </c>
      <c r="X278" s="52">
        <f t="shared" si="62"/>
        <v>61.358930924148311</v>
      </c>
      <c r="Y278" s="52">
        <f t="shared" si="63"/>
        <v>72.378214670704793</v>
      </c>
      <c r="Z278" s="52">
        <f t="shared" si="64"/>
        <v>71.625344352617077</v>
      </c>
      <c r="AA278" s="52">
        <f t="shared" si="65"/>
        <v>-2.6812449737350832</v>
      </c>
      <c r="AB278" s="52">
        <f t="shared" si="66"/>
        <v>-2.6812449737350903</v>
      </c>
      <c r="AC278" s="52">
        <f t="shared" si="67"/>
        <v>-2.6812449737350903</v>
      </c>
      <c r="AF278">
        <v>2.0499999999999998</v>
      </c>
      <c r="AG278">
        <v>1.85</v>
      </c>
      <c r="AH278" s="42" t="s">
        <v>492</v>
      </c>
    </row>
    <row r="279" spans="1:34" ht="15" x14ac:dyDescent="0.25">
      <c r="A279">
        <v>1.85</v>
      </c>
      <c r="B279">
        <v>3.31</v>
      </c>
      <c r="C279">
        <v>5.39</v>
      </c>
      <c r="D279" s="45">
        <f t="shared" si="68"/>
        <v>2.8184101123246652E-2</v>
      </c>
      <c r="E279" s="46">
        <f>IF(OR($A279="",$B279="",$C279=""),"",A279*'MPTO_working_3-way'!$I278)</f>
        <v>1.9021405870780064</v>
      </c>
      <c r="F279" s="47">
        <f>IF(OR($A279="",$B279="",$C279=""),"",B279*'MPTO_working_3-way'!$I278)</f>
        <v>3.4032893747179465</v>
      </c>
      <c r="G279" s="48">
        <f>IF(OR($A279="",$B279="",$C279=""),"",C279*'MPTO_working_3-way'!$I278)</f>
        <v>5.5419123050542991</v>
      </c>
      <c r="H279" s="46">
        <f>IF(OR($A279="",$B279="",$C279=""),"",'MPTO_working_3-way'!E278)</f>
        <v>1.882722078153211</v>
      </c>
      <c r="I279" s="47">
        <f>IF(OR($A279="",$B279="",$C279=""),"",'MPTO_working_3-way'!F278)</f>
        <v>3.4162327386945988</v>
      </c>
      <c r="J279" s="48">
        <f>IF(OR($A279="",$B279="",$C279=""),"",'MPTO_working_3-way'!G278)</f>
        <v>5.6774937192754811</v>
      </c>
      <c r="K279" s="46">
        <f>IF(OR($A279="",$B279="",$C279=""),"",'OddsRatio_working_3-way'!H278)</f>
        <v>1.8904270244815213</v>
      </c>
      <c r="L279" s="47">
        <f>IF(OR($A279="",$B279="",$C279=""),"",'OddsRatio_working_3-way'!I278)</f>
        <v>3.4198663841791923</v>
      </c>
      <c r="M279" s="48">
        <f>IF(OR($A279="",$B279="",$C279=""),"",'OddsRatio_working_3-way'!J278)</f>
        <v>5.5987936911457385</v>
      </c>
      <c r="N279" s="49">
        <f t="shared" si="69"/>
        <v>52.572349635636598</v>
      </c>
      <c r="O279" s="50">
        <f t="shared" si="70"/>
        <v>29.383337409645833</v>
      </c>
      <c r="P279" s="50">
        <f t="shared" si="71"/>
        <v>18.044312954717569</v>
      </c>
      <c r="Q279" t="s">
        <v>140</v>
      </c>
      <c r="R279" t="s">
        <v>194</v>
      </c>
      <c r="S279" s="40">
        <v>43963</v>
      </c>
      <c r="T279" s="52">
        <v>100</v>
      </c>
      <c r="U279" s="52">
        <f t="shared" si="59"/>
        <v>45.945945945945937</v>
      </c>
      <c r="V279" s="52">
        <f t="shared" si="60"/>
        <v>69.78851963746223</v>
      </c>
      <c r="W279" s="52">
        <f t="shared" si="61"/>
        <v>81.447124304267163</v>
      </c>
      <c r="X279" s="52">
        <f t="shared" si="62"/>
        <v>48.7643560582706</v>
      </c>
      <c r="Y279" s="52">
        <f t="shared" si="63"/>
        <v>72.606929749786886</v>
      </c>
      <c r="Z279" s="52">
        <f t="shared" si="64"/>
        <v>84.265534416591819</v>
      </c>
      <c r="AA279" s="52">
        <f t="shared" si="65"/>
        <v>-2.8184101123246634</v>
      </c>
      <c r="AB279" s="52">
        <f t="shared" si="66"/>
        <v>-2.8184101123246563</v>
      </c>
      <c r="AC279" s="52">
        <f t="shared" si="67"/>
        <v>-2.8184101123246563</v>
      </c>
      <c r="AF279">
        <v>2.08</v>
      </c>
      <c r="AG279">
        <v>1.83</v>
      </c>
      <c r="AH279" s="42" t="s">
        <v>506</v>
      </c>
    </row>
    <row r="280" spans="1:34" ht="15" x14ac:dyDescent="0.25">
      <c r="A280">
        <v>2.54</v>
      </c>
      <c r="B280">
        <v>3.08</v>
      </c>
      <c r="C280">
        <v>3.23</v>
      </c>
      <c r="D280" s="45">
        <f t="shared" si="68"/>
        <v>2.7973635296713706E-2</v>
      </c>
      <c r="E280" s="46">
        <f>IF(OR($A280="",$B280="",$C280=""),"",A280*'MPTO_working_3-way'!$I279)</f>
        <v>2.6110530336536528</v>
      </c>
      <c r="F280" s="47">
        <f>IF(OR($A280="",$B280="",$C280=""),"",B280*'MPTO_working_3-way'!$I279)</f>
        <v>3.1661587967138782</v>
      </c>
      <c r="G280" s="48">
        <f>IF(OR($A280="",$B280="",$C280=""),"",C280*'MPTO_working_3-way'!$I279)</f>
        <v>3.3203548420083853</v>
      </c>
      <c r="H280" s="46">
        <f>IF(OR($A280="",$B280="",$C280=""),"",'MPTO_working_3-way'!E279)</f>
        <v>2.601617607813981</v>
      </c>
      <c r="I280" s="47">
        <f>IF(OR($A280="",$B280="",$C280=""),"",'MPTO_working_3-way'!F279)</f>
        <v>3.1710719134520686</v>
      </c>
      <c r="J280" s="48">
        <f>IF(OR($A280="",$B280="",$C280=""),"",'MPTO_working_3-way'!G279)</f>
        <v>3.3303030004828944</v>
      </c>
      <c r="K280" s="46">
        <f>IF(OR($A280="",$B280="",$C280=""),"",'OddsRatio_working_3-way'!H279)</f>
        <v>2.6059340631667394</v>
      </c>
      <c r="L280" s="47">
        <f>IF(OR($A280="",$B280="",$C280=""),"",'OddsRatio_working_3-way'!I279)</f>
        <v>3.1690537996018291</v>
      </c>
      <c r="M280" s="48">
        <f>IF(OR($A280="",$B280="",$C280=""),"",'OddsRatio_working_3-way'!J279)</f>
        <v>3.3254759486115768</v>
      </c>
      <c r="N280" s="49">
        <f t="shared" si="69"/>
        <v>38.298724197137332</v>
      </c>
      <c r="O280" s="50">
        <f t="shared" si="70"/>
        <v>31.584012811924943</v>
      </c>
      <c r="P280" s="50">
        <f t="shared" si="71"/>
        <v>30.117262990937721</v>
      </c>
      <c r="Q280" t="s">
        <v>393</v>
      </c>
      <c r="R280" t="s">
        <v>105</v>
      </c>
      <c r="S280" s="40">
        <v>43963</v>
      </c>
      <c r="T280" s="52">
        <v>100</v>
      </c>
      <c r="U280" s="52">
        <f t="shared" si="59"/>
        <v>60.629921259842511</v>
      </c>
      <c r="V280" s="52">
        <f t="shared" si="60"/>
        <v>67.532467532467535</v>
      </c>
      <c r="W280" s="52">
        <f t="shared" si="61"/>
        <v>69.040247678018574</v>
      </c>
      <c r="X280" s="52">
        <f t="shared" si="62"/>
        <v>63.427284789513891</v>
      </c>
      <c r="Y280" s="52">
        <f t="shared" si="63"/>
        <v>70.329831062138908</v>
      </c>
      <c r="Z280" s="52">
        <f t="shared" si="64"/>
        <v>71.837611207689946</v>
      </c>
      <c r="AA280" s="52">
        <f t="shared" si="65"/>
        <v>-2.7973635296713795</v>
      </c>
      <c r="AB280" s="52">
        <f t="shared" si="66"/>
        <v>-2.7973635296713724</v>
      </c>
      <c r="AC280" s="52">
        <f t="shared" si="67"/>
        <v>-2.7973635296713724</v>
      </c>
      <c r="AF280">
        <v>2.1800000000000002</v>
      </c>
      <c r="AG280">
        <v>1.74</v>
      </c>
      <c r="AH280" s="42" t="s">
        <v>489</v>
      </c>
    </row>
    <row r="281" spans="1:34" ht="15" x14ac:dyDescent="0.25">
      <c r="A281">
        <v>2.5099999999999998</v>
      </c>
      <c r="B281">
        <v>3.72</v>
      </c>
      <c r="C281">
        <v>2.78</v>
      </c>
      <c r="D281" s="45">
        <f t="shared" si="68"/>
        <v>2.6935809018894696E-2</v>
      </c>
      <c r="E281" s="46">
        <f>IF(OR($A281="",$B281="",$C281=""),"",A281*'MPTO_working_3-way'!$I280)</f>
        <v>2.5776088806374253</v>
      </c>
      <c r="F281" s="47">
        <f>IF(OR($A281="",$B281="",$C281=""),"",B281*'MPTO_working_3-way'!$I280)</f>
        <v>3.8202012095502886</v>
      </c>
      <c r="G281" s="48">
        <f>IF(OR($A281="",$B281="",$C281=""),"",C281*'MPTO_working_3-way'!$I280)</f>
        <v>2.8548815490725272</v>
      </c>
      <c r="H281" s="46">
        <f>IF(OR($A281="",$B281="",$C281=""),"",'MPTO_working_3-way'!E280)</f>
        <v>2.5678702783811547</v>
      </c>
      <c r="I281" s="47">
        <f>IF(OR($A281="",$B281="",$C281=""),"",'MPTO_working_3-way'!F280)</f>
        <v>3.848542883994122</v>
      </c>
      <c r="J281" s="48">
        <f>IF(OR($A281="",$B281="",$C281=""),"",'MPTO_working_3-way'!G280)</f>
        <v>2.8511665903155547</v>
      </c>
      <c r="K281" s="46">
        <f>IF(OR($A281="",$B281="",$C281=""),"",'OddsRatio_working_3-way'!H280)</f>
        <v>2.5726740630767542</v>
      </c>
      <c r="L281" s="47">
        <f>IF(OR($A281="",$B281="",$C281=""),"",'OddsRatio_working_3-way'!I280)</f>
        <v>3.832896325542233</v>
      </c>
      <c r="M281" s="48">
        <f>IF(OR($A281="",$B281="",$C281=""),"",'OddsRatio_working_3-way'!J280)</f>
        <v>2.8538806836269019</v>
      </c>
      <c r="N281" s="49">
        <f t="shared" si="69"/>
        <v>38.795645356121938</v>
      </c>
      <c r="O281" s="50">
        <f t="shared" si="70"/>
        <v>26.176631678458612</v>
      </c>
      <c r="P281" s="50">
        <f t="shared" si="71"/>
        <v>35.027722965419443</v>
      </c>
      <c r="Q281" t="s">
        <v>349</v>
      </c>
      <c r="R281" t="s">
        <v>342</v>
      </c>
      <c r="S281" s="40">
        <v>43963</v>
      </c>
      <c r="T281" s="52">
        <v>100</v>
      </c>
      <c r="U281" s="52">
        <f t="shared" si="59"/>
        <v>60.15936254980079</v>
      </c>
      <c r="V281" s="52">
        <f t="shared" si="60"/>
        <v>73.118279569892465</v>
      </c>
      <c r="W281" s="52">
        <f t="shared" si="61"/>
        <v>64.02877697841727</v>
      </c>
      <c r="X281" s="52">
        <f t="shared" si="62"/>
        <v>62.852943451690258</v>
      </c>
      <c r="Y281" s="52">
        <f t="shared" si="63"/>
        <v>75.811860471781941</v>
      </c>
      <c r="Z281" s="52">
        <f t="shared" si="64"/>
        <v>66.722357880306731</v>
      </c>
      <c r="AA281" s="52">
        <f t="shared" si="65"/>
        <v>-2.6935809018894687</v>
      </c>
      <c r="AB281" s="52">
        <f t="shared" si="66"/>
        <v>-2.6935809018894759</v>
      </c>
      <c r="AC281" s="52">
        <f t="shared" si="67"/>
        <v>-2.6935809018894616</v>
      </c>
      <c r="AF281">
        <v>1.69</v>
      </c>
      <c r="AG281">
        <v>2.2599999999999998</v>
      </c>
      <c r="AH281" s="42" t="s">
        <v>505</v>
      </c>
    </row>
    <row r="282" spans="1:34" ht="15" x14ac:dyDescent="0.25">
      <c r="A282">
        <v>3.07</v>
      </c>
      <c r="B282">
        <v>3.97</v>
      </c>
      <c r="C282">
        <v>2.2200000000000002</v>
      </c>
      <c r="D282" s="45">
        <f t="shared" si="68"/>
        <v>2.8072518238994704E-2</v>
      </c>
      <c r="E282" s="46">
        <f>IF(OR($A282="",$B282="",$C282=""),"",A282*'MPTO_working_3-way'!$I281)</f>
        <v>3.1561826309937135</v>
      </c>
      <c r="F282" s="47">
        <f>IF(OR($A282="",$B282="",$C282=""),"",B282*'MPTO_working_3-way'!$I281)</f>
        <v>4.0814478974088093</v>
      </c>
      <c r="G282" s="48">
        <f>IF(OR($A282="",$B282="",$C282=""),"",C282*'MPTO_working_3-way'!$I281)</f>
        <v>2.2823209904905686</v>
      </c>
      <c r="H282" s="46">
        <f>IF(OR($A282="",$B282="",$C282=""),"",'MPTO_working_3-way'!E281)</f>
        <v>3.1608020797614134</v>
      </c>
      <c r="I282" s="47">
        <f>IF(OR($A282="",$B282="",$C282=""),"",'MPTO_working_3-way'!F281)</f>
        <v>4.1231729866724827</v>
      </c>
      <c r="J282" s="48">
        <f>IF(OR($A282="",$B282="",$C282=""),"",'MPTO_working_3-way'!G281)</f>
        <v>2.2670958870731646</v>
      </c>
      <c r="K282" s="46">
        <f>IF(OR($A282="",$B282="",$C282=""),"",'OddsRatio_working_3-way'!H281)</f>
        <v>3.1611641695277748</v>
      </c>
      <c r="L282" s="47">
        <f>IF(OR($A282="",$B282="",$C282=""),"",'OddsRatio_working_3-way'!I281)</f>
        <v>4.1008007649746334</v>
      </c>
      <c r="M282" s="48">
        <f>IF(OR($A282="",$B282="",$C282=""),"",'OddsRatio_working_3-way'!J281)</f>
        <v>2.273729607161298</v>
      </c>
      <c r="N282" s="49">
        <f t="shared" si="69"/>
        <v>31.68384459695076</v>
      </c>
      <c r="O282" s="50">
        <f t="shared" si="70"/>
        <v>24.501109046004739</v>
      </c>
      <c r="P282" s="50">
        <f t="shared" si="71"/>
        <v>43.815046357044508</v>
      </c>
      <c r="Q282" t="s">
        <v>334</v>
      </c>
      <c r="R282" t="s">
        <v>330</v>
      </c>
      <c r="S282" s="40">
        <v>43963</v>
      </c>
      <c r="T282" s="52">
        <v>100</v>
      </c>
      <c r="U282" s="52">
        <f t="shared" si="59"/>
        <v>67.426710097719877</v>
      </c>
      <c r="V282" s="52">
        <f t="shared" si="60"/>
        <v>74.811083123425689</v>
      </c>
      <c r="W282" s="52">
        <f t="shared" si="61"/>
        <v>54.954954954954964</v>
      </c>
      <c r="X282" s="52">
        <f t="shared" si="62"/>
        <v>70.233961921619354</v>
      </c>
      <c r="Y282" s="52">
        <f t="shared" si="63"/>
        <v>77.618334947325167</v>
      </c>
      <c r="Z282" s="52">
        <f t="shared" si="64"/>
        <v>57.762206778854441</v>
      </c>
      <c r="AA282" s="52">
        <f t="shared" si="65"/>
        <v>-2.8072518238994775</v>
      </c>
      <c r="AB282" s="52">
        <f t="shared" si="66"/>
        <v>-2.8072518238994775</v>
      </c>
      <c r="AC282" s="52">
        <f t="shared" si="67"/>
        <v>-2.8072518238994775</v>
      </c>
      <c r="AF282">
        <v>1.64</v>
      </c>
      <c r="AG282">
        <v>2.36</v>
      </c>
      <c r="AH282" s="42" t="s">
        <v>505</v>
      </c>
    </row>
    <row r="283" spans="1:34" ht="15" x14ac:dyDescent="0.25">
      <c r="A283">
        <v>1.24</v>
      </c>
      <c r="B283">
        <v>7.08</v>
      </c>
      <c r="C283">
        <v>11.36</v>
      </c>
      <c r="D283" s="45">
        <f t="shared" si="68"/>
        <v>3.5722719770417743E-2</v>
      </c>
      <c r="E283" s="46">
        <f>IF(OR($A283="",$B283="",$C283=""),"",A283*'MPTO_working_3-way'!$I282)</f>
        <v>1.2842961725153179</v>
      </c>
      <c r="F283" s="47">
        <f>IF(OR($A283="",$B283="",$C283=""),"",B283*'MPTO_working_3-way'!$I282)</f>
        <v>7.3329168559745579</v>
      </c>
      <c r="G283" s="48">
        <f>IF(OR($A283="",$B283="",$C283=""),"",C283*'MPTO_working_3-way'!$I282)</f>
        <v>11.765810096591945</v>
      </c>
      <c r="H283" s="46">
        <f>IF(OR($A283="",$B283="",$C283=""),"",'MPTO_working_3-way'!E282)</f>
        <v>1.2585834769398183</v>
      </c>
      <c r="I283" s="47">
        <f>IF(OR($A283="",$B283="",$C283=""),"",'MPTO_working_3-way'!F282)</f>
        <v>7.731837329421321</v>
      </c>
      <c r="J283" s="48">
        <f>IF(OR($A283="",$B283="",$C283=""),"",'MPTO_working_3-way'!G282)</f>
        <v>13.137049047653845</v>
      </c>
      <c r="K283" s="46">
        <f>IF(OR($A283="",$B283="",$C283=""),"",'OddsRatio_working_3-way'!H282)</f>
        <v>1.2654145308913776</v>
      </c>
      <c r="L283" s="47">
        <f>IF(OR($A283="",$B283="",$C283=""),"",'OddsRatio_working_3-way'!I282)</f>
        <v>7.7238347825815703</v>
      </c>
      <c r="M283" s="48">
        <f>IF(OR($A283="",$B283="",$C283=""),"",'OddsRatio_working_3-way'!J282)</f>
        <v>12.457060583477807</v>
      </c>
      <c r="N283" s="49">
        <f t="shared" si="69"/>
        <v>77.863659598197003</v>
      </c>
      <c r="O283" s="50">
        <f t="shared" si="70"/>
        <v>13.637138121718117</v>
      </c>
      <c r="P283" s="50">
        <f t="shared" si="71"/>
        <v>8.4992022800848837</v>
      </c>
      <c r="Q283" t="s">
        <v>346</v>
      </c>
      <c r="R283" t="s">
        <v>333</v>
      </c>
      <c r="S283" s="40">
        <v>43963</v>
      </c>
      <c r="T283" s="52">
        <v>100</v>
      </c>
      <c r="U283" s="52">
        <f t="shared" si="59"/>
        <v>19.35483870967742</v>
      </c>
      <c r="V283" s="52">
        <f t="shared" si="60"/>
        <v>85.875706214689274</v>
      </c>
      <c r="W283" s="52">
        <f t="shared" si="61"/>
        <v>91.197183098591552</v>
      </c>
      <c r="X283" s="52">
        <f t="shared" si="62"/>
        <v>22.927110686719189</v>
      </c>
      <c r="Y283" s="52">
        <f t="shared" si="63"/>
        <v>89.447978191731039</v>
      </c>
      <c r="Z283" s="52">
        <f t="shared" si="64"/>
        <v>94.769455075633317</v>
      </c>
      <c r="AA283" s="52">
        <f t="shared" si="65"/>
        <v>-3.572271977041769</v>
      </c>
      <c r="AB283" s="52">
        <f t="shared" si="66"/>
        <v>-3.5722719770417655</v>
      </c>
      <c r="AC283" s="52">
        <f t="shared" si="67"/>
        <v>-3.5722719770417655</v>
      </c>
      <c r="AF283">
        <v>1.31</v>
      </c>
      <c r="AG283">
        <v>3.59</v>
      </c>
      <c r="AH283" s="42" t="s">
        <v>491</v>
      </c>
    </row>
    <row r="284" spans="1:34" ht="15" x14ac:dyDescent="0.25">
      <c r="A284">
        <v>4.08</v>
      </c>
      <c r="B284">
        <v>4.04</v>
      </c>
      <c r="C284">
        <v>1.86</v>
      </c>
      <c r="D284" s="45">
        <f t="shared" si="68"/>
        <v>3.0257200293084319E-2</v>
      </c>
      <c r="E284" s="46">
        <f>IF(OR($A284="",$B284="",$C284=""),"",A284*'MPTO_working_3-way'!$I283)</f>
        <v>4.2034493771957839</v>
      </c>
      <c r="F284" s="47">
        <f>IF(OR($A284="",$B284="",$C284=""),"",B284*'MPTO_working_3-way'!$I283)</f>
        <v>4.1622390891840606</v>
      </c>
      <c r="G284" s="48">
        <f>IF(OR($A284="",$B284="",$C284=""),"",C284*'MPTO_working_3-way'!$I283)</f>
        <v>1.916278392545137</v>
      </c>
      <c r="H284" s="46">
        <f>IF(OR($A284="",$B284="",$C284=""),"",'MPTO_working_3-way'!E283)</f>
        <v>4.2550963306419378</v>
      </c>
      <c r="I284" s="47">
        <f>IF(OR($A284="",$B284="",$C284=""),"",'MPTO_working_3-way'!F283)</f>
        <v>4.2116076962639628</v>
      </c>
      <c r="J284" s="48">
        <f>IF(OR($A284="",$B284="",$C284=""),"",'MPTO_working_3-way'!G283)</f>
        <v>1.895559683996225</v>
      </c>
      <c r="K284" s="46">
        <f>IF(OR($A284="",$B284="",$C284=""),"",'OddsRatio_working_3-way'!H283)</f>
        <v>4.235158525208786</v>
      </c>
      <c r="L284" s="47">
        <f>IF(OR($A284="",$B284="",$C284=""),"",'OddsRatio_working_3-way'!I283)</f>
        <v>4.1931434794268529</v>
      </c>
      <c r="M284" s="48">
        <f>IF(OR($A284="",$B284="",$C284=""),"",'OddsRatio_working_3-way'!J283)</f>
        <v>1.9033234843115441</v>
      </c>
      <c r="N284" s="49">
        <f t="shared" si="69"/>
        <v>23.789985563407036</v>
      </c>
      <c r="O284" s="50">
        <f t="shared" si="70"/>
        <v>24.02552997492592</v>
      </c>
      <c r="P284" s="50">
        <f t="shared" si="71"/>
        <v>52.184484461667047</v>
      </c>
      <c r="Q284" t="s">
        <v>331</v>
      </c>
      <c r="R284" t="s">
        <v>350</v>
      </c>
      <c r="S284" s="40">
        <v>43963</v>
      </c>
      <c r="T284" s="52">
        <v>100</v>
      </c>
      <c r="U284" s="52">
        <f t="shared" si="59"/>
        <v>75.490196078431367</v>
      </c>
      <c r="V284" s="52">
        <f t="shared" si="60"/>
        <v>75.247524752475243</v>
      </c>
      <c r="W284" s="52">
        <f t="shared" si="61"/>
        <v>46.236559139784944</v>
      </c>
      <c r="X284" s="52">
        <f t="shared" si="62"/>
        <v>78.515916107739798</v>
      </c>
      <c r="Y284" s="52">
        <f t="shared" si="63"/>
        <v>78.273244781783674</v>
      </c>
      <c r="Z284" s="52">
        <f t="shared" si="64"/>
        <v>49.262279169093382</v>
      </c>
      <c r="AA284" s="52">
        <f t="shared" si="65"/>
        <v>-3.025720029308431</v>
      </c>
      <c r="AB284" s="52">
        <f t="shared" si="66"/>
        <v>-3.025720029308431</v>
      </c>
      <c r="AC284" s="52">
        <f t="shared" si="67"/>
        <v>-3.0257200293084381</v>
      </c>
      <c r="AF284">
        <v>1.71</v>
      </c>
      <c r="AG284">
        <v>2.2200000000000002</v>
      </c>
      <c r="AH284" s="42" t="s">
        <v>489</v>
      </c>
    </row>
    <row r="285" spans="1:34" ht="15" x14ac:dyDescent="0.25">
      <c r="A285">
        <v>1.93</v>
      </c>
      <c r="B285">
        <v>3.83</v>
      </c>
      <c r="C285">
        <v>4.0199999999999996</v>
      </c>
      <c r="D285" s="45">
        <f t="shared" si="68"/>
        <v>2.7987539675504713E-2</v>
      </c>
      <c r="E285" s="46">
        <f>IF(OR($A285="",$B285="",$C285=""),"",A285*'MPTO_working_3-way'!$I284)</f>
        <v>1.9840159515737241</v>
      </c>
      <c r="F285" s="47">
        <f>IF(OR($A285="",$B285="",$C285=""),"",B285*'MPTO_working_3-way'!$I284)</f>
        <v>3.937192276957183</v>
      </c>
      <c r="G285" s="48">
        <f>IF(OR($A285="",$B285="",$C285=""),"",C285*'MPTO_working_3-way'!$I284)</f>
        <v>4.1325099094955284</v>
      </c>
      <c r="H285" s="46">
        <f>IF(OR($A285="",$B285="",$C285=""),"",'MPTO_working_3-way'!E284)</f>
        <v>1.9653874239722979</v>
      </c>
      <c r="I285" s="47">
        <f>IF(OR($A285="",$B285="",$C285=""),"",'MPTO_working_3-way'!F284)</f>
        <v>3.9719197057155857</v>
      </c>
      <c r="J285" s="48">
        <f>IF(OR($A285="",$B285="",$C285=""),"",'MPTO_working_3-way'!G284)</f>
        <v>4.1766377102589489</v>
      </c>
      <c r="K285" s="46">
        <f>IF(OR($A285="",$B285="",$C285=""),"",'OddsRatio_working_3-way'!H284)</f>
        <v>1.9725603865906636</v>
      </c>
      <c r="L285" s="47">
        <f>IF(OR($A285="",$B285="",$C285=""),"",'OddsRatio_working_3-way'!I284)</f>
        <v>3.959511714033956</v>
      </c>
      <c r="M285" s="48">
        <f>IF(OR($A285="",$B285="",$C285=""),"",'OddsRatio_working_3-way'!J284)</f>
        <v>4.1582068467782847</v>
      </c>
      <c r="N285" s="49">
        <f t="shared" si="69"/>
        <v>50.402820562344708</v>
      </c>
      <c r="O285" s="50">
        <f t="shared" si="70"/>
        <v>25.398810361703728</v>
      </c>
      <c r="P285" s="50">
        <f t="shared" si="71"/>
        <v>24.198369075951565</v>
      </c>
      <c r="Q285" t="s">
        <v>464</v>
      </c>
      <c r="R285" t="s">
        <v>145</v>
      </c>
      <c r="S285" s="40">
        <v>43963</v>
      </c>
      <c r="T285" s="52">
        <v>100</v>
      </c>
      <c r="U285" s="52">
        <f t="shared" si="59"/>
        <v>48.186528497409334</v>
      </c>
      <c r="V285" s="52">
        <f t="shared" si="60"/>
        <v>73.890339425587456</v>
      </c>
      <c r="W285" s="52">
        <f t="shared" si="61"/>
        <v>75.124378109452735</v>
      </c>
      <c r="X285" s="52">
        <f t="shared" si="62"/>
        <v>50.985282464959795</v>
      </c>
      <c r="Y285" s="52">
        <f t="shared" si="63"/>
        <v>76.689093393137938</v>
      </c>
      <c r="Z285" s="52">
        <f t="shared" si="64"/>
        <v>77.923132077003203</v>
      </c>
      <c r="AA285" s="52">
        <f t="shared" si="65"/>
        <v>-2.7987539675504607</v>
      </c>
      <c r="AB285" s="52">
        <f t="shared" si="66"/>
        <v>-2.798753967550482</v>
      </c>
      <c r="AC285" s="52">
        <f t="shared" si="67"/>
        <v>-2.7987539675504678</v>
      </c>
      <c r="AF285">
        <v>2.37</v>
      </c>
      <c r="AG285">
        <v>1.63</v>
      </c>
      <c r="AH285" s="42" t="s">
        <v>492</v>
      </c>
    </row>
    <row r="286" spans="1:34" ht="15" x14ac:dyDescent="0.25">
      <c r="A286">
        <v>3.01</v>
      </c>
      <c r="B286">
        <v>3.28</v>
      </c>
      <c r="C286">
        <v>2.56</v>
      </c>
      <c r="D286" s="45">
        <f t="shared" si="68"/>
        <v>2.7728962401750268E-2</v>
      </c>
      <c r="E286" s="46">
        <f>IF(OR($A286="",$B286="",$C286=""),"",A286*'MPTO_working_3-way'!$I285)</f>
        <v>3.0934641768292681</v>
      </c>
      <c r="F286" s="47">
        <f>IF(OR($A286="",$B286="",$C286=""),"",B286*'MPTO_working_3-way'!$I285)</f>
        <v>3.3709509966777409</v>
      </c>
      <c r="G286" s="48">
        <f>IF(OR($A286="",$B286="",$C286=""),"",C286*'MPTO_working_3-way'!$I285)</f>
        <v>2.6309861437484807</v>
      </c>
      <c r="H286" s="46">
        <f>IF(OR($A286="",$B286="",$C286=""),"",'MPTO_working_3-way'!E285)</f>
        <v>3.0961388947326469</v>
      </c>
      <c r="I286" s="47">
        <f>IF(OR($A286="",$B286="",$C286=""),"",'MPTO_working_3-way'!F285)</f>
        <v>3.382548725979623</v>
      </c>
      <c r="J286" s="48">
        <f>IF(OR($A286="",$B286="",$C286=""),"",'MPTO_working_3-way'!G285)</f>
        <v>2.6220429048528562</v>
      </c>
      <c r="K286" s="46">
        <f>IF(OR($A286="",$B286="",$C286=""),"",'OddsRatio_working_3-way'!H285)</f>
        <v>3.0952695330858626</v>
      </c>
      <c r="L286" s="47">
        <f>IF(OR($A286="",$B286="",$C286=""),"",'OddsRatio_working_3-way'!I285)</f>
        <v>3.3767236494705313</v>
      </c>
      <c r="M286" s="48">
        <f>IF(OR($A286="",$B286="",$C286=""),"",'OddsRatio_working_3-way'!J285)</f>
        <v>2.6261793391114154</v>
      </c>
      <c r="N286" s="49">
        <f t="shared" si="69"/>
        <v>32.326218854907765</v>
      </c>
      <c r="O286" s="50">
        <f t="shared" si="70"/>
        <v>29.665219132095228</v>
      </c>
      <c r="P286" s="50">
        <f t="shared" si="71"/>
        <v>38.008562012997011</v>
      </c>
      <c r="Q286" t="s">
        <v>182</v>
      </c>
      <c r="R286" t="s">
        <v>171</v>
      </c>
      <c r="S286" s="40">
        <v>43963</v>
      </c>
      <c r="T286" s="52">
        <v>100</v>
      </c>
      <c r="U286" s="52">
        <f t="shared" si="59"/>
        <v>66.777408637873762</v>
      </c>
      <c r="V286" s="52">
        <f t="shared" si="60"/>
        <v>69.512195121951223</v>
      </c>
      <c r="W286" s="52">
        <f t="shared" si="61"/>
        <v>60.9375</v>
      </c>
      <c r="X286" s="52">
        <f t="shared" si="62"/>
        <v>69.550304878048792</v>
      </c>
      <c r="Y286" s="52">
        <f t="shared" si="63"/>
        <v>72.285091362126238</v>
      </c>
      <c r="Z286" s="52">
        <f t="shared" si="64"/>
        <v>63.710396240175029</v>
      </c>
      <c r="AA286" s="52">
        <f t="shared" si="65"/>
        <v>-2.7728962401750294</v>
      </c>
      <c r="AB286" s="52">
        <f t="shared" si="66"/>
        <v>-2.7728962401750152</v>
      </c>
      <c r="AC286" s="52">
        <f t="shared" si="67"/>
        <v>-2.7728962401750294</v>
      </c>
      <c r="AF286">
        <v>2.36</v>
      </c>
      <c r="AG286">
        <v>1.64</v>
      </c>
      <c r="AH286" s="42" t="s">
        <v>484</v>
      </c>
    </row>
    <row r="287" spans="1:34" ht="15" x14ac:dyDescent="0.25">
      <c r="A287">
        <v>5.71</v>
      </c>
      <c r="B287">
        <v>4.5199999999999996</v>
      </c>
      <c r="C287">
        <v>1.57</v>
      </c>
      <c r="D287" s="45">
        <f t="shared" si="68"/>
        <v>3.3312961723716672E-2</v>
      </c>
      <c r="E287" s="46">
        <f>IF(OR($A287="",$B287="",$C287=""),"",A287*'MPTO_working_3-way'!$I286)</f>
        <v>5.9002170114424217</v>
      </c>
      <c r="F287" s="47">
        <f>IF(OR($A287="",$B287="",$C287=""),"",B287*'MPTO_working_3-way'!$I286)</f>
        <v>4.670574586991199</v>
      </c>
      <c r="G287" s="48">
        <f>IF(OR($A287="",$B287="",$C287=""),"",C287*'MPTO_working_3-way'!$I286)</f>
        <v>1.6223013499062353</v>
      </c>
      <c r="H287" s="46">
        <f>IF(OR($A287="",$B287="",$C287=""),"",'MPTO_working_3-way'!E286)</f>
        <v>6.0965562357517893</v>
      </c>
      <c r="I287" s="47">
        <f>IF(OR($A287="",$B287="",$C287=""),"",'MPTO_working_3-way'!F286)</f>
        <v>4.7588541669113411</v>
      </c>
      <c r="J287" s="48">
        <f>IF(OR($A287="",$B287="",$C287=""),"",'MPTO_working_3-way'!G286)</f>
        <v>1.5978566872329969</v>
      </c>
      <c r="K287" s="46">
        <f>IF(OR($A287="",$B287="",$C287=""),"",'OddsRatio_working_3-way'!H286)</f>
        <v>6.0073973906094587</v>
      </c>
      <c r="L287" s="47">
        <f>IF(OR($A287="",$B287="",$C287=""),"",'OddsRatio_working_3-way'!I286)</f>
        <v>4.7422587717505928</v>
      </c>
      <c r="M287" s="48">
        <f>IF(OR($A287="",$B287="",$C287=""),"",'OddsRatio_working_3-way'!J286)</f>
        <v>1.6059907670164313</v>
      </c>
      <c r="N287" s="49">
        <f t="shared" si="69"/>
        <v>16.948529148346203</v>
      </c>
      <c r="O287" s="50">
        <f t="shared" si="70"/>
        <v>21.410641910853276</v>
      </c>
      <c r="P287" s="50">
        <f t="shared" si="71"/>
        <v>61.64082894080051</v>
      </c>
      <c r="Q287" t="s">
        <v>148</v>
      </c>
      <c r="R287" t="s">
        <v>172</v>
      </c>
      <c r="S287" s="40">
        <v>43963</v>
      </c>
      <c r="T287" s="52">
        <v>100</v>
      </c>
      <c r="U287" s="52">
        <f t="shared" si="59"/>
        <v>82.486865148861654</v>
      </c>
      <c r="V287" s="52">
        <f t="shared" si="60"/>
        <v>77.876106194690252</v>
      </c>
      <c r="W287" s="52">
        <f t="shared" si="61"/>
        <v>36.30573248407643</v>
      </c>
      <c r="X287" s="52">
        <f t="shared" si="62"/>
        <v>85.818161321233305</v>
      </c>
      <c r="Y287" s="52">
        <f t="shared" si="63"/>
        <v>81.207402367061917</v>
      </c>
      <c r="Z287" s="52">
        <f t="shared" si="64"/>
        <v>39.637028656448095</v>
      </c>
      <c r="AA287" s="52">
        <f t="shared" si="65"/>
        <v>-3.3312961723716512</v>
      </c>
      <c r="AB287" s="52">
        <f t="shared" si="66"/>
        <v>-3.3312961723716654</v>
      </c>
      <c r="AC287" s="52">
        <f t="shared" si="67"/>
        <v>-3.3312961723716654</v>
      </c>
      <c r="AF287">
        <v>1.68</v>
      </c>
      <c r="AG287">
        <v>2.27</v>
      </c>
      <c r="AH287" s="42" t="s">
        <v>493</v>
      </c>
    </row>
    <row r="288" spans="1:34" ht="15" x14ac:dyDescent="0.25">
      <c r="A288">
        <v>1.19</v>
      </c>
      <c r="B288">
        <v>7.46</v>
      </c>
      <c r="C288">
        <v>15.71</v>
      </c>
      <c r="D288" s="45">
        <f t="shared" si="68"/>
        <v>3.8038115569274611E-2</v>
      </c>
      <c r="E288" s="46">
        <f>IF(OR($A288="",$B288="",$C288=""),"",A288*'MPTO_working_3-way'!$I287)</f>
        <v>1.2352653575274368</v>
      </c>
      <c r="F288" s="47">
        <f>IF(OR($A288="",$B288="",$C288=""),"",B288*'MPTO_working_3-way'!$I287)</f>
        <v>7.7437643421467888</v>
      </c>
      <c r="G288" s="48">
        <f>IF(OR($A288="",$B288="",$C288=""),"",C288*'MPTO_working_3-way'!$I287)</f>
        <v>16.307578795593304</v>
      </c>
      <c r="H288" s="46">
        <f>IF(OR($A288="",$B288="",$C288=""),"",'MPTO_working_3-way'!E287)</f>
        <v>1.2082303258923359</v>
      </c>
      <c r="I288" s="47">
        <f>IF(OR($A288="",$B288="",$C288=""),"",'MPTO_working_3-way'!F287)</f>
        <v>8.2393440110009202</v>
      </c>
      <c r="J288" s="48">
        <f>IF(OR($A288="",$B288="",$C288=""),"",'MPTO_working_3-way'!G287)</f>
        <v>19.617708965251691</v>
      </c>
      <c r="K288" s="46">
        <f>IF(OR($A288="",$B288="",$C288=""),"",'OddsRatio_working_3-way'!H287)</f>
        <v>1.2150379329236956</v>
      </c>
      <c r="L288" s="47">
        <f>IF(OR($A288="",$B288="",$C288=""),"",'OddsRatio_working_3-way'!I287)</f>
        <v>8.3112897194056536</v>
      </c>
      <c r="M288" s="48">
        <f>IF(OR($A288="",$B288="",$C288=""),"",'OddsRatio_working_3-way'!J287)</f>
        <v>17.648463122671384</v>
      </c>
      <c r="N288" s="49">
        <f t="shared" si="69"/>
        <v>80.954265729725094</v>
      </c>
      <c r="O288" s="50">
        <f t="shared" si="70"/>
        <v>12.913616115063387</v>
      </c>
      <c r="P288" s="50">
        <f t="shared" si="71"/>
        <v>6.1321181552115123</v>
      </c>
      <c r="Q288" t="s">
        <v>147</v>
      </c>
      <c r="R288" t="s">
        <v>146</v>
      </c>
      <c r="S288" s="40">
        <v>43963</v>
      </c>
      <c r="T288" s="52">
        <v>100</v>
      </c>
      <c r="U288" s="52">
        <f t="shared" si="59"/>
        <v>15.966386554621849</v>
      </c>
      <c r="V288" s="52">
        <f t="shared" si="60"/>
        <v>86.595174262734588</v>
      </c>
      <c r="W288" s="52">
        <f t="shared" si="61"/>
        <v>93.634627625716092</v>
      </c>
      <c r="X288" s="52">
        <f t="shared" si="62"/>
        <v>19.770198111549313</v>
      </c>
      <c r="Y288" s="52">
        <f t="shared" si="63"/>
        <v>90.398985819662045</v>
      </c>
      <c r="Z288" s="52">
        <f t="shared" si="64"/>
        <v>97.438439182643563</v>
      </c>
      <c r="AA288" s="52">
        <f t="shared" si="65"/>
        <v>-3.8038115569274638</v>
      </c>
      <c r="AB288" s="52">
        <f t="shared" si="66"/>
        <v>-3.8038115569274566</v>
      </c>
      <c r="AC288" s="52">
        <f t="shared" si="67"/>
        <v>-3.8038115569274709</v>
      </c>
      <c r="AF288">
        <v>1.5</v>
      </c>
      <c r="AG288">
        <v>2.7</v>
      </c>
      <c r="AH288" s="42" t="s">
        <v>507</v>
      </c>
    </row>
    <row r="289" spans="1:35" ht="15" x14ac:dyDescent="0.25">
      <c r="A289">
        <v>4.33</v>
      </c>
      <c r="B289">
        <v>3.7</v>
      </c>
      <c r="C289">
        <v>1.89</v>
      </c>
      <c r="D289" s="45">
        <f t="shared" si="68"/>
        <v>3.0317681587889389E-2</v>
      </c>
      <c r="E289" s="46">
        <f>IF(OR($A289="",$B289="",$C289=""),"",A289*'MPTO_working_3-way'!$I288)</f>
        <v>4.4612755612755608</v>
      </c>
      <c r="F289" s="47">
        <f>IF(OR($A289="",$B289="",$C289=""),"",B289*'MPTO_working_3-way'!$I288)</f>
        <v>3.8121754218751911</v>
      </c>
      <c r="G289" s="48">
        <f>IF(OR($A289="",$B289="",$C289=""),"",C289*'MPTO_working_3-way'!$I288)</f>
        <v>1.9473004182011109</v>
      </c>
      <c r="H289" s="46">
        <f>IF(OR($A289="",$B289="",$C289=""),"",'MPTO_working_3-way'!E288)</f>
        <v>4.5281449220601777</v>
      </c>
      <c r="I289" s="47">
        <f>IF(OR($A289="",$B289="",$C289=""),"",'MPTO_working_3-way'!F288)</f>
        <v>3.8437237788202903</v>
      </c>
      <c r="J289" s="48">
        <f>IF(OR($A289="",$B289="",$C289=""),"",'MPTO_working_3-way'!G288)</f>
        <v>1.9268021904342325</v>
      </c>
      <c r="K289" s="46">
        <f>IF(OR($A289="",$B289="",$C289=""),"",'OddsRatio_working_3-way'!H288)</f>
        <v>4.496959270564906</v>
      </c>
      <c r="L289" s="47">
        <f>IF(OR($A289="",$B289="",$C289=""),"",'OddsRatio_working_3-way'!I288)</f>
        <v>3.8353723815391128</v>
      </c>
      <c r="M289" s="48">
        <f>IF(OR($A289="",$B289="",$C289=""),"",'OddsRatio_working_3-way'!J288)</f>
        <v>1.9346227479888185</v>
      </c>
      <c r="N289" s="49">
        <f t="shared" si="69"/>
        <v>22.415113934681084</v>
      </c>
      <c r="O289" s="50">
        <f t="shared" si="70"/>
        <v>26.231741442478128</v>
      </c>
      <c r="P289" s="50">
        <f t="shared" si="71"/>
        <v>51.353144622840787</v>
      </c>
      <c r="Q289" t="s">
        <v>222</v>
      </c>
      <c r="R289" t="s">
        <v>452</v>
      </c>
      <c r="S289" s="40">
        <v>43963</v>
      </c>
      <c r="T289" s="52">
        <v>100</v>
      </c>
      <c r="U289" s="52">
        <f t="shared" si="59"/>
        <v>76.905311778290994</v>
      </c>
      <c r="V289" s="52">
        <f t="shared" si="60"/>
        <v>72.972972972972968</v>
      </c>
      <c r="W289" s="52">
        <f t="shared" si="61"/>
        <v>47.089947089947096</v>
      </c>
      <c r="X289" s="52">
        <f t="shared" si="62"/>
        <v>79.937079937079943</v>
      </c>
      <c r="Y289" s="52">
        <f t="shared" si="63"/>
        <v>76.004741131761918</v>
      </c>
      <c r="Z289" s="52">
        <f t="shared" si="64"/>
        <v>50.121715248736031</v>
      </c>
      <c r="AA289" s="52">
        <f t="shared" si="65"/>
        <v>-3.0317681587889496</v>
      </c>
      <c r="AB289" s="52">
        <f t="shared" si="66"/>
        <v>-3.0317681587889496</v>
      </c>
      <c r="AC289" s="52">
        <f t="shared" si="67"/>
        <v>-3.0317681587889354</v>
      </c>
      <c r="AF289">
        <v>2.0299999999999998</v>
      </c>
      <c r="AG289">
        <v>1.86</v>
      </c>
      <c r="AH289" s="42" t="s">
        <v>492</v>
      </c>
    </row>
    <row r="290" spans="1:35" ht="15" x14ac:dyDescent="0.25">
      <c r="A290">
        <v>1.7</v>
      </c>
      <c r="B290">
        <v>3.97</v>
      </c>
      <c r="C290">
        <v>5.22</v>
      </c>
      <c r="D290" s="45">
        <f t="shared" si="68"/>
        <v>3.1695344109443857E-2</v>
      </c>
      <c r="E290" s="46">
        <f>IF(OR($A290="",$B290="",$C290=""),"",A290*'MPTO_working_3-way'!$I289)</f>
        <v>1.7538820849860546</v>
      </c>
      <c r="F290" s="47">
        <f>IF(OR($A290="",$B290="",$C290=""),"",B290*'MPTO_working_3-way'!$I289)</f>
        <v>4.0958305161144919</v>
      </c>
      <c r="G290" s="48">
        <f>IF(OR($A290="",$B290="",$C290=""),"",C290*'MPTO_working_3-way'!$I289)</f>
        <v>5.385449696251297</v>
      </c>
      <c r="H290" s="46">
        <f>IF(OR($A290="",$B290="",$C290=""),"",'MPTO_working_3-way'!E289)</f>
        <v>1.7310916083872558</v>
      </c>
      <c r="I290" s="47">
        <f>IF(OR($A290="",$B290="",$C290=""),"",'MPTO_working_3-way'!F289)</f>
        <v>4.1438057382403244</v>
      </c>
      <c r="J290" s="48">
        <f>IF(OR($A290="",$B290="",$C290=""),"",'MPTO_working_3-way'!G289)</f>
        <v>5.52468586614589</v>
      </c>
      <c r="K290" s="46">
        <f>IF(OR($A290="",$B290="",$C290=""),"",'OddsRatio_working_3-way'!H289)</f>
        <v>1.73921472516513</v>
      </c>
      <c r="L290" s="47">
        <f>IF(OR($A290="",$B290="",$C290=""),"",'OddsRatio_working_3-way'!I289)</f>
        <v>4.1363824767720496</v>
      </c>
      <c r="M290" s="48">
        <f>IF(OR($A290="",$B290="",$C290=""),"",'OddsRatio_working_3-way'!J289)</f>
        <v>5.456408771709782</v>
      </c>
      <c r="N290" s="49">
        <f t="shared" si="69"/>
        <v>57.016375762111238</v>
      </c>
      <c r="O290" s="50">
        <f t="shared" si="70"/>
        <v>24.415072744480884</v>
      </c>
      <c r="P290" s="50">
        <f t="shared" si="71"/>
        <v>18.568551493407874</v>
      </c>
      <c r="Q290" t="s">
        <v>220</v>
      </c>
      <c r="R290" t="s">
        <v>217</v>
      </c>
      <c r="S290" s="40">
        <v>43963</v>
      </c>
      <c r="T290" s="52">
        <v>100</v>
      </c>
      <c r="U290" s="52">
        <f t="shared" si="59"/>
        <v>41.176470588235297</v>
      </c>
      <c r="V290" s="52">
        <f t="shared" si="60"/>
        <v>74.811083123425689</v>
      </c>
      <c r="W290" s="52">
        <f t="shared" si="61"/>
        <v>80.842911877394641</v>
      </c>
      <c r="X290" s="52">
        <f t="shared" si="62"/>
        <v>44.346004999179669</v>
      </c>
      <c r="Y290" s="52">
        <f t="shared" si="63"/>
        <v>77.980617534370069</v>
      </c>
      <c r="Z290" s="52">
        <f t="shared" si="64"/>
        <v>84.012446288339021</v>
      </c>
      <c r="AA290" s="52">
        <f t="shared" si="65"/>
        <v>-3.1695344109443724</v>
      </c>
      <c r="AB290" s="52">
        <f t="shared" si="66"/>
        <v>-3.1695344109443795</v>
      </c>
      <c r="AC290" s="52">
        <f t="shared" si="67"/>
        <v>-3.1695344109443795</v>
      </c>
      <c r="AF290">
        <v>2.17</v>
      </c>
      <c r="AG290">
        <v>1.75</v>
      </c>
      <c r="AH290" s="42" t="s">
        <v>487</v>
      </c>
    </row>
    <row r="291" spans="1:35" ht="15" x14ac:dyDescent="0.25">
      <c r="A291">
        <v>2.89</v>
      </c>
      <c r="B291">
        <v>3.42</v>
      </c>
      <c r="C291">
        <v>2.57</v>
      </c>
      <c r="D291" s="45">
        <f t="shared" si="68"/>
        <v>2.7523480430146963E-2</v>
      </c>
      <c r="E291" s="46">
        <f>IF(OR($A291="",$B291="",$C291=""),"",A291*'MPTO_working_3-way'!$I290)</f>
        <v>2.9695428584431247</v>
      </c>
      <c r="F291" s="47">
        <f>IF(OR($A291="",$B291="",$C291=""),"",B291*'MPTO_working_3-way'!$I290)</f>
        <v>3.5141303030711026</v>
      </c>
      <c r="G291" s="48">
        <f>IF(OR($A291="",$B291="",$C291=""),"",C291*'MPTO_working_3-way'!$I290)</f>
        <v>2.6407353447054773</v>
      </c>
      <c r="H291" s="46">
        <f>IF(OR($A291="",$B291="",$C291=""),"",'MPTO_working_3-way'!E290)</f>
        <v>2.9687133143060209</v>
      </c>
      <c r="I291" s="47">
        <f>IF(OR($A291="",$B291="",$C291=""),"",'MPTO_working_3-way'!F290)</f>
        <v>3.5307846084232208</v>
      </c>
      <c r="J291" s="48">
        <f>IF(OR($A291="",$B291="",$C291=""),"",'MPTO_working_3-way'!G290)</f>
        <v>2.6320598878167254</v>
      </c>
      <c r="K291" s="46">
        <f>IF(OR($A291="",$B291="",$C291=""),"",'OddsRatio_working_3-way'!H290)</f>
        <v>2.969679111637971</v>
      </c>
      <c r="L291" s="47">
        <f>IF(OR($A291="",$B291="",$C291=""),"",'OddsRatio_working_3-way'!I290)</f>
        <v>3.5220229895047037</v>
      </c>
      <c r="M291" s="48">
        <f>IF(OR($A291="",$B291="",$C291=""),"",'OddsRatio_working_3-way'!J290)</f>
        <v>2.6361884683976795</v>
      </c>
      <c r="N291" s="49">
        <f t="shared" si="69"/>
        <v>33.675216949866858</v>
      </c>
      <c r="O291" s="50">
        <f t="shared" si="70"/>
        <v>28.456542978103865</v>
      </c>
      <c r="P291" s="50">
        <f t="shared" si="71"/>
        <v>37.868240072029273</v>
      </c>
      <c r="Q291" t="s">
        <v>224</v>
      </c>
      <c r="R291" t="s">
        <v>453</v>
      </c>
      <c r="S291" s="40">
        <v>43963</v>
      </c>
      <c r="T291" s="52">
        <v>100</v>
      </c>
      <c r="U291" s="52">
        <f t="shared" si="59"/>
        <v>65.397923875432525</v>
      </c>
      <c r="V291" s="52">
        <f t="shared" si="60"/>
        <v>70.760233918128648</v>
      </c>
      <c r="W291" s="52">
        <f t="shared" si="61"/>
        <v>61.089494163424128</v>
      </c>
      <c r="X291" s="52">
        <f t="shared" si="62"/>
        <v>68.150271918447231</v>
      </c>
      <c r="Y291" s="52">
        <f t="shared" si="63"/>
        <v>73.51258196114334</v>
      </c>
      <c r="Z291" s="52">
        <f t="shared" si="64"/>
        <v>63.841842206438812</v>
      </c>
      <c r="AA291" s="52">
        <f t="shared" si="65"/>
        <v>-2.752348043014706</v>
      </c>
      <c r="AB291" s="52">
        <f t="shared" si="66"/>
        <v>-2.7523480430146918</v>
      </c>
      <c r="AC291" s="52">
        <f t="shared" si="67"/>
        <v>-2.7523480430146847</v>
      </c>
      <c r="AF291">
        <v>2.0499999999999998</v>
      </c>
      <c r="AG291">
        <v>1.85</v>
      </c>
      <c r="AH291" s="42" t="s">
        <v>508</v>
      </c>
    </row>
    <row r="292" spans="1:35" ht="15" x14ac:dyDescent="0.25">
      <c r="A292">
        <v>3.84</v>
      </c>
      <c r="B292">
        <v>3.37</v>
      </c>
      <c r="C292">
        <v>2.12</v>
      </c>
      <c r="D292" s="45">
        <f t="shared" si="68"/>
        <v>2.8850684918724223E-2</v>
      </c>
      <c r="E292" s="46">
        <f>IF(OR($A292="",$B292="",$C292=""),"",A292*'MPTO_working_3-way'!$I291)</f>
        <v>3.9507866300879009</v>
      </c>
      <c r="F292" s="47">
        <f>IF(OR($A292="",$B292="",$C292=""),"",B292*'MPTO_working_3-way'!$I291)</f>
        <v>3.4672268081761008</v>
      </c>
      <c r="G292" s="48">
        <f>IF(OR($A292="",$B292="",$C292=""),"",C292*'MPTO_working_3-way'!$I291)</f>
        <v>2.1811634520276955</v>
      </c>
      <c r="H292" s="46">
        <f>IF(OR($A292="",$B292="",$C292=""),"",'MPTO_working_3-way'!E291)</f>
        <v>3.9872444589824401</v>
      </c>
      <c r="I292" s="47">
        <f>IF(OR($A292="",$B292="",$C292=""),"",'MPTO_working_3-way'!F291)</f>
        <v>3.4828763158197642</v>
      </c>
      <c r="J292" s="48">
        <f>IF(OR($A292="",$B292="",$C292=""),"",'MPTO_working_3-way'!G291)</f>
        <v>2.1641217182997741</v>
      </c>
      <c r="K292" s="46">
        <f>IF(OR($A292="",$B292="",$C292=""),"",'OddsRatio_working_3-way'!H291)</f>
        <v>3.9696807948692578</v>
      </c>
      <c r="L292" s="47">
        <f>IF(OR($A292="",$B292="",$C292=""),"",'OddsRatio_working_3-way'!I291)</f>
        <v>3.4782195365634307</v>
      </c>
      <c r="M292" s="48">
        <f>IF(OR($A292="",$B292="",$C292=""),"",'OddsRatio_working_3-way'!J291)</f>
        <v>2.1711417219202707</v>
      </c>
      <c r="N292" s="49">
        <f t="shared" si="69"/>
        <v>25.311415007439951</v>
      </c>
      <c r="O292" s="50">
        <f t="shared" si="70"/>
        <v>28.841493658329199</v>
      </c>
      <c r="P292" s="50">
        <f t="shared" si="71"/>
        <v>45.847091334230846</v>
      </c>
      <c r="Q292" t="s">
        <v>219</v>
      </c>
      <c r="R292" t="s">
        <v>215</v>
      </c>
      <c r="S292" s="40">
        <v>43963</v>
      </c>
      <c r="T292" s="52">
        <v>100</v>
      </c>
      <c r="U292" s="52">
        <f t="shared" si="59"/>
        <v>73.958333333333343</v>
      </c>
      <c r="V292" s="52">
        <f t="shared" si="60"/>
        <v>70.326409495548958</v>
      </c>
      <c r="W292" s="52">
        <f t="shared" si="61"/>
        <v>52.830188679245275</v>
      </c>
      <c r="X292" s="52">
        <f t="shared" si="62"/>
        <v>76.843401825205746</v>
      </c>
      <c r="Y292" s="52">
        <f t="shared" si="63"/>
        <v>73.211477987421375</v>
      </c>
      <c r="Z292" s="52">
        <f t="shared" si="64"/>
        <v>55.715257171117706</v>
      </c>
      <c r="AA292" s="52">
        <f t="shared" si="65"/>
        <v>-2.8850684918724028</v>
      </c>
      <c r="AB292" s="52">
        <f t="shared" si="66"/>
        <v>-2.885068491872417</v>
      </c>
      <c r="AC292" s="52">
        <f t="shared" si="67"/>
        <v>-2.8850684918724312</v>
      </c>
      <c r="AF292">
        <v>2.41</v>
      </c>
      <c r="AG292">
        <v>1.61</v>
      </c>
      <c r="AH292" s="42" t="s">
        <v>484</v>
      </c>
    </row>
    <row r="293" spans="1:35" s="52" customFormat="1" ht="15" x14ac:dyDescent="0.25">
      <c r="A293">
        <v>3.38</v>
      </c>
      <c r="B293">
        <v>3.4</v>
      </c>
      <c r="C293">
        <v>2.2000000000000002</v>
      </c>
      <c r="D293" s="45">
        <f t="shared" si="68"/>
        <v>4.4521089769958611E-2</v>
      </c>
      <c r="E293" s="46">
        <f>IF(OR($A293="",$B293="",$C293=""),"",A293*'MPTO_working_3-way'!$I292)</f>
        <v>3.5304812834224601</v>
      </c>
      <c r="F293" s="47">
        <f>IF(OR($A293="",$B293="",$C293=""),"",B293*'MPTO_working_3-way'!$I292)</f>
        <v>3.5513717052178593</v>
      </c>
      <c r="G293" s="48">
        <f>IF(OR($A293="",$B293="",$C293=""),"",C293*'MPTO_working_3-way'!$I292)</f>
        <v>2.2979463974939089</v>
      </c>
      <c r="H293" s="46">
        <f>IF(OR($A293="",$B293="",$C293=""),"",'MPTO_working_3-way'!E292)</f>
        <v>3.5584956649026016</v>
      </c>
      <c r="I293" s="47">
        <f>IF(OR($A293="",$B293="",$C293=""),"",'MPTO_working_3-way'!F292)</f>
        <v>3.5806707455245865</v>
      </c>
      <c r="J293" s="48">
        <f>IF(OR($A293="",$B293="",$C293=""),"",'MPTO_working_3-way'!G292)</f>
        <v>2.274251583189407</v>
      </c>
      <c r="K293" s="46">
        <f>IF(OR($A293="",$B293="",$C293=""),"",'OddsRatio_working_3-way'!H292)</f>
        <v>3.5468256387522556</v>
      </c>
      <c r="L293" s="47">
        <f>IF(OR($A293="",$B293="",$C293=""),"",'OddsRatio_working_3-way'!I292)</f>
        <v>3.568227534876224</v>
      </c>
      <c r="M293" s="48">
        <f>IF(OR($A293="",$B293="",$C293=""),"",'OddsRatio_working_3-way'!J292)</f>
        <v>2.2841137674381122</v>
      </c>
      <c r="N293" s="49">
        <f t="shared" si="69"/>
        <v>28.324750075734624</v>
      </c>
      <c r="O293" s="50">
        <f t="shared" si="70"/>
        <v>28.158133898818537</v>
      </c>
      <c r="P293" s="50">
        <f t="shared" si="71"/>
        <v>43.517116025446832</v>
      </c>
      <c r="Q293" t="s">
        <v>399</v>
      </c>
      <c r="R293" t="s">
        <v>404</v>
      </c>
      <c r="S293" s="40">
        <v>43963</v>
      </c>
      <c r="T293" s="52">
        <v>100</v>
      </c>
      <c r="U293" s="52">
        <f t="shared" si="59"/>
        <v>70.414201183431956</v>
      </c>
      <c r="V293" s="52">
        <f t="shared" si="60"/>
        <v>70.588235294117652</v>
      </c>
      <c r="W293" s="52">
        <f t="shared" si="61"/>
        <v>54.545454545454554</v>
      </c>
      <c r="X293" s="52">
        <f t="shared" si="62"/>
        <v>74.866310160427801</v>
      </c>
      <c r="Y293" s="52">
        <f t="shared" si="63"/>
        <v>75.040344271113497</v>
      </c>
      <c r="Z293" s="52">
        <f t="shared" si="64"/>
        <v>58.997563522450406</v>
      </c>
      <c r="AA293" s="52">
        <f t="shared" si="65"/>
        <v>-4.4521089769958451</v>
      </c>
      <c r="AB293" s="52">
        <f t="shared" si="66"/>
        <v>-4.4521089769958451</v>
      </c>
      <c r="AC293" s="52">
        <f t="shared" si="67"/>
        <v>-4.4521089769958522</v>
      </c>
      <c r="AD293" s="53"/>
      <c r="AE293" s="53"/>
      <c r="AF293">
        <v>1.97</v>
      </c>
      <c r="AG293">
        <v>1.88</v>
      </c>
      <c r="AH293" s="53" t="s">
        <v>496</v>
      </c>
      <c r="AI293" s="53"/>
    </row>
    <row r="294" spans="1:35" ht="15" x14ac:dyDescent="0.25">
      <c r="A294">
        <v>1.94</v>
      </c>
      <c r="B294">
        <v>3.9</v>
      </c>
      <c r="C294">
        <v>3.7</v>
      </c>
      <c r="D294" s="45">
        <f t="shared" si="68"/>
        <v>4.2144444206299925E-2</v>
      </c>
      <c r="E294" s="46">
        <f>IF(OR($A294="",$B294="",$C294=""),"",A294*'MPTO_working_3-way'!$I293)</f>
        <v>2.0217602217602217</v>
      </c>
      <c r="F294" s="47">
        <f>IF(OR($A294="",$B294="",$C294=""),"",B294*'MPTO_working_3-way'!$I293)</f>
        <v>4.0643633324045698</v>
      </c>
      <c r="G294" s="48">
        <f>IF(OR($A294="",$B294="",$C294=""),"",C294*'MPTO_working_3-way'!$I293)</f>
        <v>3.8559344435633101</v>
      </c>
      <c r="H294" s="46">
        <f>IF(OR($A294="",$B294="",$C294=""),"",'MPTO_working_3-way'!E293)</f>
        <v>1.9943529121210539</v>
      </c>
      <c r="I294" s="47">
        <f>IF(OR($A294="",$B294="",$C294=""),"",'MPTO_working_3-way'!F293)</f>
        <v>4.1260575212978159</v>
      </c>
      <c r="J294" s="48">
        <f>IF(OR($A294="",$B294="",$C294=""),"",'MPTO_working_3-way'!G293)</f>
        <v>3.9028636224219508</v>
      </c>
      <c r="K294" s="46">
        <f>IF(OR($A294="",$B294="",$C294=""),"",'OddsRatio_working_3-way'!H293)</f>
        <v>2.0048577356603534</v>
      </c>
      <c r="L294" s="47">
        <f>IF(OR($A294="",$B294="",$C294=""),"",'OddsRatio_working_3-way'!I293)</f>
        <v>4.1000930142713043</v>
      </c>
      <c r="M294" s="48">
        <f>IF(OR($A294="",$B294="",$C294=""),"",'OddsRatio_working_3-way'!J293)</f>
        <v>3.8862934960456985</v>
      </c>
      <c r="N294" s="49">
        <f t="shared" si="69"/>
        <v>49.46184959210256</v>
      </c>
      <c r="O294" s="50">
        <f t="shared" si="70"/>
        <v>24.60409954068691</v>
      </c>
      <c r="P294" s="50">
        <f t="shared" si="71"/>
        <v>25.93405086721053</v>
      </c>
      <c r="Q294" t="s">
        <v>401</v>
      </c>
      <c r="R294" t="s">
        <v>397</v>
      </c>
      <c r="S294" s="40">
        <v>43963</v>
      </c>
      <c r="T294" s="52">
        <v>100</v>
      </c>
      <c r="U294" s="52">
        <f t="shared" si="59"/>
        <v>48.453608247422686</v>
      </c>
      <c r="V294" s="52">
        <f t="shared" si="60"/>
        <v>74.358974358974365</v>
      </c>
      <c r="W294" s="52">
        <f t="shared" si="61"/>
        <v>72.972972972972968</v>
      </c>
      <c r="X294" s="52">
        <f t="shared" si="62"/>
        <v>52.668052668052667</v>
      </c>
      <c r="Y294" s="52">
        <f t="shared" si="63"/>
        <v>78.573418779604353</v>
      </c>
      <c r="Z294" s="52">
        <f t="shared" si="64"/>
        <v>77.187417393602971</v>
      </c>
      <c r="AA294" s="52">
        <f t="shared" si="65"/>
        <v>-4.2144444206299809</v>
      </c>
      <c r="AB294" s="52">
        <f t="shared" si="66"/>
        <v>-4.214444420629988</v>
      </c>
      <c r="AC294" s="52">
        <f t="shared" si="67"/>
        <v>-4.2144444206300022</v>
      </c>
      <c r="AF294">
        <v>2.0299999999999998</v>
      </c>
      <c r="AG294">
        <v>1.83</v>
      </c>
      <c r="AH294" s="42" t="s">
        <v>492</v>
      </c>
    </row>
    <row r="295" spans="1:35" ht="15" x14ac:dyDescent="0.25">
      <c r="A295">
        <v>8.01</v>
      </c>
      <c r="B295">
        <v>4.75</v>
      </c>
      <c r="C295">
        <v>1.41</v>
      </c>
      <c r="D295" s="45">
        <f t="shared" si="68"/>
        <v>4.4590119014166207E-2</v>
      </c>
      <c r="E295" s="46">
        <f>IF(OR($A295="",$B295="",$C295=""),"",A295*'MPTO_working_3-way'!$I294)</f>
        <v>8.3671668533034715</v>
      </c>
      <c r="F295" s="47">
        <f>IF(OR($A295="",$B295="",$C295=""),"",B295*'MPTO_working_3-way'!$I294)</f>
        <v>4.9618030653172891</v>
      </c>
      <c r="G295" s="48">
        <f>IF(OR($A295="",$B295="",$C295=""),"",C295*'MPTO_working_3-way'!$I294)</f>
        <v>1.4728720678099743</v>
      </c>
      <c r="H295" s="46">
        <f>IF(OR($A295="",$B295="",$C295=""),"",'MPTO_working_3-way'!E294)</f>
        <v>9.0925149890892136</v>
      </c>
      <c r="I295" s="47">
        <f>IF(OR($A295="",$B295="",$C295=""),"",'MPTO_working_3-way'!F294)</f>
        <v>5.1108298064396278</v>
      </c>
      <c r="J295" s="48">
        <f>IF(OR($A295="",$B295="",$C295=""),"",'MPTO_working_3-way'!G294)</f>
        <v>1.4401824154952501</v>
      </c>
      <c r="K295" s="46">
        <f>IF(OR($A295="",$B295="",$C295=""),"",'OddsRatio_working_3-way'!H294)</f>
        <v>8.6963280025980065</v>
      </c>
      <c r="L295" s="47">
        <f>IF(OR($A295="",$B295="",$C295=""),"",'OddsRatio_working_3-way'!I294)</f>
        <v>5.1171512139432975</v>
      </c>
      <c r="M295" s="48">
        <f>IF(OR($A295="",$B295="",$C295=""),"",'OddsRatio_working_3-way'!J294)</f>
        <v>1.4501418660578005</v>
      </c>
      <c r="N295" s="49">
        <f t="shared" si="69"/>
        <v>11.951476736778428</v>
      </c>
      <c r="O295" s="50">
        <f t="shared" si="70"/>
        <v>20.153963928756887</v>
      </c>
      <c r="P295" s="50">
        <f t="shared" si="71"/>
        <v>67.894559334464688</v>
      </c>
      <c r="Q295" t="s">
        <v>402</v>
      </c>
      <c r="R295" t="s">
        <v>398</v>
      </c>
      <c r="S295" s="40">
        <v>43963</v>
      </c>
      <c r="T295" s="52">
        <v>100</v>
      </c>
      <c r="U295" s="52">
        <f t="shared" si="59"/>
        <v>87.515605493133577</v>
      </c>
      <c r="V295" s="52">
        <f t="shared" si="60"/>
        <v>78.94736842105263</v>
      </c>
      <c r="W295" s="52">
        <f t="shared" si="61"/>
        <v>29.078014184397166</v>
      </c>
      <c r="X295" s="52">
        <f t="shared" si="62"/>
        <v>91.974617394550208</v>
      </c>
      <c r="Y295" s="52">
        <f t="shared" si="63"/>
        <v>83.406380322469261</v>
      </c>
      <c r="Z295" s="52">
        <f t="shared" si="64"/>
        <v>33.537026085813778</v>
      </c>
      <c r="AA295" s="52">
        <f t="shared" si="65"/>
        <v>-4.4590119014166305</v>
      </c>
      <c r="AB295" s="52">
        <f t="shared" si="66"/>
        <v>-4.4590119014166305</v>
      </c>
      <c r="AC295" s="52">
        <f t="shared" si="67"/>
        <v>-4.4590119014166127</v>
      </c>
      <c r="AF295">
        <v>1.66</v>
      </c>
      <c r="AG295">
        <v>2.27</v>
      </c>
      <c r="AH295" s="42" t="s">
        <v>496</v>
      </c>
    </row>
    <row r="296" spans="1:35" ht="15" x14ac:dyDescent="0.25">
      <c r="A296">
        <v>2.99</v>
      </c>
      <c r="B296">
        <v>3.78</v>
      </c>
      <c r="C296">
        <v>2.2799999999999998</v>
      </c>
      <c r="D296" s="45">
        <f t="shared" si="68"/>
        <v>3.7594916313451909E-2</v>
      </c>
      <c r="E296" s="46">
        <f>IF(OR($A296="",$B296="",$C296=""),"",A296*'MPTO_working_3-way'!$I295)</f>
        <v>3.1024087997772214</v>
      </c>
      <c r="F296" s="47">
        <f>IF(OR($A296="",$B296="",$C296=""),"",B296*'MPTO_working_3-way'!$I295)</f>
        <v>3.9221087836648478</v>
      </c>
      <c r="G296" s="48">
        <f>IF(OR($A296="",$B296="",$C296=""),"",C296*'MPTO_working_3-way'!$I295)</f>
        <v>2.3657164091946701</v>
      </c>
      <c r="H296" s="46">
        <f>IF(OR($A296="",$B296="",$C296=""),"",'MPTO_working_3-way'!E295)</f>
        <v>3.106395392570791</v>
      </c>
      <c r="I296" s="47">
        <f>IF(OR($A296="",$B296="",$C296=""),"",'MPTO_working_3-way'!F295)</f>
        <v>3.9679606890502894</v>
      </c>
      <c r="J296" s="48">
        <f>IF(OR($A296="",$B296="",$C296=""),"",'MPTO_working_3-way'!G295)</f>
        <v>2.3470605337038739</v>
      </c>
      <c r="K296" s="46">
        <f>IF(OR($A296="",$B296="",$C296=""),"",'OddsRatio_working_3-way'!H295)</f>
        <v>3.1070690437664221</v>
      </c>
      <c r="L296" s="47">
        <f>IF(OR($A296="",$B296="",$C296=""),"",'OddsRatio_working_3-way'!I295)</f>
        <v>3.9435436892817348</v>
      </c>
      <c r="M296" s="48">
        <f>IF(OR($A296="",$B296="",$C296=""),"",'OddsRatio_working_3-way'!J295)</f>
        <v>2.3553006914678494</v>
      </c>
      <c r="N296" s="49">
        <f t="shared" si="69"/>
        <v>32.233018423355695</v>
      </c>
      <c r="O296" s="50">
        <f t="shared" si="70"/>
        <v>25.496488117945383</v>
      </c>
      <c r="P296" s="50">
        <f t="shared" si="71"/>
        <v>42.270493458698922</v>
      </c>
      <c r="Q296" t="s">
        <v>406</v>
      </c>
      <c r="R296" t="s">
        <v>400</v>
      </c>
      <c r="S296" s="40">
        <v>43963</v>
      </c>
      <c r="T296" s="52">
        <v>100</v>
      </c>
      <c r="U296" s="52">
        <f t="shared" si="59"/>
        <v>66.555183946488299</v>
      </c>
      <c r="V296" s="52">
        <f t="shared" si="60"/>
        <v>73.544973544973558</v>
      </c>
      <c r="W296" s="52">
        <f t="shared" si="61"/>
        <v>56.140350877192972</v>
      </c>
      <c r="X296" s="52">
        <f t="shared" si="62"/>
        <v>70.314675577833484</v>
      </c>
      <c r="Y296" s="52">
        <f t="shared" si="63"/>
        <v>77.304465176318729</v>
      </c>
      <c r="Z296" s="52">
        <f t="shared" si="64"/>
        <v>59.899842508538171</v>
      </c>
      <c r="AA296" s="52">
        <f t="shared" si="65"/>
        <v>-3.7594916313451847</v>
      </c>
      <c r="AB296" s="52">
        <f t="shared" si="66"/>
        <v>-3.7594916313451705</v>
      </c>
      <c r="AC296" s="52">
        <f t="shared" si="67"/>
        <v>-3.7594916313451989</v>
      </c>
      <c r="AF296">
        <v>1.68</v>
      </c>
      <c r="AG296">
        <v>2.23</v>
      </c>
      <c r="AH296" s="42" t="s">
        <v>493</v>
      </c>
    </row>
    <row r="297" spans="1:35" ht="15" x14ac:dyDescent="0.25">
      <c r="A297">
        <v>1.96</v>
      </c>
      <c r="B297">
        <v>3.74</v>
      </c>
      <c r="C297">
        <v>3.63</v>
      </c>
      <c r="D297" s="45">
        <f t="shared" si="68"/>
        <v>5.3065854440949911E-2</v>
      </c>
      <c r="E297" s="46">
        <f>IF(OR($A297="",$B297="",$C297=""),"",A297*'MPTO_working_3-way'!$I296)</f>
        <v>2.0640090747042619</v>
      </c>
      <c r="F297" s="47">
        <f>IF(OR($A297="",$B297="",$C297=""),"",B297*'MPTO_working_3-way'!$I296)</f>
        <v>3.9384662956091527</v>
      </c>
      <c r="G297" s="48">
        <f>IF(OR($A297="",$B297="",$C297=""),"",C297*'MPTO_working_3-way'!$I296)</f>
        <v>3.8226290516206483</v>
      </c>
      <c r="H297" s="46">
        <f>IF(OR($A297="",$B297="",$C297=""),"",'MPTO_working_3-way'!E296)</f>
        <v>2.0303931026301596</v>
      </c>
      <c r="I297" s="47">
        <f>IF(OR($A297="",$B297="",$C297=""),"",'MPTO_working_3-way'!F296)</f>
        <v>4.0049491399710382</v>
      </c>
      <c r="J297" s="48">
        <f>IF(OR($A297="",$B297="",$C297=""),"",'MPTO_working_3-way'!G296)</f>
        <v>3.8790741231708674</v>
      </c>
      <c r="K297" s="46">
        <f>IF(OR($A297="",$B297="",$C297=""),"",'OddsRatio_working_3-way'!H296)</f>
        <v>2.043284103718757</v>
      </c>
      <c r="L297" s="47">
        <f>IF(OR($A297="",$B297="",$C297=""),"",'OddsRatio_working_3-way'!I296)</f>
        <v>3.9777067126972874</v>
      </c>
      <c r="M297" s="48">
        <f>IF(OR($A297="",$B297="",$C297=""),"",'OddsRatio_working_3-way'!J296)</f>
        <v>3.8581637424795123</v>
      </c>
      <c r="N297" s="49">
        <f t="shared" si="69"/>
        <v>48.449399387610896</v>
      </c>
      <c r="O297" s="50">
        <f t="shared" si="70"/>
        <v>25.390594331475231</v>
      </c>
      <c r="P297" s="50">
        <f t="shared" si="71"/>
        <v>26.160006280913873</v>
      </c>
      <c r="Q297" t="s">
        <v>408</v>
      </c>
      <c r="R297" t="s">
        <v>412</v>
      </c>
      <c r="S297" s="40">
        <v>43963</v>
      </c>
      <c r="T297" s="52">
        <v>100</v>
      </c>
      <c r="U297" s="52">
        <f t="shared" si="59"/>
        <v>48.979591836734699</v>
      </c>
      <c r="V297" s="52">
        <f t="shared" si="60"/>
        <v>73.262032085561486</v>
      </c>
      <c r="W297" s="52">
        <f t="shared" si="61"/>
        <v>72.451790633608823</v>
      </c>
      <c r="X297" s="52">
        <f t="shared" si="62"/>
        <v>54.286177280829683</v>
      </c>
      <c r="Y297" s="52">
        <f t="shared" si="63"/>
        <v>78.568617529656493</v>
      </c>
      <c r="Z297" s="52">
        <f t="shared" si="64"/>
        <v>77.758376077703801</v>
      </c>
      <c r="AA297" s="52">
        <f t="shared" si="65"/>
        <v>-5.3065854440949849</v>
      </c>
      <c r="AB297" s="52">
        <f t="shared" si="66"/>
        <v>-5.3065854440950062</v>
      </c>
      <c r="AC297" s="52">
        <f t="shared" si="67"/>
        <v>-5.3065854440949778</v>
      </c>
      <c r="AF297">
        <v>1.81</v>
      </c>
      <c r="AG297">
        <v>2.0099999999999998</v>
      </c>
      <c r="AH297" s="42" t="s">
        <v>500</v>
      </c>
    </row>
    <row r="298" spans="1:35" ht="15" x14ac:dyDescent="0.25">
      <c r="A298">
        <v>1.56</v>
      </c>
      <c r="B298">
        <v>4.5599999999999996</v>
      </c>
      <c r="C298">
        <v>5.13</v>
      </c>
      <c r="D298" s="45">
        <f t="shared" si="68"/>
        <v>5.5255660518818361E-2</v>
      </c>
      <c r="E298" s="46">
        <f>IF(OR($A298="",$B298="",$C298=""),"",A298*'MPTO_working_3-way'!$I297)</f>
        <v>1.6461988304093567</v>
      </c>
      <c r="F298" s="47">
        <f>IF(OR($A298="",$B298="",$C298=""),"",B298*'MPTO_working_3-way'!$I297)</f>
        <v>4.8119658119658117</v>
      </c>
      <c r="G298" s="48">
        <f>IF(OR($A298="",$B298="",$C298=""),"",C298*'MPTO_working_3-way'!$I297)</f>
        <v>5.4134615384615383</v>
      </c>
      <c r="H298" s="46">
        <f>IF(OR($A298="",$B298="",$C298=""),"",'MPTO_working_3-way'!E297)</f>
        <v>1.6061493999116927</v>
      </c>
      <c r="I298" s="47">
        <f>IF(OR($A298="",$B298="",$C298=""),"",'MPTO_working_3-way'!F297)</f>
        <v>4.9781040059716339</v>
      </c>
      <c r="J298" s="48">
        <f>IF(OR($A298="",$B298="",$C298=""),"",'MPTO_working_3-way'!G297)</f>
        <v>5.6652980319977351</v>
      </c>
      <c r="K298" s="46">
        <f>IF(OR($A298="",$B298="",$C298=""),"",'OddsRatio_working_3-way'!H297)</f>
        <v>1.6189852623161349</v>
      </c>
      <c r="L298" s="47">
        <f>IF(OR($A298="",$B298="",$C298=""),"",'OddsRatio_working_3-way'!I297)</f>
        <v>4.9349777390097129</v>
      </c>
      <c r="M298" s="48">
        <f>IF(OR($A298="",$B298="",$C298=""),"",'OddsRatio_working_3-way'!J297)</f>
        <v>5.565016309581492</v>
      </c>
      <c r="N298" s="49">
        <f t="shared" si="69"/>
        <v>60.746003552397873</v>
      </c>
      <c r="O298" s="50">
        <f t="shared" si="70"/>
        <v>20.781527531083483</v>
      </c>
      <c r="P298" s="50">
        <f t="shared" si="71"/>
        <v>18.47246891651865</v>
      </c>
      <c r="Q298" t="s">
        <v>416</v>
      </c>
      <c r="R298" t="s">
        <v>410</v>
      </c>
      <c r="S298" s="40">
        <v>43963</v>
      </c>
      <c r="T298" s="52">
        <v>100</v>
      </c>
      <c r="U298" s="52">
        <f t="shared" si="59"/>
        <v>35.897435897435898</v>
      </c>
      <c r="V298" s="52">
        <f t="shared" si="60"/>
        <v>78.070175438596479</v>
      </c>
      <c r="W298" s="52">
        <f t="shared" si="61"/>
        <v>80.50682261208577</v>
      </c>
      <c r="X298" s="52">
        <f t="shared" si="62"/>
        <v>41.423001949317737</v>
      </c>
      <c r="Y298" s="52">
        <f t="shared" si="63"/>
        <v>83.595741490478332</v>
      </c>
      <c r="Z298" s="52">
        <f t="shared" si="64"/>
        <v>86.032388663967609</v>
      </c>
      <c r="AA298" s="52">
        <f t="shared" si="65"/>
        <v>-5.5255660518818388</v>
      </c>
      <c r="AB298" s="52">
        <f t="shared" si="66"/>
        <v>-5.525566051881853</v>
      </c>
      <c r="AC298" s="52">
        <f t="shared" si="67"/>
        <v>-5.5255660518818388</v>
      </c>
      <c r="AF298">
        <v>1.54</v>
      </c>
      <c r="AG298">
        <v>2.4700000000000002</v>
      </c>
      <c r="AH298" s="42" t="s">
        <v>491</v>
      </c>
    </row>
    <row r="299" spans="1:35" ht="15" x14ac:dyDescent="0.25">
      <c r="A299">
        <v>3.12</v>
      </c>
      <c r="B299">
        <v>3.7</v>
      </c>
      <c r="C299">
        <v>2.17</v>
      </c>
      <c r="D299" s="45">
        <f t="shared" si="68"/>
        <v>5.1612583870648265E-2</v>
      </c>
      <c r="E299" s="46">
        <f>IF(OR($A299="",$B299="",$C299=""),"",A299*'MPTO_working_3-way'!$I298)</f>
        <v>3.2810312616764228</v>
      </c>
      <c r="F299" s="47">
        <f>IF(OR($A299="",$B299="",$C299=""),"",B299*'MPTO_working_3-way'!$I298)</f>
        <v>3.8909665603213988</v>
      </c>
      <c r="G299" s="48">
        <f>IF(OR($A299="",$B299="",$C299=""),"",C299*'MPTO_working_3-way'!$I298)</f>
        <v>2.2819993069993068</v>
      </c>
      <c r="H299" s="46">
        <f>IF(OR($A299="",$B299="",$C299=""),"",'MPTO_working_3-way'!E298)</f>
        <v>3.2969718453212407</v>
      </c>
      <c r="I299" s="47">
        <f>IF(OR($A299="",$B299="",$C299=""),"",'MPTO_working_3-way'!F298)</f>
        <v>3.9515371526762673</v>
      </c>
      <c r="J299" s="48">
        <f>IF(OR($A299="",$B299="",$C299=""),"",'MPTO_working_3-way'!G298)</f>
        <v>2.2541545837497612</v>
      </c>
      <c r="K299" s="46">
        <f>IF(OR($A299="",$B299="",$C299=""),"",'OddsRatio_working_3-way'!H298)</f>
        <v>3.2935778231867876</v>
      </c>
      <c r="L299" s="47">
        <f>IF(OR($A299="",$B299="",$C299=""),"",'OddsRatio_working_3-way'!I298)</f>
        <v>3.9210660955680789</v>
      </c>
      <c r="M299" s="48">
        <f>IF(OR($A299="",$B299="",$C299=""),"",'OddsRatio_working_3-way'!J298)</f>
        <v>2.2657953080795004</v>
      </c>
      <c r="N299" s="49">
        <f t="shared" si="69"/>
        <v>30.478222249216124</v>
      </c>
      <c r="O299" s="50">
        <f t="shared" si="70"/>
        <v>25.700554977717381</v>
      </c>
      <c r="P299" s="50">
        <f t="shared" si="71"/>
        <v>43.821222773066502</v>
      </c>
      <c r="Q299" t="s">
        <v>409</v>
      </c>
      <c r="R299" t="s">
        <v>414</v>
      </c>
      <c r="S299" s="40">
        <v>43963</v>
      </c>
      <c r="T299" s="52">
        <v>100</v>
      </c>
      <c r="U299" s="52">
        <f t="shared" si="59"/>
        <v>67.948717948717942</v>
      </c>
      <c r="V299" s="52">
        <f t="shared" si="60"/>
        <v>72.972972972972968</v>
      </c>
      <c r="W299" s="52">
        <f t="shared" si="61"/>
        <v>53.917050691244242</v>
      </c>
      <c r="X299" s="52">
        <f t="shared" si="62"/>
        <v>73.109976335782775</v>
      </c>
      <c r="Y299" s="52">
        <f t="shared" si="63"/>
        <v>78.134231360037802</v>
      </c>
      <c r="Z299" s="52">
        <f t="shared" si="64"/>
        <v>59.078309078309069</v>
      </c>
      <c r="AA299" s="52">
        <f t="shared" si="65"/>
        <v>-5.1612583870648336</v>
      </c>
      <c r="AB299" s="52">
        <f t="shared" si="66"/>
        <v>-5.1612583870648336</v>
      </c>
      <c r="AC299" s="52">
        <f t="shared" si="67"/>
        <v>-5.1612583870648265</v>
      </c>
      <c r="AF299">
        <v>1.76</v>
      </c>
      <c r="AG299">
        <v>2.06</v>
      </c>
      <c r="AH299" s="42" t="s">
        <v>487</v>
      </c>
    </row>
    <row r="300" spans="1:35" ht="15" x14ac:dyDescent="0.25">
      <c r="A300">
        <v>1.31</v>
      </c>
      <c r="B300">
        <v>5.45</v>
      </c>
      <c r="C300">
        <v>8.86</v>
      </c>
      <c r="D300" s="45">
        <f t="shared" si="68"/>
        <v>5.9711834313820544E-2</v>
      </c>
      <c r="E300" s="46">
        <f>IF(OR($A300="",$B300="",$C300=""),"",A300*'MPTO_working_3-way'!$I299)</f>
        <v>1.3882225029511051</v>
      </c>
      <c r="F300" s="47">
        <f>IF(OR($A300="",$B300="",$C300=""),"",B300*'MPTO_working_3-way'!$I299)</f>
        <v>5.7754294970103217</v>
      </c>
      <c r="G300" s="48">
        <f>IF(OR($A300="",$B300="",$C300=""),"",C300*'MPTO_working_3-way'!$I299)</f>
        <v>9.3890468520204493</v>
      </c>
      <c r="H300" s="46">
        <f>IF(OR($A300="",$B300="",$C300=""),"",'MPTO_working_3-way'!E299)</f>
        <v>1.3450716229998512</v>
      </c>
      <c r="I300" s="47">
        <f>IF(OR($A300="",$B300="",$C300=""),"",'MPTO_working_3-way'!F299)</f>
        <v>6.1131310547707409</v>
      </c>
      <c r="J300" s="48">
        <f>IF(OR($A300="",$B300="",$C300=""),"",'MPTO_working_3-way'!G299)</f>
        <v>10.756982592621775</v>
      </c>
      <c r="K300" s="46">
        <f>IF(OR($A300="",$B300="",$C300=""),"",'OddsRatio_working_3-way'!H299)</f>
        <v>1.3567277130585884</v>
      </c>
      <c r="L300" s="47">
        <f>IF(OR($A300="",$B300="",$C300=""),"",'OddsRatio_working_3-way'!I299)</f>
        <v>6.1207687842281215</v>
      </c>
      <c r="M300" s="48">
        <f>IF(OR($A300="",$B300="",$C300=""),"",'OddsRatio_working_3-way'!J299)</f>
        <v>10.044773627872589</v>
      </c>
      <c r="N300" s="49">
        <f t="shared" si="69"/>
        <v>72.034562029803169</v>
      </c>
      <c r="O300" s="50">
        <f t="shared" si="70"/>
        <v>17.314729588815077</v>
      </c>
      <c r="P300" s="50">
        <f t="shared" si="71"/>
        <v>10.650708381381737</v>
      </c>
      <c r="Q300" t="s">
        <v>411</v>
      </c>
      <c r="R300" t="s">
        <v>415</v>
      </c>
      <c r="S300" s="40">
        <v>43963</v>
      </c>
      <c r="T300" s="52">
        <v>100</v>
      </c>
      <c r="U300" s="52">
        <f t="shared" si="59"/>
        <v>23.664122137404579</v>
      </c>
      <c r="V300" s="52">
        <f t="shared" si="60"/>
        <v>81.651376146788976</v>
      </c>
      <c r="W300" s="52">
        <f t="shared" si="61"/>
        <v>88.713318284424389</v>
      </c>
      <c r="X300" s="52">
        <f t="shared" si="62"/>
        <v>29.635305568786631</v>
      </c>
      <c r="Y300" s="52">
        <f t="shared" si="63"/>
        <v>87.622559578171035</v>
      </c>
      <c r="Z300" s="52">
        <f t="shared" si="64"/>
        <v>94.684501715806419</v>
      </c>
      <c r="AA300" s="52">
        <f t="shared" si="65"/>
        <v>-5.9711834313820518</v>
      </c>
      <c r="AB300" s="52">
        <f t="shared" si="66"/>
        <v>-5.9711834313820589</v>
      </c>
      <c r="AC300" s="52">
        <f t="shared" si="67"/>
        <v>-5.9711834313820304</v>
      </c>
      <c r="AF300">
        <v>1.6</v>
      </c>
      <c r="AG300">
        <v>2.34</v>
      </c>
      <c r="AH300" s="42" t="s">
        <v>489</v>
      </c>
    </row>
    <row r="301" spans="1:35" s="52" customFormat="1" ht="15" x14ac:dyDescent="0.25">
      <c r="A301">
        <v>1.49</v>
      </c>
      <c r="B301">
        <v>4.5199999999999996</v>
      </c>
      <c r="C301">
        <v>6.06</v>
      </c>
      <c r="D301" s="45">
        <f t="shared" si="68"/>
        <v>5.7396379300577838E-2</v>
      </c>
      <c r="E301" s="46">
        <f>IF(OR($A301="",$B301="",$C301=""),"",A301*'MPTO_working_3-way'!$I300)</f>
        <v>1.575520605157861</v>
      </c>
      <c r="F301" s="47">
        <f>IF(OR($A301="",$B301="",$C301=""),"",B301*'MPTO_working_3-way'!$I300)</f>
        <v>4.7794316344386116</v>
      </c>
      <c r="G301" s="48">
        <f>IF(OR($A301="",$B301="",$C301=""),"",C301*'MPTO_working_3-way'!$I300)</f>
        <v>6.4078220585615009</v>
      </c>
      <c r="H301" s="46">
        <f>IF(OR($A301="",$B301="",$C301=""),"",'MPTO_working_3-way'!E300)</f>
        <v>1.5337215997857876</v>
      </c>
      <c r="I301" s="47">
        <f>IF(OR($A301="",$B301="",$C301=""),"",'MPTO_working_3-way'!F300)</f>
        <v>4.9478787577051806</v>
      </c>
      <c r="J301" s="48">
        <f>IF(OR($A301="",$B301="",$C301=""),"",'MPTO_working_3-way'!G300)</f>
        <v>6.8547436866696296</v>
      </c>
      <c r="K301" s="46">
        <f>IF(OR($A301="",$B301="",$C301=""),"",'OddsRatio_working_3-way'!H300)</f>
        <v>1.5466636527403159</v>
      </c>
      <c r="L301" s="47">
        <f>IF(OR($A301="",$B301="",$C301=""),"",'OddsRatio_working_3-way'!I300)</f>
        <v>4.9270531788692091</v>
      </c>
      <c r="M301" s="48">
        <f>IF(OR($A301="",$B301="",$C301=""),"",'OddsRatio_working_3-way'!J300)</f>
        <v>6.6451389446244873</v>
      </c>
      <c r="N301" s="49">
        <f t="shared" si="69"/>
        <v>63.471083572391862</v>
      </c>
      <c r="O301" s="50">
        <f t="shared" si="70"/>
        <v>20.922989938686701</v>
      </c>
      <c r="P301" s="50">
        <f t="shared" si="71"/>
        <v>15.605926488921435</v>
      </c>
      <c r="Q301" t="s">
        <v>413</v>
      </c>
      <c r="R301" t="s">
        <v>407</v>
      </c>
      <c r="S301" s="40">
        <v>43963</v>
      </c>
      <c r="T301" s="52">
        <v>100</v>
      </c>
      <c r="U301" s="52">
        <f t="shared" si="59"/>
        <v>32.885906040268459</v>
      </c>
      <c r="V301" s="52">
        <f t="shared" si="60"/>
        <v>77.876106194690252</v>
      </c>
      <c r="W301" s="52">
        <f t="shared" si="61"/>
        <v>83.4983498349835</v>
      </c>
      <c r="X301" s="52">
        <f t="shared" si="62"/>
        <v>38.625543970326234</v>
      </c>
      <c r="Y301" s="52">
        <f t="shared" si="63"/>
        <v>83.615744124748048</v>
      </c>
      <c r="Z301" s="52">
        <f t="shared" si="64"/>
        <v>89.237987765041282</v>
      </c>
      <c r="AA301" s="52">
        <f t="shared" si="65"/>
        <v>-5.7396379300577749</v>
      </c>
      <c r="AB301" s="52">
        <f t="shared" si="66"/>
        <v>-5.7396379300577962</v>
      </c>
      <c r="AC301" s="52">
        <f t="shared" si="67"/>
        <v>-5.739637930057782</v>
      </c>
      <c r="AD301" s="53"/>
      <c r="AE301" s="53"/>
      <c r="AF301">
        <v>1.67</v>
      </c>
      <c r="AG301">
        <v>2.2000000000000002</v>
      </c>
      <c r="AH301" s="53" t="s">
        <v>499</v>
      </c>
      <c r="AI301" s="53"/>
    </row>
    <row r="302" spans="1:35" ht="15" x14ac:dyDescent="0.25">
      <c r="A302">
        <v>5.47</v>
      </c>
      <c r="B302">
        <v>4.1500000000000004</v>
      </c>
      <c r="C302">
        <v>1.58</v>
      </c>
      <c r="D302" s="45">
        <f t="shared" si="68"/>
        <v>5.6690604316695037E-2</v>
      </c>
      <c r="E302" s="46">
        <f>IF(OR($A302="",$B302="",$C302=""),"",A302*'MPTO_working_3-way'!$I301)</f>
        <v>5.7800976056123217</v>
      </c>
      <c r="F302" s="47">
        <f>IF(OR($A302="",$B302="",$C302=""),"",B302*'MPTO_working_3-way'!$I301)</f>
        <v>4.3852660079142849</v>
      </c>
      <c r="G302" s="48">
        <f>IF(OR($A302="",$B302="",$C302=""),"",C302*'MPTO_working_3-way'!$I301)</f>
        <v>1.6695711548203782</v>
      </c>
      <c r="H302" s="46">
        <f>IF(OR($A302="",$B302="",$C302=""),"",'MPTO_working_3-way'!E301)</f>
        <v>6.1005931048793789</v>
      </c>
      <c r="I302" s="47">
        <f>IF(OR($A302="",$B302="",$C302=""),"",'MPTO_working_3-way'!F301)</f>
        <v>4.5031457043025398</v>
      </c>
      <c r="J302" s="48">
        <f>IF(OR($A302="",$B302="",$C302=""),"",'MPTO_working_3-way'!G301)</f>
        <v>1.6286259696232028</v>
      </c>
      <c r="K302" s="46">
        <f>IF(OR($A302="",$B302="",$C302=""),"",'OddsRatio_working_3-way'!H301)</f>
        <v>5.9480230249685384</v>
      </c>
      <c r="L302" s="47">
        <f>IF(OR($A302="",$B302="",$C302=""),"",'OddsRatio_working_3-way'!I301)</f>
        <v>4.4868618632328623</v>
      </c>
      <c r="M302" s="48">
        <f>IF(OR($A302="",$B302="",$C302=""),"",'OddsRatio_working_3-way'!J301)</f>
        <v>1.6420253589444636</v>
      </c>
      <c r="N302" s="49">
        <f t="shared" si="69"/>
        <v>17.300745908322146</v>
      </c>
      <c r="O302" s="50">
        <f t="shared" si="70"/>
        <v>22.803633763499306</v>
      </c>
      <c r="P302" s="50">
        <f t="shared" si="71"/>
        <v>59.895620328178559</v>
      </c>
      <c r="Q302" t="s">
        <v>420</v>
      </c>
      <c r="R302" t="s">
        <v>423</v>
      </c>
      <c r="S302" s="40">
        <v>43963</v>
      </c>
      <c r="T302" s="52">
        <v>100</v>
      </c>
      <c r="U302" s="52">
        <f t="shared" si="59"/>
        <v>81.71846435100548</v>
      </c>
      <c r="V302" s="52">
        <f t="shared" si="60"/>
        <v>75.903614457831324</v>
      </c>
      <c r="W302" s="52">
        <f t="shared" si="61"/>
        <v>36.708860759493668</v>
      </c>
      <c r="X302" s="52">
        <f t="shared" si="62"/>
        <v>87.387524782675001</v>
      </c>
      <c r="Y302" s="52">
        <f t="shared" si="63"/>
        <v>81.572674889500846</v>
      </c>
      <c r="Z302" s="52">
        <f t="shared" si="64"/>
        <v>42.377921191163189</v>
      </c>
      <c r="AA302" s="52">
        <f t="shared" si="65"/>
        <v>-5.6690604316695214</v>
      </c>
      <c r="AB302" s="52">
        <f t="shared" si="66"/>
        <v>-5.6690604316695214</v>
      </c>
      <c r="AC302" s="52">
        <f t="shared" si="67"/>
        <v>-5.6690604316695214</v>
      </c>
      <c r="AF302">
        <v>1.84</v>
      </c>
      <c r="AG302">
        <v>1.99</v>
      </c>
      <c r="AH302" s="42" t="s">
        <v>508</v>
      </c>
    </row>
    <row r="303" spans="1:35" ht="15" x14ac:dyDescent="0.25">
      <c r="A303">
        <v>1.28</v>
      </c>
      <c r="B303">
        <v>5.78</v>
      </c>
      <c r="C303">
        <v>9.89</v>
      </c>
      <c r="D303" s="45">
        <f t="shared" si="68"/>
        <v>5.5372615203221676E-2</v>
      </c>
      <c r="E303" s="46">
        <f>IF(OR($A303="",$B303="",$C303=""),"",A303*'MPTO_working_3-way'!$I302)</f>
        <v>1.3508769474601239</v>
      </c>
      <c r="F303" s="47">
        <f>IF(OR($A303="",$B303="",$C303=""),"",B303*'MPTO_working_3-way'!$I302)</f>
        <v>6.1000537158746218</v>
      </c>
      <c r="G303" s="48">
        <f>IF(OR($A303="",$B303="",$C303=""),"",C303*'MPTO_working_3-way'!$I302)</f>
        <v>10.437635164359863</v>
      </c>
      <c r="H303" s="46">
        <f>IF(OR($A303="",$B303="",$C303=""),"",'MPTO_working_3-way'!E302)</f>
        <v>1.3109725781818187</v>
      </c>
      <c r="I303" s="47">
        <f>IF(OR($A303="",$B303="",$C303=""),"",'MPTO_working_3-way'!F302)</f>
        <v>6.4702789390642748</v>
      </c>
      <c r="J303" s="48">
        <f>IF(OR($A303="",$B303="",$C303=""),"",'MPTO_working_3-way'!G302)</f>
        <v>12.098526111941773</v>
      </c>
      <c r="K303" s="46">
        <f>IF(OR($A303="",$B303="",$C303=""),"",'OddsRatio_working_3-way'!H302)</f>
        <v>1.3215491535549191</v>
      </c>
      <c r="L303" s="47">
        <f>IF(OR($A303="",$B303="",$C303=""),"",'OddsRatio_working_3-way'!I302)</f>
        <v>6.4893034071161209</v>
      </c>
      <c r="M303" s="48">
        <f>IF(OR($A303="",$B303="",$C303=""),"",'OddsRatio_working_3-way'!J302)</f>
        <v>11.209185625368685</v>
      </c>
      <c r="N303" s="49">
        <f t="shared" si="69"/>
        <v>74.0259874802193</v>
      </c>
      <c r="O303" s="50">
        <f t="shared" si="70"/>
        <v>16.393298265515693</v>
      </c>
      <c r="P303" s="50">
        <f t="shared" si="71"/>
        <v>9.5807142542649864</v>
      </c>
      <c r="Q303" t="s">
        <v>419</v>
      </c>
      <c r="R303" t="s">
        <v>424</v>
      </c>
      <c r="S303" s="40">
        <v>43963</v>
      </c>
      <c r="T303" s="52">
        <v>100</v>
      </c>
      <c r="U303" s="52">
        <f t="shared" si="59"/>
        <v>21.875</v>
      </c>
      <c r="V303" s="52">
        <f t="shared" si="60"/>
        <v>82.698961937716263</v>
      </c>
      <c r="W303" s="52">
        <f t="shared" si="61"/>
        <v>89.888776541961576</v>
      </c>
      <c r="X303" s="52">
        <f t="shared" si="62"/>
        <v>27.412261520322158</v>
      </c>
      <c r="Y303" s="52">
        <f t="shared" si="63"/>
        <v>88.236223458038424</v>
      </c>
      <c r="Z303" s="52">
        <f t="shared" si="64"/>
        <v>95.426038062283737</v>
      </c>
      <c r="AA303" s="52">
        <f t="shared" si="65"/>
        <v>-5.5372615203221578</v>
      </c>
      <c r="AB303" s="52">
        <f t="shared" si="66"/>
        <v>-5.5372615203221613</v>
      </c>
      <c r="AC303" s="52">
        <f t="shared" si="67"/>
        <v>-5.5372615203221613</v>
      </c>
      <c r="AF303">
        <v>1.51</v>
      </c>
      <c r="AG303">
        <v>2.57</v>
      </c>
      <c r="AH303" s="42" t="s">
        <v>509</v>
      </c>
    </row>
    <row r="304" spans="1:35" s="52" customFormat="1" ht="15" x14ac:dyDescent="0.25">
      <c r="A304">
        <v>1.63</v>
      </c>
      <c r="B304">
        <v>4.26</v>
      </c>
      <c r="C304">
        <v>4.8099999999999996</v>
      </c>
      <c r="D304" s="45">
        <f t="shared" si="68"/>
        <v>5.6138924453104089E-2</v>
      </c>
      <c r="E304" s="46">
        <f>IF(OR($A304="",$B304="",$C304=""),"",A304*'MPTO_working_3-way'!$I303)</f>
        <v>1.7215064468585595</v>
      </c>
      <c r="F304" s="47">
        <f>IF(OR($A304="",$B304="",$C304=""),"",B304*'MPTO_working_3-way'!$I303)</f>
        <v>4.4991518181702235</v>
      </c>
      <c r="G304" s="48">
        <f>IF(OR($A304="",$B304="",$C304=""),"",C304*'MPTO_working_3-way'!$I303)</f>
        <v>5.0800282266194303</v>
      </c>
      <c r="H304" s="46">
        <f>IF(OR($A304="",$B304="",$C304=""),"",'MPTO_working_3-way'!E303)</f>
        <v>1.6812827364593435</v>
      </c>
      <c r="I304" s="47">
        <f>IF(OR($A304="",$B304="",$C304=""),"",'MPTO_working_3-way'!F303)</f>
        <v>4.6290122304117212</v>
      </c>
      <c r="J304" s="48">
        <f>IF(OR($A304="",$B304="",$C304=""),"",'MPTO_working_3-way'!G303)</f>
        <v>5.2857689375048338</v>
      </c>
      <c r="K304" s="46">
        <f>IF(OR($A304="",$B304="",$C304=""),"",'OddsRatio_working_3-way'!H303)</f>
        <v>1.6946666411079523</v>
      </c>
      <c r="L304" s="47">
        <f>IF(OR($A304="",$B304="",$C304=""),"",'OddsRatio_working_3-way'!I303)</f>
        <v>4.5946242063681364</v>
      </c>
      <c r="M304" s="48">
        <f>IF(OR($A304="",$B304="",$C304=""),"",'OddsRatio_working_3-way'!J303)</f>
        <v>5.2010792105099988</v>
      </c>
      <c r="N304" s="49">
        <f t="shared" si="69"/>
        <v>58.08865844358705</v>
      </c>
      <c r="O304" s="50">
        <f t="shared" si="70"/>
        <v>22.22641156409551</v>
      </c>
      <c r="P304" s="50">
        <f t="shared" si="71"/>
        <v>19.684929992317439</v>
      </c>
      <c r="Q304" t="s">
        <v>421</v>
      </c>
      <c r="R304" t="s">
        <v>417</v>
      </c>
      <c r="S304" s="40">
        <v>43963</v>
      </c>
      <c r="T304" s="52">
        <v>100</v>
      </c>
      <c r="U304" s="52">
        <f t="shared" si="59"/>
        <v>38.650306748466257</v>
      </c>
      <c r="V304" s="52">
        <f t="shared" si="60"/>
        <v>76.525821596244128</v>
      </c>
      <c r="W304" s="52">
        <f t="shared" si="61"/>
        <v>79.209979209979196</v>
      </c>
      <c r="X304" s="52">
        <f t="shared" si="62"/>
        <v>44.264199193776662</v>
      </c>
      <c r="Y304" s="52">
        <f t="shared" si="63"/>
        <v>82.139714041554541</v>
      </c>
      <c r="Z304" s="52">
        <f t="shared" si="64"/>
        <v>84.823871655289622</v>
      </c>
      <c r="AA304" s="52">
        <f t="shared" si="65"/>
        <v>-5.6138924453104053</v>
      </c>
      <c r="AB304" s="52">
        <f t="shared" si="66"/>
        <v>-5.6138924453104124</v>
      </c>
      <c r="AC304" s="52">
        <f t="shared" si="67"/>
        <v>-5.6138924453104266</v>
      </c>
      <c r="AD304" s="53"/>
      <c r="AE304" s="53"/>
      <c r="AF304">
        <v>1.65</v>
      </c>
      <c r="AG304">
        <v>2.2400000000000002</v>
      </c>
      <c r="AH304" s="53" t="s">
        <v>492</v>
      </c>
      <c r="AI304" s="53"/>
    </row>
    <row r="305" spans="1:35" ht="15" x14ac:dyDescent="0.25">
      <c r="A305">
        <v>1.25</v>
      </c>
      <c r="B305">
        <v>6.17</v>
      </c>
      <c r="C305">
        <v>10.02</v>
      </c>
      <c r="D305" s="45">
        <f t="shared" si="68"/>
        <v>6.1874953496572571E-2</v>
      </c>
      <c r="E305" s="46">
        <f>IF(OR($A305="",$B305="",$C305=""),"",A305*'MPTO_working_3-way'!$I304)</f>
        <v>1.3273436918707158</v>
      </c>
      <c r="F305" s="47">
        <f>IF(OR($A305="",$B305="",$C305=""),"",B305*'MPTO_working_3-way'!$I304)</f>
        <v>6.5517684630738531</v>
      </c>
      <c r="G305" s="48">
        <f>IF(OR($A305="",$B305="",$C305=""),"",C305*'MPTO_working_3-way'!$I304)</f>
        <v>10.639987034035657</v>
      </c>
      <c r="H305" s="46">
        <f>IF(OR($A305="",$B305="",$C305=""),"",'MPTO_working_3-way'!E304)</f>
        <v>1.283079365017872</v>
      </c>
      <c r="I305" s="47">
        <f>IF(OR($A305="",$B305="",$C305=""),"",'MPTO_working_3-way'!F304)</f>
        <v>7.0696574152991385</v>
      </c>
      <c r="J305" s="48">
        <f>IF(OR($A305="",$B305="",$C305=""),"",'MPTO_working_3-way'!G304)</f>
        <v>12.630183293064611</v>
      </c>
      <c r="K305" s="46">
        <f>IF(OR($A305="",$B305="",$C305=""),"",'OddsRatio_working_3-way'!H304)</f>
        <v>1.29415119732045</v>
      </c>
      <c r="L305" s="47">
        <f>IF(OR($A305="",$B305="",$C305=""),"",'OddsRatio_working_3-way'!I304)</f>
        <v>7.0830467605869076</v>
      </c>
      <c r="M305" s="48">
        <f>IF(OR($A305="",$B305="",$C305=""),"",'OddsRatio_working_3-way'!J304)</f>
        <v>11.61297519932184</v>
      </c>
      <c r="N305" s="49">
        <f t="shared" si="69"/>
        <v>75.338437672509059</v>
      </c>
      <c r="O305" s="50">
        <f t="shared" si="70"/>
        <v>15.26305463381464</v>
      </c>
      <c r="P305" s="50">
        <f t="shared" si="71"/>
        <v>9.3985076936762812</v>
      </c>
      <c r="Q305" t="s">
        <v>425</v>
      </c>
      <c r="R305" t="s">
        <v>422</v>
      </c>
      <c r="S305" s="40">
        <v>43963</v>
      </c>
      <c r="T305" s="52">
        <v>100</v>
      </c>
      <c r="U305" s="52">
        <f t="shared" si="59"/>
        <v>20</v>
      </c>
      <c r="V305" s="52">
        <f t="shared" si="60"/>
        <v>83.792544570502429</v>
      </c>
      <c r="W305" s="52">
        <f t="shared" si="61"/>
        <v>90.019960079840317</v>
      </c>
      <c r="X305" s="52">
        <f t="shared" si="62"/>
        <v>26.187495349657254</v>
      </c>
      <c r="Y305" s="52">
        <f t="shared" si="63"/>
        <v>89.980039920159683</v>
      </c>
      <c r="Z305" s="52">
        <f t="shared" si="64"/>
        <v>96.207455429497585</v>
      </c>
      <c r="AA305" s="52">
        <f t="shared" si="65"/>
        <v>-6.1874953496572545</v>
      </c>
      <c r="AB305" s="52">
        <f t="shared" si="66"/>
        <v>-6.1874953496572545</v>
      </c>
      <c r="AC305" s="52">
        <f t="shared" si="67"/>
        <v>-6.1874953496572687</v>
      </c>
      <c r="AF305">
        <v>1.48</v>
      </c>
      <c r="AG305">
        <v>2.62</v>
      </c>
      <c r="AH305" s="42" t="s">
        <v>489</v>
      </c>
    </row>
    <row r="306" spans="1:35" ht="15" x14ac:dyDescent="0.25">
      <c r="A306">
        <v>2.2799999999999998</v>
      </c>
      <c r="B306">
        <v>3.71</v>
      </c>
      <c r="C306">
        <v>2.92</v>
      </c>
      <c r="D306" s="45">
        <f t="shared" si="68"/>
        <v>5.0604023628469053E-2</v>
      </c>
      <c r="E306" s="46">
        <f>IF(OR($A306="",$B306="",$C306=""),"",A306*'MPTO_working_3-way'!$I305)</f>
        <v>2.3953771738729093</v>
      </c>
      <c r="F306" s="47">
        <f>IF(OR($A306="",$B306="",$C306=""),"",B306*'MPTO_working_3-way'!$I305)</f>
        <v>3.8977409276616202</v>
      </c>
      <c r="G306" s="48">
        <f>IF(OR($A306="",$B306="",$C306=""),"",C306*'MPTO_working_3-way'!$I305)</f>
        <v>3.0677637489951297</v>
      </c>
      <c r="H306" s="46">
        <f>IF(OR($A306="",$B306="",$C306=""),"",'MPTO_working_3-way'!E305)</f>
        <v>2.3711938829740937</v>
      </c>
      <c r="I306" s="47">
        <f>IF(OR($A306="",$B306="",$C306=""),"",'MPTO_working_3-way'!F305)</f>
        <v>3.957672360087884</v>
      </c>
      <c r="J306" s="48">
        <f>IF(OR($A306="",$B306="",$C306=""),"",'MPTO_working_3-way'!G305)</f>
        <v>3.0712743367292128</v>
      </c>
      <c r="K306" s="46">
        <f>IF(OR($A306="",$B306="",$C306=""),"",'OddsRatio_working_3-way'!H305)</f>
        <v>2.3818844422351462</v>
      </c>
      <c r="L306" s="47">
        <f>IF(OR($A306="",$B306="",$C306=""),"",'OddsRatio_working_3-way'!I305)</f>
        <v>3.925708467544724</v>
      </c>
      <c r="M306" s="48">
        <f>IF(OR($A306="",$B306="",$C306=""),"",'OddsRatio_working_3-way'!J305)</f>
        <v>3.0728266633527199</v>
      </c>
      <c r="N306" s="49">
        <f t="shared" si="69"/>
        <v>41.747078953047442</v>
      </c>
      <c r="O306" s="50">
        <f t="shared" si="70"/>
        <v>25.655886795942902</v>
      </c>
      <c r="P306" s="50">
        <f t="shared" si="71"/>
        <v>32.597034251009646</v>
      </c>
      <c r="Q306" t="s">
        <v>418</v>
      </c>
      <c r="R306" t="s">
        <v>426</v>
      </c>
      <c r="S306" s="40">
        <v>43963</v>
      </c>
      <c r="T306" s="52">
        <v>100</v>
      </c>
      <c r="U306" s="52">
        <f t="shared" si="59"/>
        <v>56.140350877192972</v>
      </c>
      <c r="V306" s="52">
        <f t="shared" si="60"/>
        <v>73.045822102425873</v>
      </c>
      <c r="W306" s="52">
        <f t="shared" si="61"/>
        <v>65.753424657534239</v>
      </c>
      <c r="X306" s="52">
        <f t="shared" si="62"/>
        <v>61.200753240039873</v>
      </c>
      <c r="Y306" s="52">
        <f t="shared" si="63"/>
        <v>78.106224465272774</v>
      </c>
      <c r="Z306" s="52">
        <f t="shared" si="64"/>
        <v>70.813827020381154</v>
      </c>
      <c r="AA306" s="52">
        <f t="shared" si="65"/>
        <v>-5.0604023628469008</v>
      </c>
      <c r="AB306" s="52">
        <f t="shared" si="66"/>
        <v>-5.0604023628469008</v>
      </c>
      <c r="AC306" s="52">
        <f t="shared" si="67"/>
        <v>-5.060402362846915</v>
      </c>
      <c r="AF306">
        <v>1.68</v>
      </c>
      <c r="AG306">
        <v>2.19</v>
      </c>
      <c r="AH306" s="42" t="s">
        <v>493</v>
      </c>
    </row>
    <row r="307" spans="1:35" ht="15" x14ac:dyDescent="0.25">
      <c r="A307">
        <v>2.99</v>
      </c>
      <c r="B307">
        <v>3.18</v>
      </c>
      <c r="C307">
        <v>2.68</v>
      </c>
      <c r="D307" s="45">
        <f t="shared" si="68"/>
        <v>2.2047897698357355E-2</v>
      </c>
      <c r="E307" s="46">
        <f>IF(OR($A307="",$B307="",$C307=""),"",A307*'MPTO_working_3-way'!$I306)</f>
        <v>3.0559232141180885</v>
      </c>
      <c r="F307" s="47">
        <f>IF(OR($A307="",$B307="",$C307=""),"",B307*'MPTO_working_3-way'!$I306)</f>
        <v>3.2501123146807767</v>
      </c>
      <c r="G307" s="48">
        <f>IF(OR($A307="",$B307="",$C307=""),"",C307*'MPTO_working_3-way'!$I306)</f>
        <v>2.7390883658315981</v>
      </c>
      <c r="H307" s="46">
        <f>IF(OR($A307="",$B307="",$C307=""),"",'MPTO_working_3-way'!E306)</f>
        <v>3.057179704076435</v>
      </c>
      <c r="I307" s="47">
        <f>IF(OR($A307="",$B307="",$C307=""),"",'MPTO_working_3-way'!F306)</f>
        <v>3.2560975111100814</v>
      </c>
      <c r="J307" s="48">
        <f>IF(OR($A307="",$B307="",$C307=""),"",'MPTO_working_3-way'!G306)</f>
        <v>2.7338461674906673</v>
      </c>
      <c r="K307" s="46">
        <f>IF(OR($A307="",$B307="",$C307=""),"",'OddsRatio_working_3-way'!H306)</f>
        <v>3.056724780000792</v>
      </c>
      <c r="L307" s="47">
        <f>IF(OR($A307="",$B307="",$C307=""),"",'OddsRatio_working_3-way'!I306)</f>
        <v>3.2530954876390576</v>
      </c>
      <c r="M307" s="48">
        <f>IF(OR($A307="",$B307="",$C307=""),"",'OddsRatio_working_3-way'!J306)</f>
        <v>2.7363304675383566</v>
      </c>
      <c r="N307" s="49">
        <f t="shared" si="69"/>
        <v>32.723335304371872</v>
      </c>
      <c r="O307" s="50">
        <f t="shared" si="70"/>
        <v>30.768167471720719</v>
      </c>
      <c r="P307" s="50">
        <f t="shared" si="71"/>
        <v>36.508497223907419</v>
      </c>
      <c r="Q307" t="s">
        <v>153</v>
      </c>
      <c r="R307" t="s">
        <v>112</v>
      </c>
      <c r="S307" s="40">
        <v>43963</v>
      </c>
      <c r="T307" s="52">
        <v>100</v>
      </c>
      <c r="U307" s="52">
        <f t="shared" si="59"/>
        <v>66.555183946488299</v>
      </c>
      <c r="V307" s="52">
        <f t="shared" si="60"/>
        <v>68.55345911949685</v>
      </c>
      <c r="W307" s="52">
        <f t="shared" si="61"/>
        <v>62.686567164179095</v>
      </c>
      <c r="X307" s="52">
        <f t="shared" si="62"/>
        <v>68.759973716324026</v>
      </c>
      <c r="Y307" s="52">
        <f t="shared" si="63"/>
        <v>70.758248889332592</v>
      </c>
      <c r="Z307" s="52">
        <f t="shared" si="64"/>
        <v>64.891356934014837</v>
      </c>
      <c r="AA307" s="52">
        <f t="shared" si="65"/>
        <v>-2.2047897698357275</v>
      </c>
      <c r="AB307" s="52">
        <f t="shared" si="66"/>
        <v>-2.2047897698357417</v>
      </c>
      <c r="AC307" s="52">
        <f t="shared" si="67"/>
        <v>-2.2047897698357417</v>
      </c>
      <c r="AF307">
        <v>2.44</v>
      </c>
      <c r="AG307">
        <v>1.61</v>
      </c>
      <c r="AH307" s="42" t="s">
        <v>504</v>
      </c>
    </row>
    <row r="308" spans="1:35" ht="15" x14ac:dyDescent="0.25">
      <c r="A308">
        <v>2.59</v>
      </c>
      <c r="B308">
        <v>3.64</v>
      </c>
      <c r="C308">
        <v>2.77</v>
      </c>
      <c r="D308" s="45">
        <f t="shared" si="68"/>
        <v>2.1836491150570625E-2</v>
      </c>
      <c r="E308" s="46">
        <f>IF(OR($A308="",$B308="",$C308=""),"",A308*'MPTO_working_3-way'!$I307)</f>
        <v>2.6465565120799779</v>
      </c>
      <c r="F308" s="47">
        <f>IF(OR($A308="",$B308="",$C308=""),"",B308*'MPTO_working_3-way'!$I307)</f>
        <v>3.7194848277880772</v>
      </c>
      <c r="G308" s="48">
        <f>IF(OR($A308="",$B308="",$C308=""),"",C308*'MPTO_working_3-way'!$I307)</f>
        <v>2.8304870804870808</v>
      </c>
      <c r="H308" s="46">
        <f>IF(OR($A308="",$B308="",$C308=""),"",'MPTO_working_3-way'!E307)</f>
        <v>2.6397653061417032</v>
      </c>
      <c r="I308" s="47">
        <f>IF(OR($A308="",$B308="",$C308=""),"",'MPTO_working_3-way'!F307)</f>
        <v>3.7390663482598767</v>
      </c>
      <c r="J308" s="48">
        <f>IF(OR($A308="",$B308="",$C308=""),"",'MPTO_working_3-way'!G307)</f>
        <v>2.8269989714408119</v>
      </c>
      <c r="K308" s="46">
        <f>IF(OR($A308="",$B308="",$C308=""),"",'OddsRatio_working_3-way'!H307)</f>
        <v>2.6431993239636671</v>
      </c>
      <c r="L308" s="47">
        <f>IF(OR($A308="",$B308="",$C308=""),"",'OddsRatio_working_3-way'!I307)</f>
        <v>3.7283309529962776</v>
      </c>
      <c r="M308" s="48">
        <f>IF(OR($A308="",$B308="",$C308=""),"",'OddsRatio_working_3-way'!J307)</f>
        <v>2.8292218889406855</v>
      </c>
      <c r="N308" s="49">
        <f t="shared" si="69"/>
        <v>37.784947928963035</v>
      </c>
      <c r="O308" s="50">
        <f t="shared" si="70"/>
        <v>26.885443718685238</v>
      </c>
      <c r="P308" s="50">
        <f t="shared" si="71"/>
        <v>35.32960835235172</v>
      </c>
      <c r="Q308" t="s">
        <v>155</v>
      </c>
      <c r="R308" t="s">
        <v>178</v>
      </c>
      <c r="S308" s="40">
        <v>43963</v>
      </c>
      <c r="T308" s="52">
        <v>100</v>
      </c>
      <c r="U308" s="52">
        <f t="shared" si="59"/>
        <v>61.389961389961393</v>
      </c>
      <c r="V308" s="52">
        <f t="shared" si="60"/>
        <v>72.527472527472526</v>
      </c>
      <c r="W308" s="52">
        <f t="shared" si="61"/>
        <v>63.898916967509031</v>
      </c>
      <c r="X308" s="52">
        <f t="shared" si="62"/>
        <v>63.573610505018443</v>
      </c>
      <c r="Y308" s="52">
        <f t="shared" si="63"/>
        <v>74.711121642529591</v>
      </c>
      <c r="Z308" s="52">
        <f t="shared" si="64"/>
        <v>66.082566082566089</v>
      </c>
      <c r="AA308" s="52">
        <f t="shared" si="65"/>
        <v>-2.1836491150570509</v>
      </c>
      <c r="AB308" s="52">
        <f t="shared" si="66"/>
        <v>-2.1836491150570652</v>
      </c>
      <c r="AC308" s="52">
        <f t="shared" si="67"/>
        <v>-2.1836491150570581</v>
      </c>
      <c r="AF308">
        <v>1.79</v>
      </c>
      <c r="AG308">
        <v>2.13</v>
      </c>
      <c r="AH308" s="42" t="s">
        <v>494</v>
      </c>
    </row>
    <row r="309" spans="1:35" ht="15" x14ac:dyDescent="0.25">
      <c r="A309">
        <v>1.39</v>
      </c>
      <c r="B309">
        <v>4.63</v>
      </c>
      <c r="C309">
        <v>9.91</v>
      </c>
      <c r="D309" s="45">
        <f t="shared" si="68"/>
        <v>3.6315355376002723E-2</v>
      </c>
      <c r="E309" s="46">
        <f>IF(OR($A309="",$B309="",$C309=""),"",A309*'MPTO_working_3-way'!$I308)</f>
        <v>1.4404783439726436</v>
      </c>
      <c r="F309" s="47">
        <f>IF(OR($A309="",$B309="",$C309=""),"",B309*'MPTO_working_3-way'!$I308)</f>
        <v>4.7981400953908926</v>
      </c>
      <c r="G309" s="48">
        <f>IF(OR($A309="",$B309="",$C309=""),"",C309*'MPTO_working_3-way'!$I308)</f>
        <v>10.269885171776187</v>
      </c>
      <c r="H309" s="46">
        <f>IF(OR($A309="",$B309="",$C309=""),"",'MPTO_working_3-way'!E308)</f>
        <v>1.4137885685560547</v>
      </c>
      <c r="I309" s="47">
        <f>IF(OR($A309="",$B309="",$C309=""),"",'MPTO_working_3-way'!F308)</f>
        <v>4.9049036562129267</v>
      </c>
      <c r="J309" s="48">
        <f>IF(OR($A309="",$B309="",$C309=""),"",'MPTO_working_3-way'!G308)</f>
        <v>11.260873838582777</v>
      </c>
      <c r="K309" s="46">
        <f>IF(OR($A309="",$B309="",$C309=""),"",'OddsRatio_working_3-way'!H308)</f>
        <v>1.4221285384099984</v>
      </c>
      <c r="L309" s="47">
        <f>IF(OR($A309="",$B309="",$C309=""),"",'OddsRatio_working_3-way'!I308)</f>
        <v>4.929042549816141</v>
      </c>
      <c r="M309" s="48">
        <f>IF(OR($A309="",$B309="",$C309=""),"",'OddsRatio_working_3-way'!J308)</f>
        <v>10.644013531366891</v>
      </c>
      <c r="N309" s="49">
        <f t="shared" si="69"/>
        <v>69.42138381908164</v>
      </c>
      <c r="O309" s="50">
        <f t="shared" si="70"/>
        <v>20.841408965123858</v>
      </c>
      <c r="P309" s="50">
        <f t="shared" si="71"/>
        <v>9.7372072157944984</v>
      </c>
      <c r="Q309" t="s">
        <v>57</v>
      </c>
      <c r="R309" t="s">
        <v>55</v>
      </c>
      <c r="S309" s="40">
        <v>43963</v>
      </c>
      <c r="T309" s="52">
        <v>100</v>
      </c>
      <c r="U309" s="52">
        <f t="shared" si="59"/>
        <v>28.057553956834536</v>
      </c>
      <c r="V309" s="52">
        <f t="shared" si="60"/>
        <v>78.40172786177105</v>
      </c>
      <c r="W309" s="52">
        <f t="shared" si="61"/>
        <v>89.909182643794153</v>
      </c>
      <c r="X309" s="52">
        <f t="shared" si="62"/>
        <v>31.689089494434796</v>
      </c>
      <c r="Y309" s="52">
        <f t="shared" si="63"/>
        <v>82.033263399371322</v>
      </c>
      <c r="Z309" s="52">
        <f t="shared" si="64"/>
        <v>93.540718181394425</v>
      </c>
      <c r="AA309" s="52">
        <f t="shared" si="65"/>
        <v>-3.6315355376002607</v>
      </c>
      <c r="AB309" s="52">
        <f t="shared" si="66"/>
        <v>-3.6315355376002714</v>
      </c>
      <c r="AC309" s="52">
        <f t="shared" si="67"/>
        <v>-3.6315355376002714</v>
      </c>
      <c r="AF309">
        <v>2.2400000000000002</v>
      </c>
      <c r="AG309">
        <v>1.68</v>
      </c>
      <c r="AH309" s="42" t="s">
        <v>487</v>
      </c>
    </row>
    <row r="310" spans="1:35" s="52" customFormat="1" ht="15" x14ac:dyDescent="0.25">
      <c r="A310">
        <v>8.41</v>
      </c>
      <c r="B310">
        <v>5.64</v>
      </c>
      <c r="C310">
        <v>1.37</v>
      </c>
      <c r="D310" s="45">
        <f t="shared" si="68"/>
        <v>2.6138036047551827E-2</v>
      </c>
      <c r="E310" s="46">
        <f>IF(OR($A310="",$B310="",$C310=""),"",A310*'MPTO_working_3-way'!$I309)</f>
        <v>8.6298208831599101</v>
      </c>
      <c r="F310" s="47">
        <f>IF(OR($A310="",$B310="",$C310=""),"",B310*'MPTO_working_3-way'!$I309)</f>
        <v>5.7874185233081921</v>
      </c>
      <c r="G310" s="48">
        <f>IF(OR($A310="",$B310="",$C310=""),"",C310*'MPTO_working_3-way'!$I309)</f>
        <v>1.4058091093851461</v>
      </c>
      <c r="H310" s="46">
        <f>IF(OR($A310="",$B310="",$C310=""),"",'MPTO_working_3-way'!E309)</f>
        <v>9.0749548643024305</v>
      </c>
      <c r="I310" s="47">
        <f>IF(OR($A310="",$B310="",$C310=""),"",'MPTO_working_3-way'!F309)</f>
        <v>5.9314694911440151</v>
      </c>
      <c r="J310" s="48">
        <f>IF(OR($A310="",$B310="",$C310=""),"",'MPTO_working_3-way'!G309)</f>
        <v>1.386550378051892</v>
      </c>
      <c r="K310" s="46">
        <f>IF(OR($A310="",$B310="",$C310=""),"",'OddsRatio_working_3-way'!H309)</f>
        <v>8.8579316667015728</v>
      </c>
      <c r="L310" s="47">
        <f>IF(OR($A310="",$B310="",$C310=""),"",'OddsRatio_working_3-way'!I309)</f>
        <v>5.9204862258428186</v>
      </c>
      <c r="M310" s="48">
        <f>IF(OR($A310="",$B310="",$C310=""),"",'OddsRatio_working_3-way'!J309)</f>
        <v>1.3923663585262593</v>
      </c>
      <c r="N310" s="49">
        <f t="shared" si="69"/>
        <v>11.587726020494625</v>
      </c>
      <c r="O310" s="50">
        <f t="shared" si="70"/>
        <v>17.278860963184361</v>
      </c>
      <c r="P310" s="50">
        <f t="shared" si="71"/>
        <v>71.133413016321015</v>
      </c>
      <c r="Q310" t="s">
        <v>63</v>
      </c>
      <c r="R310" t="s">
        <v>114</v>
      </c>
      <c r="S310" s="40">
        <v>43963</v>
      </c>
      <c r="T310" s="52">
        <v>100</v>
      </c>
      <c r="U310" s="52">
        <f t="shared" si="59"/>
        <v>88.109393579072531</v>
      </c>
      <c r="V310" s="52">
        <f t="shared" si="60"/>
        <v>82.269503546099287</v>
      </c>
      <c r="W310" s="52">
        <f t="shared" si="61"/>
        <v>27.007299270072991</v>
      </c>
      <c r="X310" s="52">
        <f t="shared" si="62"/>
        <v>90.723197183827722</v>
      </c>
      <c r="Y310" s="52">
        <f t="shared" si="63"/>
        <v>84.883307150854463</v>
      </c>
      <c r="Z310" s="52">
        <f t="shared" si="64"/>
        <v>29.621102874828175</v>
      </c>
      <c r="AA310" s="52">
        <f t="shared" si="65"/>
        <v>-2.6138036047551907</v>
      </c>
      <c r="AB310" s="52">
        <f t="shared" si="66"/>
        <v>-2.6138036047551765</v>
      </c>
      <c r="AC310" s="52">
        <f t="shared" si="67"/>
        <v>-2.6138036047551836</v>
      </c>
      <c r="AD310" s="53"/>
      <c r="AE310" s="53"/>
      <c r="AF310">
        <v>1.69</v>
      </c>
      <c r="AG310">
        <v>2.27</v>
      </c>
      <c r="AH310" s="53" t="s">
        <v>489</v>
      </c>
      <c r="AI310" s="53"/>
    </row>
    <row r="311" spans="1:35" s="52" customFormat="1" ht="15" x14ac:dyDescent="0.25">
      <c r="A311">
        <v>1.71</v>
      </c>
      <c r="B311">
        <v>3.46</v>
      </c>
      <c r="C311">
        <v>6.09</v>
      </c>
      <c r="D311" s="45">
        <f t="shared" si="68"/>
        <v>3.8016275157363832E-2</v>
      </c>
      <c r="E311" s="46">
        <f>IF(OR($A311="",$B311="",$C311=""),"",A311*'MPTO_working_3-way'!$I310)</f>
        <v>1.7750078305190922</v>
      </c>
      <c r="F311" s="47">
        <f>IF(OR($A311="",$B311="",$C311=""),"",B311*'MPTO_working_3-way'!$I310)</f>
        <v>3.5915363120444788</v>
      </c>
      <c r="G311" s="48">
        <f>IF(OR($A311="",$B311="",$C311=""),"",C311*'MPTO_working_3-way'!$I310)</f>
        <v>6.3215191157083455</v>
      </c>
      <c r="H311" s="46">
        <f>IF(OR($A311="",$B311="",$C311=""),"",'MPTO_working_3-way'!E310)</f>
        <v>1.7478751914037673</v>
      </c>
      <c r="I311" s="47">
        <f>IF(OR($A311="",$B311="",$C311=""),"",'MPTO_working_3-way'!F310)</f>
        <v>3.6186618096596077</v>
      </c>
      <c r="J311" s="48">
        <f>IF(OR($A311="",$B311="",$C311=""),"",'MPTO_working_3-way'!G310)</f>
        <v>6.5992870327058712</v>
      </c>
      <c r="K311" s="46">
        <f>IF(OR($A311="",$B311="",$C311=""),"",'OddsRatio_working_3-way'!H310)</f>
        <v>1.7580160814385906</v>
      </c>
      <c r="L311" s="47">
        <f>IF(OR($A311="",$B311="",$C311=""),"",'OddsRatio_working_3-way'!I310)</f>
        <v>3.6263655779421584</v>
      </c>
      <c r="M311" s="48">
        <f>IF(OR($A311="",$B311="",$C311=""),"",'OddsRatio_working_3-way'!J310)</f>
        <v>6.4342279641160935</v>
      </c>
      <c r="N311" s="49">
        <f t="shared" si="69"/>
        <v>56.33777963151605</v>
      </c>
      <c r="O311" s="50">
        <f t="shared" si="70"/>
        <v>27.843237910373542</v>
      </c>
      <c r="P311" s="50">
        <f t="shared" si="71"/>
        <v>15.818982458110417</v>
      </c>
      <c r="Q311" t="s">
        <v>158</v>
      </c>
      <c r="R311" t="s">
        <v>394</v>
      </c>
      <c r="S311" s="40">
        <v>43963</v>
      </c>
      <c r="T311" s="52">
        <v>100</v>
      </c>
      <c r="U311" s="52">
        <f t="shared" si="59"/>
        <v>41.520467836257311</v>
      </c>
      <c r="V311" s="52">
        <f t="shared" si="60"/>
        <v>71.098265895953759</v>
      </c>
      <c r="W311" s="52">
        <f t="shared" si="61"/>
        <v>83.579638752052546</v>
      </c>
      <c r="X311" s="52">
        <f t="shared" si="62"/>
        <v>45.322095351993696</v>
      </c>
      <c r="Y311" s="52">
        <f t="shared" si="63"/>
        <v>74.899893411690144</v>
      </c>
      <c r="Z311" s="52">
        <f t="shared" si="64"/>
        <v>87.381266267788931</v>
      </c>
      <c r="AA311" s="52">
        <f t="shared" si="65"/>
        <v>-3.801627515736385</v>
      </c>
      <c r="AB311" s="52">
        <f t="shared" si="66"/>
        <v>-3.801627515736385</v>
      </c>
      <c r="AC311" s="52">
        <f t="shared" si="67"/>
        <v>-3.801627515736385</v>
      </c>
      <c r="AD311" s="53"/>
      <c r="AE311" s="53"/>
      <c r="AF311">
        <v>2.5499999999999998</v>
      </c>
      <c r="AG311">
        <v>1.55</v>
      </c>
      <c r="AH311" s="53" t="s">
        <v>489</v>
      </c>
      <c r="AI311" s="53"/>
    </row>
    <row r="312" spans="1:35" s="52" customFormat="1" ht="15" x14ac:dyDescent="0.25">
      <c r="A312">
        <v>2.52</v>
      </c>
      <c r="B312">
        <v>2.86</v>
      </c>
      <c r="C312">
        <v>3.48</v>
      </c>
      <c r="D312" s="45">
        <f t="shared" si="68"/>
        <v>3.3832068314826991E-2</v>
      </c>
      <c r="E312" s="46">
        <f>IF(OR($A312="",$B312="",$C312=""),"",A312*'MPTO_working_3-way'!$I311)</f>
        <v>2.6052568121533639</v>
      </c>
      <c r="F312" s="47">
        <f>IF(OR($A312="",$B312="",$C312=""),"",B312*'MPTO_working_3-way'!$I311)</f>
        <v>2.9567597153804051</v>
      </c>
      <c r="G312" s="48">
        <f>IF(OR($A312="",$B312="",$C312=""),"",C312*'MPTO_working_3-way'!$I311)</f>
        <v>3.597735597735598</v>
      </c>
      <c r="H312" s="46">
        <f>IF(OR($A312="",$B312="",$C312=""),"",'MPTO_working_3-way'!E311)</f>
        <v>2.5937104961844692</v>
      </c>
      <c r="I312" s="47">
        <f>IF(OR($A312="",$B312="",$C312=""),"",'MPTO_working_3-way'!F311)</f>
        <v>2.9553185953825447</v>
      </c>
      <c r="J312" s="48">
        <f>IF(OR($A312="",$B312="",$C312=""),"",'MPTO_working_3-way'!G311)</f>
        <v>3.6221520800791183</v>
      </c>
      <c r="K312" s="46">
        <f>IF(OR($A312="",$B312="",$C312=""),"",'OddsRatio_working_3-way'!H311)</f>
        <v>2.5991808299689891</v>
      </c>
      <c r="L312" s="47">
        <f>IF(OR($A312="",$B312="",$C312=""),"",'OddsRatio_working_3-way'!I311)</f>
        <v>2.9568923314094206</v>
      </c>
      <c r="M312" s="48">
        <f>IF(OR($A312="",$B312="",$C312=""),"",'OddsRatio_working_3-way'!J311)</f>
        <v>3.6091897752125606</v>
      </c>
      <c r="N312" s="49">
        <f t="shared" si="69"/>
        <v>38.38393187708256</v>
      </c>
      <c r="O312" s="50">
        <f t="shared" si="70"/>
        <v>33.820807108478341</v>
      </c>
      <c r="P312" s="50">
        <f t="shared" si="71"/>
        <v>27.795261014439092</v>
      </c>
      <c r="Q312" t="s">
        <v>122</v>
      </c>
      <c r="R312" t="s">
        <v>119</v>
      </c>
      <c r="S312" s="40">
        <v>43963</v>
      </c>
      <c r="T312" s="52">
        <v>100</v>
      </c>
      <c r="U312" s="52">
        <f t="shared" si="59"/>
        <v>60.317460317460316</v>
      </c>
      <c r="V312" s="52">
        <f t="shared" si="60"/>
        <v>65.03496503496504</v>
      </c>
      <c r="W312" s="52">
        <f t="shared" si="61"/>
        <v>71.264367816091948</v>
      </c>
      <c r="X312" s="52">
        <f t="shared" si="62"/>
        <v>63.700667148943012</v>
      </c>
      <c r="Y312" s="52">
        <f t="shared" si="63"/>
        <v>68.418171866447722</v>
      </c>
      <c r="Z312" s="52">
        <f t="shared" si="64"/>
        <v>74.647574647574658</v>
      </c>
      <c r="AA312" s="52">
        <f t="shared" si="65"/>
        <v>-3.3832068314826955</v>
      </c>
      <c r="AB312" s="52">
        <f t="shared" si="66"/>
        <v>-3.3832068314826813</v>
      </c>
      <c r="AC312" s="52">
        <f t="shared" si="67"/>
        <v>-3.3832068314827097</v>
      </c>
      <c r="AD312" s="53"/>
      <c r="AE312" s="53"/>
      <c r="AF312">
        <v>2.78</v>
      </c>
      <c r="AG312">
        <v>1.47</v>
      </c>
      <c r="AH312" s="53" t="s">
        <v>499</v>
      </c>
      <c r="AI312" s="53"/>
    </row>
    <row r="313" spans="1:35" ht="15" x14ac:dyDescent="0.25">
      <c r="A313">
        <v>2.12</v>
      </c>
      <c r="B313">
        <v>2.95</v>
      </c>
      <c r="C313">
        <v>4.47</v>
      </c>
      <c r="D313" s="45">
        <f t="shared" si="68"/>
        <v>3.4394810587443203E-2</v>
      </c>
      <c r="E313" s="46">
        <f>IF(OR($A313="",$B313="",$C313=""),"",A313*'MPTO_working_3-way'!$I312)</f>
        <v>2.1929169984453796</v>
      </c>
      <c r="F313" s="47">
        <f>IF(OR($A313="",$B313="",$C313=""),"",B313*'MPTO_working_3-way'!$I312)</f>
        <v>3.0514646912329577</v>
      </c>
      <c r="G313" s="48">
        <f>IF(OR($A313="",$B313="",$C313=""),"",C313*'MPTO_working_3-way'!$I312)</f>
        <v>4.623744803325871</v>
      </c>
      <c r="H313" s="46">
        <f>IF(OR($A313="",$B313="",$C313=""),"",'MPTO_working_3-way'!E312)</f>
        <v>2.1728116341839652</v>
      </c>
      <c r="I313" s="47">
        <f>IF(OR($A313="",$B313="",$C313=""),"",'MPTO_working_3-way'!F312)</f>
        <v>3.0532662387212901</v>
      </c>
      <c r="J313" s="48">
        <f>IF(OR($A313="",$B313="",$C313=""),"",'MPTO_working_3-way'!G312)</f>
        <v>4.7114538484355473</v>
      </c>
      <c r="K313" s="46">
        <f>IF(OR($A313="",$B313="",$C313=""),"",'OddsRatio_working_3-way'!H312)</f>
        <v>2.18164387983576</v>
      </c>
      <c r="L313" s="47">
        <f>IF(OR($A313="",$B313="",$C313=""),"",'OddsRatio_working_3-way'!I312)</f>
        <v>3.0573263979283323</v>
      </c>
      <c r="M313" s="48">
        <f>IF(OR($A313="",$B313="",$C313=""),"",'OddsRatio_working_3-way'!J312)</f>
        <v>4.6609859491340071</v>
      </c>
      <c r="N313" s="49">
        <f t="shared" si="69"/>
        <v>45.601361141754481</v>
      </c>
      <c r="O313" s="50">
        <f t="shared" si="70"/>
        <v>32.771147667972706</v>
      </c>
      <c r="P313" s="50">
        <f t="shared" si="71"/>
        <v>21.627491190272817</v>
      </c>
      <c r="Q313" t="s">
        <v>58</v>
      </c>
      <c r="R313" t="s">
        <v>123</v>
      </c>
      <c r="S313" s="40">
        <v>43963</v>
      </c>
      <c r="T313" s="52">
        <v>100</v>
      </c>
      <c r="U313" s="52">
        <f t="shared" si="59"/>
        <v>52.830188679245275</v>
      </c>
      <c r="V313" s="52">
        <f t="shared" si="60"/>
        <v>66.101694915254228</v>
      </c>
      <c r="W313" s="52">
        <f t="shared" si="61"/>
        <v>77.628635346756155</v>
      </c>
      <c r="X313" s="52">
        <f t="shared" si="62"/>
        <v>56.269669737989616</v>
      </c>
      <c r="Y313" s="52">
        <f t="shared" si="63"/>
        <v>69.541175973998563</v>
      </c>
      <c r="Z313" s="52">
        <f t="shared" si="64"/>
        <v>81.068116405500461</v>
      </c>
      <c r="AA313" s="52">
        <f t="shared" si="65"/>
        <v>-3.4394810587443416</v>
      </c>
      <c r="AB313" s="52">
        <f t="shared" si="66"/>
        <v>-3.4394810587443345</v>
      </c>
      <c r="AC313" s="52">
        <f t="shared" si="67"/>
        <v>-3.4394810587443061</v>
      </c>
      <c r="AF313">
        <v>2.85</v>
      </c>
      <c r="AG313">
        <v>1.45</v>
      </c>
      <c r="AH313" s="42" t="s">
        <v>499</v>
      </c>
    </row>
    <row r="314" spans="1:35" ht="15" x14ac:dyDescent="0.25">
      <c r="A314">
        <v>2.41</v>
      </c>
      <c r="B314">
        <v>3.18</v>
      </c>
      <c r="C314">
        <v>3.29</v>
      </c>
      <c r="D314" s="45">
        <f t="shared" si="68"/>
        <v>3.3354535922285988E-2</v>
      </c>
      <c r="E314" s="46">
        <f>IF(OR($A314="",$B314="",$C314=""),"",A314*'MPTO_working_3-way'!$I313)</f>
        <v>2.4903844315727093</v>
      </c>
      <c r="F314" s="47">
        <f>IF(OR($A314="",$B314="",$C314=""),"",B314*'MPTO_working_3-way'!$I313)</f>
        <v>3.2860674242328698</v>
      </c>
      <c r="G314" s="48">
        <f>IF(OR($A314="",$B314="",$C314=""),"",C314*'MPTO_working_3-way'!$I313)</f>
        <v>3.3997364231843208</v>
      </c>
      <c r="H314" s="46">
        <f>IF(OR($A314="",$B314="",$C314=""),"",'MPTO_working_3-way'!E313)</f>
        <v>2.4763534206986657</v>
      </c>
      <c r="I314" s="47">
        <f>IF(OR($A314="",$B314="",$C314=""),"",'MPTO_working_3-way'!F313)</f>
        <v>3.2965522693531017</v>
      </c>
      <c r="J314" s="48">
        <f>IF(OR($A314="",$B314="",$C314=""),"",'MPTO_working_3-way'!G313)</f>
        <v>3.4149134629701074</v>
      </c>
      <c r="K314" s="46">
        <f>IF(OR($A314="",$B314="",$C314=""),"",'OddsRatio_working_3-way'!H313)</f>
        <v>2.4825603627082344</v>
      </c>
      <c r="L314" s="47">
        <f>IF(OR($A314="",$B314="",$C314=""),"",'OddsRatio_working_3-way'!I313)</f>
        <v>3.2921855253219507</v>
      </c>
      <c r="M314" s="48">
        <f>IF(OR($A314="",$B314="",$C314=""),"",'OddsRatio_working_3-way'!J313)</f>
        <v>3.4078462628381962</v>
      </c>
      <c r="N314" s="49">
        <f t="shared" si="69"/>
        <v>40.154443118185064</v>
      </c>
      <c r="O314" s="50">
        <f t="shared" si="70"/>
        <v>30.431511922901255</v>
      </c>
      <c r="P314" s="50">
        <f t="shared" si="71"/>
        <v>29.414044958913681</v>
      </c>
      <c r="Q314" t="s">
        <v>116</v>
      </c>
      <c r="R314" t="s">
        <v>351</v>
      </c>
      <c r="S314" s="40">
        <v>43963</v>
      </c>
      <c r="T314" s="52">
        <v>100</v>
      </c>
      <c r="U314" s="52">
        <f t="shared" si="59"/>
        <v>58.50622406639004</v>
      </c>
      <c r="V314" s="52">
        <f t="shared" si="60"/>
        <v>68.55345911949685</v>
      </c>
      <c r="W314" s="52">
        <f t="shared" si="61"/>
        <v>69.6048632218845</v>
      </c>
      <c r="X314" s="52">
        <f t="shared" si="62"/>
        <v>61.841677658618643</v>
      </c>
      <c r="Y314" s="52">
        <f t="shared" si="63"/>
        <v>71.888912711725467</v>
      </c>
      <c r="Z314" s="52">
        <f t="shared" si="64"/>
        <v>72.940316814113103</v>
      </c>
      <c r="AA314" s="52">
        <f t="shared" si="65"/>
        <v>-3.3354535922286033</v>
      </c>
      <c r="AB314" s="52">
        <f t="shared" si="66"/>
        <v>-3.3354535922286175</v>
      </c>
      <c r="AC314" s="52">
        <f t="shared" si="67"/>
        <v>-3.3354535922286033</v>
      </c>
      <c r="AF314">
        <v>2.73</v>
      </c>
      <c r="AG314">
        <v>1.49</v>
      </c>
      <c r="AH314" s="42" t="s">
        <v>491</v>
      </c>
    </row>
    <row r="315" spans="1:35" ht="15" x14ac:dyDescent="0.25">
      <c r="A315">
        <v>5.22</v>
      </c>
      <c r="B315">
        <v>4.0999999999999996</v>
      </c>
      <c r="C315">
        <v>1.65</v>
      </c>
      <c r="D315" s="45">
        <f t="shared" si="68"/>
        <v>4.1533926311049907E-2</v>
      </c>
      <c r="E315" s="46">
        <f>IF(OR($A315="",$B315="",$C315=""),"",A315*'MPTO_working_3-way'!$I314)</f>
        <v>5.4368070953436805</v>
      </c>
      <c r="F315" s="47">
        <f>IF(OR($A315="",$B315="",$C315=""),"",B315*'MPTO_working_3-way'!$I314)</f>
        <v>4.2702890978753043</v>
      </c>
      <c r="G315" s="48">
        <f>IF(OR($A315="",$B315="",$C315=""),"",C315*'MPTO_working_3-way'!$I314)</f>
        <v>1.7185309784132323</v>
      </c>
      <c r="H315" s="46">
        <f>IF(OR($A315="",$B315="",$C315=""),"",'MPTO_working_3-way'!E314)</f>
        <v>5.6266311881582514</v>
      </c>
      <c r="I315" s="47">
        <f>IF(OR($A315="",$B315="",$C315=""),"",'MPTO_working_3-way'!F314)</f>
        <v>4.3467337920508111</v>
      </c>
      <c r="J315" s="48">
        <f>IF(OR($A315="",$B315="",$C315=""),"",'MPTO_working_3-way'!G314)</f>
        <v>1.6885731909664274</v>
      </c>
      <c r="K315" s="46">
        <f>IF(OR($A315="",$B315="",$C315=""),"",'OddsRatio_working_3-way'!H314)</f>
        <v>5.5373094703769858</v>
      </c>
      <c r="L315" s="47">
        <f>IF(OR($A315="",$B315="",$C315=""),"",'OddsRatio_working_3-way'!I314)</f>
        <v>4.3330946346371215</v>
      </c>
      <c r="M315" s="48">
        <f>IF(OR($A315="",$B315="",$C315=""),"",'OddsRatio_working_3-way'!J314)</f>
        <v>1.6988746814561706</v>
      </c>
      <c r="N315" s="49">
        <f t="shared" si="69"/>
        <v>18.393148450244698</v>
      </c>
      <c r="O315" s="50">
        <f t="shared" si="70"/>
        <v>23.417618270799352</v>
      </c>
      <c r="P315" s="50">
        <f t="shared" si="71"/>
        <v>58.189233278955953</v>
      </c>
      <c r="Q315" t="s">
        <v>64</v>
      </c>
      <c r="R315" t="s">
        <v>128</v>
      </c>
      <c r="S315" s="40">
        <v>43963</v>
      </c>
      <c r="T315" s="52">
        <v>100</v>
      </c>
      <c r="U315" s="52">
        <f t="shared" ref="U315:U378" si="72">(1/A315)*((T315*A315)-T315)</f>
        <v>80.842911877394641</v>
      </c>
      <c r="V315" s="52">
        <f t="shared" ref="V315:V378" si="73">(1/B315)*((T315*B315)-T315)</f>
        <v>75.609756097560975</v>
      </c>
      <c r="W315" s="52">
        <f t="shared" ref="W315:W378" si="74">(1/C315)*((T315*C315)-T315)</f>
        <v>39.393939393939398</v>
      </c>
      <c r="X315" s="52">
        <f t="shared" ref="X315:X378" si="75">((1/B315)+(1/C315))*T315</f>
        <v>84.996304508499634</v>
      </c>
      <c r="Y315" s="52">
        <f t="shared" ref="Y315:Y378" si="76">((1/A315)+(1/C315))*T315</f>
        <v>79.763148728665968</v>
      </c>
      <c r="Z315" s="52">
        <f t="shared" ref="Z315:Z378" si="77">((1/A315)+(1/B315))*T315</f>
        <v>43.547332025044398</v>
      </c>
      <c r="AA315" s="52">
        <f t="shared" ref="AA315:AA378" si="78">U315-X315</f>
        <v>-4.1533926311049925</v>
      </c>
      <c r="AB315" s="52">
        <f t="shared" ref="AB315:AB378" si="79">V315-Y315</f>
        <v>-4.1533926311049925</v>
      </c>
      <c r="AC315" s="52">
        <f t="shared" ref="AC315:AC378" si="80">W315-Z315</f>
        <v>-4.1533926311049996</v>
      </c>
      <c r="AF315">
        <v>1.67</v>
      </c>
      <c r="AG315">
        <v>2.25</v>
      </c>
      <c r="AH315" s="42" t="s">
        <v>489</v>
      </c>
    </row>
    <row r="316" spans="1:35" ht="15" x14ac:dyDescent="0.25">
      <c r="A316">
        <v>1.88</v>
      </c>
      <c r="B316">
        <v>3.93</v>
      </c>
      <c r="C316">
        <v>3.91</v>
      </c>
      <c r="D316" s="45">
        <f t="shared" si="68"/>
        <v>4.2122295528997489E-2</v>
      </c>
      <c r="E316" s="46">
        <f>IF(OR($A316="",$B316="",$C316=""),"",A316*'MPTO_working_3-way'!$I315)</f>
        <v>1.9591899155945152</v>
      </c>
      <c r="F316" s="47">
        <f>IF(OR($A316="",$B316="",$C316=""),"",B316*'MPTO_working_3-way'!$I315)</f>
        <v>4.0955406214289605</v>
      </c>
      <c r="G316" s="48">
        <f>IF(OR($A316="",$B316="",$C316=""),"",C316*'MPTO_working_3-way'!$I315)</f>
        <v>4.07469817551838</v>
      </c>
      <c r="H316" s="46">
        <f>IF(OR($A316="",$B316="",$C316=""),"",'MPTO_working_3-way'!E315)</f>
        <v>1.9309711473924849</v>
      </c>
      <c r="I316" s="47">
        <f>IF(OR($A316="",$B316="",$C316=""),"",'MPTO_working_3-way'!F315)</f>
        <v>4.1595233606571549</v>
      </c>
      <c r="J316" s="48">
        <f>IF(OR($A316="",$B316="",$C316=""),"",'MPTO_working_3-way'!G315)</f>
        <v>4.1371256840158823</v>
      </c>
      <c r="K316" s="46">
        <f>IF(OR($A316="",$B316="",$C316=""),"",'OddsRatio_working_3-way'!H315)</f>
        <v>1.9415411451941864</v>
      </c>
      <c r="L316" s="47">
        <f>IF(OR($A316="",$B316="",$C316=""),"",'OddsRatio_working_3-way'!I315)</f>
        <v>4.1349040402488244</v>
      </c>
      <c r="M316" s="48">
        <f>IF(OR($A316="",$B316="",$C316=""),"",'OddsRatio_working_3-way'!J315)</f>
        <v>4.1135053778580462</v>
      </c>
      <c r="N316" s="49">
        <f t="shared" si="69"/>
        <v>51.041504044111541</v>
      </c>
      <c r="O316" s="50">
        <f t="shared" si="70"/>
        <v>24.416800916776001</v>
      </c>
      <c r="P316" s="50">
        <f t="shared" si="71"/>
        <v>24.541695039112454</v>
      </c>
      <c r="Q316" t="s">
        <v>130</v>
      </c>
      <c r="R316" t="s">
        <v>165</v>
      </c>
      <c r="S316" s="40">
        <v>43963</v>
      </c>
      <c r="T316" s="52">
        <v>100</v>
      </c>
      <c r="U316" s="52">
        <f t="shared" si="72"/>
        <v>46.808510638297875</v>
      </c>
      <c r="V316" s="52">
        <f t="shared" si="73"/>
        <v>74.554707379134854</v>
      </c>
      <c r="W316" s="52">
        <f t="shared" si="74"/>
        <v>74.424552429667528</v>
      </c>
      <c r="X316" s="52">
        <f t="shared" si="75"/>
        <v>51.020740191197625</v>
      </c>
      <c r="Y316" s="52">
        <f t="shared" si="76"/>
        <v>78.766936932034611</v>
      </c>
      <c r="Z316" s="52">
        <f t="shared" si="77"/>
        <v>78.636781982567271</v>
      </c>
      <c r="AA316" s="52">
        <f t="shared" si="78"/>
        <v>-4.2122295528997498</v>
      </c>
      <c r="AB316" s="52">
        <f t="shared" si="79"/>
        <v>-4.2122295528997569</v>
      </c>
      <c r="AC316" s="52">
        <f t="shared" si="80"/>
        <v>-4.2122295528997427</v>
      </c>
      <c r="AF316">
        <v>1.72</v>
      </c>
      <c r="AG316">
        <v>2.17</v>
      </c>
      <c r="AH316" s="42" t="s">
        <v>484</v>
      </c>
    </row>
    <row r="317" spans="1:35" ht="15" x14ac:dyDescent="0.25">
      <c r="A317">
        <v>1.79</v>
      </c>
      <c r="B317">
        <v>3.59</v>
      </c>
      <c r="C317">
        <v>4.88</v>
      </c>
      <c r="D317" s="45">
        <f t="shared" si="68"/>
        <v>4.2128782697406386E-2</v>
      </c>
      <c r="E317" s="46">
        <f>IF(OR($A317="",$B317="",$C317=""),"",A317*'MPTO_working_3-way'!$I316)</f>
        <v>1.8654105210283574</v>
      </c>
      <c r="F317" s="47">
        <f>IF(OR($A317="",$B317="",$C317=""),"",B317*'MPTO_working_3-way'!$I316)</f>
        <v>3.741242329883689</v>
      </c>
      <c r="G317" s="48">
        <f>IF(OR($A317="",$B317="",$C317=""),"",C317*'MPTO_working_3-way'!$I316)</f>
        <v>5.0855884595633434</v>
      </c>
      <c r="H317" s="46">
        <f>IF(OR($A317="",$B317="",$C317=""),"",'MPTO_working_3-way'!E316)</f>
        <v>1.8361551385626349</v>
      </c>
      <c r="I317" s="47">
        <f>IF(OR($A317="",$B317="",$C317=""),"",'MPTO_working_3-way'!F316)</f>
        <v>3.7805953496775579</v>
      </c>
      <c r="J317" s="48">
        <f>IF(OR($A317="",$B317="",$C317=""),"",'MPTO_working_3-way'!G316)</f>
        <v>5.2390278912576855</v>
      </c>
      <c r="K317" s="46">
        <f>IF(OR($A317="",$B317="",$C317=""),"",'OddsRatio_working_3-way'!H316)</f>
        <v>1.8469832255691356</v>
      </c>
      <c r="L317" s="47">
        <f>IF(OR($A317="",$B317="",$C317=""),"",'OddsRatio_working_3-way'!I316)</f>
        <v>3.7768184230684301</v>
      </c>
      <c r="M317" s="48">
        <f>IF(OR($A317="",$B317="",$C317=""),"",'OddsRatio_working_3-way'!J316)</f>
        <v>5.1598669812762594</v>
      </c>
      <c r="N317" s="49">
        <f t="shared" si="69"/>
        <v>53.607502945181388</v>
      </c>
      <c r="O317" s="50">
        <f t="shared" si="70"/>
        <v>26.729089212221357</v>
      </c>
      <c r="P317" s="50">
        <f t="shared" si="71"/>
        <v>19.663407842597266</v>
      </c>
      <c r="Q317" t="s">
        <v>169</v>
      </c>
      <c r="R317" t="s">
        <v>352</v>
      </c>
      <c r="S317" s="40">
        <v>43963</v>
      </c>
      <c r="T317" s="52">
        <v>100</v>
      </c>
      <c r="U317" s="52">
        <f t="shared" si="72"/>
        <v>44.134078212290497</v>
      </c>
      <c r="V317" s="52">
        <f t="shared" si="73"/>
        <v>72.14484679665739</v>
      </c>
      <c r="W317" s="52">
        <f t="shared" si="74"/>
        <v>79.508196721311478</v>
      </c>
      <c r="X317" s="52">
        <f t="shared" si="75"/>
        <v>48.346956482031146</v>
      </c>
      <c r="Y317" s="52">
        <f t="shared" si="76"/>
        <v>76.357725066398018</v>
      </c>
      <c r="Z317" s="52">
        <f t="shared" si="77"/>
        <v>83.72107499105212</v>
      </c>
      <c r="AA317" s="52">
        <f t="shared" si="78"/>
        <v>-4.2128782697406493</v>
      </c>
      <c r="AB317" s="52">
        <f t="shared" si="79"/>
        <v>-4.212878269740628</v>
      </c>
      <c r="AC317" s="52">
        <f t="shared" si="80"/>
        <v>-4.2128782697406422</v>
      </c>
      <c r="AF317">
        <v>2</v>
      </c>
      <c r="AG317">
        <v>1.86</v>
      </c>
      <c r="AH317" s="42" t="s">
        <v>487</v>
      </c>
    </row>
    <row r="318" spans="1:35" ht="15" x14ac:dyDescent="0.25">
      <c r="A318">
        <v>4.17</v>
      </c>
      <c r="B318">
        <v>3.61</v>
      </c>
      <c r="C318">
        <v>1.91</v>
      </c>
      <c r="D318" s="45">
        <f t="shared" si="68"/>
        <v>4.0376673150609665E-2</v>
      </c>
      <c r="E318" s="46">
        <f>IF(OR($A318="",$B318="",$C318=""),"",A318*'MPTO_working_3-way'!$I317)</f>
        <v>4.3383707270380425</v>
      </c>
      <c r="F318" s="47">
        <f>IF(OR($A318="",$B318="",$C318=""),"",B318*'MPTO_working_3-way'!$I317)</f>
        <v>3.755759790073701</v>
      </c>
      <c r="G318" s="48">
        <f>IF(OR($A318="",$B318="",$C318=""),"",C318*'MPTO_working_3-way'!$I317)</f>
        <v>1.9871194457176644</v>
      </c>
      <c r="H318" s="46">
        <f>IF(OR($A318="",$B318="",$C318=""),"",'MPTO_working_3-way'!E317)</f>
        <v>4.4179512196221271</v>
      </c>
      <c r="I318" s="47">
        <f>IF(OR($A318="",$B318="",$C318=""),"",'MPTO_working_3-way'!F317)</f>
        <v>3.7943547856750452</v>
      </c>
      <c r="J318" s="48">
        <f>IF(OR($A318="",$B318="",$C318=""),"",'MPTO_working_3-way'!G317)</f>
        <v>1.9603948548649826</v>
      </c>
      <c r="K318" s="46">
        <f>IF(OR($A318="",$B318="",$C318=""),"",'OddsRatio_working_3-way'!H317)</f>
        <v>4.3810833675203478</v>
      </c>
      <c r="L318" s="47">
        <f>IF(OR($A318="",$B318="",$C318=""),"",'OddsRatio_working_3-way'!I317)</f>
        <v>3.7837941921855225</v>
      </c>
      <c r="M318" s="48">
        <f>IF(OR($A318="",$B318="",$C318=""),"",'OddsRatio_working_3-way'!J317)</f>
        <v>1.9705949099190903</v>
      </c>
      <c r="N318" s="49">
        <f t="shared" si="69"/>
        <v>23.050127868688044</v>
      </c>
      <c r="O318" s="50">
        <f t="shared" si="70"/>
        <v>26.625770972972063</v>
      </c>
      <c r="P318" s="50">
        <f t="shared" si="71"/>
        <v>50.324101158339872</v>
      </c>
      <c r="Q318" t="s">
        <v>125</v>
      </c>
      <c r="R318" t="s">
        <v>66</v>
      </c>
      <c r="S318" s="40">
        <v>43963</v>
      </c>
      <c r="T318" s="52">
        <v>100</v>
      </c>
      <c r="U318" s="52">
        <f t="shared" si="72"/>
        <v>76.019184652278184</v>
      </c>
      <c r="V318" s="52">
        <f t="shared" si="73"/>
        <v>72.29916897506925</v>
      </c>
      <c r="W318" s="52">
        <f t="shared" si="74"/>
        <v>47.643979057591622</v>
      </c>
      <c r="X318" s="52">
        <f t="shared" si="75"/>
        <v>80.056851967339128</v>
      </c>
      <c r="Y318" s="52">
        <f t="shared" si="76"/>
        <v>76.336836290130194</v>
      </c>
      <c r="Z318" s="52">
        <f t="shared" si="77"/>
        <v>51.68164637265258</v>
      </c>
      <c r="AA318" s="52">
        <f t="shared" si="78"/>
        <v>-4.0376673150609435</v>
      </c>
      <c r="AB318" s="52">
        <f t="shared" si="79"/>
        <v>-4.0376673150609435</v>
      </c>
      <c r="AC318" s="52">
        <f t="shared" si="80"/>
        <v>-4.0376673150609577</v>
      </c>
      <c r="AF318">
        <v>1.78</v>
      </c>
      <c r="AG318">
        <v>2.08</v>
      </c>
      <c r="AH318" s="42" t="s">
        <v>484</v>
      </c>
    </row>
    <row r="319" spans="1:35" ht="15" x14ac:dyDescent="0.25">
      <c r="A319">
        <v>1.47</v>
      </c>
      <c r="B319">
        <v>4.53</v>
      </c>
      <c r="C319">
        <v>7.06</v>
      </c>
      <c r="D319" s="45">
        <f t="shared" si="68"/>
        <v>4.2665720210002034E-2</v>
      </c>
      <c r="E319" s="46">
        <f>IF(OR($A319="",$B319="",$C319=""),"",A319*'MPTO_working_3-way'!$I318)</f>
        <v>1.532718608708703</v>
      </c>
      <c r="F319" s="47">
        <f>IF(OR($A319="",$B319="",$C319=""),"",B319*'MPTO_working_3-way'!$I318)</f>
        <v>4.7232757125513096</v>
      </c>
      <c r="G319" s="48">
        <f>IF(OR($A319="",$B319="",$C319=""),"",C319*'MPTO_working_3-way'!$I318)</f>
        <v>7.3612199846826138</v>
      </c>
      <c r="H319" s="46">
        <f>IF(OR($A319="",$B319="",$C319=""),"",'MPTO_working_3-way'!E318)</f>
        <v>1.5013883290430208</v>
      </c>
      <c r="I319" s="47">
        <f>IF(OR($A319="",$B319="",$C319=""),"",'MPTO_working_3-way'!F318)</f>
        <v>4.8419433503934561</v>
      </c>
      <c r="J319" s="48">
        <f>IF(OR($A319="",$B319="",$C319=""),"",'MPTO_working_3-way'!G318)</f>
        <v>7.8479905289757967</v>
      </c>
      <c r="K319" s="46">
        <f>IF(OR($A319="",$B319="",$C319=""),"",'OddsRatio_working_3-way'!H318)</f>
        <v>1.5112941911752138</v>
      </c>
      <c r="L319" s="47">
        <f>IF(OR($A319="",$B319="",$C319=""),"",'OddsRatio_working_3-way'!I318)</f>
        <v>4.8401457337202229</v>
      </c>
      <c r="M319" s="48">
        <f>IF(OR($A319="",$B319="",$C319=""),"",'OddsRatio_working_3-way'!J318)</f>
        <v>7.5924314862165856</v>
      </c>
      <c r="N319" s="49">
        <f t="shared" si="69"/>
        <v>65.243547923156484</v>
      </c>
      <c r="O319" s="50">
        <f t="shared" si="70"/>
        <v>21.171747339302435</v>
      </c>
      <c r="P319" s="50">
        <f t="shared" si="71"/>
        <v>13.584704737541085</v>
      </c>
      <c r="Q319" t="s">
        <v>129</v>
      </c>
      <c r="R319" t="s">
        <v>455</v>
      </c>
      <c r="S319" s="40">
        <v>43963</v>
      </c>
      <c r="T319" s="52">
        <v>100</v>
      </c>
      <c r="U319" s="52">
        <f t="shared" si="72"/>
        <v>31.972789115646258</v>
      </c>
      <c r="V319" s="52">
        <f t="shared" si="73"/>
        <v>77.924944812362028</v>
      </c>
      <c r="W319" s="52">
        <f t="shared" si="74"/>
        <v>85.835694050991506</v>
      </c>
      <c r="X319" s="52">
        <f t="shared" si="75"/>
        <v>36.239361136646465</v>
      </c>
      <c r="Y319" s="52">
        <f t="shared" si="76"/>
        <v>82.191516833362229</v>
      </c>
      <c r="Z319" s="52">
        <f t="shared" si="77"/>
        <v>90.102266071991707</v>
      </c>
      <c r="AA319" s="52">
        <f t="shared" si="78"/>
        <v>-4.2665720210002078</v>
      </c>
      <c r="AB319" s="52">
        <f t="shared" si="79"/>
        <v>-4.2665720210002007</v>
      </c>
      <c r="AC319" s="52">
        <f t="shared" si="80"/>
        <v>-4.2665720210002007</v>
      </c>
      <c r="AF319">
        <v>1.71</v>
      </c>
      <c r="AG319">
        <v>2.1800000000000002</v>
      </c>
      <c r="AH319" s="42" t="s">
        <v>504</v>
      </c>
    </row>
    <row r="320" spans="1:35" ht="15" x14ac:dyDescent="0.25">
      <c r="A320">
        <v>2.2599999999999998</v>
      </c>
      <c r="B320">
        <v>3.54</v>
      </c>
      <c r="C320">
        <v>3.29</v>
      </c>
      <c r="D320" s="45">
        <f t="shared" si="68"/>
        <v>2.8915119593564409E-2</v>
      </c>
      <c r="E320" s="46">
        <f>IF(OR($A320="",$B320="",$C320=""),"",A320*'MPTO_working_3-way'!$I319)</f>
        <v>2.3253481702814551</v>
      </c>
      <c r="F320" s="47">
        <f>IF(OR($A320="",$B320="",$C320=""),"",B320*'MPTO_working_3-way'!$I319)</f>
        <v>3.6423595233612183</v>
      </c>
      <c r="G320" s="48">
        <f>IF(OR($A320="",$B320="",$C320=""),"",C320*'MPTO_working_3-way'!$I319)</f>
        <v>3.3851307434628271</v>
      </c>
      <c r="H320" s="46">
        <f>IF(OR($A320="",$B320="",$C320=""),"",'MPTO_working_3-way'!E319)</f>
        <v>2.3103251742985313</v>
      </c>
      <c r="I320" s="47">
        <f>IF(OR($A320="",$B320="",$C320=""),"",'MPTO_working_3-way'!F319)</f>
        <v>3.6650509563281077</v>
      </c>
      <c r="J320" s="48">
        <f>IF(OR($A320="",$B320="",$C320=""),"",'MPTO_working_3-way'!G319)</f>
        <v>3.3977432814879243</v>
      </c>
      <c r="K320" s="46">
        <f>IF(OR($A320="",$B320="",$C320=""),"",'OddsRatio_working_3-way'!H319)</f>
        <v>2.3167379198587241</v>
      </c>
      <c r="L320" s="47">
        <f>IF(OR($A320="",$B320="",$C320=""),"",'OddsRatio_working_3-way'!I319)</f>
        <v>3.6543764416199678</v>
      </c>
      <c r="M320" s="48">
        <f>IF(OR($A320="",$B320="",$C320=""),"",'OddsRatio_working_3-way'!J319)</f>
        <v>3.3931189178384749</v>
      </c>
      <c r="N320" s="49">
        <f t="shared" si="69"/>
        <v>43.004312764009107</v>
      </c>
      <c r="O320" s="50">
        <f t="shared" si="70"/>
        <v>27.454730747644223</v>
      </c>
      <c r="P320" s="50">
        <f t="shared" si="71"/>
        <v>29.540956488346676</v>
      </c>
      <c r="Q320" t="s">
        <v>233</v>
      </c>
      <c r="R320" t="s">
        <v>238</v>
      </c>
      <c r="S320" s="40">
        <v>43994</v>
      </c>
      <c r="T320" s="52">
        <v>100</v>
      </c>
      <c r="U320" s="52">
        <f t="shared" si="72"/>
        <v>55.752212389380524</v>
      </c>
      <c r="V320" s="52">
        <f t="shared" si="73"/>
        <v>71.751412429378533</v>
      </c>
      <c r="W320" s="52">
        <f t="shared" si="74"/>
        <v>69.6048632218845</v>
      </c>
      <c r="X320" s="52">
        <f t="shared" si="75"/>
        <v>58.643724348736967</v>
      </c>
      <c r="Y320" s="52">
        <f t="shared" si="76"/>
        <v>74.642924388734968</v>
      </c>
      <c r="Z320" s="52">
        <f t="shared" si="77"/>
        <v>72.49637518124095</v>
      </c>
      <c r="AA320" s="52">
        <f t="shared" si="78"/>
        <v>-2.8915119593564427</v>
      </c>
      <c r="AB320" s="52">
        <f t="shared" si="79"/>
        <v>-2.8915119593564356</v>
      </c>
      <c r="AC320" s="52">
        <f t="shared" si="80"/>
        <v>-2.8915119593564498</v>
      </c>
      <c r="AF320">
        <v>1.66</v>
      </c>
      <c r="AG320">
        <v>2.3199999999999998</v>
      </c>
      <c r="AH320" s="42" t="s">
        <v>510</v>
      </c>
    </row>
    <row r="321" spans="1:34" ht="15" x14ac:dyDescent="0.25">
      <c r="A321">
        <v>1.95</v>
      </c>
      <c r="B321">
        <v>4.13</v>
      </c>
      <c r="C321">
        <v>3.65</v>
      </c>
      <c r="D321" s="45">
        <f t="shared" si="68"/>
        <v>2.8923866165565748E-2</v>
      </c>
      <c r="E321" s="46">
        <f>IF(OR($A321="",$B321="",$C321=""),"",A321*'MPTO_working_3-way'!$I320)</f>
        <v>2.0064015390228533</v>
      </c>
      <c r="F321" s="47">
        <f>IF(OR($A321="",$B321="",$C321=""),"",B321*'MPTO_working_3-way'!$I320)</f>
        <v>4.2494555672637864</v>
      </c>
      <c r="G321" s="48">
        <f>IF(OR($A321="",$B321="",$C321=""),"",C321*'MPTO_working_3-way'!$I320)</f>
        <v>3.755572111504315</v>
      </c>
      <c r="H321" s="46">
        <f>IF(OR($A321="",$B321="",$C321=""),"",'MPTO_working_3-way'!E320)</f>
        <v>1.9873634524384327</v>
      </c>
      <c r="I321" s="47">
        <f>IF(OR($A321="",$B321="",$C321=""),"",'MPTO_working_3-way'!F320)</f>
        <v>4.3012702248896773</v>
      </c>
      <c r="J321" s="48">
        <f>IF(OR($A321="",$B321="",$C321=""),"",'MPTO_working_3-way'!G320)</f>
        <v>3.783131044142551</v>
      </c>
      <c r="K321" s="46">
        <f>IF(OR($A321="",$B321="",$C321=""),"",'OddsRatio_working_3-way'!H320)</f>
        <v>1.9947712753778748</v>
      </c>
      <c r="L321" s="47">
        <f>IF(OR($A321="",$B321="",$C321=""),"",'OddsRatio_working_3-way'!I320)</f>
        <v>4.2775095704555239</v>
      </c>
      <c r="M321" s="48">
        <f>IF(OR($A321="",$B321="",$C321=""),"",'OddsRatio_working_3-way'!J320)</f>
        <v>3.7748882944751236</v>
      </c>
      <c r="N321" s="49">
        <f t="shared" si="69"/>
        <v>49.840472136350854</v>
      </c>
      <c r="O321" s="50">
        <f t="shared" si="70"/>
        <v>23.532426311352104</v>
      </c>
      <c r="P321" s="50">
        <f t="shared" si="71"/>
        <v>26.627101552297034</v>
      </c>
      <c r="Q321" t="s">
        <v>239</v>
      </c>
      <c r="R321" t="s">
        <v>241</v>
      </c>
      <c r="S321" s="40">
        <v>43994</v>
      </c>
      <c r="T321" s="52">
        <v>100</v>
      </c>
      <c r="U321" s="52">
        <f t="shared" si="72"/>
        <v>48.717948717948723</v>
      </c>
      <c r="V321" s="52">
        <f t="shared" si="73"/>
        <v>75.786924939467312</v>
      </c>
      <c r="W321" s="52">
        <f t="shared" si="74"/>
        <v>72.602739726027394</v>
      </c>
      <c r="X321" s="52">
        <f t="shared" si="75"/>
        <v>51.610335334505287</v>
      </c>
      <c r="Y321" s="52">
        <f t="shared" si="76"/>
        <v>78.67931155602389</v>
      </c>
      <c r="Z321" s="52">
        <f t="shared" si="77"/>
        <v>75.495126342583973</v>
      </c>
      <c r="AA321" s="52">
        <f t="shared" si="78"/>
        <v>-2.8923866165565641</v>
      </c>
      <c r="AB321" s="52">
        <f t="shared" si="79"/>
        <v>-2.8923866165565784</v>
      </c>
      <c r="AC321" s="52">
        <f t="shared" si="80"/>
        <v>-2.8923866165565784</v>
      </c>
      <c r="AF321">
        <v>1.43</v>
      </c>
      <c r="AG321">
        <v>2.96</v>
      </c>
      <c r="AH321" s="42" t="s">
        <v>494</v>
      </c>
    </row>
    <row r="322" spans="1:34" ht="15" x14ac:dyDescent="0.25">
      <c r="A322">
        <v>2.17</v>
      </c>
      <c r="B322">
        <v>3.65</v>
      </c>
      <c r="C322">
        <v>3.41</v>
      </c>
      <c r="D322" s="45">
        <f t="shared" si="68"/>
        <v>2.8057227792092965E-2</v>
      </c>
      <c r="E322" s="46">
        <f>IF(OR($A322="",$B322="",$C322=""),"",A322*'MPTO_working_3-way'!$I321)</f>
        <v>2.2308841843088416</v>
      </c>
      <c r="F322" s="47">
        <f>IF(OR($A322="",$B322="",$C322=""),"",B322*'MPTO_working_3-way'!$I321)</f>
        <v>3.7524088814411392</v>
      </c>
      <c r="G322" s="48">
        <f>IF(OR($A322="",$B322="",$C322=""),"",C322*'MPTO_working_3-way'!$I321)</f>
        <v>3.5056751467710372</v>
      </c>
      <c r="H322" s="46">
        <f>IF(OR($A322="",$B322="",$C322=""),"",'MPTO_working_3-way'!E321)</f>
        <v>2.2149518454648298</v>
      </c>
      <c r="I322" s="47">
        <f>IF(OR($A322="",$B322="",$C322=""),"",'MPTO_working_3-way'!F321)</f>
        <v>3.7790010915846768</v>
      </c>
      <c r="J322" s="48">
        <f>IF(OR($A322="",$B322="",$C322=""),"",'MPTO_working_3-way'!G321)</f>
        <v>3.522333250230778</v>
      </c>
      <c r="K322" s="46">
        <f>IF(OR($A322="",$B322="",$C322=""),"",'OddsRatio_working_3-way'!H321)</f>
        <v>2.2215795441136184</v>
      </c>
      <c r="L322" s="47">
        <f>IF(OR($A322="",$B322="",$C322=""),"",'OddsRatio_working_3-way'!I321)</f>
        <v>3.7668254631633231</v>
      </c>
      <c r="M322" s="48">
        <f>IF(OR($A322="",$B322="",$C322=""),"",'OddsRatio_working_3-way'!J321)</f>
        <v>3.5162450438579658</v>
      </c>
      <c r="N322" s="49">
        <f t="shared" si="69"/>
        <v>44.825276320196501</v>
      </c>
      <c r="O322" s="50">
        <f t="shared" si="70"/>
        <v>26.649547839678466</v>
      </c>
      <c r="P322" s="50">
        <f t="shared" si="71"/>
        <v>28.525175840125044</v>
      </c>
      <c r="Q322" t="s">
        <v>245</v>
      </c>
      <c r="R322" t="s">
        <v>232</v>
      </c>
      <c r="S322" s="40">
        <v>43994</v>
      </c>
      <c r="T322" s="52">
        <v>100</v>
      </c>
      <c r="U322" s="52">
        <f t="shared" si="72"/>
        <v>53.917050691244242</v>
      </c>
      <c r="V322" s="52">
        <f t="shared" si="73"/>
        <v>72.602739726027394</v>
      </c>
      <c r="W322" s="52">
        <f t="shared" si="74"/>
        <v>70.674486803519059</v>
      </c>
      <c r="X322" s="52">
        <f t="shared" si="75"/>
        <v>56.722773470453532</v>
      </c>
      <c r="Y322" s="52">
        <f t="shared" si="76"/>
        <v>75.408462505236699</v>
      </c>
      <c r="Z322" s="52">
        <f t="shared" si="77"/>
        <v>73.480209582728364</v>
      </c>
      <c r="AA322" s="52">
        <f t="shared" si="78"/>
        <v>-2.8057227792092903</v>
      </c>
      <c r="AB322" s="52">
        <f t="shared" si="79"/>
        <v>-2.8057227792093045</v>
      </c>
      <c r="AC322" s="52">
        <f t="shared" si="80"/>
        <v>-2.8057227792093045</v>
      </c>
      <c r="AF322">
        <v>1.9</v>
      </c>
      <c r="AG322">
        <v>1.99</v>
      </c>
      <c r="AH322" s="42" t="s">
        <v>493</v>
      </c>
    </row>
    <row r="323" spans="1:34" ht="15" x14ac:dyDescent="0.25">
      <c r="A323">
        <v>3.04</v>
      </c>
      <c r="B323">
        <v>3.99</v>
      </c>
      <c r="C323">
        <v>2.23</v>
      </c>
      <c r="D323" s="45">
        <f t="shared" si="68"/>
        <v>2.8004428110635304E-2</v>
      </c>
      <c r="E323" s="46">
        <f>IF(OR($A323="",$B323="",$C323=""),"",A323*'MPTO_working_3-way'!$I322)</f>
        <v>3.1251334614563313</v>
      </c>
      <c r="F323" s="47">
        <f>IF(OR($A323="",$B323="",$C323=""),"",B323*'MPTO_working_3-way'!$I322)</f>
        <v>4.1017376681614355</v>
      </c>
      <c r="G323" s="48">
        <f>IF(OR($A323="",$B323="",$C323=""),"",C323*'MPTO_working_3-way'!$I322)</f>
        <v>2.2924498746867168</v>
      </c>
      <c r="H323" s="46">
        <f>IF(OR($A323="",$B323="",$C323=""),"",'MPTO_working_3-way'!E322)</f>
        <v>3.128788189580904</v>
      </c>
      <c r="I323" s="47">
        <f>IF(OR($A323="",$B323="",$C323=""),"",'MPTO_working_3-way'!F322)</f>
        <v>4.1443603886148122</v>
      </c>
      <c r="J323" s="48">
        <f>IF(OR($A323="",$B323="",$C323=""),"",'MPTO_working_3-way'!G322)</f>
        <v>2.2774079469661905</v>
      </c>
      <c r="K323" s="46">
        <f>IF(OR($A323="",$B323="",$C323=""),"",'OddsRatio_working_3-way'!H322)</f>
        <v>3.1295799235190866</v>
      </c>
      <c r="L323" s="47">
        <f>IF(OR($A323="",$B323="",$C323=""),"",'OddsRatio_working_3-way'!I322)</f>
        <v>4.1212960643735634</v>
      </c>
      <c r="M323" s="48">
        <f>IF(OR($A323="",$B323="",$C323=""),"",'OddsRatio_working_3-way'!J322)</f>
        <v>2.2840114244747434</v>
      </c>
      <c r="N323" s="49">
        <f t="shared" si="69"/>
        <v>31.998633413050907</v>
      </c>
      <c r="O323" s="50">
        <f t="shared" si="70"/>
        <v>24.379911171848306</v>
      </c>
      <c r="P323" s="50">
        <f t="shared" si="71"/>
        <v>43.621455415100783</v>
      </c>
      <c r="Q323" t="s">
        <v>235</v>
      </c>
      <c r="R323" t="s">
        <v>236</v>
      </c>
      <c r="S323" s="40">
        <v>43994</v>
      </c>
      <c r="T323" s="52">
        <v>100</v>
      </c>
      <c r="U323" s="52">
        <f t="shared" si="72"/>
        <v>67.10526315789474</v>
      </c>
      <c r="V323" s="52">
        <f t="shared" si="73"/>
        <v>74.937343358395992</v>
      </c>
      <c r="W323" s="52">
        <f t="shared" si="74"/>
        <v>55.156950672645742</v>
      </c>
      <c r="X323" s="52">
        <f t="shared" si="75"/>
        <v>69.905705968958259</v>
      </c>
      <c r="Y323" s="52">
        <f t="shared" si="76"/>
        <v>77.737786169459525</v>
      </c>
      <c r="Z323" s="52">
        <f t="shared" si="77"/>
        <v>57.957393483709275</v>
      </c>
      <c r="AA323" s="52">
        <f t="shared" si="78"/>
        <v>-2.8004428110635189</v>
      </c>
      <c r="AB323" s="52">
        <f t="shared" si="79"/>
        <v>-2.8004428110635331</v>
      </c>
      <c r="AC323" s="52">
        <f t="shared" si="80"/>
        <v>-2.8004428110635331</v>
      </c>
      <c r="AF323">
        <v>1.64</v>
      </c>
      <c r="AG323">
        <v>2.35</v>
      </c>
      <c r="AH323" s="42" t="s">
        <v>489</v>
      </c>
    </row>
    <row r="324" spans="1:34" ht="15" x14ac:dyDescent="0.25">
      <c r="A324">
        <v>2.8</v>
      </c>
      <c r="B324">
        <v>3.7</v>
      </c>
      <c r="C324">
        <v>2.5299999999999998</v>
      </c>
      <c r="D324" s="45">
        <f t="shared" si="68"/>
        <v>2.267004440917475E-2</v>
      </c>
      <c r="E324" s="46">
        <f>IF(OR($A324="",$B324="",$C324=""),"",A324*'MPTO_working_3-way'!$I323)</f>
        <v>2.8634761243456892</v>
      </c>
      <c r="F324" s="47">
        <f>IF(OR($A324="",$B324="",$C324=""),"",B324*'MPTO_working_3-way'!$I323)</f>
        <v>3.7838791643139467</v>
      </c>
      <c r="G324" s="48">
        <f>IF(OR($A324="",$B324="",$C324=""),"",C324*'MPTO_working_3-way'!$I323)</f>
        <v>2.5873552123552117</v>
      </c>
      <c r="H324" s="46">
        <f>IF(OR($A324="",$B324="",$C324=""),"",'MPTO_working_3-way'!E323)</f>
        <v>2.8605250138238114</v>
      </c>
      <c r="I324" s="47">
        <f>IF(OR($A324="",$B324="",$C324=""),"",'MPTO_working_3-way'!F323)</f>
        <v>3.8064266281985497</v>
      </c>
      <c r="J324" s="48">
        <f>IF(OR($A324="",$B324="",$C324=""),"",'MPTO_working_3-way'!G323)</f>
        <v>2.5793123355791874</v>
      </c>
      <c r="K324" s="46">
        <f>IF(OR($A324="",$B324="",$C324=""),"",'OddsRatio_working_3-way'!H323)</f>
        <v>2.8626821284509041</v>
      </c>
      <c r="L324" s="47">
        <f>IF(OR($A324="",$B324="",$C324=""),"",'OddsRatio_working_3-way'!I323)</f>
        <v>3.7940231926763563</v>
      </c>
      <c r="M324" s="48">
        <f>IF(OR($A324="",$B324="",$C324=""),"",'OddsRatio_working_3-way'!J323)</f>
        <v>2.5832798091832676</v>
      </c>
      <c r="N324" s="49">
        <f t="shared" si="69"/>
        <v>34.922589069203511</v>
      </c>
      <c r="O324" s="50">
        <f t="shared" si="70"/>
        <v>26.427905241559412</v>
      </c>
      <c r="P324" s="50">
        <f t="shared" si="71"/>
        <v>38.649505689237088</v>
      </c>
      <c r="Q324" t="s">
        <v>368</v>
      </c>
      <c r="R324" t="s">
        <v>364</v>
      </c>
      <c r="S324" s="40">
        <v>43994</v>
      </c>
      <c r="T324" s="52">
        <v>100</v>
      </c>
      <c r="U324" s="52">
        <f t="shared" si="72"/>
        <v>64.285714285714292</v>
      </c>
      <c r="V324" s="52">
        <f t="shared" si="73"/>
        <v>72.972972972972968</v>
      </c>
      <c r="W324" s="52">
        <f t="shared" si="74"/>
        <v>60.474308300395251</v>
      </c>
      <c r="X324" s="52">
        <f t="shared" si="75"/>
        <v>66.552718726631781</v>
      </c>
      <c r="Y324" s="52">
        <f t="shared" si="76"/>
        <v>75.239977413890458</v>
      </c>
      <c r="Z324" s="52">
        <f t="shared" si="77"/>
        <v>62.74131274131274</v>
      </c>
      <c r="AA324" s="52">
        <f t="shared" si="78"/>
        <v>-2.2670044409174892</v>
      </c>
      <c r="AB324" s="52">
        <f t="shared" si="79"/>
        <v>-2.2670044409174892</v>
      </c>
      <c r="AC324" s="52">
        <f t="shared" si="80"/>
        <v>-2.2670044409174892</v>
      </c>
      <c r="AF324">
        <v>1.72</v>
      </c>
      <c r="AG324">
        <v>2.2200000000000002</v>
      </c>
      <c r="AH324" s="42" t="s">
        <v>491</v>
      </c>
    </row>
    <row r="325" spans="1:34" ht="15" x14ac:dyDescent="0.25">
      <c r="A325">
        <v>6.37</v>
      </c>
      <c r="B325">
        <v>4.58</v>
      </c>
      <c r="C325">
        <v>1.54</v>
      </c>
      <c r="D325" s="45">
        <f t="shared" si="68"/>
        <v>2.4677131975946676E-2</v>
      </c>
      <c r="E325" s="46">
        <f>IF(OR($A325="",$B325="",$C325=""),"",A325*'MPTO_working_3-way'!$I324)</f>
        <v>6.5271933306867806</v>
      </c>
      <c r="F325" s="47">
        <f>IF(OR($A325="",$B325="",$C325=""),"",B325*'MPTO_working_3-way'!$I324)</f>
        <v>4.6930212644498361</v>
      </c>
      <c r="G325" s="48">
        <f>IF(OR($A325="",$B325="",$C325=""),"",C325*'MPTO_working_3-way'!$I324)</f>
        <v>1.578002783242958</v>
      </c>
      <c r="H325" s="46">
        <f>IF(OR($A325="",$B325="",$C325=""),"",'MPTO_working_3-way'!E324)</f>
        <v>6.7222299026815975</v>
      </c>
      <c r="I325" s="47">
        <f>IF(OR($A325="",$B325="",$C325=""),"",'MPTO_working_3-way'!F324)</f>
        <v>4.7593007287535851</v>
      </c>
      <c r="J325" s="48">
        <f>IF(OR($A325="",$B325="",$C325=""),"",'MPTO_working_3-way'!G324)</f>
        <v>1.5597583866261127</v>
      </c>
      <c r="K325" s="46">
        <f>IF(OR($A325="",$B325="",$C325=""),"",'OddsRatio_working_3-way'!H324)</f>
        <v>6.6269836607879657</v>
      </c>
      <c r="L325" s="47">
        <f>IF(OR($A325="",$B325="",$C325=""),"",'OddsRatio_working_3-way'!I324)</f>
        <v>4.7513224405253123</v>
      </c>
      <c r="M325" s="48">
        <f>IF(OR($A325="",$B325="",$C325=""),"",'OddsRatio_working_3-way'!J324)</f>
        <v>1.5658419323697399</v>
      </c>
      <c r="N325" s="49">
        <f t="shared" si="69"/>
        <v>15.320520617929692</v>
      </c>
      <c r="O325" s="50">
        <f t="shared" si="70"/>
        <v>21.308235007906578</v>
      </c>
      <c r="P325" s="50">
        <f t="shared" si="71"/>
        <v>63.371244374163723</v>
      </c>
      <c r="Q325" t="s">
        <v>354</v>
      </c>
      <c r="R325" t="s">
        <v>382</v>
      </c>
      <c r="S325" s="40">
        <v>43994</v>
      </c>
      <c r="T325" s="52">
        <v>100</v>
      </c>
      <c r="U325" s="52">
        <f t="shared" si="72"/>
        <v>84.301412872841439</v>
      </c>
      <c r="V325" s="52">
        <f t="shared" si="73"/>
        <v>78.165938864628828</v>
      </c>
      <c r="W325" s="52">
        <f t="shared" si="74"/>
        <v>35.064935064935064</v>
      </c>
      <c r="X325" s="52">
        <f t="shared" si="75"/>
        <v>86.769126070436116</v>
      </c>
      <c r="Y325" s="52">
        <f t="shared" si="76"/>
        <v>80.63365206222349</v>
      </c>
      <c r="Z325" s="52">
        <f t="shared" si="77"/>
        <v>37.532648262529733</v>
      </c>
      <c r="AA325" s="52">
        <f t="shared" si="78"/>
        <v>-2.4677131975946764</v>
      </c>
      <c r="AB325" s="52">
        <f t="shared" si="79"/>
        <v>-2.4677131975946622</v>
      </c>
      <c r="AC325" s="52">
        <f t="shared" si="80"/>
        <v>-2.4677131975946693</v>
      </c>
      <c r="AF325">
        <v>1.69</v>
      </c>
      <c r="AG325">
        <v>2.29</v>
      </c>
      <c r="AH325" s="42" t="s">
        <v>508</v>
      </c>
    </row>
    <row r="326" spans="1:34" ht="15" x14ac:dyDescent="0.25">
      <c r="A326">
        <v>2.4300000000000002</v>
      </c>
      <c r="B326">
        <v>3.44</v>
      </c>
      <c r="C326">
        <v>3.07</v>
      </c>
      <c r="D326" s="45">
        <f t="shared" si="68"/>
        <v>2.7953207186262041E-2</v>
      </c>
      <c r="E326" s="46">
        <f>IF(OR($A326="",$B326="",$C326=""),"",A326*'MPTO_working_3-way'!$I325)</f>
        <v>2.497926293462617</v>
      </c>
      <c r="F326" s="47">
        <f>IF(OR($A326="",$B326="",$C326=""),"",B326*'MPTO_working_3-way'!$I325)</f>
        <v>3.5361590327207413</v>
      </c>
      <c r="G326" s="48">
        <f>IF(OR($A326="",$B326="",$C326=""),"",C326*'MPTO_working_3-way'!$I325)</f>
        <v>3.1558163460618243</v>
      </c>
      <c r="H326" s="46">
        <f>IF(OR($A326="",$B326="",$C326=""),"",'MPTO_working_3-way'!E325)</f>
        <v>2.4862949330864836</v>
      </c>
      <c r="I326" s="47">
        <f>IF(OR($A326="",$B326="",$C326=""),"",'MPTO_working_3-way'!F325)</f>
        <v>3.5539136324222604</v>
      </c>
      <c r="J326" s="48">
        <f>IF(OR($A326="",$B326="",$C326=""),"",'MPTO_working_3-way'!G325)</f>
        <v>3.1604047972590092</v>
      </c>
      <c r="K326" s="46">
        <f>IF(OR($A326="",$B326="",$C326=""),"",'OddsRatio_working_3-way'!H325)</f>
        <v>2.4915237928036329</v>
      </c>
      <c r="L326" s="47">
        <f>IF(OR($A326="",$B326="",$C326=""),"",'OddsRatio_working_3-way'!I325)</f>
        <v>3.5449776604481564</v>
      </c>
      <c r="M326" s="48">
        <f>IF(OR($A326="",$B326="",$C326=""),"",'OddsRatio_working_3-way'!J325)</f>
        <v>3.1590589168556078</v>
      </c>
      <c r="N326" s="49">
        <f t="shared" si="69"/>
        <v>40.033206849102157</v>
      </c>
      <c r="O326" s="50">
        <f t="shared" si="70"/>
        <v>28.279271117243677</v>
      </c>
      <c r="P326" s="50">
        <f t="shared" si="71"/>
        <v>31.687522033654155</v>
      </c>
      <c r="Q326" t="s">
        <v>377</v>
      </c>
      <c r="R326" t="s">
        <v>357</v>
      </c>
      <c r="S326" s="40">
        <v>43994</v>
      </c>
      <c r="T326" s="52">
        <v>100</v>
      </c>
      <c r="U326" s="52">
        <f t="shared" si="72"/>
        <v>58.847736625514408</v>
      </c>
      <c r="V326" s="52">
        <f t="shared" si="73"/>
        <v>70.930232558139537</v>
      </c>
      <c r="W326" s="52">
        <f t="shared" si="74"/>
        <v>67.426710097719877</v>
      </c>
      <c r="X326" s="52">
        <f t="shared" si="75"/>
        <v>61.643057344140594</v>
      </c>
      <c r="Y326" s="52">
        <f t="shared" si="76"/>
        <v>73.725553276765737</v>
      </c>
      <c r="Z326" s="52">
        <f t="shared" si="77"/>
        <v>70.222030816346063</v>
      </c>
      <c r="AA326" s="52">
        <f t="shared" si="78"/>
        <v>-2.7953207186261864</v>
      </c>
      <c r="AB326" s="52">
        <f t="shared" si="79"/>
        <v>-2.7953207186262006</v>
      </c>
      <c r="AC326" s="52">
        <f t="shared" si="80"/>
        <v>-2.7953207186261864</v>
      </c>
      <c r="AF326">
        <v>1.78</v>
      </c>
      <c r="AG326">
        <v>2.11</v>
      </c>
      <c r="AH326" s="42" t="s">
        <v>496</v>
      </c>
    </row>
    <row r="327" spans="1:34" ht="15" x14ac:dyDescent="0.25">
      <c r="A327">
        <v>2.0099999999999998</v>
      </c>
      <c r="B327">
        <v>3.79</v>
      </c>
      <c r="C327">
        <v>3.73</v>
      </c>
      <c r="D327" s="45">
        <f t="shared" si="68"/>
        <v>2.9461195300316989E-2</v>
      </c>
      <c r="E327" s="46">
        <f>IF(OR($A327="",$B327="",$C327=""),"",A327*'MPTO_working_3-way'!$I326)</f>
        <v>2.0692170025536369</v>
      </c>
      <c r="F327" s="47">
        <f>IF(OR($A327="",$B327="",$C327=""),"",B327*'MPTO_working_3-way'!$I326)</f>
        <v>3.9016579301882013</v>
      </c>
      <c r="G327" s="48">
        <f>IF(OR($A327="",$B327="",$C327=""),"",C327*'MPTO_working_3-way'!$I326)</f>
        <v>3.8398902584701822</v>
      </c>
      <c r="H327" s="46">
        <f>IF(OR($A327="",$B327="",$C327=""),"",'MPTO_working_3-way'!E326)</f>
        <v>2.0504743142340551</v>
      </c>
      <c r="I327" s="47">
        <f>IF(OR($A327="",$B327="",$C327=""),"",'MPTO_working_3-way'!F326)</f>
        <v>3.9365143480878837</v>
      </c>
      <c r="J327" s="48">
        <f>IF(OR($A327="",$B327="",$C327=""),"",'MPTO_working_3-way'!G326)</f>
        <v>3.8718252941069333</v>
      </c>
      <c r="K327" s="46">
        <f>IF(OR($A327="",$B327="",$C327=""),"",'OddsRatio_working_3-way'!H326)</f>
        <v>2.0578771163898293</v>
      </c>
      <c r="L327" s="47">
        <f>IF(OR($A327="",$B327="",$C327=""),"",'OddsRatio_working_3-way'!I326)</f>
        <v>3.9222546086412127</v>
      </c>
      <c r="M327" s="48">
        <f>IF(OR($A327="",$B327="",$C327=""),"",'OddsRatio_working_3-way'!J326)</f>
        <v>3.8594104235091433</v>
      </c>
      <c r="N327" s="49">
        <f t="shared" si="69"/>
        <v>48.327459071034703</v>
      </c>
      <c r="O327" s="50">
        <f t="shared" si="70"/>
        <v>25.630130008649012</v>
      </c>
      <c r="P327" s="50">
        <f t="shared" si="71"/>
        <v>26.042410920316289</v>
      </c>
      <c r="Q327" t="s">
        <v>388</v>
      </c>
      <c r="R327" t="s">
        <v>358</v>
      </c>
      <c r="S327" s="40">
        <v>43994</v>
      </c>
      <c r="T327" s="52">
        <v>100</v>
      </c>
      <c r="U327" s="52">
        <f t="shared" si="72"/>
        <v>50.248756218905463</v>
      </c>
      <c r="V327" s="52">
        <f t="shared" si="73"/>
        <v>73.614775725593674</v>
      </c>
      <c r="W327" s="52">
        <f t="shared" si="74"/>
        <v>73.190348525469176</v>
      </c>
      <c r="X327" s="52">
        <f t="shared" si="75"/>
        <v>53.194875748937164</v>
      </c>
      <c r="Y327" s="52">
        <f t="shared" si="76"/>
        <v>76.560895255625368</v>
      </c>
      <c r="Z327" s="52">
        <f t="shared" si="77"/>
        <v>76.13646805550087</v>
      </c>
      <c r="AA327" s="52">
        <f t="shared" si="78"/>
        <v>-2.9461195300317016</v>
      </c>
      <c r="AB327" s="52">
        <f t="shared" si="79"/>
        <v>-2.9461195300316945</v>
      </c>
      <c r="AC327" s="52">
        <f t="shared" si="80"/>
        <v>-2.9461195300316945</v>
      </c>
      <c r="AF327">
        <v>1.7</v>
      </c>
      <c r="AG327">
        <v>2.2400000000000002</v>
      </c>
      <c r="AH327" s="42" t="s">
        <v>496</v>
      </c>
    </row>
    <row r="328" spans="1:34" ht="15" x14ac:dyDescent="0.25">
      <c r="A328">
        <v>2.74</v>
      </c>
      <c r="B328">
        <v>3.36</v>
      </c>
      <c r="C328">
        <v>2.74</v>
      </c>
      <c r="D328" s="45">
        <f t="shared" ref="D328:D385" si="81">IF(OR($A328="",$B328="",$C328=""),"",(1/A328)+(1/B328)+(1/C328)-1)</f>
        <v>2.7546054918317742E-2</v>
      </c>
      <c r="E328" s="46">
        <f>IF(OR($A328="",$B328="",$C328=""),"",A328*'MPTO_working_3-way'!$I327)</f>
        <v>2.8154761904761907</v>
      </c>
      <c r="F328" s="47">
        <f>IF(OR($A328="",$B328="",$C328=""),"",B328*'MPTO_working_3-way'!$I327)</f>
        <v>3.4525547445255476</v>
      </c>
      <c r="G328" s="48">
        <f>IF(OR($A328="",$B328="",$C328=""),"",C328*'MPTO_working_3-way'!$I327)</f>
        <v>2.8154761904761907</v>
      </c>
      <c r="H328" s="46">
        <f>IF(OR($A328="",$B328="",$C328=""),"",'MPTO_working_3-way'!E327)</f>
        <v>2.8107139949523736</v>
      </c>
      <c r="I328" s="47">
        <f>IF(OR($A328="",$B328="",$C328=""),"",'MPTO_working_3-way'!F327)</f>
        <v>3.4669612371962244</v>
      </c>
      <c r="J328" s="48">
        <f>IF(OR($A328="",$B328="",$C328=""),"",'MPTO_working_3-way'!G327)</f>
        <v>2.8107139949523736</v>
      </c>
      <c r="K328" s="46">
        <f>IF(OR($A328="",$B328="",$C328=""),"",'OddsRatio_working_3-way'!H327)</f>
        <v>2.8132312329465972</v>
      </c>
      <c r="L328" s="47">
        <f>IF(OR($A328="",$B328="",$C328=""),"",'OddsRatio_working_3-way'!I327)</f>
        <v>3.4593251205482591</v>
      </c>
      <c r="M328" s="48">
        <f>IF(OR($A328="",$B328="",$C328=""),"",'OddsRatio_working_3-way'!J327)</f>
        <v>2.8132312329465972</v>
      </c>
      <c r="N328" s="49">
        <f t="shared" ref="N328:N385" si="82">(1/E328)* 100</f>
        <v>35.517970401691329</v>
      </c>
      <c r="O328" s="50">
        <f t="shared" ref="O328:O385" si="83">(1/F328)* 100</f>
        <v>28.964059196617338</v>
      </c>
      <c r="P328" s="50">
        <f t="shared" ref="P328:P385" si="84">(1/G328)* 100</f>
        <v>35.517970401691329</v>
      </c>
      <c r="Q328" t="s">
        <v>376</v>
      </c>
      <c r="R328" t="s">
        <v>374</v>
      </c>
      <c r="S328" s="40">
        <v>43994</v>
      </c>
      <c r="T328" s="52">
        <v>100</v>
      </c>
      <c r="U328" s="52">
        <f t="shared" si="72"/>
        <v>63.503649635036496</v>
      </c>
      <c r="V328" s="52">
        <f t="shared" si="73"/>
        <v>70.238095238095241</v>
      </c>
      <c r="W328" s="52">
        <f t="shared" si="74"/>
        <v>63.503649635036496</v>
      </c>
      <c r="X328" s="52">
        <f t="shared" si="75"/>
        <v>66.258255126868278</v>
      </c>
      <c r="Y328" s="52">
        <f t="shared" si="76"/>
        <v>72.992700729927009</v>
      </c>
      <c r="Z328" s="52">
        <f t="shared" si="77"/>
        <v>66.258255126868278</v>
      </c>
      <c r="AA328" s="52">
        <f t="shared" si="78"/>
        <v>-2.7546054918317822</v>
      </c>
      <c r="AB328" s="52">
        <f t="shared" si="79"/>
        <v>-2.7546054918317679</v>
      </c>
      <c r="AC328" s="52">
        <f t="shared" si="80"/>
        <v>-2.7546054918317822</v>
      </c>
      <c r="AF328">
        <v>1.89</v>
      </c>
      <c r="AG328">
        <v>1.99</v>
      </c>
      <c r="AH328" s="42" t="s">
        <v>511</v>
      </c>
    </row>
    <row r="329" spans="1:34" ht="15" x14ac:dyDescent="0.25">
      <c r="A329">
        <v>2.98</v>
      </c>
      <c r="B329">
        <v>3.3</v>
      </c>
      <c r="C329">
        <v>2.61</v>
      </c>
      <c r="D329" s="45">
        <f t="shared" si="81"/>
        <v>2.1742535281068065E-2</v>
      </c>
      <c r="E329" s="46">
        <f>IF(OR($A329="",$B329="",$C329=""),"",A329*'MPTO_working_3-way'!$I328)</f>
        <v>3.0447927551375829</v>
      </c>
      <c r="F329" s="47">
        <f>IF(OR($A329="",$B329="",$C329=""),"",B329*'MPTO_working_3-way'!$I328)</f>
        <v>3.3717503664275243</v>
      </c>
      <c r="G329" s="48">
        <f>IF(OR($A329="",$B329="",$C329=""),"",C329*'MPTO_working_3-way'!$I328)</f>
        <v>2.6667480170835876</v>
      </c>
      <c r="H329" s="46">
        <f>IF(OR($A329="",$B329="",$C329=""),"",'MPTO_working_3-way'!E328)</f>
        <v>3.0457815255287186</v>
      </c>
      <c r="I329" s="47">
        <f>IF(OR($A329="",$B329="",$C329=""),"",'MPTO_working_3-way'!F328)</f>
        <v>3.3808592978194834</v>
      </c>
      <c r="J329" s="48">
        <f>IF(OR($A329="",$B329="",$C329=""),"",'MPTO_working_3-way'!G328)</f>
        <v>2.6603226789441936</v>
      </c>
      <c r="K329" s="46">
        <f>IF(OR($A329="",$B329="",$C329=""),"",'OddsRatio_working_3-way'!H328)</f>
        <v>3.0456047205606214</v>
      </c>
      <c r="L329" s="47">
        <f>IF(OR($A329="",$B329="",$C329=""),"",'OddsRatio_working_3-way'!I328)</f>
        <v>3.3762075036815302</v>
      </c>
      <c r="M329" s="48">
        <f>IF(OR($A329="",$B329="",$C329=""),"",'OddsRatio_working_3-way'!J328)</f>
        <v>2.6633452525770718</v>
      </c>
      <c r="N329" s="49">
        <f t="shared" si="82"/>
        <v>32.842957810927061</v>
      </c>
      <c r="O329" s="50">
        <f t="shared" si="83"/>
        <v>29.658186144412923</v>
      </c>
      <c r="P329" s="50">
        <f t="shared" si="84"/>
        <v>37.498856044660016</v>
      </c>
      <c r="Q329" t="s">
        <v>78</v>
      </c>
      <c r="R329" t="s">
        <v>34</v>
      </c>
      <c r="S329" s="40">
        <v>43994</v>
      </c>
      <c r="T329" s="52">
        <v>100</v>
      </c>
      <c r="U329" s="52">
        <f t="shared" si="72"/>
        <v>66.442953020134226</v>
      </c>
      <c r="V329" s="52">
        <f t="shared" si="73"/>
        <v>69.696969696969703</v>
      </c>
      <c r="W329" s="52">
        <f t="shared" si="74"/>
        <v>61.685823754789276</v>
      </c>
      <c r="X329" s="52">
        <f t="shared" si="75"/>
        <v>68.617206548241043</v>
      </c>
      <c r="Y329" s="52">
        <f t="shared" si="76"/>
        <v>71.871223225076506</v>
      </c>
      <c r="Z329" s="52">
        <f t="shared" si="77"/>
        <v>63.860077282896079</v>
      </c>
      <c r="AA329" s="52">
        <f t="shared" si="78"/>
        <v>-2.1742535281068172</v>
      </c>
      <c r="AB329" s="52">
        <f t="shared" si="79"/>
        <v>-2.1742535281068029</v>
      </c>
      <c r="AC329" s="52">
        <f t="shared" si="80"/>
        <v>-2.1742535281068029</v>
      </c>
      <c r="AF329">
        <v>2.25</v>
      </c>
      <c r="AG329">
        <v>1.71</v>
      </c>
      <c r="AH329" s="42" t="s">
        <v>502</v>
      </c>
    </row>
    <row r="330" spans="1:34" ht="15" x14ac:dyDescent="0.25">
      <c r="A330">
        <v>4.0199999999999996</v>
      </c>
      <c r="B330">
        <v>3.54</v>
      </c>
      <c r="C330">
        <v>2.04</v>
      </c>
      <c r="D330" s="45">
        <f t="shared" si="81"/>
        <v>2.1438173043059949E-2</v>
      </c>
      <c r="E330" s="46">
        <f>IF(OR($A330="",$B330="",$C330=""),"",A330*'MPTO_working_3-way'!$I329)</f>
        <v>4.1061814556331004</v>
      </c>
      <c r="F330" s="47">
        <f>IF(OR($A330="",$B330="",$C330=""),"",B330*'MPTO_working_3-way'!$I329)</f>
        <v>3.6158911325724321</v>
      </c>
      <c r="G330" s="48">
        <f>IF(OR($A330="",$B330="",$C330=""),"",C330*'MPTO_working_3-way'!$I329)</f>
        <v>2.0837338730078425</v>
      </c>
      <c r="H330" s="46">
        <f>IF(OR($A330="",$B330="",$C330=""),"",'MPTO_working_3-way'!E329)</f>
        <v>4.1388987736778713</v>
      </c>
      <c r="I330" s="47">
        <f>IF(OR($A330="",$B330="",$C330=""),"",'MPTO_working_3-way'!F329)</f>
        <v>3.6318757205995391</v>
      </c>
      <c r="J330" s="48">
        <f>IF(OR($A330="",$B330="",$C330=""),"",'MPTO_working_3-way'!G329)</f>
        <v>2.0701789815610319</v>
      </c>
      <c r="K330" s="46">
        <f>IF(OR($A330="",$B330="",$C330=""),"",'OddsRatio_working_3-way'!H329)</f>
        <v>4.1234860213681648</v>
      </c>
      <c r="L330" s="47">
        <f>IF(OR($A330="",$B330="",$C330=""),"",'OddsRatio_working_3-way'!I329)</f>
        <v>3.6270379120116361</v>
      </c>
      <c r="M330" s="48">
        <f>IF(OR($A330="",$B330="",$C330=""),"",'OddsRatio_working_3-way'!J329)</f>
        <v>2.0756375702724812</v>
      </c>
      <c r="N330" s="49">
        <f t="shared" si="82"/>
        <v>24.353526769454898</v>
      </c>
      <c r="O330" s="50">
        <f t="shared" si="83"/>
        <v>27.655699890736919</v>
      </c>
      <c r="P330" s="50">
        <f t="shared" si="84"/>
        <v>47.990773339808172</v>
      </c>
      <c r="Q330" t="s">
        <v>70</v>
      </c>
      <c r="R330" t="s">
        <v>39</v>
      </c>
      <c r="S330" s="40">
        <v>43994</v>
      </c>
      <c r="T330" s="52">
        <v>100</v>
      </c>
      <c r="U330" s="52">
        <f t="shared" si="72"/>
        <v>75.124378109452735</v>
      </c>
      <c r="V330" s="52">
        <f t="shared" si="73"/>
        <v>71.751412429378533</v>
      </c>
      <c r="W330" s="52">
        <f t="shared" si="74"/>
        <v>50.980392156862742</v>
      </c>
      <c r="X330" s="52">
        <f t="shared" si="75"/>
        <v>77.268195413758718</v>
      </c>
      <c r="Y330" s="52">
        <f t="shared" si="76"/>
        <v>73.895229733684516</v>
      </c>
      <c r="Z330" s="52">
        <f t="shared" si="77"/>
        <v>53.124209461168739</v>
      </c>
      <c r="AA330" s="52">
        <f t="shared" si="78"/>
        <v>-2.1438173043059834</v>
      </c>
      <c r="AB330" s="52">
        <f t="shared" si="79"/>
        <v>-2.1438173043059834</v>
      </c>
      <c r="AC330" s="52">
        <f t="shared" si="80"/>
        <v>-2.1438173043059976</v>
      </c>
      <c r="AF330">
        <v>2.0699999999999998</v>
      </c>
      <c r="AG330">
        <v>1.85</v>
      </c>
      <c r="AH330" s="42" t="s">
        <v>491</v>
      </c>
    </row>
    <row r="331" spans="1:34" ht="15" x14ac:dyDescent="0.25">
      <c r="A331">
        <v>2.0699999999999998</v>
      </c>
      <c r="B331">
        <v>3.56</v>
      </c>
      <c r="C331">
        <v>3.87</v>
      </c>
      <c r="D331" s="45">
        <f t="shared" si="81"/>
        <v>2.238859666064541E-2</v>
      </c>
      <c r="E331" s="46">
        <f>IF(OR($A331="",$B331="",$C331=""),"",A331*'MPTO_working_3-way'!$I330)</f>
        <v>2.1163443950875358</v>
      </c>
      <c r="F331" s="47">
        <f>IF(OR($A331="",$B331="",$C331=""),"",B331*'MPTO_working_3-way'!$I330)</f>
        <v>3.6397034041118976</v>
      </c>
      <c r="G331" s="48">
        <f>IF(OR($A331="",$B331="",$C331=""),"",C331*'MPTO_working_3-way'!$I330)</f>
        <v>3.9566438690766979</v>
      </c>
      <c r="H331" s="46">
        <f>IF(OR($A331="",$B331="",$C331=""),"",'MPTO_working_3-way'!E330)</f>
        <v>2.10247937832415</v>
      </c>
      <c r="I331" s="47">
        <f>IF(OR($A331="",$B331="",$C331=""),"",'MPTO_working_3-way'!F330)</f>
        <v>3.6571627741640622</v>
      </c>
      <c r="J331" s="48">
        <f>IF(OR($A331="",$B331="",$C331=""),"",'MPTO_working_3-way'!G330)</f>
        <v>3.9850946737227599</v>
      </c>
      <c r="K331" s="46">
        <f>IF(OR($A331="",$B331="",$C331=""),"",'OddsRatio_working_3-way'!H330)</f>
        <v>2.1080944259717032</v>
      </c>
      <c r="L331" s="47">
        <f>IF(OR($A331="",$B331="",$C331=""),"",'OddsRatio_working_3-way'!I330)</f>
        <v>3.6511418041939812</v>
      </c>
      <c r="M331" s="48">
        <f>IF(OR($A331="",$B331="",$C331=""),"",'OddsRatio_working_3-way'!J330)</f>
        <v>3.9721785070455962</v>
      </c>
      <c r="N331" s="49">
        <f t="shared" si="82"/>
        <v>47.251288699570949</v>
      </c>
      <c r="O331" s="50">
        <f t="shared" si="83"/>
        <v>27.474766182053894</v>
      </c>
      <c r="P331" s="50">
        <f t="shared" si="84"/>
        <v>25.273945118375156</v>
      </c>
      <c r="Q331" t="s">
        <v>133</v>
      </c>
      <c r="R331" t="s">
        <v>38</v>
      </c>
      <c r="S331" s="40">
        <v>43994</v>
      </c>
      <c r="T331" s="52">
        <v>100</v>
      </c>
      <c r="U331" s="52">
        <f t="shared" si="72"/>
        <v>51.690821256038639</v>
      </c>
      <c r="V331" s="52">
        <f t="shared" si="73"/>
        <v>71.910112359550567</v>
      </c>
      <c r="W331" s="52">
        <f t="shared" si="74"/>
        <v>74.160206718346245</v>
      </c>
      <c r="X331" s="52">
        <f t="shared" si="75"/>
        <v>53.929680922103188</v>
      </c>
      <c r="Y331" s="52">
        <f t="shared" si="76"/>
        <v>74.148972025615095</v>
      </c>
      <c r="Z331" s="52">
        <f t="shared" si="77"/>
        <v>76.399066384410801</v>
      </c>
      <c r="AA331" s="52">
        <f t="shared" si="78"/>
        <v>-2.238859666064549</v>
      </c>
      <c r="AB331" s="52">
        <f t="shared" si="79"/>
        <v>-2.2388596660645277</v>
      </c>
      <c r="AC331" s="52">
        <f t="shared" si="80"/>
        <v>-2.2388596660645561</v>
      </c>
      <c r="AF331">
        <v>1.96</v>
      </c>
      <c r="AG331">
        <v>1.94</v>
      </c>
      <c r="AH331" s="42" t="s">
        <v>487</v>
      </c>
    </row>
    <row r="332" spans="1:34" ht="15" x14ac:dyDescent="0.25">
      <c r="A332">
        <v>1.54</v>
      </c>
      <c r="B332">
        <v>4.25</v>
      </c>
      <c r="C332">
        <v>7.17</v>
      </c>
      <c r="D332" s="45">
        <f t="shared" si="81"/>
        <v>2.4114780944709535E-2</v>
      </c>
      <c r="E332" s="46">
        <f>IF(OR($A332="",$B332="",$C332=""),"",A332*'MPTO_working_3-way'!$I331)</f>
        <v>1.5771367626548527</v>
      </c>
      <c r="F332" s="47">
        <f>IF(OR($A332="",$B332="",$C332=""),"",B332*'MPTO_working_3-way'!$I331)</f>
        <v>4.3524878190150158</v>
      </c>
      <c r="G332" s="48">
        <f>IF(OR($A332="",$B332="",$C332=""),"",C332*'MPTO_working_3-way'!$I331)</f>
        <v>7.3429029793735676</v>
      </c>
      <c r="H332" s="46">
        <f>IF(OR($A332="",$B332="",$C332=""),"",'MPTO_working_3-way'!E331)</f>
        <v>1.5593024820611425</v>
      </c>
      <c r="I332" s="47">
        <f>IF(OR($A332="",$B332="",$C332=""),"",'MPTO_working_3-way'!F331)</f>
        <v>4.4003266262941976</v>
      </c>
      <c r="J332" s="48">
        <f>IF(OR($A332="",$B332="",$C332=""),"",'MPTO_working_3-way'!G331)</f>
        <v>7.6085114317137146</v>
      </c>
      <c r="K332" s="46">
        <f>IF(OR($A332="",$B332="",$C332=""),"",'OddsRatio_working_3-way'!H331)</f>
        <v>1.5653818724412114</v>
      </c>
      <c r="L332" s="47">
        <f>IF(OR($A332="",$B332="",$C332=""),"",'OddsRatio_working_3-way'!I331)</f>
        <v>4.402761269322105</v>
      </c>
      <c r="M332" s="48">
        <f>IF(OR($A332="",$B332="",$C332=""),"",'OddsRatio_working_3-way'!J331)</f>
        <v>7.4600113943745807</v>
      </c>
      <c r="N332" s="49">
        <f t="shared" si="82"/>
        <v>63.406042118799064</v>
      </c>
      <c r="O332" s="50">
        <f t="shared" si="83"/>
        <v>22.975365850106012</v>
      </c>
      <c r="P332" s="50">
        <f t="shared" si="84"/>
        <v>13.618592031094916</v>
      </c>
      <c r="Q332" t="s">
        <v>75</v>
      </c>
      <c r="R332" t="s">
        <v>71</v>
      </c>
      <c r="S332" s="40">
        <v>43994</v>
      </c>
      <c r="T332" s="52">
        <v>100</v>
      </c>
      <c r="U332" s="52">
        <f t="shared" si="72"/>
        <v>35.064935064935064</v>
      </c>
      <c r="V332" s="52">
        <f t="shared" si="73"/>
        <v>76.470588235294116</v>
      </c>
      <c r="W332" s="52">
        <f t="shared" si="74"/>
        <v>86.052998605299862</v>
      </c>
      <c r="X332" s="52">
        <f t="shared" si="75"/>
        <v>37.476413159406022</v>
      </c>
      <c r="Y332" s="52">
        <f t="shared" si="76"/>
        <v>78.882066329765081</v>
      </c>
      <c r="Z332" s="52">
        <f t="shared" si="77"/>
        <v>88.464476699770827</v>
      </c>
      <c r="AA332" s="52">
        <f t="shared" si="78"/>
        <v>-2.411478094470958</v>
      </c>
      <c r="AB332" s="52">
        <f t="shared" si="79"/>
        <v>-2.4114780944709651</v>
      </c>
      <c r="AC332" s="52">
        <f t="shared" si="80"/>
        <v>-2.4114780944709651</v>
      </c>
      <c r="AF332">
        <v>1.79</v>
      </c>
      <c r="AG332">
        <v>2.12</v>
      </c>
      <c r="AH332" s="42" t="s">
        <v>506</v>
      </c>
    </row>
    <row r="333" spans="1:34" ht="15" x14ac:dyDescent="0.25">
      <c r="A333">
        <v>2.4300000000000002</v>
      </c>
      <c r="B333">
        <v>3.66</v>
      </c>
      <c r="C333">
        <v>2.97</v>
      </c>
      <c r="D333" s="45">
        <f t="shared" si="81"/>
        <v>2.1447014161039668E-2</v>
      </c>
      <c r="E333" s="46">
        <f>IF(OR($A333="",$B333="",$C333=""),"",A333*'MPTO_working_3-way'!$I332)</f>
        <v>2.4821162444113267</v>
      </c>
      <c r="F333" s="47">
        <f>IF(OR($A333="",$B333="",$C333=""),"",B333*'MPTO_working_3-way'!$I332)</f>
        <v>3.7384960718294051</v>
      </c>
      <c r="G333" s="48">
        <f>IF(OR($A333="",$B333="",$C333=""),"",C333*'MPTO_working_3-way'!$I332)</f>
        <v>3.033697632058288</v>
      </c>
      <c r="H333" s="46">
        <f>IF(OR($A333="",$B333="",$C333=""),"",'MPTO_working_3-way'!E332)</f>
        <v>2.4729604707714246</v>
      </c>
      <c r="I333" s="47">
        <f>IF(OR($A333="",$B333="",$C333=""),"",'MPTO_working_3-way'!F332)</f>
        <v>3.7583382634284264</v>
      </c>
      <c r="J333" s="48">
        <f>IF(OR($A333="",$B333="",$C333=""),"",'MPTO_working_3-way'!G332)</f>
        <v>3.0344286396655149</v>
      </c>
      <c r="K333" s="46">
        <f>IF(OR($A333="",$B333="",$C333=""),"",'OddsRatio_working_3-way'!H332)</f>
        <v>2.4771810965570173</v>
      </c>
      <c r="L333" s="47">
        <f>IF(OR($A333="",$B333="",$C333=""),"",'OddsRatio_working_3-way'!I332)</f>
        <v>3.747763438350816</v>
      </c>
      <c r="M333" s="48">
        <f>IF(OR($A333="",$B333="",$C333=""),"",'OddsRatio_working_3-way'!J332)</f>
        <v>3.0349977344177099</v>
      </c>
      <c r="N333" s="49">
        <f t="shared" si="82"/>
        <v>40.288201741218849</v>
      </c>
      <c r="O333" s="50">
        <f t="shared" si="83"/>
        <v>26.748724106874811</v>
      </c>
      <c r="P333" s="50">
        <f t="shared" si="84"/>
        <v>32.963074151906326</v>
      </c>
      <c r="Q333" t="s">
        <v>250</v>
      </c>
      <c r="R333" t="s">
        <v>269</v>
      </c>
      <c r="S333" s="40">
        <v>43994</v>
      </c>
      <c r="T333" s="52">
        <v>100</v>
      </c>
      <c r="U333" s="52">
        <f t="shared" si="72"/>
        <v>58.847736625514408</v>
      </c>
      <c r="V333" s="52">
        <f t="shared" si="73"/>
        <v>72.67759562841529</v>
      </c>
      <c r="W333" s="52">
        <f t="shared" si="74"/>
        <v>66.329966329966325</v>
      </c>
      <c r="X333" s="52">
        <f t="shared" si="75"/>
        <v>60.992438041618357</v>
      </c>
      <c r="Y333" s="52">
        <f t="shared" si="76"/>
        <v>74.82229704451926</v>
      </c>
      <c r="Z333" s="52">
        <f t="shared" si="77"/>
        <v>68.474667746070295</v>
      </c>
      <c r="AA333" s="52">
        <f t="shared" si="78"/>
        <v>-2.144701416103949</v>
      </c>
      <c r="AB333" s="52">
        <f t="shared" si="79"/>
        <v>-2.1447014161039704</v>
      </c>
      <c r="AC333" s="52">
        <f t="shared" si="80"/>
        <v>-2.1447014161039704</v>
      </c>
      <c r="AF333">
        <v>1.77</v>
      </c>
      <c r="AG333">
        <v>2.16</v>
      </c>
      <c r="AH333" s="42" t="s">
        <v>489</v>
      </c>
    </row>
    <row r="334" spans="1:34" ht="15" x14ac:dyDescent="0.25">
      <c r="A334">
        <v>1.88</v>
      </c>
      <c r="B334">
        <v>3.83</v>
      </c>
      <c r="C334">
        <v>4.34</v>
      </c>
      <c r="D334" s="45">
        <f t="shared" si="81"/>
        <v>2.342624590492548E-2</v>
      </c>
      <c r="E334" s="46">
        <f>IF(OR($A334="",$B334="",$C334=""),"",A334*'MPTO_working_3-way'!$I333)</f>
        <v>1.9240413423012599</v>
      </c>
      <c r="F334" s="47">
        <f>IF(OR($A334="",$B334="",$C334=""),"",B334*'MPTO_working_3-way'!$I333)</f>
        <v>3.9197225218158644</v>
      </c>
      <c r="G334" s="48">
        <f>IF(OR($A334="",$B334="",$C334=""),"",C334*'MPTO_working_3-way'!$I333)</f>
        <v>4.4416699072273769</v>
      </c>
      <c r="H334" s="46">
        <f>IF(OR($A334="",$B334="",$C334=""),"",'MPTO_working_3-way'!E333)</f>
        <v>1.908010447071282</v>
      </c>
      <c r="I334" s="47">
        <f>IF(OR($A334="",$B334="",$C334=""),"",'MPTO_working_3-way'!F333)</f>
        <v>3.9480771459528228</v>
      </c>
      <c r="J334" s="48">
        <f>IF(OR($A334="",$B334="",$C334=""),"",'MPTO_working_3-way'!G333)</f>
        <v>4.4922419404425753</v>
      </c>
      <c r="K334" s="46">
        <f>IF(OR($A334="",$B334="",$C334=""),"",'OddsRatio_working_3-way'!H333)</f>
        <v>1.9141149541631319</v>
      </c>
      <c r="L334" s="47">
        <f>IF(OR($A334="",$B334="",$C334=""),"",'OddsRatio_working_3-way'!I333)</f>
        <v>3.9397105912291637</v>
      </c>
      <c r="M334" s="48">
        <f>IF(OR($A334="",$B334="",$C334=""),"",'OddsRatio_working_3-way'!J333)</f>
        <v>4.4694817578464328</v>
      </c>
      <c r="N334" s="49">
        <f t="shared" si="82"/>
        <v>51.973935175631134</v>
      </c>
      <c r="O334" s="50">
        <f t="shared" si="83"/>
        <v>25.512009955662279</v>
      </c>
      <c r="P334" s="50">
        <f t="shared" si="84"/>
        <v>22.514054868706573</v>
      </c>
      <c r="Q334" t="s">
        <v>249</v>
      </c>
      <c r="R334" t="s">
        <v>271</v>
      </c>
      <c r="S334" s="40">
        <v>43994</v>
      </c>
      <c r="T334" s="52">
        <v>100</v>
      </c>
      <c r="U334" s="52">
        <f t="shared" si="72"/>
        <v>46.808510638297875</v>
      </c>
      <c r="V334" s="52">
        <f t="shared" si="73"/>
        <v>73.890339425587456</v>
      </c>
      <c r="W334" s="52">
        <f t="shared" si="74"/>
        <v>76.958525345622121</v>
      </c>
      <c r="X334" s="52">
        <f t="shared" si="75"/>
        <v>49.151135228790409</v>
      </c>
      <c r="Y334" s="52">
        <f t="shared" si="76"/>
        <v>76.232964016080004</v>
      </c>
      <c r="Z334" s="52">
        <f t="shared" si="77"/>
        <v>79.301149936114655</v>
      </c>
      <c r="AA334" s="52">
        <f t="shared" si="78"/>
        <v>-2.3426245904925338</v>
      </c>
      <c r="AB334" s="52">
        <f t="shared" si="79"/>
        <v>-2.342624590492548</v>
      </c>
      <c r="AC334" s="52">
        <f t="shared" si="80"/>
        <v>-2.3426245904925338</v>
      </c>
      <c r="AF334">
        <v>2.0099999999999998</v>
      </c>
      <c r="AG334">
        <v>1.9</v>
      </c>
      <c r="AH334" s="42" t="s">
        <v>487</v>
      </c>
    </row>
    <row r="335" spans="1:34" ht="15" x14ac:dyDescent="0.25">
      <c r="A335">
        <v>2.17</v>
      </c>
      <c r="B335">
        <v>3.51</v>
      </c>
      <c r="C335">
        <v>3.62</v>
      </c>
      <c r="D335" s="45">
        <f t="shared" si="81"/>
        <v>2.1972871910494352E-2</v>
      </c>
      <c r="E335" s="46">
        <f>IF(OR($A335="",$B335="",$C335=""),"",A335*'MPTO_working_3-way'!$I334)</f>
        <v>2.2176811320457728</v>
      </c>
      <c r="F335" s="47">
        <f>IF(OR($A335="",$B335="",$C335=""),"",B335*'MPTO_working_3-way'!$I334)</f>
        <v>3.5871247804058348</v>
      </c>
      <c r="G335" s="48">
        <f>IF(OR($A335="",$B335="",$C335=""),"",C335*'MPTO_working_3-way'!$I334)</f>
        <v>3.6995417963159896</v>
      </c>
      <c r="H335" s="46">
        <f>IF(OR($A335="",$B335="",$C335=""),"",'MPTO_working_3-way'!E334)</f>
        <v>2.2050463690295836</v>
      </c>
      <c r="I335" s="47">
        <f>IF(OR($A335="",$B335="",$C335=""),"",'MPTO_working_3-way'!F334)</f>
        <v>3.6026170153996748</v>
      </c>
      <c r="J335" s="48">
        <f>IF(OR($A335="",$B335="",$C335=""),"",'MPTO_working_3-way'!G334)</f>
        <v>3.7185945637916196</v>
      </c>
      <c r="K335" s="46">
        <f>IF(OR($A335="",$B335="",$C335=""),"",'OddsRatio_working_3-way'!H334)</f>
        <v>2.210305309814967</v>
      </c>
      <c r="L335" s="47">
        <f>IF(OR($A335="",$B335="",$C335=""),"",'OddsRatio_working_3-way'!I334)</f>
        <v>3.5964669466970651</v>
      </c>
      <c r="M335" s="48">
        <f>IF(OR($A335="",$B335="",$C335=""),"",'OddsRatio_working_3-way'!J334)</f>
        <v>3.7102563347993267</v>
      </c>
      <c r="N335" s="49">
        <f t="shared" si="82"/>
        <v>45.092145374277372</v>
      </c>
      <c r="O335" s="50">
        <f t="shared" si="83"/>
        <v>27.877480188655813</v>
      </c>
      <c r="P335" s="50">
        <f t="shared" si="84"/>
        <v>27.030374437066822</v>
      </c>
      <c r="Q335" t="s">
        <v>246</v>
      </c>
      <c r="R335" t="s">
        <v>274</v>
      </c>
      <c r="S335" s="40">
        <v>43994</v>
      </c>
      <c r="T335" s="52">
        <v>100</v>
      </c>
      <c r="U335" s="52">
        <f t="shared" si="72"/>
        <v>53.917050691244242</v>
      </c>
      <c r="V335" s="52">
        <f t="shared" si="73"/>
        <v>71.509971509971507</v>
      </c>
      <c r="W335" s="52">
        <f t="shared" si="74"/>
        <v>72.375690607734811</v>
      </c>
      <c r="X335" s="52">
        <f t="shared" si="75"/>
        <v>56.114337882293682</v>
      </c>
      <c r="Y335" s="52">
        <f t="shared" si="76"/>
        <v>73.707258701020947</v>
      </c>
      <c r="Z335" s="52">
        <f t="shared" si="77"/>
        <v>74.572977798784251</v>
      </c>
      <c r="AA335" s="52">
        <f t="shared" si="78"/>
        <v>-2.1972871910494405</v>
      </c>
      <c r="AB335" s="52">
        <f t="shared" si="79"/>
        <v>-2.1972871910494405</v>
      </c>
      <c r="AC335" s="52">
        <f t="shared" si="80"/>
        <v>-2.1972871910494405</v>
      </c>
      <c r="AF335">
        <v>2</v>
      </c>
      <c r="AG335">
        <v>1.91</v>
      </c>
      <c r="AH335" s="42" t="s">
        <v>492</v>
      </c>
    </row>
    <row r="336" spans="1:34" ht="15" x14ac:dyDescent="0.25">
      <c r="A336">
        <v>3.07</v>
      </c>
      <c r="B336">
        <v>3.56</v>
      </c>
      <c r="C336">
        <v>2.41</v>
      </c>
      <c r="D336" s="45">
        <f t="shared" si="81"/>
        <v>2.1569534763395293E-2</v>
      </c>
      <c r="E336" s="46">
        <f>IF(OR($A336="",$B336="",$C336=""),"",A336*'MPTO_working_3-way'!$I335)</f>
        <v>3.1362184717236232</v>
      </c>
      <c r="F336" s="47">
        <f>IF(OR($A336="",$B336="",$C336=""),"",B336*'MPTO_working_3-way'!$I335)</f>
        <v>3.6367875437576873</v>
      </c>
      <c r="G336" s="48">
        <f>IF(OR($A336="",$B336="",$C336=""),"",C336*'MPTO_working_3-way'!$I335)</f>
        <v>2.4619825787797827</v>
      </c>
      <c r="H336" s="46">
        <f>IF(OR($A336="",$B336="",$C336=""),"",'MPTO_working_3-way'!E335)</f>
        <v>3.1392930629742422</v>
      </c>
      <c r="I336" s="47">
        <f>IF(OR($A336="",$B336="",$C336=""),"",'MPTO_working_3-way'!F335)</f>
        <v>3.6535148094328957</v>
      </c>
      <c r="J336" s="48">
        <f>IF(OR($A336="",$B336="",$C336=""),"",'MPTO_working_3-way'!G335)</f>
        <v>2.4524956833557048</v>
      </c>
      <c r="K336" s="46">
        <f>IF(OR($A336="",$B336="",$C336=""),"",'OddsRatio_working_3-way'!H335)</f>
        <v>3.1386634475285571</v>
      </c>
      <c r="L336" s="47">
        <f>IF(OR($A336="",$B336="",$C336=""),"",'OddsRatio_working_3-way'!I335)</f>
        <v>3.6449171138517422</v>
      </c>
      <c r="M336" s="48">
        <f>IF(OR($A336="",$B336="",$C336=""),"",'OddsRatio_working_3-way'!J335)</f>
        <v>2.4567707541136556</v>
      </c>
      <c r="N336" s="49">
        <f t="shared" si="82"/>
        <v>31.88553377311159</v>
      </c>
      <c r="O336" s="50">
        <f t="shared" si="83"/>
        <v>27.49679457400353</v>
      </c>
      <c r="P336" s="50">
        <f t="shared" si="84"/>
        <v>40.617671652884887</v>
      </c>
      <c r="Q336" t="s">
        <v>248</v>
      </c>
      <c r="R336" t="s">
        <v>280</v>
      </c>
      <c r="S336" s="40">
        <v>43994</v>
      </c>
      <c r="T336" s="52">
        <v>100</v>
      </c>
      <c r="U336" s="52">
        <f t="shared" si="72"/>
        <v>67.426710097719877</v>
      </c>
      <c r="V336" s="52">
        <f t="shared" si="73"/>
        <v>71.910112359550567</v>
      </c>
      <c r="W336" s="52">
        <f t="shared" si="74"/>
        <v>58.50622406639004</v>
      </c>
      <c r="X336" s="52">
        <f t="shared" si="75"/>
        <v>69.583663574059401</v>
      </c>
      <c r="Y336" s="52">
        <f t="shared" si="76"/>
        <v>74.067065835890091</v>
      </c>
      <c r="Z336" s="52">
        <f t="shared" si="77"/>
        <v>60.663177542729571</v>
      </c>
      <c r="AA336" s="52">
        <f t="shared" si="78"/>
        <v>-2.1569534763395239</v>
      </c>
      <c r="AB336" s="52">
        <f t="shared" si="79"/>
        <v>-2.1569534763395239</v>
      </c>
      <c r="AC336" s="52">
        <f t="shared" si="80"/>
        <v>-2.1569534763395311</v>
      </c>
      <c r="AF336">
        <v>1.93</v>
      </c>
      <c r="AG336">
        <v>1.98</v>
      </c>
      <c r="AH336" s="42" t="s">
        <v>499</v>
      </c>
    </row>
    <row r="337" spans="1:34" ht="15" x14ac:dyDescent="0.25">
      <c r="A337">
        <v>2.19</v>
      </c>
      <c r="B337">
        <v>3.66</v>
      </c>
      <c r="C337">
        <v>3.41</v>
      </c>
      <c r="D337" s="45">
        <f t="shared" si="81"/>
        <v>2.3100180246866442E-2</v>
      </c>
      <c r="E337" s="46">
        <f>IF(OR($A337="",$B337="",$C337=""),"",A337*'MPTO_working_3-way'!$I336)</f>
        <v>2.2405893947406375</v>
      </c>
      <c r="F337" s="47">
        <f>IF(OR($A337="",$B337="",$C337=""),"",B337*'MPTO_working_3-way'!$I336)</f>
        <v>3.7445466597035315</v>
      </c>
      <c r="G337" s="48">
        <f>IF(OR($A337="",$B337="",$C337=""),"",C337*'MPTO_working_3-way'!$I336)</f>
        <v>3.4887716146418146</v>
      </c>
      <c r="H337" s="46">
        <f>IF(OR($A337="",$B337="",$C337=""),"",'MPTO_working_3-way'!E336)</f>
        <v>2.2275636997725701</v>
      </c>
      <c r="I337" s="47">
        <f>IF(OR($A337="",$B337="",$C337=""),"",'MPTO_working_3-way'!F336)</f>
        <v>3.7661381330436448</v>
      </c>
      <c r="J337" s="48">
        <f>IF(OR($A337="",$B337="",$C337=""),"",'MPTO_working_3-way'!G336)</f>
        <v>3.5019514568853718</v>
      </c>
      <c r="K337" s="46">
        <f>IF(OR($A337="",$B337="",$C337=""),"",'OddsRatio_working_3-way'!H336)</f>
        <v>2.2330245889271105</v>
      </c>
      <c r="L337" s="47">
        <f>IF(OR($A337="",$B337="",$C337=""),"",'OddsRatio_working_3-way'!I336)</f>
        <v>3.7561726105429529</v>
      </c>
      <c r="M337" s="48">
        <f>IF(OR($A337="",$B337="",$C337=""),"",'OddsRatio_working_3-way'!J336)</f>
        <v>3.4971338313565856</v>
      </c>
      <c r="N337" s="49">
        <f t="shared" si="82"/>
        <v>44.631113685859269</v>
      </c>
      <c r="O337" s="50">
        <f t="shared" si="83"/>
        <v>26.705502451374809</v>
      </c>
      <c r="P337" s="50">
        <f t="shared" si="84"/>
        <v>28.663383862765922</v>
      </c>
      <c r="Q337" t="s">
        <v>247</v>
      </c>
      <c r="R337" t="s">
        <v>272</v>
      </c>
      <c r="S337" s="40">
        <v>43994</v>
      </c>
      <c r="T337" s="52">
        <v>100</v>
      </c>
      <c r="U337" s="52">
        <f t="shared" si="72"/>
        <v>54.337899543379002</v>
      </c>
      <c r="V337" s="52">
        <f t="shared" si="73"/>
        <v>72.67759562841529</v>
      </c>
      <c r="W337" s="52">
        <f t="shared" si="74"/>
        <v>70.674486803519059</v>
      </c>
      <c r="X337" s="52">
        <f t="shared" si="75"/>
        <v>56.64791756806563</v>
      </c>
      <c r="Y337" s="52">
        <f t="shared" si="76"/>
        <v>74.987613653101931</v>
      </c>
      <c r="Z337" s="52">
        <f t="shared" si="77"/>
        <v>72.984504828205715</v>
      </c>
      <c r="AA337" s="52">
        <f t="shared" si="78"/>
        <v>-2.3100180246866273</v>
      </c>
      <c r="AB337" s="52">
        <f t="shared" si="79"/>
        <v>-2.3100180246866415</v>
      </c>
      <c r="AC337" s="52">
        <f t="shared" si="80"/>
        <v>-2.3100180246866557</v>
      </c>
      <c r="AF337">
        <v>2.02</v>
      </c>
      <c r="AG337">
        <v>1.89</v>
      </c>
      <c r="AH337" s="42" t="s">
        <v>512</v>
      </c>
    </row>
    <row r="338" spans="1:34" ht="15" x14ac:dyDescent="0.25">
      <c r="A338">
        <v>2.58</v>
      </c>
      <c r="B338">
        <v>3.48</v>
      </c>
      <c r="C338">
        <v>2.88</v>
      </c>
      <c r="D338" s="45">
        <f t="shared" si="81"/>
        <v>2.2175443286108987E-2</v>
      </c>
      <c r="E338" s="46">
        <f>IF(OR($A338="",$B338="",$C338=""),"",A338*'MPTO_working_3-way'!$I337)</f>
        <v>2.6372126436781613</v>
      </c>
      <c r="F338" s="47">
        <f>IF(OR($A338="",$B338="",$C338=""),"",B338*'MPTO_working_3-way'!$I337)</f>
        <v>3.5571705426356592</v>
      </c>
      <c r="G338" s="48">
        <f>IF(OR($A338="",$B338="",$C338=""),"",C338*'MPTO_working_3-way'!$I337)</f>
        <v>2.9438652766639937</v>
      </c>
      <c r="H338" s="46">
        <f>IF(OR($A338="",$B338="",$C338=""),"",'MPTO_working_3-way'!E337)</f>
        <v>2.6301594586413306</v>
      </c>
      <c r="I338" s="47">
        <f>IF(OR($A338="",$B338="",$C338=""),"",'MPTO_working_3-way'!F337)</f>
        <v>3.5718813404235572</v>
      </c>
      <c r="J338" s="48">
        <f>IF(OR($A338="",$B338="",$C338=""),"",'MPTO_working_3-way'!G337)</f>
        <v>2.9426442633338437</v>
      </c>
      <c r="K338" s="46">
        <f>IF(OR($A338="",$B338="",$C338=""),"",'OddsRatio_working_3-way'!H337)</f>
        <v>2.6335537191765921</v>
      </c>
      <c r="L338" s="47">
        <f>IF(OR($A338="",$B338="",$C338=""),"",'OddsRatio_working_3-way'!I337)</f>
        <v>3.5640590022518648</v>
      </c>
      <c r="M338" s="48">
        <f>IF(OR($A338="",$B338="",$C338=""),"",'OddsRatio_working_3-way'!J337)</f>
        <v>2.9437221468683497</v>
      </c>
      <c r="N338" s="49">
        <f t="shared" si="82"/>
        <v>37.918823208934889</v>
      </c>
      <c r="O338" s="50">
        <f t="shared" si="83"/>
        <v>28.112230999727593</v>
      </c>
      <c r="P338" s="50">
        <f t="shared" si="84"/>
        <v>33.968945791337504</v>
      </c>
      <c r="Q338" t="s">
        <v>270</v>
      </c>
      <c r="R338" t="s">
        <v>469</v>
      </c>
      <c r="S338" s="40">
        <v>43994</v>
      </c>
      <c r="T338" s="52">
        <v>100</v>
      </c>
      <c r="U338" s="52">
        <f t="shared" si="72"/>
        <v>61.240310077519375</v>
      </c>
      <c r="V338" s="52">
        <f t="shared" si="73"/>
        <v>71.264367816091948</v>
      </c>
      <c r="W338" s="52">
        <f t="shared" si="74"/>
        <v>65.277777777777771</v>
      </c>
      <c r="X338" s="52">
        <f t="shared" si="75"/>
        <v>63.457854406130267</v>
      </c>
      <c r="Y338" s="52">
        <f t="shared" si="76"/>
        <v>73.481912144702832</v>
      </c>
      <c r="Z338" s="52">
        <f t="shared" si="77"/>
        <v>67.49532210638867</v>
      </c>
      <c r="AA338" s="52">
        <f t="shared" si="78"/>
        <v>-2.2175443286108916</v>
      </c>
      <c r="AB338" s="52">
        <f t="shared" si="79"/>
        <v>-2.2175443286108845</v>
      </c>
      <c r="AC338" s="52">
        <f t="shared" si="80"/>
        <v>-2.2175443286108987</v>
      </c>
      <c r="AF338">
        <v>2.04</v>
      </c>
      <c r="AG338">
        <v>1.88</v>
      </c>
      <c r="AH338" s="42" t="s">
        <v>499</v>
      </c>
    </row>
    <row r="339" spans="1:34" ht="15" x14ac:dyDescent="0.25">
      <c r="A339">
        <v>5.7</v>
      </c>
      <c r="B339">
        <v>4.5599999999999996</v>
      </c>
      <c r="C339">
        <v>1.58</v>
      </c>
      <c r="D339" s="45">
        <f t="shared" si="81"/>
        <v>2.7648234510326386E-2</v>
      </c>
      <c r="E339" s="46">
        <f>IF(OR($A339="",$B339="",$C339=""),"",A339*'MPTO_working_3-way'!$I338)</f>
        <v>5.8575949367088604</v>
      </c>
      <c r="F339" s="47">
        <f>IF(OR($A339="",$B339="",$C339=""),"",B339*'MPTO_working_3-way'!$I338)</f>
        <v>4.6860759493670878</v>
      </c>
      <c r="G339" s="48">
        <f>IF(OR($A339="",$B339="",$C339=""),"",C339*'MPTO_working_3-way'!$I338)</f>
        <v>1.6236842105263158</v>
      </c>
      <c r="H339" s="46">
        <f>IF(OR($A339="",$B339="",$C339=""),"",'MPTO_working_3-way'!E338)</f>
        <v>6.0160320641282556</v>
      </c>
      <c r="I339" s="47">
        <f>IF(OR($A339="",$B339="",$C339=""),"",'MPTO_working_3-way'!F338)</f>
        <v>4.7600422832980964</v>
      </c>
      <c r="J339" s="48">
        <f>IF(OR($A339="",$B339="",$C339=""),"",'MPTO_working_3-way'!G338)</f>
        <v>1.6033469823749333</v>
      </c>
      <c r="K339" s="46">
        <f>IF(OR($A339="",$B339="",$C339=""),"",'OddsRatio_working_3-way'!H338)</f>
        <v>5.9446252762076242</v>
      </c>
      <c r="L339" s="47">
        <f>IF(OR($A339="",$B339="",$C339=""),"",'OddsRatio_working_3-way'!I338)</f>
        <v>4.7452906347444976</v>
      </c>
      <c r="M339" s="48">
        <f>IF(OR($A339="",$B339="",$C339=""),"",'OddsRatio_working_3-way'!J338)</f>
        <v>1.6101878000426435</v>
      </c>
      <c r="N339" s="49">
        <f t="shared" si="82"/>
        <v>17.071853052404109</v>
      </c>
      <c r="O339" s="50">
        <f t="shared" si="83"/>
        <v>21.339816315505136</v>
      </c>
      <c r="P339" s="50">
        <f t="shared" si="84"/>
        <v>61.588330632090759</v>
      </c>
      <c r="Q339" t="s">
        <v>279</v>
      </c>
      <c r="R339" t="s">
        <v>277</v>
      </c>
      <c r="S339" s="40">
        <v>43994</v>
      </c>
      <c r="T339" s="52">
        <v>100</v>
      </c>
      <c r="U339" s="52">
        <f t="shared" si="72"/>
        <v>82.456140350877192</v>
      </c>
      <c r="V339" s="52">
        <f t="shared" si="73"/>
        <v>78.070175438596479</v>
      </c>
      <c r="W339" s="52">
        <f t="shared" si="74"/>
        <v>36.708860759493668</v>
      </c>
      <c r="X339" s="52">
        <f t="shared" si="75"/>
        <v>85.220963801909832</v>
      </c>
      <c r="Y339" s="52">
        <f t="shared" si="76"/>
        <v>80.834998889629134</v>
      </c>
      <c r="Z339" s="52">
        <f t="shared" si="77"/>
        <v>39.473684210526315</v>
      </c>
      <c r="AA339" s="52">
        <f t="shared" si="78"/>
        <v>-2.7648234510326404</v>
      </c>
      <c r="AB339" s="52">
        <f t="shared" si="79"/>
        <v>-2.7648234510326546</v>
      </c>
      <c r="AC339" s="52">
        <f t="shared" si="80"/>
        <v>-2.7648234510326475</v>
      </c>
      <c r="AF339">
        <v>1.81</v>
      </c>
      <c r="AG339">
        <v>2.1</v>
      </c>
      <c r="AH339" s="42" t="s">
        <v>488</v>
      </c>
    </row>
    <row r="340" spans="1:34" ht="15" x14ac:dyDescent="0.25">
      <c r="A340">
        <v>1.85</v>
      </c>
      <c r="B340">
        <v>3.5</v>
      </c>
      <c r="C340">
        <v>4.43</v>
      </c>
      <c r="D340" s="45">
        <f t="shared" si="81"/>
        <v>5.1988460566338546E-2</v>
      </c>
      <c r="E340" s="46">
        <f>IF(OR($A340="",$B340="",$C340=""),"",A340*'MPTO_working_3-way'!$I339)</f>
        <v>1.9461786520477264</v>
      </c>
      <c r="F340" s="47">
        <f>IF(OR($A340="",$B340="",$C340=""),"",B340*'MPTO_working_3-way'!$I339)</f>
        <v>3.6819596119821849</v>
      </c>
      <c r="G340" s="48">
        <f>IF(OR($A340="",$B340="",$C340=""),"",C340*'MPTO_working_3-way'!$I339)</f>
        <v>4.6603088803088797</v>
      </c>
      <c r="H340" s="46">
        <f>IF(OR($A340="",$B340="",$C340=""),"",'MPTO_working_3-way'!E339)</f>
        <v>1.9112746050695466</v>
      </c>
      <c r="I340" s="47">
        <f>IF(OR($A340="",$B340="",$C340=""),"",'MPTO_working_3-way'!F339)</f>
        <v>3.7259934402095665</v>
      </c>
      <c r="J340" s="48">
        <f>IF(OR($A340="",$B340="",$C340=""),"",'MPTO_working_3-way'!G339)</f>
        <v>4.7983689970028571</v>
      </c>
      <c r="K340" s="46">
        <f>IF(OR($A340="",$B340="",$C340=""),"",'OddsRatio_working_3-way'!H339)</f>
        <v>1.9243262939323011</v>
      </c>
      <c r="L340" s="47">
        <f>IF(OR($A340="",$B340="",$C340=""),"",'OddsRatio_working_3-way'!I339)</f>
        <v>3.7186067468597086</v>
      </c>
      <c r="M340" s="48">
        <f>IF(OR($A340="",$B340="",$C340=""),"",'OddsRatio_working_3-way'!J339)</f>
        <v>4.7299284566915194</v>
      </c>
      <c r="N340" s="49">
        <f t="shared" si="82"/>
        <v>51.38274427929943</v>
      </c>
      <c r="O340" s="50">
        <f t="shared" si="83"/>
        <v>27.159450547629703</v>
      </c>
      <c r="P340" s="50">
        <f t="shared" si="84"/>
        <v>21.45780517307087</v>
      </c>
      <c r="Q340" t="s">
        <v>93</v>
      </c>
      <c r="R340" t="s">
        <v>396</v>
      </c>
      <c r="S340" s="40">
        <v>43994</v>
      </c>
      <c r="T340" s="52">
        <v>100</v>
      </c>
      <c r="U340" s="52">
        <f t="shared" si="72"/>
        <v>45.945945945945937</v>
      </c>
      <c r="V340" s="52">
        <f t="shared" si="73"/>
        <v>71.428571428571431</v>
      </c>
      <c r="W340" s="52">
        <f t="shared" si="74"/>
        <v>77.426636568848764</v>
      </c>
      <c r="X340" s="52">
        <f t="shared" si="75"/>
        <v>51.14479200257982</v>
      </c>
      <c r="Y340" s="52">
        <f t="shared" si="76"/>
        <v>76.627417485205299</v>
      </c>
      <c r="Z340" s="52">
        <f t="shared" si="77"/>
        <v>82.625482625482618</v>
      </c>
      <c r="AA340" s="52">
        <f t="shared" si="78"/>
        <v>-5.198846056633883</v>
      </c>
      <c r="AB340" s="52">
        <f t="shared" si="79"/>
        <v>-5.1988460566338688</v>
      </c>
      <c r="AC340" s="52">
        <f t="shared" si="80"/>
        <v>-5.1988460566338546</v>
      </c>
      <c r="AF340">
        <v>2.04</v>
      </c>
      <c r="AG340">
        <v>1.79</v>
      </c>
      <c r="AH340" s="42" t="s">
        <v>496</v>
      </c>
    </row>
    <row r="341" spans="1:34" ht="15" x14ac:dyDescent="0.25">
      <c r="A341">
        <v>1.81</v>
      </c>
      <c r="B341">
        <v>3.29</v>
      </c>
      <c r="C341">
        <v>5.0599999999999996</v>
      </c>
      <c r="D341" s="45">
        <f t="shared" si="81"/>
        <v>5.4066014124482642E-2</v>
      </c>
      <c r="E341" s="46">
        <f>IF(OR($A341="",$B341="",$C341=""),"",A341*'MPTO_working_3-way'!$I340)</f>
        <v>1.9078594855653137</v>
      </c>
      <c r="F341" s="47">
        <f>IF(OR($A341="",$B341="",$C341=""),"",B341*'MPTO_working_3-way'!$I340)</f>
        <v>3.4678771864695479</v>
      </c>
      <c r="G341" s="48">
        <f>IF(OR($A341="",$B341="",$C341=""),"",C341*'MPTO_working_3-way'!$I340)</f>
        <v>5.3335740314698814</v>
      </c>
      <c r="H341" s="46">
        <f>IF(OR($A341="",$B341="",$C341=""),"",'MPTO_working_3-way'!E340)</f>
        <v>1.8710327680524867</v>
      </c>
      <c r="I341" s="47">
        <f>IF(OR($A341="",$B341="",$C341=""),"",'MPTO_working_3-way'!F340)</f>
        <v>3.4973672841872934</v>
      </c>
      <c r="J341" s="48">
        <f>IF(OR($A341="",$B341="",$C341=""),"",'MPTO_working_3-way'!G340)</f>
        <v>5.5677286584032597</v>
      </c>
      <c r="K341" s="46">
        <f>IF(OR($A341="",$B341="",$C341=""),"",'OddsRatio_working_3-way'!H340)</f>
        <v>1.8850196200584399</v>
      </c>
      <c r="L341" s="47">
        <f>IF(OR($A341="",$B341="",$C341=""),"",'OddsRatio_working_3-way'!I340)</f>
        <v>3.5020925060911456</v>
      </c>
      <c r="M341" s="48">
        <f>IF(OR($A341="",$B341="",$C341=""),"",'OddsRatio_working_3-way'!J340)</f>
        <v>5.4360242684410691</v>
      </c>
      <c r="N341" s="49">
        <f t="shared" si="82"/>
        <v>52.414761546429723</v>
      </c>
      <c r="O341" s="50">
        <f t="shared" si="83"/>
        <v>28.836084619768332</v>
      </c>
      <c r="P341" s="50">
        <f t="shared" si="84"/>
        <v>18.749153833801941</v>
      </c>
      <c r="Q341" t="s">
        <v>395</v>
      </c>
      <c r="R341" t="s">
        <v>282</v>
      </c>
      <c r="S341" s="40">
        <v>43994</v>
      </c>
      <c r="T341" s="52">
        <v>100</v>
      </c>
      <c r="U341" s="52">
        <f t="shared" si="72"/>
        <v>44.751381215469614</v>
      </c>
      <c r="V341" s="52">
        <f t="shared" si="73"/>
        <v>69.6048632218845</v>
      </c>
      <c r="W341" s="52">
        <f t="shared" si="74"/>
        <v>80.237154150197625</v>
      </c>
      <c r="X341" s="52">
        <f t="shared" si="75"/>
        <v>50.157982627917875</v>
      </c>
      <c r="Y341" s="52">
        <f t="shared" si="76"/>
        <v>75.011464634332768</v>
      </c>
      <c r="Z341" s="52">
        <f t="shared" si="77"/>
        <v>85.643755562645893</v>
      </c>
      <c r="AA341" s="52">
        <f t="shared" si="78"/>
        <v>-5.4066014124482606</v>
      </c>
      <c r="AB341" s="52">
        <f t="shared" si="79"/>
        <v>-5.4066014124482678</v>
      </c>
      <c r="AC341" s="52">
        <f t="shared" si="80"/>
        <v>-5.4066014124482678</v>
      </c>
      <c r="AF341">
        <v>2.61</v>
      </c>
      <c r="AG341">
        <v>1.49</v>
      </c>
      <c r="AH341" s="42" t="s">
        <v>487</v>
      </c>
    </row>
    <row r="342" spans="1:34" ht="15" x14ac:dyDescent="0.25">
      <c r="A342">
        <v>1.28</v>
      </c>
      <c r="B342">
        <v>5.44</v>
      </c>
      <c r="C342">
        <v>11.16</v>
      </c>
      <c r="D342" s="45">
        <f t="shared" si="81"/>
        <v>5.4679264178789877E-2</v>
      </c>
      <c r="E342" s="46">
        <f>IF(OR($A342="",$B342="",$C342=""),"",A342*'MPTO_working_3-way'!$I341)</f>
        <v>1.349989458148851</v>
      </c>
      <c r="F342" s="47">
        <f>IF(OR($A342="",$B342="",$C342=""),"",B342*'MPTO_working_3-way'!$I341)</f>
        <v>5.7374551971326175</v>
      </c>
      <c r="G342" s="48">
        <f>IF(OR($A342="",$B342="",$C342=""),"",C342*'MPTO_working_3-way'!$I341)</f>
        <v>11.770220588235295</v>
      </c>
      <c r="H342" s="46">
        <f>IF(OR($A342="",$B342="",$C342=""),"",'MPTO_working_3-way'!E341)</f>
        <v>1.3105754894567476</v>
      </c>
      <c r="I342" s="47">
        <f>IF(OR($A342="",$B342="",$C342=""),"",'MPTO_working_3-way'!F341)</f>
        <v>6.0387528016869823</v>
      </c>
      <c r="J342" s="48">
        <f>IF(OR($A342="",$B342="",$C342=""),"",'MPTO_working_3-way'!G341)</f>
        <v>14.009661241192585</v>
      </c>
      <c r="K342" s="46">
        <f>IF(OR($A342="",$B342="",$C342=""),"",'OddsRatio_working_3-way'!H341)</f>
        <v>1.3212181858382945</v>
      </c>
      <c r="L342" s="47">
        <f>IF(OR($A342="",$B342="",$C342=""),"",'OddsRatio_working_3-way'!I341)</f>
        <v>6.0936026611501015</v>
      </c>
      <c r="M342" s="48">
        <f>IF(OR($A342="",$B342="",$C342=""),"",'OddsRatio_working_3-way'!J341)</f>
        <v>12.655631314703836</v>
      </c>
      <c r="N342" s="49">
        <f t="shared" si="82"/>
        <v>74.07465250663752</v>
      </c>
      <c r="O342" s="50">
        <f t="shared" si="83"/>
        <v>17.429330001561766</v>
      </c>
      <c r="P342" s="50">
        <f t="shared" si="84"/>
        <v>8.4960174918007176</v>
      </c>
      <c r="Q342" t="s">
        <v>90</v>
      </c>
      <c r="R342" t="s">
        <v>340</v>
      </c>
      <c r="S342" s="40">
        <v>43994</v>
      </c>
      <c r="T342" s="52">
        <v>100</v>
      </c>
      <c r="U342" s="52">
        <f t="shared" si="72"/>
        <v>21.875</v>
      </c>
      <c r="V342" s="52">
        <f t="shared" si="73"/>
        <v>81.617647058823522</v>
      </c>
      <c r="W342" s="52">
        <f t="shared" si="74"/>
        <v>91.039426523297493</v>
      </c>
      <c r="X342" s="52">
        <f t="shared" si="75"/>
        <v>27.342926417878978</v>
      </c>
      <c r="Y342" s="52">
        <f t="shared" si="76"/>
        <v>87.085573476702507</v>
      </c>
      <c r="Z342" s="52">
        <f t="shared" si="77"/>
        <v>96.507352941176478</v>
      </c>
      <c r="AA342" s="52">
        <f t="shared" si="78"/>
        <v>-5.4679264178789779</v>
      </c>
      <c r="AB342" s="52">
        <f t="shared" si="79"/>
        <v>-5.467926417878985</v>
      </c>
      <c r="AC342" s="52">
        <f t="shared" si="80"/>
        <v>-5.467926417878985</v>
      </c>
      <c r="AF342">
        <v>1.77</v>
      </c>
      <c r="AG342">
        <v>2.0499999999999998</v>
      </c>
      <c r="AH342" s="42" t="s">
        <v>487</v>
      </c>
    </row>
    <row r="343" spans="1:34" ht="15" x14ac:dyDescent="0.25">
      <c r="A343">
        <v>1.89</v>
      </c>
      <c r="B343">
        <v>3.57</v>
      </c>
      <c r="C343">
        <v>4.1100000000000003</v>
      </c>
      <c r="D343" s="45">
        <f t="shared" si="81"/>
        <v>5.2521576351546306E-2</v>
      </c>
      <c r="E343" s="46">
        <f>IF(OR($A343="",$B343="",$C343=""),"",A343*'MPTO_working_3-way'!$I342)</f>
        <v>1.9892657793044224</v>
      </c>
      <c r="F343" s="47">
        <f>IF(OR($A343="",$B343="",$C343=""),"",B343*'MPTO_working_3-way'!$I342)</f>
        <v>3.7575020275750202</v>
      </c>
      <c r="G343" s="48">
        <f>IF(OR($A343="",$B343="",$C343=""),"",C343*'MPTO_working_3-way'!$I342)</f>
        <v>4.3258636788048559</v>
      </c>
      <c r="H343" s="46">
        <f>IF(OR($A343="",$B343="",$C343=""),"",'MPTO_working_3-way'!E342)</f>
        <v>1.9546775294154217</v>
      </c>
      <c r="I343" s="47">
        <f>IF(OR($A343="",$B343="",$C343=""),"",'MPTO_working_3-way'!F342)</f>
        <v>3.8080027452484417</v>
      </c>
      <c r="J343" s="48">
        <f>IF(OR($A343="",$B343="",$C343=""),"",'MPTO_working_3-way'!G342)</f>
        <v>4.4286624566957657</v>
      </c>
      <c r="K343" s="46">
        <f>IF(OR($A343="",$B343="",$C343=""),"",'OddsRatio_working_3-way'!H342)</f>
        <v>1.9676806139694263</v>
      </c>
      <c r="L343" s="47">
        <f>IF(OR($A343="",$B343="",$C343=""),"",'OddsRatio_working_3-way'!I342)</f>
        <v>3.7943136830353095</v>
      </c>
      <c r="M343" s="48">
        <f>IF(OR($A343="",$B343="",$C343=""),"",'OddsRatio_working_3-way'!J342)</f>
        <v>4.3814457409493439</v>
      </c>
      <c r="N343" s="49">
        <f t="shared" si="82"/>
        <v>50.269803582991592</v>
      </c>
      <c r="O343" s="50">
        <f t="shared" si="83"/>
        <v>26.613425426289659</v>
      </c>
      <c r="P343" s="50">
        <f t="shared" si="84"/>
        <v>23.116770990718756</v>
      </c>
      <c r="Q343" t="s">
        <v>92</v>
      </c>
      <c r="R343" t="s">
        <v>91</v>
      </c>
      <c r="S343" s="40">
        <v>43994</v>
      </c>
      <c r="T343" s="52">
        <v>100</v>
      </c>
      <c r="U343" s="52">
        <f t="shared" si="72"/>
        <v>47.089947089947096</v>
      </c>
      <c r="V343" s="52">
        <f t="shared" si="73"/>
        <v>71.988795518207283</v>
      </c>
      <c r="W343" s="52">
        <f t="shared" si="74"/>
        <v>75.669099756691011</v>
      </c>
      <c r="X343" s="52">
        <f t="shared" si="75"/>
        <v>52.34210472510172</v>
      </c>
      <c r="Y343" s="52">
        <f t="shared" si="76"/>
        <v>77.240953153361929</v>
      </c>
      <c r="Z343" s="52">
        <f t="shared" si="77"/>
        <v>80.921257391845643</v>
      </c>
      <c r="AA343" s="52">
        <f t="shared" si="78"/>
        <v>-5.2521576351546244</v>
      </c>
      <c r="AB343" s="52">
        <f t="shared" si="79"/>
        <v>-5.2521576351546457</v>
      </c>
      <c r="AC343" s="52">
        <f t="shared" si="80"/>
        <v>-5.2521576351546315</v>
      </c>
      <c r="AF343">
        <v>2.2599999999999998</v>
      </c>
      <c r="AG343">
        <v>1.64</v>
      </c>
      <c r="AH343" s="42" t="s">
        <v>491</v>
      </c>
    </row>
    <row r="344" spans="1:34" ht="15" x14ac:dyDescent="0.25">
      <c r="A344">
        <v>1.95</v>
      </c>
      <c r="B344">
        <v>3.83</v>
      </c>
      <c r="C344">
        <v>3.66</v>
      </c>
      <c r="D344" s="45">
        <f t="shared" si="81"/>
        <v>4.7141162280485149E-2</v>
      </c>
      <c r="E344" s="46">
        <f>IF(OR($A344="",$B344="",$C344=""),"",A344*'MPTO_working_3-way'!$I343)</f>
        <v>2.0419252664469458</v>
      </c>
      <c r="F344" s="47">
        <f>IF(OR($A344="",$B344="",$C344=""),"",B344*'MPTO_working_3-way'!$I343)</f>
        <v>4.0105506515342579</v>
      </c>
      <c r="G344" s="48">
        <f>IF(OR($A344="",$B344="",$C344=""),"",C344*'MPTO_working_3-way'!$I343)</f>
        <v>3.8325366539465757</v>
      </c>
      <c r="H344" s="46">
        <f>IF(OR($A344="",$B344="",$C344=""),"",'MPTO_working_3-way'!E343)</f>
        <v>2.0116401867198692</v>
      </c>
      <c r="I344" s="47">
        <f>IF(OR($A344="",$B344="",$C344=""),"",'MPTO_working_3-way'!F343)</f>
        <v>4.0752638476206382</v>
      </c>
      <c r="J344" s="48">
        <f>IF(OR($A344="",$B344="",$C344=""),"",'MPTO_working_3-way'!G343)</f>
        <v>3.8833394658593519</v>
      </c>
      <c r="K344" s="46">
        <f>IF(OR($A344="",$B344="",$C344=""),"",'OddsRatio_working_3-way'!H343)</f>
        <v>2.0232543987661935</v>
      </c>
      <c r="L344" s="47">
        <f>IF(OR($A344="",$B344="",$C344=""),"",'OddsRatio_working_3-way'!I343)</f>
        <v>4.0482209984298203</v>
      </c>
      <c r="M344" s="48">
        <f>IF(OR($A344="",$B344="",$C344=""),"",'OddsRatio_working_3-way'!J343)</f>
        <v>3.8651123165453432</v>
      </c>
      <c r="N344" s="49">
        <f t="shared" si="82"/>
        <v>48.973388812610708</v>
      </c>
      <c r="O344" s="50">
        <f t="shared" si="83"/>
        <v>24.934231901981953</v>
      </c>
      <c r="P344" s="50">
        <f t="shared" si="84"/>
        <v>26.09237928540734</v>
      </c>
      <c r="Q344" t="s">
        <v>142</v>
      </c>
      <c r="R344" t="s">
        <v>95</v>
      </c>
      <c r="S344" s="40">
        <v>43994</v>
      </c>
      <c r="T344" s="52">
        <v>100</v>
      </c>
      <c r="U344" s="52">
        <f t="shared" si="72"/>
        <v>48.717948717948723</v>
      </c>
      <c r="V344" s="52">
        <f t="shared" si="73"/>
        <v>73.890339425587456</v>
      </c>
      <c r="W344" s="52">
        <f t="shared" si="74"/>
        <v>72.67759562841529</v>
      </c>
      <c r="X344" s="52">
        <f t="shared" si="75"/>
        <v>53.432064945997226</v>
      </c>
      <c r="Y344" s="52">
        <f t="shared" si="76"/>
        <v>78.604455653635981</v>
      </c>
      <c r="Z344" s="52">
        <f t="shared" si="77"/>
        <v>77.391711856463814</v>
      </c>
      <c r="AA344" s="52">
        <f t="shared" si="78"/>
        <v>-4.7141162280485034</v>
      </c>
      <c r="AB344" s="52">
        <f t="shared" si="79"/>
        <v>-4.7141162280485247</v>
      </c>
      <c r="AC344" s="52">
        <f t="shared" si="80"/>
        <v>-4.7141162280485247</v>
      </c>
      <c r="AF344">
        <v>1.69</v>
      </c>
      <c r="AG344">
        <v>2.19</v>
      </c>
      <c r="AH344" s="42" t="s">
        <v>484</v>
      </c>
    </row>
    <row r="345" spans="1:34" ht="15" x14ac:dyDescent="0.25">
      <c r="A345">
        <v>2.12</v>
      </c>
      <c r="B345">
        <v>3.72</v>
      </c>
      <c r="C345">
        <v>3.55</v>
      </c>
      <c r="D345" s="45">
        <f t="shared" si="81"/>
        <v>2.2205458353692809E-2</v>
      </c>
      <c r="E345" s="46">
        <f>IF(OR($A345="",$B345="",$C345=""),"",A345*'MPTO_working_3-way'!$I344)</f>
        <v>2.1670755717098289</v>
      </c>
      <c r="F345" s="47">
        <f>IF(OR($A345="",$B345="",$C345=""),"",B345*'MPTO_working_3-way'!$I344)</f>
        <v>3.8026043050757377</v>
      </c>
      <c r="G345" s="48">
        <f>IF(OR($A345="",$B345="",$C345=""),"",C345*'MPTO_working_3-way'!$I344)</f>
        <v>3.6288293771556095</v>
      </c>
      <c r="H345" s="46">
        <f>IF(OR($A345="",$B345="",$C345=""),"",'MPTO_working_3-way'!E344)</f>
        <v>2.1537970762369372</v>
      </c>
      <c r="I345" s="47">
        <f>IF(OR($A345="",$B345="",$C345=""),"",'MPTO_working_3-way'!F344)</f>
        <v>3.8253295634241078</v>
      </c>
      <c r="J345" s="48">
        <f>IF(OR($A345="",$B345="",$C345=""),"",'MPTO_working_3-way'!G344)</f>
        <v>3.6457986797189972</v>
      </c>
      <c r="K345" s="46">
        <f>IF(OR($A345="",$B345="",$C345=""),"",'OddsRatio_working_3-way'!H344)</f>
        <v>2.1592467126727484</v>
      </c>
      <c r="L345" s="47">
        <f>IF(OR($A345="",$B345="",$C345=""),"",'OddsRatio_working_3-way'!I344)</f>
        <v>3.8153134450623898</v>
      </c>
      <c r="M345" s="48">
        <f>IF(OR($A345="",$B345="",$C345=""),"",'OddsRatio_working_3-way'!J344)</f>
        <v>3.6393563547459906</v>
      </c>
      <c r="N345" s="49">
        <f t="shared" si="82"/>
        <v>46.145137394124056</v>
      </c>
      <c r="O345" s="50">
        <f t="shared" si="83"/>
        <v>26.297766471920163</v>
      </c>
      <c r="P345" s="50">
        <f t="shared" si="84"/>
        <v>27.557096133955778</v>
      </c>
      <c r="Q345" t="s">
        <v>103</v>
      </c>
      <c r="R345" t="s">
        <v>198</v>
      </c>
      <c r="S345" s="40">
        <v>43994</v>
      </c>
      <c r="T345" s="52">
        <v>100</v>
      </c>
      <c r="U345" s="52">
        <f t="shared" si="72"/>
        <v>52.830188679245275</v>
      </c>
      <c r="V345" s="52">
        <f t="shared" si="73"/>
        <v>73.118279569892465</v>
      </c>
      <c r="W345" s="52">
        <f t="shared" si="74"/>
        <v>71.83098591549296</v>
      </c>
      <c r="X345" s="52">
        <f t="shared" si="75"/>
        <v>55.050734514614575</v>
      </c>
      <c r="Y345" s="52">
        <f t="shared" si="76"/>
        <v>75.338825405261758</v>
      </c>
      <c r="Z345" s="52">
        <f t="shared" si="77"/>
        <v>74.051531750862239</v>
      </c>
      <c r="AA345" s="52">
        <f t="shared" si="78"/>
        <v>-2.2205458353693004</v>
      </c>
      <c r="AB345" s="52">
        <f t="shared" si="79"/>
        <v>-2.2205458353692933</v>
      </c>
      <c r="AC345" s="52">
        <f t="shared" si="80"/>
        <v>-2.2205458353692791</v>
      </c>
      <c r="AF345">
        <v>1.74</v>
      </c>
      <c r="AG345">
        <v>2.2000000000000002</v>
      </c>
      <c r="AH345" s="42" t="s">
        <v>499</v>
      </c>
    </row>
    <row r="346" spans="1:34" ht="15" x14ac:dyDescent="0.25">
      <c r="A346">
        <v>1.74</v>
      </c>
      <c r="B346">
        <v>4.3</v>
      </c>
      <c r="C346">
        <v>4.6100000000000003</v>
      </c>
      <c r="D346" s="45">
        <f t="shared" si="81"/>
        <v>2.419052290935686E-2</v>
      </c>
      <c r="E346" s="46">
        <f>IF(OR($A346="",$B346="",$C346=""),"",A346*'MPTO_working_3-way'!$I345)</f>
        <v>1.7820915098622809</v>
      </c>
      <c r="F346" s="47">
        <f>IF(OR($A346="",$B346="",$C346=""),"",B346*'MPTO_working_3-way'!$I345)</f>
        <v>4.4040192485102345</v>
      </c>
      <c r="G346" s="48">
        <f>IF(OR($A346="",$B346="",$C346=""),"",C346*'MPTO_working_3-way'!$I345)</f>
        <v>4.7215183106121357</v>
      </c>
      <c r="H346" s="46">
        <f>IF(OR($A346="",$B346="",$C346=""),"",'MPTO_working_3-way'!E345)</f>
        <v>1.7647604776836618</v>
      </c>
      <c r="I346" s="47">
        <f>IF(OR($A346="",$B346="",$C346=""),"",'MPTO_working_3-way'!F345)</f>
        <v>4.4544494963800831</v>
      </c>
      <c r="J346" s="48">
        <f>IF(OR($A346="",$B346="",$C346=""),"",'MPTO_working_3-way'!G345)</f>
        <v>4.787982576040112</v>
      </c>
      <c r="K346" s="46">
        <f>IF(OR($A346="",$B346="",$C346=""),"",'OddsRatio_working_3-way'!H345)</f>
        <v>1.770995905119138</v>
      </c>
      <c r="L346" s="47">
        <f>IF(OR($A346="",$B346="",$C346=""),"",'OddsRatio_working_3-way'!I345)</f>
        <v>4.4382249822880464</v>
      </c>
      <c r="M346" s="48">
        <f>IF(OR($A346="",$B346="",$C346=""),"",'OddsRatio_working_3-way'!J345)</f>
        <v>4.7612097533514701</v>
      </c>
      <c r="N346" s="49">
        <f t="shared" si="82"/>
        <v>56.113841206576396</v>
      </c>
      <c r="O346" s="50">
        <f t="shared" si="83"/>
        <v>22.706531092893702</v>
      </c>
      <c r="P346" s="50">
        <f t="shared" si="84"/>
        <v>21.179627700529917</v>
      </c>
      <c r="Q346" t="s">
        <v>102</v>
      </c>
      <c r="R346" t="s">
        <v>101</v>
      </c>
      <c r="S346" s="40">
        <v>43994</v>
      </c>
      <c r="T346" s="52">
        <v>100</v>
      </c>
      <c r="U346" s="52">
        <f t="shared" si="72"/>
        <v>42.528735632183903</v>
      </c>
      <c r="V346" s="52">
        <f t="shared" si="73"/>
        <v>76.744186046511629</v>
      </c>
      <c r="W346" s="52">
        <f t="shared" si="74"/>
        <v>78.308026030368765</v>
      </c>
      <c r="X346" s="52">
        <f t="shared" si="75"/>
        <v>44.947787923119606</v>
      </c>
      <c r="Y346" s="52">
        <f t="shared" si="76"/>
        <v>79.163238337447311</v>
      </c>
      <c r="Z346" s="52">
        <f t="shared" si="77"/>
        <v>80.727078321304461</v>
      </c>
      <c r="AA346" s="52">
        <f t="shared" si="78"/>
        <v>-2.4190522909357028</v>
      </c>
      <c r="AB346" s="52">
        <f t="shared" si="79"/>
        <v>-2.4190522909356815</v>
      </c>
      <c r="AC346" s="52">
        <f t="shared" si="80"/>
        <v>-2.4190522909356957</v>
      </c>
      <c r="AF346">
        <v>1.43</v>
      </c>
      <c r="AG346">
        <v>2.98</v>
      </c>
      <c r="AH346" s="42" t="s">
        <v>499</v>
      </c>
    </row>
    <row r="347" spans="1:34" ht="15" x14ac:dyDescent="0.25">
      <c r="A347">
        <v>3.62</v>
      </c>
      <c r="B347">
        <v>3.55</v>
      </c>
      <c r="C347">
        <v>2.15</v>
      </c>
      <c r="D347" s="45">
        <f t="shared" si="81"/>
        <v>2.3049513837489766E-2</v>
      </c>
      <c r="E347" s="46">
        <f>IF(OR($A347="",$B347="",$C347=""),"",A347*'MPTO_working_3-way'!$I346)</f>
        <v>3.7034392400917131</v>
      </c>
      <c r="F347" s="47">
        <f>IF(OR($A347="",$B347="",$C347=""),"",B347*'MPTO_working_3-way'!$I346)</f>
        <v>3.6318257741230884</v>
      </c>
      <c r="G347" s="48">
        <f>IF(OR($A347="",$B347="",$C347=""),"",C347*'MPTO_working_3-way'!$I346)</f>
        <v>2.1995564547506028</v>
      </c>
      <c r="H347" s="46">
        <f>IF(OR($A347="",$B347="",$C347=""),"",'MPTO_working_3-way'!E346)</f>
        <v>3.7235637773380379</v>
      </c>
      <c r="I347" s="47">
        <f>IF(OR($A347="",$B347="",$C347=""),"",'MPTO_working_3-way'!F346)</f>
        <v>3.6495422053834612</v>
      </c>
      <c r="J347" s="48">
        <f>IF(OR($A347="",$B347="",$C347=""),"",'MPTO_working_3-way'!G346)</f>
        <v>2.1861119865809155</v>
      </c>
      <c r="K347" s="46">
        <f>IF(OR($A347="",$B347="",$C347=""),"",'OddsRatio_working_3-way'!H346)</f>
        <v>3.7149398924700554</v>
      </c>
      <c r="L347" s="47">
        <f>IF(OR($A347="",$B347="",$C347=""),"",'OddsRatio_working_3-way'!I346)</f>
        <v>3.6424033304574976</v>
      </c>
      <c r="M347" s="48">
        <f>IF(OR($A347="",$B347="",$C347=""),"",'OddsRatio_working_3-way'!J346)</f>
        <v>2.191672090206322</v>
      </c>
      <c r="N347" s="49">
        <f t="shared" si="82"/>
        <v>27.001928077406117</v>
      </c>
      <c r="O347" s="50">
        <f t="shared" si="83"/>
        <v>27.534360462031028</v>
      </c>
      <c r="P347" s="50">
        <f t="shared" si="84"/>
        <v>45.463711460562862</v>
      </c>
      <c r="Q347" t="s">
        <v>141</v>
      </c>
      <c r="R347" t="s">
        <v>98</v>
      </c>
      <c r="S347" s="40">
        <v>43994</v>
      </c>
      <c r="T347" s="52">
        <v>100</v>
      </c>
      <c r="U347" s="52">
        <f t="shared" si="72"/>
        <v>72.375690607734811</v>
      </c>
      <c r="V347" s="52">
        <f t="shared" si="73"/>
        <v>71.83098591549296</v>
      </c>
      <c r="W347" s="52">
        <f t="shared" si="74"/>
        <v>53.488372093023258</v>
      </c>
      <c r="X347" s="52">
        <f t="shared" si="75"/>
        <v>74.680641991483782</v>
      </c>
      <c r="Y347" s="52">
        <f t="shared" si="76"/>
        <v>74.135937299241945</v>
      </c>
      <c r="Z347" s="52">
        <f t="shared" si="77"/>
        <v>55.793323476772237</v>
      </c>
      <c r="AA347" s="52">
        <f t="shared" si="78"/>
        <v>-2.3049513837489712</v>
      </c>
      <c r="AB347" s="52">
        <f t="shared" si="79"/>
        <v>-2.3049513837489854</v>
      </c>
      <c r="AC347" s="52">
        <f t="shared" si="80"/>
        <v>-2.3049513837489783</v>
      </c>
      <c r="AD347" s="42" t="s">
        <v>461</v>
      </c>
      <c r="AF347">
        <v>1.71</v>
      </c>
      <c r="AG347">
        <v>2.2400000000000002</v>
      </c>
      <c r="AH347" s="42" t="s">
        <v>500</v>
      </c>
    </row>
    <row r="348" spans="1:34" ht="15" x14ac:dyDescent="0.25">
      <c r="A348">
        <v>8.8699999999999992</v>
      </c>
      <c r="B348">
        <v>5.57</v>
      </c>
      <c r="C348">
        <v>1.36</v>
      </c>
      <c r="D348" s="45">
        <f t="shared" si="81"/>
        <v>2.7566902881210886E-2</v>
      </c>
      <c r="E348" s="46">
        <f>IF(OR($A348="",$B348="",$C348=""),"",A348*'MPTO_working_3-way'!$I347)</f>
        <v>9.1145184285563392</v>
      </c>
      <c r="F348" s="47">
        <f>IF(OR($A348="",$B348="",$C348=""),"",B348*'MPTO_working_3-way'!$I347)</f>
        <v>5.7235476490483448</v>
      </c>
      <c r="G348" s="48">
        <f>IF(OR($A348="",$B348="",$C348=""),"",C348*'MPTO_working_3-way'!$I347)</f>
        <v>1.3974909879184469</v>
      </c>
      <c r="H348" s="46">
        <f>IF(OR($A348="",$B348="",$C348=""),"",'MPTO_working_3-way'!E347)</f>
        <v>9.6571141232704427</v>
      </c>
      <c r="I348" s="47">
        <f>IF(OR($A348="",$B348="",$C348=""),"",'MPTO_working_3-way'!F347)</f>
        <v>5.8704653862950984</v>
      </c>
      <c r="J348" s="48">
        <f>IF(OR($A348="",$B348="",$C348=""),"",'MPTO_working_3-way'!G347)</f>
        <v>1.3772110003247759</v>
      </c>
      <c r="K348" s="46">
        <f>IF(OR($A348="",$B348="",$C348=""),"",'OddsRatio_working_3-way'!H347)</f>
        <v>9.3794850659975477</v>
      </c>
      <c r="L348" s="47">
        <f>IF(OR($A348="",$B348="",$C348=""),"",'OddsRatio_working_3-way'!I347)</f>
        <v>5.8658509214242436</v>
      </c>
      <c r="M348" s="48">
        <f>IF(OR($A348="",$B348="",$C348=""),"",'OddsRatio_working_3-way'!J347)</f>
        <v>1.3833055430443606</v>
      </c>
      <c r="N348" s="49">
        <f t="shared" si="82"/>
        <v>10.971506699322033</v>
      </c>
      <c r="O348" s="50">
        <f t="shared" si="83"/>
        <v>17.471681224952675</v>
      </c>
      <c r="P348" s="50">
        <f t="shared" si="84"/>
        <v>71.55681207572529</v>
      </c>
      <c r="Q348" t="s">
        <v>204</v>
      </c>
      <c r="R348" t="s">
        <v>97</v>
      </c>
      <c r="S348" s="40">
        <v>43994</v>
      </c>
      <c r="T348" s="52">
        <v>100</v>
      </c>
      <c r="U348" s="52">
        <f t="shared" si="72"/>
        <v>88.726042841037199</v>
      </c>
      <c r="V348" s="52">
        <f t="shared" si="73"/>
        <v>82.046678635547579</v>
      </c>
      <c r="W348" s="52">
        <f t="shared" si="74"/>
        <v>26.470588235294116</v>
      </c>
      <c r="X348" s="52">
        <f t="shared" si="75"/>
        <v>91.482733129158305</v>
      </c>
      <c r="Y348" s="52">
        <f t="shared" si="76"/>
        <v>84.803368923668671</v>
      </c>
      <c r="Z348" s="52">
        <f t="shared" si="77"/>
        <v>29.227278523415222</v>
      </c>
      <c r="AA348" s="52">
        <f t="shared" si="78"/>
        <v>-2.7566902881211064</v>
      </c>
      <c r="AB348" s="52">
        <f t="shared" si="79"/>
        <v>-2.7566902881210922</v>
      </c>
      <c r="AC348" s="52">
        <f t="shared" si="80"/>
        <v>-2.7566902881211064</v>
      </c>
      <c r="AF348">
        <v>1.54</v>
      </c>
      <c r="AG348">
        <v>2.63</v>
      </c>
      <c r="AH348" s="42" t="s">
        <v>512</v>
      </c>
    </row>
    <row r="349" spans="1:34" ht="15" x14ac:dyDescent="0.25">
      <c r="A349">
        <v>4.7300000000000004</v>
      </c>
      <c r="B349">
        <v>4.03</v>
      </c>
      <c r="C349">
        <v>1.77</v>
      </c>
      <c r="D349" s="45">
        <f t="shared" si="81"/>
        <v>2.4527199715064452E-2</v>
      </c>
      <c r="E349" s="46">
        <f>IF(OR($A349="",$B349="",$C349=""),"",A349*'MPTO_working_3-way'!$I348)</f>
        <v>4.8460136546522552</v>
      </c>
      <c r="F349" s="47">
        <f>IF(OR($A349="",$B349="",$C349=""),"",B349*'MPTO_working_3-way'!$I348)</f>
        <v>4.1288446148517099</v>
      </c>
      <c r="G349" s="48">
        <f>IF(OR($A349="",$B349="",$C349=""),"",C349*'MPTO_working_3-way'!$I348)</f>
        <v>1.8134131434956642</v>
      </c>
      <c r="H349" s="46">
        <f>IF(OR($A349="",$B349="",$C349=""),"",'MPTO_working_3-way'!E348)</f>
        <v>4.9202729488960184</v>
      </c>
      <c r="I349" s="47">
        <f>IF(OR($A349="",$B349="",$C349=""),"",'MPTO_working_3-way'!F348)</f>
        <v>4.1673052267009227</v>
      </c>
      <c r="J349" s="48">
        <f>IF(OR($A349="",$B349="",$C349=""),"",'MPTO_working_3-way'!G348)</f>
        <v>1.7959898550987192</v>
      </c>
      <c r="K349" s="46">
        <f>IF(OR($A349="",$B349="",$C349=""),"",'OddsRatio_working_3-way'!H348)</f>
        <v>4.8867654429023206</v>
      </c>
      <c r="L349" s="47">
        <f>IF(OR($A349="",$B349="",$C349=""),"",'OddsRatio_working_3-way'!I348)</f>
        <v>4.1573456546900882</v>
      </c>
      <c r="M349" s="48">
        <f>IF(OR($A349="",$B349="",$C349=""),"",'OddsRatio_working_3-way'!J348)</f>
        <v>1.8023617670334546</v>
      </c>
      <c r="N349" s="49">
        <f t="shared" si="82"/>
        <v>20.635517587532654</v>
      </c>
      <c r="O349" s="50">
        <f t="shared" si="83"/>
        <v>24.219850667252967</v>
      </c>
      <c r="P349" s="50">
        <f t="shared" si="84"/>
        <v>55.144631745214376</v>
      </c>
      <c r="Q349" t="s">
        <v>99</v>
      </c>
      <c r="R349" t="s">
        <v>52</v>
      </c>
      <c r="S349" s="40">
        <v>43994</v>
      </c>
      <c r="T349" s="52">
        <v>100</v>
      </c>
      <c r="U349" s="52">
        <f t="shared" si="72"/>
        <v>78.858350951374206</v>
      </c>
      <c r="V349" s="52">
        <f t="shared" si="73"/>
        <v>75.186104218362274</v>
      </c>
      <c r="W349" s="52">
        <f t="shared" si="74"/>
        <v>43.502824858757066</v>
      </c>
      <c r="X349" s="52">
        <f t="shared" si="75"/>
        <v>81.31107092288066</v>
      </c>
      <c r="Y349" s="52">
        <f t="shared" si="76"/>
        <v>77.638824189868728</v>
      </c>
      <c r="Z349" s="52">
        <f t="shared" si="77"/>
        <v>45.955544830263506</v>
      </c>
      <c r="AA349" s="52">
        <f t="shared" si="78"/>
        <v>-2.452719971506454</v>
      </c>
      <c r="AB349" s="52">
        <f t="shared" si="79"/>
        <v>-2.452719971506454</v>
      </c>
      <c r="AC349" s="52">
        <f t="shared" si="80"/>
        <v>-2.4527199715064398</v>
      </c>
      <c r="AF349">
        <v>1.7</v>
      </c>
      <c r="AG349">
        <v>2.27</v>
      </c>
      <c r="AH349" s="42" t="s">
        <v>491</v>
      </c>
    </row>
    <row r="350" spans="1:34" ht="15" x14ac:dyDescent="0.25">
      <c r="A350">
        <v>4.95</v>
      </c>
      <c r="B350">
        <v>3.59</v>
      </c>
      <c r="C350">
        <v>1.82</v>
      </c>
      <c r="D350" s="45">
        <f t="shared" si="81"/>
        <v>3.0022283504177683E-2</v>
      </c>
      <c r="E350" s="46">
        <f>IF(OR($A350="",$B350="",$C350=""),"",A350*'MPTO_working_3-way'!$I349)</f>
        <v>5.09861030334568</v>
      </c>
      <c r="F350" s="47">
        <f>IF(OR($A350="",$B350="",$C350=""),"",B350*'MPTO_working_3-way'!$I349)</f>
        <v>3.6977799977799979</v>
      </c>
      <c r="G350" s="48">
        <f>IF(OR($A350="",$B350="",$C350=""),"",C350*'MPTO_working_3-way'!$I349)</f>
        <v>1.8746405559776034</v>
      </c>
      <c r="H350" s="46">
        <f>IF(OR($A350="",$B350="",$C350=""),"",'MPTO_working_3-way'!E349)</f>
        <v>5.2079868344282279</v>
      </c>
      <c r="I350" s="47">
        <f>IF(OR($A350="",$B350="",$C350=""),"",'MPTO_working_3-way'!F349)</f>
        <v>3.7237831118425273</v>
      </c>
      <c r="J350" s="48">
        <f>IF(OR($A350="",$B350="",$C350=""),"",'MPTO_working_3-way'!G349)</f>
        <v>1.8537635571376743</v>
      </c>
      <c r="K350" s="46">
        <f>IF(OR($A350="",$B350="",$C350=""),"",'OddsRatio_working_3-way'!H349)</f>
        <v>5.1507269106401523</v>
      </c>
      <c r="L350" s="47">
        <f>IF(OR($A350="",$B350="",$C350=""),"",'OddsRatio_working_3-way'!I349)</f>
        <v>3.7216158730526567</v>
      </c>
      <c r="M350" s="48">
        <f>IF(OR($A350="",$B350="",$C350=""),"",'OddsRatio_working_3-way'!J349)</f>
        <v>1.8616698903101072</v>
      </c>
      <c r="N350" s="49">
        <f t="shared" si="82"/>
        <v>19.613187525702948</v>
      </c>
      <c r="O350" s="50">
        <f t="shared" si="83"/>
        <v>27.043252995050025</v>
      </c>
      <c r="P350" s="50">
        <f t="shared" si="84"/>
        <v>53.343559479247027</v>
      </c>
      <c r="Q350" t="s">
        <v>458</v>
      </c>
      <c r="R350" t="s">
        <v>392</v>
      </c>
      <c r="S350" s="40">
        <v>43994</v>
      </c>
      <c r="T350" s="52">
        <v>100</v>
      </c>
      <c r="U350" s="52">
        <f t="shared" si="72"/>
        <v>79.797979797979792</v>
      </c>
      <c r="V350" s="52">
        <f t="shared" si="73"/>
        <v>72.14484679665739</v>
      </c>
      <c r="W350" s="52">
        <f t="shared" si="74"/>
        <v>45.054945054945051</v>
      </c>
      <c r="X350" s="52">
        <f t="shared" si="75"/>
        <v>82.800208148397559</v>
      </c>
      <c r="Y350" s="52">
        <f t="shared" si="76"/>
        <v>75.147075147075142</v>
      </c>
      <c r="Z350" s="52">
        <f t="shared" si="77"/>
        <v>48.057173405362818</v>
      </c>
      <c r="AA350" s="52">
        <f t="shared" si="78"/>
        <v>-3.0022283504177665</v>
      </c>
      <c r="AB350" s="52">
        <f t="shared" si="79"/>
        <v>-3.0022283504177523</v>
      </c>
      <c r="AC350" s="52">
        <f t="shared" si="80"/>
        <v>-3.0022283504177665</v>
      </c>
      <c r="AF350">
        <v>1.9</v>
      </c>
      <c r="AG350">
        <v>1.98</v>
      </c>
      <c r="AH350" s="42" t="s">
        <v>504</v>
      </c>
    </row>
    <row r="351" spans="1:34" ht="15" x14ac:dyDescent="0.25">
      <c r="A351">
        <v>2.2000000000000002</v>
      </c>
      <c r="B351">
        <v>3.28</v>
      </c>
      <c r="C351">
        <v>3.72</v>
      </c>
      <c r="D351" s="45">
        <f t="shared" si="81"/>
        <v>2.8240707627017692E-2</v>
      </c>
      <c r="E351" s="46">
        <f>IF(OR($A351="",$B351="",$C351=""),"",A351*'MPTO_working_3-way'!$I350)</f>
        <v>2.2621295567794393</v>
      </c>
      <c r="F351" s="47">
        <f>IF(OR($A351="",$B351="",$C351=""),"",B351*'MPTO_working_3-way'!$I350)</f>
        <v>3.3726295210166177</v>
      </c>
      <c r="G351" s="48">
        <f>IF(OR($A351="",$B351="",$C351=""),"",C351*'MPTO_working_3-way'!$I350)</f>
        <v>3.8250554323725061</v>
      </c>
      <c r="H351" s="46">
        <f>IF(OR($A351="",$B351="",$C351=""),"",'MPTO_working_3-way'!E350)</f>
        <v>2.2465252050954736</v>
      </c>
      <c r="I351" s="47">
        <f>IF(OR($A351="",$B351="",$C351=""),"",'MPTO_working_3-way'!F350)</f>
        <v>3.3845015869600301</v>
      </c>
      <c r="J351" s="48">
        <f>IF(OR($A351="",$B351="",$C351=""),"",'MPTO_working_3-way'!G350)</f>
        <v>3.854996093809838</v>
      </c>
      <c r="K351" s="46">
        <f>IF(OR($A351="",$B351="",$C351=""),"",'OddsRatio_working_3-way'!H350)</f>
        <v>2.2531102562176022</v>
      </c>
      <c r="L351" s="47">
        <f>IF(OR($A351="",$B351="",$C351=""),"",'OddsRatio_working_3-way'!I350)</f>
        <v>3.3809094868134446</v>
      </c>
      <c r="M351" s="48">
        <f>IF(OR($A351="",$B351="",$C351=""),"",'OddsRatio_working_3-way'!J350)</f>
        <v>3.8403832474265651</v>
      </c>
      <c r="N351" s="49">
        <f t="shared" si="82"/>
        <v>44.206132977798376</v>
      </c>
      <c r="O351" s="50">
        <f t="shared" si="83"/>
        <v>29.650455046084286</v>
      </c>
      <c r="P351" s="50">
        <f t="shared" si="84"/>
        <v>26.143411976117321</v>
      </c>
      <c r="Q351" t="s">
        <v>468</v>
      </c>
      <c r="R351" t="s">
        <v>193</v>
      </c>
      <c r="S351" s="40">
        <v>43994</v>
      </c>
      <c r="T351" s="52">
        <v>100</v>
      </c>
      <c r="U351" s="52">
        <f t="shared" si="72"/>
        <v>54.545454545454554</v>
      </c>
      <c r="V351" s="52">
        <f t="shared" si="73"/>
        <v>69.512195121951223</v>
      </c>
      <c r="W351" s="52">
        <f t="shared" si="74"/>
        <v>73.118279569892465</v>
      </c>
      <c r="X351" s="52">
        <f t="shared" si="75"/>
        <v>57.369525308156312</v>
      </c>
      <c r="Y351" s="52">
        <f t="shared" si="76"/>
        <v>72.336265884652988</v>
      </c>
      <c r="Z351" s="52">
        <f t="shared" si="77"/>
        <v>75.942350332594231</v>
      </c>
      <c r="AA351" s="52">
        <f t="shared" si="78"/>
        <v>-2.8240707627017585</v>
      </c>
      <c r="AB351" s="52">
        <f t="shared" si="79"/>
        <v>-2.8240707627017656</v>
      </c>
      <c r="AC351" s="52">
        <f t="shared" si="80"/>
        <v>-2.8240707627017656</v>
      </c>
      <c r="AF351">
        <v>2.0299999999999998</v>
      </c>
      <c r="AG351">
        <v>1.86</v>
      </c>
      <c r="AH351" s="42" t="s">
        <v>484</v>
      </c>
    </row>
    <row r="352" spans="1:34" ht="15" x14ac:dyDescent="0.25">
      <c r="A352">
        <v>1.49</v>
      </c>
      <c r="B352">
        <v>4.4800000000000004</v>
      </c>
      <c r="C352">
        <v>7.35</v>
      </c>
      <c r="D352" s="45">
        <f t="shared" si="81"/>
        <v>3.0409647080308577E-2</v>
      </c>
      <c r="E352" s="46">
        <f>IF(OR($A352="",$B352="",$C352=""),"",A352*'MPTO_working_3-way'!$I351)</f>
        <v>1.5353103741496599</v>
      </c>
      <c r="F352" s="47">
        <f>IF(OR($A352="",$B352="",$C352=""),"",B352*'MPTO_working_3-way'!$I351)</f>
        <v>4.6162352189197833</v>
      </c>
      <c r="G352" s="48">
        <f>IF(OR($A352="",$B352="",$C352=""),"",C352*'MPTO_working_3-way'!$I351)</f>
        <v>7.5735109060402674</v>
      </c>
      <c r="H352" s="46">
        <f>IF(OR($A352="",$B352="",$C352=""),"",'MPTO_working_3-way'!E351)</f>
        <v>1.5128492552626618</v>
      </c>
      <c r="I352" s="47">
        <f>IF(OR($A352="",$B352="",$C352=""),"",'MPTO_working_3-way'!F351)</f>
        <v>4.6931228740547635</v>
      </c>
      <c r="J352" s="48">
        <f>IF(OR($A352="",$B352="",$C352=""),"",'MPTO_working_3-way'!G351)</f>
        <v>7.9416843552419847</v>
      </c>
      <c r="K352" s="46">
        <f>IF(OR($A352="",$B352="",$C352=""),"",'OddsRatio_working_3-way'!H351)</f>
        <v>1.5202004049854181</v>
      </c>
      <c r="L352" s="47">
        <f>IF(OR($A352="",$B352="",$C352=""),"",'OddsRatio_working_3-way'!I351)</f>
        <v>4.694484508876033</v>
      </c>
      <c r="M352" s="48">
        <f>IF(OR($A352="",$B352="",$C352=""),"",'OddsRatio_working_3-way'!J351)</f>
        <v>7.7413725952191976</v>
      </c>
      <c r="N352" s="49">
        <f t="shared" si="82"/>
        <v>65.133409950014538</v>
      </c>
      <c r="O352" s="50">
        <f t="shared" si="83"/>
        <v>21.662674291411083</v>
      </c>
      <c r="P352" s="50">
        <f t="shared" si="84"/>
        <v>13.203915758574377</v>
      </c>
      <c r="Q352" t="s">
        <v>332</v>
      </c>
      <c r="R352" t="s">
        <v>343</v>
      </c>
      <c r="S352" s="40">
        <v>43994</v>
      </c>
      <c r="T352" s="52">
        <v>100</v>
      </c>
      <c r="U352" s="52">
        <f t="shared" si="72"/>
        <v>32.885906040268459</v>
      </c>
      <c r="V352" s="52">
        <f t="shared" si="73"/>
        <v>77.678571428571431</v>
      </c>
      <c r="W352" s="52">
        <f t="shared" si="74"/>
        <v>86.394557823129261</v>
      </c>
      <c r="X352" s="52">
        <f t="shared" si="75"/>
        <v>35.926870748299322</v>
      </c>
      <c r="Y352" s="52">
        <f t="shared" si="76"/>
        <v>80.719536136602301</v>
      </c>
      <c r="Z352" s="52">
        <f t="shared" si="77"/>
        <v>89.435522531160117</v>
      </c>
      <c r="AA352" s="52">
        <f t="shared" si="78"/>
        <v>-3.0409647080308631</v>
      </c>
      <c r="AB352" s="52">
        <f t="shared" si="79"/>
        <v>-3.0409647080308702</v>
      </c>
      <c r="AC352" s="52">
        <f t="shared" si="80"/>
        <v>-3.0409647080308559</v>
      </c>
      <c r="AF352">
        <v>1.56</v>
      </c>
      <c r="AG352">
        <v>2.5499999999999998</v>
      </c>
      <c r="AH352" s="42" t="s">
        <v>499</v>
      </c>
    </row>
    <row r="353" spans="1:35" ht="15" x14ac:dyDescent="0.25">
      <c r="A353">
        <v>1.52</v>
      </c>
      <c r="B353">
        <v>4.33</v>
      </c>
      <c r="C353">
        <v>7.01</v>
      </c>
      <c r="D353" s="45">
        <f t="shared" si="81"/>
        <v>3.1494971412975747E-2</v>
      </c>
      <c r="E353" s="46">
        <f>IF(OR($A353="",$B353="",$C353=""),"",A353*'MPTO_working_3-way'!$I352)</f>
        <v>1.5678723565477231</v>
      </c>
      <c r="F353" s="47">
        <f>IF(OR($A353="",$B353="",$C353=""),"",B353*'MPTO_working_3-way'!$I352)</f>
        <v>4.4663732262181854</v>
      </c>
      <c r="G353" s="48">
        <f>IF(OR($A353="",$B353="",$C353=""),"",C353*'MPTO_working_3-way'!$I352)</f>
        <v>7.2307797496049595</v>
      </c>
      <c r="H353" s="46">
        <f>IF(OR($A353="",$B353="",$C353=""),"",'MPTO_working_3-way'!E352)</f>
        <v>1.5446486570843008</v>
      </c>
      <c r="I353" s="47">
        <f>IF(OR($A353="",$B353="",$C353=""),"",'MPTO_working_3-way'!F352)</f>
        <v>4.5362056672088276</v>
      </c>
      <c r="J353" s="48">
        <f>IF(OR($A353="",$B353="",$C353=""),"",'MPTO_working_3-way'!G352)</f>
        <v>7.5668705986906888</v>
      </c>
      <c r="K353" s="46">
        <f>IF(OR($A353="",$B353="",$C353=""),"",'OddsRatio_working_3-way'!H352)</f>
        <v>1.5523676366730264</v>
      </c>
      <c r="L353" s="47">
        <f>IF(OR($A353="",$B353="",$C353=""),"",'OddsRatio_working_3-way'!I352)</f>
        <v>4.5372773656176539</v>
      </c>
      <c r="M353" s="48">
        <f>IF(OR($A353="",$B353="",$C353=""),"",'OddsRatio_working_3-way'!J352)</f>
        <v>7.3840951853940213</v>
      </c>
      <c r="N353" s="49">
        <f t="shared" si="82"/>
        <v>63.780702288921432</v>
      </c>
      <c r="O353" s="50">
        <f t="shared" si="83"/>
        <v>22.389530595649092</v>
      </c>
      <c r="P353" s="50">
        <f t="shared" si="84"/>
        <v>13.829767115429469</v>
      </c>
      <c r="Q353" t="s">
        <v>378</v>
      </c>
      <c r="R353" t="s">
        <v>347</v>
      </c>
      <c r="S353" s="40">
        <v>43994</v>
      </c>
      <c r="T353" s="52">
        <v>100</v>
      </c>
      <c r="U353" s="52">
        <f t="shared" si="72"/>
        <v>34.21052631578948</v>
      </c>
      <c r="V353" s="52">
        <f t="shared" si="73"/>
        <v>76.905311778290994</v>
      </c>
      <c r="W353" s="52">
        <f t="shared" si="74"/>
        <v>85.734664764621968</v>
      </c>
      <c r="X353" s="52">
        <f t="shared" si="75"/>
        <v>37.360023457087038</v>
      </c>
      <c r="Y353" s="52">
        <f t="shared" si="76"/>
        <v>80.054808919588567</v>
      </c>
      <c r="Z353" s="52">
        <f t="shared" si="77"/>
        <v>88.884161905919541</v>
      </c>
      <c r="AA353" s="52">
        <f t="shared" si="78"/>
        <v>-3.1494971412975588</v>
      </c>
      <c r="AB353" s="52">
        <f t="shared" si="79"/>
        <v>-3.149497141297573</v>
      </c>
      <c r="AC353" s="52">
        <f t="shared" si="80"/>
        <v>-3.149497141297573</v>
      </c>
      <c r="AF353">
        <v>1.83</v>
      </c>
      <c r="AG353">
        <v>2.0699999999999998</v>
      </c>
      <c r="AH353" s="42" t="s">
        <v>491</v>
      </c>
    </row>
    <row r="354" spans="1:35" s="52" customFormat="1" ht="15" x14ac:dyDescent="0.25">
      <c r="A354">
        <v>1.21</v>
      </c>
      <c r="B354">
        <v>6.89</v>
      </c>
      <c r="C354">
        <v>14.93</v>
      </c>
      <c r="D354" s="45">
        <f t="shared" si="81"/>
        <v>3.8563398415377703E-2</v>
      </c>
      <c r="E354" s="46">
        <f>IF(OR($A354="",$B354="",$C354=""),"",A354*'MPTO_working_3-way'!$I353)</f>
        <v>1.2566617120826069</v>
      </c>
      <c r="F354" s="47">
        <f>IF(OR($A354="",$B354="",$C354=""),"",B354*'MPTO_working_3-way'!$I353)</f>
        <v>7.1557018150819518</v>
      </c>
      <c r="G354" s="48">
        <f>IF(OR($A354="",$B354="",$C354=""),"",C354*'MPTO_working_3-way'!$I353)</f>
        <v>15.505751538341588</v>
      </c>
      <c r="H354" s="46">
        <f>IF(OR($A354="",$B354="",$C354=""),"",'MPTO_working_3-way'!E353)</f>
        <v>1.2291175768285483</v>
      </c>
      <c r="I354" s="47">
        <f>IF(OR($A354="",$B354="",$C354=""),"",'MPTO_working_3-way'!F353)</f>
        <v>7.5595266507553625</v>
      </c>
      <c r="J354" s="48">
        <f>IF(OR($A354="",$B354="",$C354=""),"",'MPTO_working_3-way'!G353)</f>
        <v>18.475828987165563</v>
      </c>
      <c r="K354" s="46">
        <f>IF(OR($A354="",$B354="",$C354=""),"",'OddsRatio_working_3-way'!H353)</f>
        <v>1.236255399933448</v>
      </c>
      <c r="L354" s="47">
        <f>IF(OR($A354="",$B354="",$C354=""),"",'OddsRatio_working_3-way'!I353)</f>
        <v>7.6264014552762402</v>
      </c>
      <c r="M354" s="48">
        <f>IF(OR($A354="",$B354="",$C354=""),"",'OddsRatio_working_3-way'!J353)</f>
        <v>16.671608195585392</v>
      </c>
      <c r="N354" s="49">
        <f t="shared" si="82"/>
        <v>79.575910556131021</v>
      </c>
      <c r="O354" s="50">
        <f t="shared" si="83"/>
        <v>13.974869633224751</v>
      </c>
      <c r="P354" s="50">
        <f t="shared" si="84"/>
        <v>6.4492198106442427</v>
      </c>
      <c r="Q354" t="s">
        <v>359</v>
      </c>
      <c r="R354" t="s">
        <v>344</v>
      </c>
      <c r="S354" s="40">
        <v>43994</v>
      </c>
      <c r="T354" s="52">
        <v>100</v>
      </c>
      <c r="U354" s="52">
        <f t="shared" si="72"/>
        <v>17.355371900826448</v>
      </c>
      <c r="V354" s="52">
        <f t="shared" si="73"/>
        <v>85.486211901306234</v>
      </c>
      <c r="W354" s="52">
        <f t="shared" si="74"/>
        <v>93.30207635632955</v>
      </c>
      <c r="X354" s="52">
        <f t="shared" si="75"/>
        <v>21.211711742364219</v>
      </c>
      <c r="Y354" s="52">
        <f t="shared" si="76"/>
        <v>89.342551742844023</v>
      </c>
      <c r="Z354" s="52">
        <f t="shared" si="77"/>
        <v>97.158416197867311</v>
      </c>
      <c r="AA354" s="52">
        <f t="shared" si="78"/>
        <v>-3.8563398415377712</v>
      </c>
      <c r="AB354" s="52">
        <f t="shared" si="79"/>
        <v>-3.856339841537789</v>
      </c>
      <c r="AC354" s="52">
        <f t="shared" si="80"/>
        <v>-3.8563398415377605</v>
      </c>
      <c r="AD354" s="53"/>
      <c r="AE354" s="53"/>
      <c r="AF354">
        <v>1.43</v>
      </c>
      <c r="AG354">
        <v>2.9</v>
      </c>
      <c r="AH354" s="53" t="s">
        <v>484</v>
      </c>
      <c r="AI354" s="53"/>
    </row>
    <row r="355" spans="1:35" ht="15" x14ac:dyDescent="0.25">
      <c r="A355">
        <v>4.5599999999999996</v>
      </c>
      <c r="B355">
        <v>3.97</v>
      </c>
      <c r="C355">
        <v>1.79</v>
      </c>
      <c r="D355" s="45">
        <f t="shared" si="81"/>
        <v>2.9846632256873118E-2</v>
      </c>
      <c r="E355" s="46">
        <f>IF(OR($A355="",$B355="",$C355=""),"",A355*'MPTO_working_3-way'!$I354)</f>
        <v>4.6961006430913415</v>
      </c>
      <c r="F355" s="47">
        <f>IF(OR($A355="",$B355="",$C355=""),"",B355*'MPTO_working_3-way'!$I354)</f>
        <v>4.0884911300597864</v>
      </c>
      <c r="G355" s="48">
        <f>IF(OR($A355="",$B355="",$C355=""),"",C355*'MPTO_working_3-way'!$I354)</f>
        <v>1.8434254717398029</v>
      </c>
      <c r="H355" s="46">
        <f>IF(OR($A355="",$B355="",$C355=""),"",'MPTO_working_3-way'!E354)</f>
        <v>4.7767041697884327</v>
      </c>
      <c r="I355" s="47">
        <f>IF(OR($A355="",$B355="",$C355=""),"",'MPTO_working_3-way'!F354)</f>
        <v>4.1332512019118344</v>
      </c>
      <c r="J355" s="48">
        <f>IF(OR($A355="",$B355="",$C355=""),"",'MPTO_working_3-way'!G354)</f>
        <v>1.8224551758311416</v>
      </c>
      <c r="K355" s="46">
        <f>IF(OR($A355="",$B355="",$C355=""),"",'OddsRatio_working_3-way'!H354)</f>
        <v>4.7408996187143382</v>
      </c>
      <c r="L355" s="47">
        <f>IF(OR($A355="",$B355="",$C355=""),"",'OddsRatio_working_3-way'!I354)</f>
        <v>4.1209190639274107</v>
      </c>
      <c r="M355" s="48">
        <f>IF(OR($A355="",$B355="",$C355=""),"",'OddsRatio_working_3-way'!J354)</f>
        <v>1.8301434547146989</v>
      </c>
      <c r="N355" s="49">
        <f t="shared" si="82"/>
        <v>21.294262538243252</v>
      </c>
      <c r="O355" s="50">
        <f t="shared" si="83"/>
        <v>24.458901051483434</v>
      </c>
      <c r="P355" s="50">
        <f t="shared" si="84"/>
        <v>54.24683641027331</v>
      </c>
      <c r="Q355" t="s">
        <v>329</v>
      </c>
      <c r="R355" t="s">
        <v>348</v>
      </c>
      <c r="S355" s="40">
        <v>43994</v>
      </c>
      <c r="T355" s="52">
        <v>100</v>
      </c>
      <c r="U355" s="52">
        <f t="shared" si="72"/>
        <v>78.070175438596479</v>
      </c>
      <c r="V355" s="52">
        <f t="shared" si="73"/>
        <v>74.811083123425689</v>
      </c>
      <c r="W355" s="52">
        <f t="shared" si="74"/>
        <v>44.134078212290497</v>
      </c>
      <c r="X355" s="52">
        <f t="shared" si="75"/>
        <v>81.054838664283807</v>
      </c>
      <c r="Y355" s="52">
        <f t="shared" si="76"/>
        <v>77.795746349113003</v>
      </c>
      <c r="Z355" s="52">
        <f t="shared" si="77"/>
        <v>47.118741437977818</v>
      </c>
      <c r="AA355" s="52">
        <f t="shared" si="78"/>
        <v>-2.9846632256873278</v>
      </c>
      <c r="AB355" s="52">
        <f t="shared" si="79"/>
        <v>-2.9846632256873136</v>
      </c>
      <c r="AC355" s="52">
        <f t="shared" si="80"/>
        <v>-2.9846632256873207</v>
      </c>
      <c r="AF355">
        <v>1.68</v>
      </c>
      <c r="AG355">
        <v>2.2799999999999998</v>
      </c>
      <c r="AH355" s="42" t="s">
        <v>493</v>
      </c>
    </row>
    <row r="356" spans="1:35" ht="15" x14ac:dyDescent="0.25">
      <c r="A356">
        <v>2.8</v>
      </c>
      <c r="B356">
        <v>3.36</v>
      </c>
      <c r="C356">
        <v>2.69</v>
      </c>
      <c r="D356" s="45">
        <f t="shared" si="81"/>
        <v>2.6509116657815524E-2</v>
      </c>
      <c r="E356" s="46">
        <f>IF(OR($A356="",$B356="",$C356=""),"",A356*'MPTO_working_3-way'!$I355)</f>
        <v>2.8742255266418835</v>
      </c>
      <c r="F356" s="47">
        <f>IF(OR($A356="",$B356="",$C356=""),"",B356*'MPTO_working_3-way'!$I355)</f>
        <v>3.44907063197026</v>
      </c>
      <c r="G356" s="48">
        <f>IF(OR($A356="",$B356="",$C356=""),"",C356*'MPTO_working_3-way'!$I355)</f>
        <v>2.7613095238095235</v>
      </c>
      <c r="H356" s="46">
        <f>IF(OR($A356="",$B356="",$C356=""),"",'MPTO_working_3-way'!E355)</f>
        <v>2.8710346872220573</v>
      </c>
      <c r="I356" s="47">
        <f>IF(OR($A356="",$B356="",$C356=""),"",'MPTO_working_3-way'!F355)</f>
        <v>3.4628116060482221</v>
      </c>
      <c r="J356" s="48">
        <f>IF(OR($A356="",$B356="",$C356=""),"",'MPTO_working_3-way'!G355)</f>
        <v>2.7554977439941464</v>
      </c>
      <c r="K356" s="46">
        <f>IF(OR($A356="",$B356="",$C356=""),"",'OddsRatio_working_3-way'!H355)</f>
        <v>2.8728730369522486</v>
      </c>
      <c r="L356" s="47">
        <f>IF(OR($A356="",$B356="",$C356=""),"",'OddsRatio_working_3-way'!I355)</f>
        <v>3.4555446484485031</v>
      </c>
      <c r="M356" s="48">
        <f>IF(OR($A356="",$B356="",$C356=""),"",'OddsRatio_working_3-way'!J355)</f>
        <v>2.7584196846940556</v>
      </c>
      <c r="N356" s="49">
        <f t="shared" si="82"/>
        <v>34.791981030394481</v>
      </c>
      <c r="O356" s="50">
        <f t="shared" si="83"/>
        <v>28.993317525328738</v>
      </c>
      <c r="P356" s="50">
        <f t="shared" si="84"/>
        <v>36.214701444276784</v>
      </c>
      <c r="Q356" t="s">
        <v>470</v>
      </c>
      <c r="R356" t="s">
        <v>173</v>
      </c>
      <c r="S356" s="40">
        <v>43994</v>
      </c>
      <c r="T356" s="52">
        <v>100</v>
      </c>
      <c r="U356" s="52">
        <f t="shared" si="72"/>
        <v>64.285714285714292</v>
      </c>
      <c r="V356" s="52">
        <f t="shared" si="73"/>
        <v>70.238095238095241</v>
      </c>
      <c r="W356" s="52">
        <f t="shared" si="74"/>
        <v>62.825278810408925</v>
      </c>
      <c r="X356" s="52">
        <f t="shared" si="75"/>
        <v>66.936625951495841</v>
      </c>
      <c r="Y356" s="52">
        <f t="shared" si="76"/>
        <v>72.88900690387679</v>
      </c>
      <c r="Z356" s="52">
        <f t="shared" si="77"/>
        <v>65.476190476190482</v>
      </c>
      <c r="AA356" s="52">
        <f t="shared" si="78"/>
        <v>-2.6509116657815497</v>
      </c>
      <c r="AB356" s="52">
        <f t="shared" si="79"/>
        <v>-2.6509116657815497</v>
      </c>
      <c r="AC356" s="52">
        <f t="shared" si="80"/>
        <v>-2.6509116657815568</v>
      </c>
      <c r="AF356">
        <v>2.2799999999999998</v>
      </c>
      <c r="AG356">
        <v>1.67</v>
      </c>
      <c r="AH356" s="42" t="s">
        <v>488</v>
      </c>
    </row>
    <row r="357" spans="1:35" ht="15" x14ac:dyDescent="0.25">
      <c r="A357">
        <v>1.96</v>
      </c>
      <c r="B357">
        <v>3.49</v>
      </c>
      <c r="C357">
        <v>4.29</v>
      </c>
      <c r="D357" s="45">
        <f t="shared" si="81"/>
        <v>2.9837266022284314E-2</v>
      </c>
      <c r="E357" s="46">
        <f>IF(OR($A357="",$B357="",$C357=""),"",A357*'MPTO_working_3-way'!$I356)</f>
        <v>2.0184810414036773</v>
      </c>
      <c r="F357" s="47">
        <f>IF(OR($A357="",$B357="",$C357=""),"",B357*'MPTO_working_3-way'!$I356)</f>
        <v>3.5941320584177725</v>
      </c>
      <c r="G357" s="48">
        <f>IF(OR($A357="",$B357="",$C357=""),"",C357*'MPTO_working_3-way'!$I356)</f>
        <v>4.4180018712355995</v>
      </c>
      <c r="H357" s="46">
        <f>IF(OR($A357="",$B357="",$C357=""),"",'MPTO_working_3-way'!E356)</f>
        <v>1.9989672284165405</v>
      </c>
      <c r="I357" s="47">
        <f>IF(OR($A357="",$B357="",$C357=""),"",'MPTO_working_3-way'!F356)</f>
        <v>3.6154963593676381</v>
      </c>
      <c r="J357" s="48">
        <f>IF(OR($A357="",$B357="",$C357=""),"",'MPTO_working_3-way'!G356)</f>
        <v>4.4812006912890894</v>
      </c>
      <c r="K357" s="46">
        <f>IF(OR($A357="",$B357="",$C357=""),"",'OddsRatio_working_3-way'!H356)</f>
        <v>2.0066503542634813</v>
      </c>
      <c r="L357" s="47">
        <f>IF(OR($A357="",$B357="",$C357=""),"",'OddsRatio_working_3-way'!I356)</f>
        <v>3.6109993563709044</v>
      </c>
      <c r="M357" s="48">
        <f>IF(OR($A357="",$B357="",$C357=""),"",'OddsRatio_working_3-way'!J356)</f>
        <v>4.4498746515904726</v>
      </c>
      <c r="N357" s="49">
        <f t="shared" si="82"/>
        <v>49.542204236141217</v>
      </c>
      <c r="O357" s="50">
        <f t="shared" si="83"/>
        <v>27.823129026600796</v>
      </c>
      <c r="P357" s="50">
        <f t="shared" si="84"/>
        <v>22.634666737257994</v>
      </c>
      <c r="Q357" t="s">
        <v>144</v>
      </c>
      <c r="R357" t="s">
        <v>106</v>
      </c>
      <c r="S357" s="40">
        <v>43994</v>
      </c>
      <c r="T357" s="52">
        <v>100</v>
      </c>
      <c r="U357" s="52">
        <f t="shared" si="72"/>
        <v>48.979591836734699</v>
      </c>
      <c r="V357" s="52">
        <f t="shared" si="73"/>
        <v>71.346704871060169</v>
      </c>
      <c r="W357" s="52">
        <f t="shared" si="74"/>
        <v>76.689976689976689</v>
      </c>
      <c r="X357" s="52">
        <f t="shared" si="75"/>
        <v>51.963318438963135</v>
      </c>
      <c r="Y357" s="52">
        <f t="shared" si="76"/>
        <v>74.330431473288613</v>
      </c>
      <c r="Z357" s="52">
        <f t="shared" si="77"/>
        <v>79.673703292205133</v>
      </c>
      <c r="AA357" s="52">
        <f t="shared" si="78"/>
        <v>-2.9837266022284368</v>
      </c>
      <c r="AB357" s="52">
        <f t="shared" si="79"/>
        <v>-2.9837266022284439</v>
      </c>
      <c r="AC357" s="52">
        <f t="shared" si="80"/>
        <v>-2.9837266022284439</v>
      </c>
      <c r="AF357">
        <v>2.29</v>
      </c>
      <c r="AG357">
        <v>1.67</v>
      </c>
      <c r="AH357" s="42" t="s">
        <v>499</v>
      </c>
    </row>
    <row r="358" spans="1:35" ht="15" x14ac:dyDescent="0.25">
      <c r="A358">
        <v>6.29</v>
      </c>
      <c r="B358">
        <v>4.4000000000000004</v>
      </c>
      <c r="C358">
        <v>1.55</v>
      </c>
      <c r="D358" s="45">
        <f t="shared" si="81"/>
        <v>3.1416529518996317E-2</v>
      </c>
      <c r="E358" s="46">
        <f>IF(OR($A358="",$B358="",$C358=""),"",A358*'MPTO_working_3-way'!$I357)</f>
        <v>6.4876099706744865</v>
      </c>
      <c r="F358" s="47">
        <f>IF(OR($A358="",$B358="",$C358=""),"",B358*'MPTO_working_3-way'!$I357)</f>
        <v>4.5382327298835845</v>
      </c>
      <c r="G358" s="48">
        <f>IF(OR($A358="",$B358="",$C358=""),"",C358*'MPTO_working_3-way'!$I357)</f>
        <v>1.5986956207544443</v>
      </c>
      <c r="H358" s="46">
        <f>IF(OR($A358="",$B358="",$C358=""),"",'MPTO_working_3-way'!E357)</f>
        <v>6.7335380880375473</v>
      </c>
      <c r="I358" s="47">
        <f>IF(OR($A358="",$B358="",$C358=""),"",'MPTO_working_3-way'!F357)</f>
        <v>4.6125344076155521</v>
      </c>
      <c r="J358" s="48">
        <f>IF(OR($A358="",$B358="",$C358=""),"",'MPTO_working_3-way'!G357)</f>
        <v>1.5755745265382228</v>
      </c>
      <c r="K358" s="46">
        <f>IF(OR($A358="",$B358="",$C358=""),"",'OddsRatio_working_3-way'!H357)</f>
        <v>6.6101440792441659</v>
      </c>
      <c r="L358" s="47">
        <f>IF(OR($A358="",$B358="",$C358=""),"",'OddsRatio_working_3-way'!I357)</f>
        <v>4.6057636804215827</v>
      </c>
      <c r="M358" s="48">
        <f>IF(OR($A358="",$B358="",$C358=""),"",'OddsRatio_working_3-way'!J357)</f>
        <v>1.5832853012446677</v>
      </c>
      <c r="N358" s="49">
        <f t="shared" si="82"/>
        <v>15.413996903639918</v>
      </c>
      <c r="O358" s="50">
        <f t="shared" si="83"/>
        <v>22.035009209976153</v>
      </c>
      <c r="P358" s="50">
        <f t="shared" si="84"/>
        <v>62.550993886383935</v>
      </c>
      <c r="Q358" t="s">
        <v>185</v>
      </c>
      <c r="R358" t="s">
        <v>175</v>
      </c>
      <c r="S358" s="40">
        <v>43994</v>
      </c>
      <c r="T358" s="52">
        <v>100</v>
      </c>
      <c r="U358" s="52">
        <f t="shared" si="72"/>
        <v>84.101748807631168</v>
      </c>
      <c r="V358" s="52">
        <f t="shared" si="73"/>
        <v>77.27272727272728</v>
      </c>
      <c r="W358" s="52">
        <f t="shared" si="74"/>
        <v>35.483870967741936</v>
      </c>
      <c r="X358" s="52">
        <f t="shared" si="75"/>
        <v>87.243401759530798</v>
      </c>
      <c r="Y358" s="52">
        <f t="shared" si="76"/>
        <v>80.414380224626896</v>
      </c>
      <c r="Z358" s="52">
        <f t="shared" si="77"/>
        <v>38.625523919641566</v>
      </c>
      <c r="AA358" s="52">
        <f t="shared" si="78"/>
        <v>-3.1416529518996299</v>
      </c>
      <c r="AB358" s="52">
        <f t="shared" si="79"/>
        <v>-3.1416529518996157</v>
      </c>
      <c r="AC358" s="52">
        <f t="shared" si="80"/>
        <v>-3.1416529518996299</v>
      </c>
      <c r="AF358">
        <v>1.93</v>
      </c>
      <c r="AG358">
        <v>1.96</v>
      </c>
      <c r="AH358" s="42" t="s">
        <v>489</v>
      </c>
    </row>
    <row r="359" spans="1:35" s="52" customFormat="1" ht="15" x14ac:dyDescent="0.25">
      <c r="A359">
        <v>1.25</v>
      </c>
      <c r="B359">
        <v>6.34</v>
      </c>
      <c r="C359">
        <v>12.93</v>
      </c>
      <c r="D359" s="45">
        <f t="shared" si="81"/>
        <v>3.5068227119578577E-2</v>
      </c>
      <c r="E359" s="46">
        <f>IF(OR($A359="",$B359="",$C359=""),"",A359*'MPTO_working_3-way'!$I358)</f>
        <v>1.2938352838994733</v>
      </c>
      <c r="F359" s="47">
        <f>IF(OR($A359="",$B359="",$C359=""),"",B359*'MPTO_working_3-way'!$I358)</f>
        <v>6.5623325599381284</v>
      </c>
      <c r="G359" s="48">
        <f>IF(OR($A359="",$B359="",$C359=""),"",C359*'MPTO_working_3-way'!$I358)</f>
        <v>13.38343217665615</v>
      </c>
      <c r="H359" s="46">
        <f>IF(OR($A359="",$B359="",$C359=""),"",'MPTO_working_3-way'!E358)</f>
        <v>1.2685355384887418</v>
      </c>
      <c r="I359" s="47">
        <f>IF(OR($A359="",$B359="",$C359=""),"",'MPTO_working_3-way'!F358)</f>
        <v>6.8474719923909726</v>
      </c>
      <c r="J359" s="48">
        <f>IF(OR($A359="",$B359="",$C359=""),"",'MPTO_working_3-way'!G358)</f>
        <v>15.232266599939051</v>
      </c>
      <c r="K359" s="46">
        <f>IF(OR($A359="",$B359="",$C359=""),"",'OddsRatio_working_3-way'!H358)</f>
        <v>1.2754565673448039</v>
      </c>
      <c r="L359" s="47">
        <f>IF(OR($A359="",$B359="",$C359=""),"",'OddsRatio_working_3-way'!I358)</f>
        <v>6.883752278485014</v>
      </c>
      <c r="M359" s="48">
        <f>IF(OR($A359="",$B359="",$C359=""),"",'OddsRatio_working_3-way'!J358)</f>
        <v>14.144787393694049</v>
      </c>
      <c r="N359" s="49">
        <f t="shared" si="82"/>
        <v>77.289591066500591</v>
      </c>
      <c r="O359" s="50">
        <f t="shared" si="83"/>
        <v>15.238484043079772</v>
      </c>
      <c r="P359" s="50">
        <f t="shared" si="84"/>
        <v>7.4719248904196265</v>
      </c>
      <c r="Q359" t="s">
        <v>149</v>
      </c>
      <c r="R359" t="s">
        <v>174</v>
      </c>
      <c r="S359" s="40">
        <v>43994</v>
      </c>
      <c r="T359" s="52">
        <v>100</v>
      </c>
      <c r="U359" s="52">
        <f t="shared" si="72"/>
        <v>20</v>
      </c>
      <c r="V359" s="52">
        <f t="shared" si="73"/>
        <v>84.227129337539424</v>
      </c>
      <c r="W359" s="52">
        <f t="shared" si="74"/>
        <v>92.26604795050271</v>
      </c>
      <c r="X359" s="52">
        <f t="shared" si="75"/>
        <v>23.506822711957859</v>
      </c>
      <c r="Y359" s="52">
        <f t="shared" si="76"/>
        <v>87.733952049497304</v>
      </c>
      <c r="Z359" s="52">
        <f t="shared" si="77"/>
        <v>95.772870662460576</v>
      </c>
      <c r="AA359" s="52">
        <f t="shared" si="78"/>
        <v>-3.5068227119578594</v>
      </c>
      <c r="AB359" s="52">
        <f t="shared" si="79"/>
        <v>-3.5068227119578808</v>
      </c>
      <c r="AC359" s="52">
        <f t="shared" si="80"/>
        <v>-3.5068227119578665</v>
      </c>
      <c r="AD359" s="53"/>
      <c r="AE359" s="53"/>
      <c r="AF359">
        <v>1.6</v>
      </c>
      <c r="AG359">
        <v>2.42</v>
      </c>
      <c r="AH359" s="53" t="s">
        <v>489</v>
      </c>
      <c r="AI359" s="53"/>
    </row>
    <row r="360" spans="1:35" ht="15" x14ac:dyDescent="0.25">
      <c r="A360">
        <v>15.26</v>
      </c>
      <c r="B360">
        <v>7.91</v>
      </c>
      <c r="C360">
        <v>1.18</v>
      </c>
      <c r="D360" s="45">
        <f t="shared" si="81"/>
        <v>3.9410676910453413E-2</v>
      </c>
      <c r="E360" s="46">
        <f>IF(OR($A360="",$B360="",$C360=""),"",A360*'MPTO_working_3-way'!$I359)</f>
        <v>15.861406929653519</v>
      </c>
      <c r="F360" s="47">
        <f>IF(OR($A360="",$B360="",$C360=""),"",B360*'MPTO_working_3-way'!$I359)</f>
        <v>8.2217384543616863</v>
      </c>
      <c r="G360" s="48">
        <f>IF(OR($A360="",$B360="",$C360=""),"",C360*'MPTO_working_3-way'!$I359)</f>
        <v>1.226504598754335</v>
      </c>
      <c r="H360" s="46">
        <f>IF(OR($A360="",$B360="",$C360=""),"",'MPTO_working_3-way'!E359)</f>
        <v>19.086188718700416</v>
      </c>
      <c r="I360" s="47">
        <f>IF(OR($A360="",$B360="",$C360=""),"",'MPTO_working_3-way'!F359)</f>
        <v>8.8272660963743537</v>
      </c>
      <c r="J360" s="48">
        <f>IF(OR($A360="",$B360="",$C360=""),"",'MPTO_working_3-way'!G359)</f>
        <v>1.1985798246061163</v>
      </c>
      <c r="K360" s="46">
        <f>IF(OR($A360="",$B360="",$C360=""),"",'OddsRatio_working_3-way'!H359)</f>
        <v>17.274706097875999</v>
      </c>
      <c r="L360" s="47">
        <f>IF(OR($A360="",$B360="",$C360=""),"",'OddsRatio_working_3-way'!I359)</f>
        <v>8.8862706266706279</v>
      </c>
      <c r="M360" s="48">
        <f>IF(OR($A360="",$B360="",$C360=""),"",'OddsRatio_working_3-way'!J359)</f>
        <v>1.205431072764213</v>
      </c>
      <c r="N360" s="49">
        <f t="shared" si="82"/>
        <v>6.3046109619094448</v>
      </c>
      <c r="O360" s="50">
        <f t="shared" si="83"/>
        <v>12.162877784922644</v>
      </c>
      <c r="P360" s="50">
        <f t="shared" si="84"/>
        <v>81.532511253167897</v>
      </c>
      <c r="Q360" t="s">
        <v>223</v>
      </c>
      <c r="R360" t="s">
        <v>216</v>
      </c>
      <c r="S360" s="40">
        <v>43994</v>
      </c>
      <c r="T360" s="52">
        <v>100</v>
      </c>
      <c r="U360" s="52">
        <f t="shared" si="72"/>
        <v>93.446920052424645</v>
      </c>
      <c r="V360" s="52">
        <f t="shared" si="73"/>
        <v>87.357774968394423</v>
      </c>
      <c r="W360" s="52">
        <f t="shared" si="74"/>
        <v>15.254237288135595</v>
      </c>
      <c r="X360" s="52">
        <f t="shared" si="75"/>
        <v>97.387987743469978</v>
      </c>
      <c r="Y360" s="52">
        <f t="shared" si="76"/>
        <v>91.298842659439771</v>
      </c>
      <c r="Z360" s="52">
        <f t="shared" si="77"/>
        <v>19.195304979180921</v>
      </c>
      <c r="AA360" s="52">
        <f t="shared" si="78"/>
        <v>-3.9410676910453333</v>
      </c>
      <c r="AB360" s="52">
        <f t="shared" si="79"/>
        <v>-3.9410676910453475</v>
      </c>
      <c r="AC360" s="52">
        <f t="shared" si="80"/>
        <v>-3.9410676910453262</v>
      </c>
      <c r="AF360">
        <v>1.41</v>
      </c>
      <c r="AG360">
        <v>2.96</v>
      </c>
      <c r="AH360" s="42" t="s">
        <v>512</v>
      </c>
    </row>
    <row r="361" spans="1:35" ht="15" x14ac:dyDescent="0.25">
      <c r="A361">
        <v>1.32</v>
      </c>
      <c r="B361">
        <v>5.81</v>
      </c>
      <c r="C361">
        <v>9.56</v>
      </c>
      <c r="D361" s="45">
        <f t="shared" si="81"/>
        <v>3.4295307622927762E-2</v>
      </c>
      <c r="E361" s="46">
        <f>IF(OR($A361="",$B361="",$C361=""),"",A361*'MPTO_working_3-way'!$I360)</f>
        <v>1.3652698060622648</v>
      </c>
      <c r="F361" s="47">
        <f>IF(OR($A361="",$B361="",$C361=""),"",B361*'MPTO_working_3-way'!$I360)</f>
        <v>6.0092557372892097</v>
      </c>
      <c r="G361" s="48">
        <f>IF(OR($A361="",$B361="",$C361=""),"",C361*'MPTO_working_3-way'!$I360)</f>
        <v>9.88786314087519</v>
      </c>
      <c r="H361" s="46">
        <f>IF(OR($A361="",$B361="",$C361=""),"",'MPTO_working_3-way'!E360)</f>
        <v>1.3402238918886036</v>
      </c>
      <c r="I361" s="47">
        <f>IF(OR($A361="",$B361="",$C361=""),"",'MPTO_working_3-way'!F360)</f>
        <v>6.2233457842130209</v>
      </c>
      <c r="J361" s="48">
        <f>IF(OR($A361="",$B361="",$C361=""),"",'MPTO_working_3-way'!G360)</f>
        <v>10.732983193605358</v>
      </c>
      <c r="K361" s="46">
        <f>IF(OR($A361="",$B361="",$C361=""),"",'OddsRatio_working_3-way'!H360)</f>
        <v>1.3474400511481668</v>
      </c>
      <c r="L361" s="47">
        <f>IF(OR($A361="",$B361="",$C361=""),"",'OddsRatio_working_3-way'!I360)</f>
        <v>6.2224582688208834</v>
      </c>
      <c r="M361" s="48">
        <f>IF(OR($A361="",$B361="",$C361=""),"",'OddsRatio_working_3-way'!J360)</f>
        <v>10.294021368213464</v>
      </c>
      <c r="N361" s="49">
        <f t="shared" si="82"/>
        <v>73.245595526954304</v>
      </c>
      <c r="O361" s="50">
        <f t="shared" si="83"/>
        <v>16.640995885641946</v>
      </c>
      <c r="P361" s="50">
        <f t="shared" si="84"/>
        <v>10.113408587403734</v>
      </c>
      <c r="Q361" t="s">
        <v>221</v>
      </c>
      <c r="R361" t="s">
        <v>218</v>
      </c>
      <c r="S361" s="40">
        <v>43994</v>
      </c>
      <c r="T361" s="52">
        <v>100</v>
      </c>
      <c r="U361" s="52">
        <f t="shared" si="72"/>
        <v>24.242424242424242</v>
      </c>
      <c r="V361" s="52">
        <f t="shared" si="73"/>
        <v>82.788296041308101</v>
      </c>
      <c r="W361" s="52">
        <f t="shared" si="74"/>
        <v>89.539748953974893</v>
      </c>
      <c r="X361" s="52">
        <f t="shared" si="75"/>
        <v>27.67195500471702</v>
      </c>
      <c r="Y361" s="52">
        <f t="shared" si="76"/>
        <v>86.217826803600857</v>
      </c>
      <c r="Z361" s="52">
        <f t="shared" si="77"/>
        <v>92.969279716267678</v>
      </c>
      <c r="AA361" s="52">
        <f t="shared" si="78"/>
        <v>-3.429530762292778</v>
      </c>
      <c r="AB361" s="52">
        <f t="shared" si="79"/>
        <v>-3.4295307622927567</v>
      </c>
      <c r="AC361" s="52">
        <f t="shared" si="80"/>
        <v>-3.4295307622927851</v>
      </c>
      <c r="AF361">
        <v>1.67</v>
      </c>
      <c r="AG361">
        <v>2.2999999999999998</v>
      </c>
      <c r="AH361" s="42" t="s">
        <v>484</v>
      </c>
    </row>
    <row r="362" spans="1:35" ht="15" x14ac:dyDescent="0.25">
      <c r="A362">
        <v>2.4900000000000002</v>
      </c>
      <c r="B362">
        <v>3.09</v>
      </c>
      <c r="C362">
        <v>3.13</v>
      </c>
      <c r="D362" s="45">
        <f t="shared" si="81"/>
        <v>4.4719839063440681E-2</v>
      </c>
      <c r="E362" s="46">
        <f>IF(OR($A362="",$B362="",$C362=""),"",A362*'MPTO_working_3-way'!$I361)</f>
        <v>2.6013523992679675</v>
      </c>
      <c r="F362" s="47">
        <f>IF(OR($A362="",$B362="",$C362=""),"",B362*'MPTO_working_3-way'!$I361)</f>
        <v>3.2281843027060315</v>
      </c>
      <c r="G362" s="48">
        <f>IF(OR($A362="",$B362="",$C362=""),"",C362*'MPTO_working_3-way'!$I361)</f>
        <v>3.2699730962685694</v>
      </c>
      <c r="H362" s="46">
        <f>IF(OR($A362="",$B362="",$C362=""),"",'MPTO_working_3-way'!E361)</f>
        <v>2.5859852195563677</v>
      </c>
      <c r="I362" s="47">
        <f>IF(OR($A362="",$B362="",$C362=""),"",'MPTO_working_3-way'!F361)</f>
        <v>3.2392023038958739</v>
      </c>
      <c r="J362" s="48">
        <f>IF(OR($A362="",$B362="",$C362=""),"",'MPTO_working_3-way'!G361)</f>
        <v>3.2831858986183033</v>
      </c>
      <c r="K362" s="46">
        <f>IF(OR($A362="",$B362="",$C362=""),"",'OddsRatio_working_3-way'!H361)</f>
        <v>2.5928975345900787</v>
      </c>
      <c r="L362" s="47">
        <f>IF(OR($A362="",$B362="",$C362=""),"",'OddsRatio_working_3-way'!I361)</f>
        <v>3.2343327834182976</v>
      </c>
      <c r="M362" s="48">
        <f>IF(OR($A362="",$B362="",$C362=""),"",'OddsRatio_working_3-way'!J361)</f>
        <v>3.277095133340179</v>
      </c>
      <c r="N362" s="49">
        <f t="shared" si="82"/>
        <v>38.441542955941095</v>
      </c>
      <c r="O362" s="50">
        <f t="shared" si="83"/>
        <v>30.977165682942825</v>
      </c>
      <c r="P362" s="50">
        <f t="shared" si="84"/>
        <v>30.581291361116079</v>
      </c>
      <c r="Q362" t="s">
        <v>177</v>
      </c>
      <c r="R362" t="s">
        <v>120</v>
      </c>
      <c r="S362" s="40">
        <v>43994</v>
      </c>
      <c r="T362" s="52">
        <v>100</v>
      </c>
      <c r="U362" s="52">
        <f t="shared" si="72"/>
        <v>59.839357429718881</v>
      </c>
      <c r="V362" s="52">
        <f t="shared" si="73"/>
        <v>67.637540453074436</v>
      </c>
      <c r="W362" s="52">
        <f t="shared" si="74"/>
        <v>68.051118210862612</v>
      </c>
      <c r="X362" s="52">
        <f t="shared" si="75"/>
        <v>64.311341336062952</v>
      </c>
      <c r="Y362" s="52">
        <f t="shared" si="76"/>
        <v>72.109524359418501</v>
      </c>
      <c r="Z362" s="52">
        <f t="shared" si="77"/>
        <v>72.52310211720669</v>
      </c>
      <c r="AA362" s="52">
        <f t="shared" si="78"/>
        <v>-4.4719839063440716</v>
      </c>
      <c r="AB362" s="52">
        <f t="shared" si="79"/>
        <v>-4.4719839063440645</v>
      </c>
      <c r="AC362" s="52">
        <f t="shared" si="80"/>
        <v>-4.4719839063440787</v>
      </c>
      <c r="AF362">
        <v>2.4300000000000002</v>
      </c>
      <c r="AG362">
        <v>1.57</v>
      </c>
      <c r="AH362" s="42" t="s">
        <v>486</v>
      </c>
    </row>
    <row r="363" spans="1:35" ht="15" x14ac:dyDescent="0.25">
      <c r="A363">
        <v>2.75</v>
      </c>
      <c r="B363">
        <v>3.38</v>
      </c>
      <c r="C363">
        <v>2.76</v>
      </c>
      <c r="D363" s="45">
        <f t="shared" si="81"/>
        <v>2.1813192381754387E-2</v>
      </c>
      <c r="E363" s="46">
        <f>IF(OR($A363="",$B363="",$C363=""),"",A363*'MPTO_working_3-way'!$I362)</f>
        <v>2.8099862790498245</v>
      </c>
      <c r="F363" s="47">
        <f>IF(OR($A363="",$B363="",$C363=""),"",B363*'MPTO_working_3-way'!$I362)</f>
        <v>3.4537285902503299</v>
      </c>
      <c r="G363" s="48">
        <f>IF(OR($A363="",$B363="",$C363=""),"",C363*'MPTO_working_3-way'!$I362)</f>
        <v>2.8202044109736417</v>
      </c>
      <c r="H363" s="46">
        <f>IF(OR($A363="",$B363="",$C363=""),"",'MPTO_working_3-way'!E362)</f>
        <v>2.806109352895708</v>
      </c>
      <c r="I363" s="47">
        <f>IF(OR($A363="",$B363="",$C363=""),"",'MPTO_working_3-way'!F362)</f>
        <v>3.4651604653675765</v>
      </c>
      <c r="J363" s="48">
        <f>IF(OR($A363="",$B363="",$C363=""),"",'MPTO_working_3-way'!G362)</f>
        <v>2.8165223564888344</v>
      </c>
      <c r="K363" s="46">
        <f>IF(OR($A363="",$B363="",$C363=""),"",'OddsRatio_working_3-way'!H362)</f>
        <v>2.808152971480367</v>
      </c>
      <c r="L363" s="47">
        <f>IF(OR($A363="",$B363="",$C363=""),"",'OddsRatio_working_3-way'!I362)</f>
        <v>3.4590880412132994</v>
      </c>
      <c r="M363" s="48">
        <f>IF(OR($A363="",$B363="",$C363=""),"",'OddsRatio_working_3-way'!J362)</f>
        <v>2.8184852741745403</v>
      </c>
      <c r="N363" s="49">
        <f t="shared" si="82"/>
        <v>35.587362381646301</v>
      </c>
      <c r="O363" s="50">
        <f t="shared" si="83"/>
        <v>28.954214955481461</v>
      </c>
      <c r="P363" s="50">
        <f t="shared" si="84"/>
        <v>35.458422662872231</v>
      </c>
      <c r="Q363" t="s">
        <v>111</v>
      </c>
      <c r="R363" t="s">
        <v>110</v>
      </c>
      <c r="S363" s="40">
        <v>43994</v>
      </c>
      <c r="T363" s="52">
        <v>100</v>
      </c>
      <c r="U363" s="52">
        <f t="shared" si="72"/>
        <v>63.63636363636364</v>
      </c>
      <c r="V363" s="52">
        <f t="shared" si="73"/>
        <v>70.414201183431956</v>
      </c>
      <c r="W363" s="52">
        <f t="shared" si="74"/>
        <v>63.768115942028999</v>
      </c>
      <c r="X363" s="52">
        <f t="shared" si="75"/>
        <v>65.817682874539059</v>
      </c>
      <c r="Y363" s="52">
        <f t="shared" si="76"/>
        <v>72.595520421607389</v>
      </c>
      <c r="Z363" s="52">
        <f t="shared" si="77"/>
        <v>65.949435180204418</v>
      </c>
      <c r="AA363" s="52">
        <f t="shared" si="78"/>
        <v>-2.1813192381754192</v>
      </c>
      <c r="AB363" s="52">
        <f t="shared" si="79"/>
        <v>-2.1813192381754334</v>
      </c>
      <c r="AC363" s="52">
        <f t="shared" si="80"/>
        <v>-2.1813192381754192</v>
      </c>
      <c r="AF363">
        <v>2.12</v>
      </c>
      <c r="AG363">
        <v>1.79</v>
      </c>
      <c r="AH363" s="42" t="s">
        <v>496</v>
      </c>
    </row>
    <row r="364" spans="1:35" ht="15" x14ac:dyDescent="0.25">
      <c r="A364">
        <v>1.35</v>
      </c>
      <c r="B364">
        <v>5.41</v>
      </c>
      <c r="C364">
        <v>8.85</v>
      </c>
      <c r="D364" s="45">
        <f t="shared" si="81"/>
        <v>3.8577974572209905E-2</v>
      </c>
      <c r="E364" s="46">
        <f>IF(OR($A364="",$B364="",$C364=""),"",A364*'MPTO_working_3-way'!$I363)</f>
        <v>1.4020802656724836</v>
      </c>
      <c r="F364" s="47">
        <f>IF(OR($A364="",$B364="",$C364=""),"",B364*'MPTO_working_3-way'!$I363)</f>
        <v>5.6187068424356559</v>
      </c>
      <c r="G364" s="48">
        <f>IF(OR($A364="",$B364="",$C364=""),"",C364*'MPTO_working_3-way'!$I363)</f>
        <v>9.1914150749640573</v>
      </c>
      <c r="H364" s="46">
        <f>IF(OR($A364="",$B364="",$C364=""),"",'MPTO_working_3-way'!E363)</f>
        <v>1.3738501604501425</v>
      </c>
      <c r="I364" s="47">
        <f>IF(OR($A364="",$B364="",$C364=""),"",'MPTO_working_3-way'!F363)</f>
        <v>5.8145092915149563</v>
      </c>
      <c r="J364" s="48">
        <f>IF(OR($A364="",$B364="",$C364=""),"",'MPTO_working_3-way'!G363)</f>
        <v>9.9865156647727016</v>
      </c>
      <c r="K364" s="46">
        <f>IF(OR($A364="",$B364="",$C364=""),"",'OddsRatio_working_3-way'!H363)</f>
        <v>1.382113443238391</v>
      </c>
      <c r="L364" s="47">
        <f>IF(OR($A364="",$B364="",$C364=""),"",'OddsRatio_working_3-way'!I363)</f>
        <v>5.8146293848037276</v>
      </c>
      <c r="M364" s="48">
        <f>IF(OR($A364="",$B364="",$C364=""),"",'OddsRatio_working_3-way'!J363)</f>
        <v>9.5702586554896296</v>
      </c>
      <c r="N364" s="49">
        <f t="shared" si="82"/>
        <v>71.322592898800082</v>
      </c>
      <c r="O364" s="50">
        <f t="shared" si="83"/>
        <v>17.797689540366012</v>
      </c>
      <c r="P364" s="50">
        <f t="shared" si="84"/>
        <v>10.87971756083391</v>
      </c>
      <c r="Q364" t="s">
        <v>113</v>
      </c>
      <c r="R364" t="s">
        <v>59</v>
      </c>
      <c r="S364" s="40">
        <v>43994</v>
      </c>
      <c r="T364" s="52">
        <v>100</v>
      </c>
      <c r="U364" s="52">
        <f t="shared" si="72"/>
        <v>25.925925925925924</v>
      </c>
      <c r="V364" s="52">
        <f t="shared" si="73"/>
        <v>81.515711645101661</v>
      </c>
      <c r="W364" s="52">
        <f t="shared" si="74"/>
        <v>88.700564971751419</v>
      </c>
      <c r="X364" s="52">
        <f t="shared" si="75"/>
        <v>29.783723383146928</v>
      </c>
      <c r="Y364" s="52">
        <f t="shared" si="76"/>
        <v>85.373509102322657</v>
      </c>
      <c r="Z364" s="52">
        <f t="shared" si="77"/>
        <v>92.558362428972401</v>
      </c>
      <c r="AA364" s="52">
        <f t="shared" si="78"/>
        <v>-3.8577974572210039</v>
      </c>
      <c r="AB364" s="52">
        <f t="shared" si="79"/>
        <v>-3.8577974572209968</v>
      </c>
      <c r="AC364" s="52">
        <f t="shared" si="80"/>
        <v>-3.8577974572209826</v>
      </c>
      <c r="AF364">
        <v>1.69</v>
      </c>
      <c r="AG364">
        <v>2.23</v>
      </c>
      <c r="AH364" s="42" t="s">
        <v>499</v>
      </c>
    </row>
    <row r="365" spans="1:35" ht="15" x14ac:dyDescent="0.25">
      <c r="A365">
        <v>4.97</v>
      </c>
      <c r="B365">
        <v>3.39</v>
      </c>
      <c r="C365">
        <v>1.89</v>
      </c>
      <c r="D365" s="45">
        <f t="shared" si="81"/>
        <v>2.5293023298756934E-2</v>
      </c>
      <c r="E365" s="46">
        <f>IF(OR($A365="",$B365="",$C365=""),"",A365*'MPTO_working_3-way'!$I364)</f>
        <v>5.0957063257948221</v>
      </c>
      <c r="F365" s="47">
        <f>IF(OR($A365="",$B365="",$C365=""),"",B365*'MPTO_working_3-way'!$I364)</f>
        <v>3.4757433489827863</v>
      </c>
      <c r="G365" s="48">
        <f>IF(OR($A365="",$B365="",$C365=""),"",C365*'MPTO_working_3-way'!$I364)</f>
        <v>1.9378038140346505</v>
      </c>
      <c r="H365" s="46">
        <f>IF(OR($A365="",$B365="",$C365=""),"",'MPTO_working_3-way'!E364)</f>
        <v>5.1873613798781468</v>
      </c>
      <c r="I365" s="47">
        <f>IF(OR($A365="",$B365="",$C365=""),"",'MPTO_working_3-way'!F364)</f>
        <v>3.4897406844555667</v>
      </c>
      <c r="J365" s="48">
        <f>IF(OR($A365="",$B365="",$C365=""),"",'MPTO_working_3-way'!G364)</f>
        <v>1.9206040665437503</v>
      </c>
      <c r="K365" s="46">
        <f>IF(OR($A365="",$B365="",$C365=""),"",'OddsRatio_working_3-way'!H364)</f>
        <v>5.1368537936185108</v>
      </c>
      <c r="L365" s="47">
        <f>IF(OR($A365="",$B365="",$C365=""),"",'OddsRatio_working_3-way'!I364)</f>
        <v>3.4904485054781458</v>
      </c>
      <c r="M365" s="48">
        <f>IF(OR($A365="",$B365="",$C365=""),"",'OddsRatio_working_3-way'!J364)</f>
        <v>1.9274055104081798</v>
      </c>
      <c r="N365" s="49">
        <f t="shared" si="82"/>
        <v>19.624364829227499</v>
      </c>
      <c r="O365" s="50">
        <f t="shared" si="83"/>
        <v>28.77082395317424</v>
      </c>
      <c r="P365" s="50">
        <f t="shared" si="84"/>
        <v>51.604811217598247</v>
      </c>
      <c r="Q365" t="s">
        <v>179</v>
      </c>
      <c r="R365" t="s">
        <v>176</v>
      </c>
      <c r="S365" s="40">
        <v>43994</v>
      </c>
      <c r="T365" s="52">
        <v>100</v>
      </c>
      <c r="U365" s="52">
        <f t="shared" si="72"/>
        <v>79.879275653923543</v>
      </c>
      <c r="V365" s="52">
        <f t="shared" si="73"/>
        <v>70.501474926253692</v>
      </c>
      <c r="W365" s="52">
        <f t="shared" si="74"/>
        <v>47.089947089947096</v>
      </c>
      <c r="X365" s="52">
        <f t="shared" si="75"/>
        <v>82.408577983799233</v>
      </c>
      <c r="Y365" s="52">
        <f t="shared" si="76"/>
        <v>73.030777256129369</v>
      </c>
      <c r="Z365" s="52">
        <f t="shared" si="77"/>
        <v>49.619249419822772</v>
      </c>
      <c r="AA365" s="52">
        <f t="shared" si="78"/>
        <v>-2.5293023298756907</v>
      </c>
      <c r="AB365" s="52">
        <f t="shared" si="79"/>
        <v>-2.5293023298756765</v>
      </c>
      <c r="AC365" s="52">
        <f t="shared" si="80"/>
        <v>-2.5293023298756765</v>
      </c>
      <c r="AF365">
        <v>2.31</v>
      </c>
      <c r="AG365">
        <v>1.68</v>
      </c>
      <c r="AH365" s="42" t="s">
        <v>499</v>
      </c>
    </row>
    <row r="366" spans="1:35" ht="15" x14ac:dyDescent="0.25">
      <c r="A366">
        <v>3.2</v>
      </c>
      <c r="B366">
        <v>2.81</v>
      </c>
      <c r="C366">
        <v>2.74</v>
      </c>
      <c r="D366" s="45">
        <f t="shared" si="81"/>
        <v>3.3335389770631441E-2</v>
      </c>
      <c r="E366" s="46">
        <f>IF(OR($A366="",$B366="",$C366=""),"",A366*'MPTO_working_3-way'!$I365)</f>
        <v>3.306673247266021</v>
      </c>
      <c r="F366" s="47">
        <f>IF(OR($A366="",$B366="",$C366=""),"",B366*'MPTO_working_3-way'!$I365)</f>
        <v>2.9036724452554745</v>
      </c>
      <c r="G366" s="48">
        <f>IF(OR($A366="",$B366="",$C366=""),"",C366*'MPTO_working_3-way'!$I365)</f>
        <v>2.8313389679715302</v>
      </c>
      <c r="H366" s="46">
        <f>IF(OR($A366="",$B366="",$C366=""),"",'MPTO_working_3-way'!E365)</f>
        <v>3.3179798966462095</v>
      </c>
      <c r="I366" s="47">
        <f>IF(OR($A366="",$B366="",$C366=""),"",'MPTO_working_3-way'!F365)</f>
        <v>2.9005677581792808</v>
      </c>
      <c r="J366" s="48">
        <f>IF(OR($A366="",$B366="",$C366=""),"",'MPTO_working_3-way'!G365)</f>
        <v>2.8260426049945937</v>
      </c>
      <c r="K366" s="46">
        <f>IF(OR($A366="",$B366="",$C366=""),"",'OddsRatio_working_3-way'!H365)</f>
        <v>3.3121358744417972</v>
      </c>
      <c r="L366" s="47">
        <f>IF(OR($A366="",$B366="",$C366=""),"",'OddsRatio_working_3-way'!I365)</f>
        <v>2.9022572421543877</v>
      </c>
      <c r="M366" s="48">
        <f>IF(OR($A366="",$B366="",$C366=""),"",'OddsRatio_working_3-way'!J365)</f>
        <v>2.8286892825130581</v>
      </c>
      <c r="N366" s="49">
        <f t="shared" si="82"/>
        <v>30.241875299496453</v>
      </c>
      <c r="O366" s="50">
        <f t="shared" si="83"/>
        <v>34.439146248536886</v>
      </c>
      <c r="P366" s="50">
        <f t="shared" si="84"/>
        <v>35.318978451966657</v>
      </c>
      <c r="Q366" t="s">
        <v>121</v>
      </c>
      <c r="R366" t="s">
        <v>161</v>
      </c>
      <c r="S366" s="40">
        <v>43994</v>
      </c>
      <c r="T366" s="52">
        <v>100</v>
      </c>
      <c r="U366" s="52">
        <f t="shared" si="72"/>
        <v>68.75</v>
      </c>
      <c r="V366" s="52">
        <f t="shared" si="73"/>
        <v>64.412811387900362</v>
      </c>
      <c r="W366" s="52">
        <f t="shared" si="74"/>
        <v>63.503649635036496</v>
      </c>
      <c r="X366" s="52">
        <f t="shared" si="75"/>
        <v>72.083538977063142</v>
      </c>
      <c r="Y366" s="52">
        <f t="shared" si="76"/>
        <v>67.746350364963504</v>
      </c>
      <c r="Z366" s="52">
        <f t="shared" si="77"/>
        <v>66.837188612099638</v>
      </c>
      <c r="AA366" s="52">
        <f t="shared" si="78"/>
        <v>-3.3335389770631423</v>
      </c>
      <c r="AB366" s="52">
        <f t="shared" si="79"/>
        <v>-3.3335389770631423</v>
      </c>
      <c r="AC366" s="52">
        <f t="shared" si="80"/>
        <v>-3.3335389770631423</v>
      </c>
      <c r="AF366">
        <v>2.79</v>
      </c>
      <c r="AG366">
        <v>1.47</v>
      </c>
      <c r="AH366" s="42" t="s">
        <v>494</v>
      </c>
    </row>
    <row r="367" spans="1:35" ht="15" x14ac:dyDescent="0.25">
      <c r="A367">
        <v>1.83</v>
      </c>
      <c r="B367">
        <v>3.38</v>
      </c>
      <c r="C367">
        <v>5.19</v>
      </c>
      <c r="D367" s="45">
        <f t="shared" si="81"/>
        <v>3.4984302957682623E-2</v>
      </c>
      <c r="E367" s="46">
        <f>IF(OR($A367="",$B367="",$C367=""),"",A367*'MPTO_working_3-way'!$I366)</f>
        <v>1.8940212744125593</v>
      </c>
      <c r="F367" s="47">
        <f>IF(OR($A367="",$B367="",$C367=""),"",B367*'MPTO_working_3-way'!$I366)</f>
        <v>3.4982469439969672</v>
      </c>
      <c r="G367" s="48">
        <f>IF(OR($A367="",$B367="",$C367=""),"",C367*'MPTO_working_3-way'!$I366)</f>
        <v>5.3715685323503735</v>
      </c>
      <c r="H367" s="46">
        <f>IF(OR($A367="",$B367="",$C367=""),"",'MPTO_working_3-way'!E366)</f>
        <v>1.8699045576025222</v>
      </c>
      <c r="I367" s="47">
        <f>IF(OR($A367="",$B367="",$C367=""),"",'MPTO_working_3-way'!F366)</f>
        <v>3.5186915058100419</v>
      </c>
      <c r="J367" s="48">
        <f>IF(OR($A367="",$B367="",$C367=""),"",'MPTO_working_3-way'!G366)</f>
        <v>5.5243493335618625</v>
      </c>
      <c r="K367" s="46">
        <f>IF(OR($A367="",$B367="",$C367=""),"",'OddsRatio_working_3-way'!H366)</f>
        <v>1.8792346444881933</v>
      </c>
      <c r="L367" s="47">
        <f>IF(OR($A367="",$B367="",$C367=""),"",'OddsRatio_working_3-way'!I366)</f>
        <v>3.5211788600986744</v>
      </c>
      <c r="M367" s="48">
        <f>IF(OR($A367="",$B367="",$C367=""),"",'OddsRatio_working_3-way'!J366)</f>
        <v>5.4385459763922057</v>
      </c>
      <c r="N367" s="49">
        <f t="shared" si="82"/>
        <v>52.797717402100211</v>
      </c>
      <c r="O367" s="50">
        <f t="shared" si="83"/>
        <v>28.58574640409568</v>
      </c>
      <c r="P367" s="50">
        <f t="shared" si="84"/>
        <v>18.616536193804119</v>
      </c>
      <c r="Q367" t="s">
        <v>115</v>
      </c>
      <c r="R367" t="s">
        <v>157</v>
      </c>
      <c r="S367" s="40">
        <v>43994</v>
      </c>
      <c r="T367" s="52">
        <v>100</v>
      </c>
      <c r="U367" s="52">
        <f t="shared" si="72"/>
        <v>45.355191256830594</v>
      </c>
      <c r="V367" s="52">
        <f t="shared" si="73"/>
        <v>70.414201183431956</v>
      </c>
      <c r="W367" s="52">
        <f t="shared" si="74"/>
        <v>80.732177263969163</v>
      </c>
      <c r="X367" s="52">
        <f t="shared" si="75"/>
        <v>48.853621552598874</v>
      </c>
      <c r="Y367" s="52">
        <f t="shared" si="76"/>
        <v>73.912631479200215</v>
      </c>
      <c r="Z367" s="52">
        <f t="shared" si="77"/>
        <v>84.230607559737436</v>
      </c>
      <c r="AA367" s="52">
        <f t="shared" si="78"/>
        <v>-3.49843029576828</v>
      </c>
      <c r="AB367" s="52">
        <f t="shared" si="79"/>
        <v>-3.4984302957682587</v>
      </c>
      <c r="AC367" s="52">
        <f t="shared" si="80"/>
        <v>-3.4984302957682729</v>
      </c>
      <c r="AF367">
        <v>2.72</v>
      </c>
      <c r="AG367">
        <v>1.49</v>
      </c>
      <c r="AH367" s="42" t="s">
        <v>487</v>
      </c>
    </row>
    <row r="368" spans="1:35" ht="15" x14ac:dyDescent="0.25">
      <c r="A368">
        <v>3.34</v>
      </c>
      <c r="B368">
        <v>2.83</v>
      </c>
      <c r="C368">
        <v>2.63</v>
      </c>
      <c r="D368" s="45">
        <f t="shared" si="81"/>
        <v>3.298622494628356E-2</v>
      </c>
      <c r="E368" s="46">
        <f>IF(OR($A368="",$B368="",$C368=""),"",A368*'MPTO_working_3-way'!$I367)</f>
        <v>3.4501739913205869</v>
      </c>
      <c r="F368" s="47">
        <f>IF(OR($A368="",$B368="",$C368=""),"",B368*'MPTO_working_3-way'!$I367)</f>
        <v>2.9233510165979824</v>
      </c>
      <c r="G368" s="48">
        <f>IF(OR($A368="",$B368="",$C368=""),"",C368*'MPTO_working_3-way'!$I367)</f>
        <v>2.7167537716087256</v>
      </c>
      <c r="H368" s="46">
        <f>IF(OR($A368="",$B368="",$C368=""),"",'MPTO_working_3-way'!E367)</f>
        <v>3.4673367773373038</v>
      </c>
      <c r="I368" s="47">
        <f>IF(OR($A368="",$B368="",$C368=""),"",'MPTO_working_3-way'!F367)</f>
        <v>2.9208893294239755</v>
      </c>
      <c r="J368" s="48">
        <f>IF(OR($A368="",$B368="",$C368=""),"",'MPTO_working_3-way'!G367)</f>
        <v>2.70831896154447</v>
      </c>
      <c r="K368" s="46">
        <f>IF(OR($A368="",$B368="",$C368=""),"",'OddsRatio_working_3-way'!H367)</f>
        <v>3.4583247933329857</v>
      </c>
      <c r="L368" s="47">
        <f>IF(OR($A368="",$B368="",$C368=""),"",'OddsRatio_working_3-way'!I367)</f>
        <v>2.9225360563245149</v>
      </c>
      <c r="M368" s="48">
        <f>IF(OR($A368="",$B368="",$C368=""),"",'OddsRatio_working_3-way'!J367)</f>
        <v>2.7124228261251142</v>
      </c>
      <c r="N368" s="49">
        <f t="shared" si="82"/>
        <v>28.984045515259378</v>
      </c>
      <c r="O368" s="50">
        <f t="shared" si="83"/>
        <v>34.207318735323788</v>
      </c>
      <c r="P368" s="50">
        <f t="shared" si="84"/>
        <v>36.808635749416851</v>
      </c>
      <c r="Q368" t="s">
        <v>156</v>
      </c>
      <c r="R368" t="s">
        <v>160</v>
      </c>
      <c r="S368" s="40">
        <v>43994</v>
      </c>
      <c r="T368" s="52">
        <v>100</v>
      </c>
      <c r="U368" s="52">
        <f t="shared" si="72"/>
        <v>70.059880239520965</v>
      </c>
      <c r="V368" s="52">
        <f t="shared" si="73"/>
        <v>64.664310954063609</v>
      </c>
      <c r="W368" s="52">
        <f t="shared" si="74"/>
        <v>61.977186311787079</v>
      </c>
      <c r="X368" s="52">
        <f t="shared" si="75"/>
        <v>73.358502734149326</v>
      </c>
      <c r="Y368" s="52">
        <f t="shared" si="76"/>
        <v>67.96293344869197</v>
      </c>
      <c r="Z368" s="52">
        <f t="shared" si="77"/>
        <v>65.275808806415441</v>
      </c>
      <c r="AA368" s="52">
        <f t="shared" si="78"/>
        <v>-3.2986224946283613</v>
      </c>
      <c r="AB368" s="52">
        <f t="shared" si="79"/>
        <v>-3.2986224946283613</v>
      </c>
      <c r="AC368" s="52">
        <f t="shared" si="80"/>
        <v>-3.2986224946283613</v>
      </c>
      <c r="AF368">
        <v>2.91</v>
      </c>
      <c r="AG368">
        <v>1.43</v>
      </c>
      <c r="AH368" s="42" t="s">
        <v>496</v>
      </c>
    </row>
    <row r="369" spans="1:35" ht="15" x14ac:dyDescent="0.25">
      <c r="A369">
        <v>3.47</v>
      </c>
      <c r="B369">
        <v>2.9</v>
      </c>
      <c r="C369">
        <v>2.5</v>
      </c>
      <c r="D369" s="45">
        <f t="shared" si="81"/>
        <v>3.3012024247242255E-2</v>
      </c>
      <c r="E369" s="46">
        <f>IF(OR($A369="",$B369="",$C369=""),"",A369*'MPTO_working_3-way'!$I368)</f>
        <v>3.5845517241379308</v>
      </c>
      <c r="F369" s="47">
        <f>IF(OR($A369="",$B369="",$C369=""),"",B369*'MPTO_working_3-way'!$I368)</f>
        <v>2.9957348703170026</v>
      </c>
      <c r="G369" s="48">
        <f>IF(OR($A369="",$B369="",$C369=""),"",C369*'MPTO_working_3-way'!$I368)</f>
        <v>2.5825300606181054</v>
      </c>
      <c r="H369" s="46">
        <f>IF(OR($A369="",$B369="",$C369=""),"",'MPTO_working_3-way'!E368)</f>
        <v>3.6077583116231264</v>
      </c>
      <c r="I369" s="47">
        <f>IF(OR($A369="",$B369="",$C369=""),"",'MPTO_working_3-way'!F368)</f>
        <v>2.9955942765286068</v>
      </c>
      <c r="J369" s="48">
        <f>IF(OR($A369="",$B369="",$C369=""),"",'MPTO_working_3-way'!G368)</f>
        <v>2.5707205749612543</v>
      </c>
      <c r="K369" s="46">
        <f>IF(OR($A369="",$B369="",$C369=""),"",'OddsRatio_working_3-way'!H368)</f>
        <v>3.5955402795428961</v>
      </c>
      <c r="L369" s="47">
        <f>IF(OR($A369="",$B369="",$C369=""),"",'OddsRatio_working_3-way'!I368)</f>
        <v>2.9965694458022281</v>
      </c>
      <c r="M369" s="48">
        <f>IF(OR($A369="",$B369="",$C369=""),"",'OddsRatio_working_3-way'!J368)</f>
        <v>2.5762390361596532</v>
      </c>
      <c r="N369" s="49">
        <f t="shared" si="82"/>
        <v>27.897491149761432</v>
      </c>
      <c r="O369" s="50">
        <f t="shared" si="83"/>
        <v>33.380791134369716</v>
      </c>
      <c r="P369" s="50">
        <f t="shared" si="84"/>
        <v>38.72171771586887</v>
      </c>
      <c r="Q369" t="s">
        <v>446</v>
      </c>
      <c r="R369" t="s">
        <v>118</v>
      </c>
      <c r="S369" s="40">
        <v>43994</v>
      </c>
      <c r="T369" s="52">
        <v>100</v>
      </c>
      <c r="U369" s="52">
        <f t="shared" si="72"/>
        <v>71.181556195965413</v>
      </c>
      <c r="V369" s="52">
        <f t="shared" si="73"/>
        <v>65.517241379310349</v>
      </c>
      <c r="W369" s="52">
        <f t="shared" si="74"/>
        <v>60</v>
      </c>
      <c r="X369" s="52">
        <f t="shared" si="75"/>
        <v>74.482758620689665</v>
      </c>
      <c r="Y369" s="52">
        <f t="shared" si="76"/>
        <v>68.818443804034587</v>
      </c>
      <c r="Z369" s="52">
        <f t="shared" si="77"/>
        <v>63.301202424724238</v>
      </c>
      <c r="AA369" s="52">
        <f t="shared" si="78"/>
        <v>-3.3012024247242522</v>
      </c>
      <c r="AB369" s="52">
        <f t="shared" si="79"/>
        <v>-3.301202424724238</v>
      </c>
      <c r="AC369" s="52">
        <f t="shared" si="80"/>
        <v>-3.301202424724238</v>
      </c>
      <c r="AF369">
        <v>2.61</v>
      </c>
      <c r="AG369">
        <v>1.53</v>
      </c>
      <c r="AH369" s="42" t="s">
        <v>494</v>
      </c>
    </row>
    <row r="370" spans="1:35" ht="15" x14ac:dyDescent="0.25">
      <c r="A370">
        <v>2.88</v>
      </c>
      <c r="B370">
        <v>3.02</v>
      </c>
      <c r="C370">
        <v>2.81</v>
      </c>
      <c r="D370" s="45">
        <f t="shared" si="81"/>
        <v>3.4219936157788178E-2</v>
      </c>
      <c r="E370" s="46">
        <f>IF(OR($A370="",$B370="",$C370=""),"",A370*'MPTO_working_3-way'!$I369)</f>
        <v>2.9785534161344298</v>
      </c>
      <c r="F370" s="47">
        <f>IF(OR($A370="",$B370="",$C370=""),"",B370*'MPTO_working_3-way'!$I369)</f>
        <v>3.1233442071965203</v>
      </c>
      <c r="G370" s="48">
        <f>IF(OR($A370="",$B370="",$C370=""),"",C370*'MPTO_working_3-way'!$I369)</f>
        <v>2.9061580206033848</v>
      </c>
      <c r="H370" s="46">
        <f>IF(OR($A370="",$B370="",$C370=""),"",'MPTO_working_3-way'!E369)</f>
        <v>2.9778249401679524</v>
      </c>
      <c r="I370" s="47">
        <f>IF(OR($A370="",$B370="",$C370=""),"",'MPTO_working_3-way'!F369)</f>
        <v>3.1277447677797547</v>
      </c>
      <c r="J370" s="48">
        <f>IF(OR($A370="",$B370="",$C370=""),"",'MPTO_working_3-way'!G369)</f>
        <v>2.9030505309216776</v>
      </c>
      <c r="K370" s="46">
        <f>IF(OR($A370="",$B370="",$C370=""),"",'OddsRatio_working_3-way'!H369)</f>
        <v>2.9782265844256153</v>
      </c>
      <c r="L370" s="47">
        <f>IF(OR($A370="",$B370="",$C370=""),"",'OddsRatio_working_3-way'!I369)</f>
        <v>3.1255413300743302</v>
      </c>
      <c r="M370" s="48">
        <f>IF(OR($A370="",$B370="",$C370=""),"",'OddsRatio_working_3-way'!J369)</f>
        <v>2.9045692116012569</v>
      </c>
      <c r="N370" s="49">
        <f t="shared" si="82"/>
        <v>33.573344516271966</v>
      </c>
      <c r="O370" s="50">
        <f t="shared" si="83"/>
        <v>32.01696430690837</v>
      </c>
      <c r="P370" s="50">
        <f t="shared" si="84"/>
        <v>34.40969117681967</v>
      </c>
      <c r="Q370" t="s">
        <v>163</v>
      </c>
      <c r="R370" t="s">
        <v>60</v>
      </c>
      <c r="S370" s="40">
        <v>43994</v>
      </c>
      <c r="T370" s="52">
        <v>100</v>
      </c>
      <c r="U370" s="52">
        <f t="shared" si="72"/>
        <v>65.277777777777771</v>
      </c>
      <c r="V370" s="52">
        <f t="shared" si="73"/>
        <v>66.88741721854305</v>
      </c>
      <c r="W370" s="52">
        <f t="shared" si="74"/>
        <v>64.412811387900362</v>
      </c>
      <c r="X370" s="52">
        <f t="shared" si="75"/>
        <v>68.699771393556603</v>
      </c>
      <c r="Y370" s="52">
        <f t="shared" si="76"/>
        <v>70.309410834321866</v>
      </c>
      <c r="Z370" s="52">
        <f t="shared" si="77"/>
        <v>67.834805003679179</v>
      </c>
      <c r="AA370" s="52">
        <f t="shared" si="78"/>
        <v>-3.4219936157788311</v>
      </c>
      <c r="AB370" s="52">
        <f t="shared" si="79"/>
        <v>-3.4219936157788169</v>
      </c>
      <c r="AC370" s="52">
        <f t="shared" si="80"/>
        <v>-3.4219936157788169</v>
      </c>
      <c r="AF370">
        <v>2.63</v>
      </c>
      <c r="AG370">
        <v>1.52</v>
      </c>
      <c r="AH370" s="42" t="s">
        <v>492</v>
      </c>
    </row>
    <row r="371" spans="1:35" ht="15" x14ac:dyDescent="0.25">
      <c r="A371">
        <v>2.37</v>
      </c>
      <c r="B371">
        <v>3.44</v>
      </c>
      <c r="C371">
        <v>3.01</v>
      </c>
      <c r="D371" s="45">
        <f t="shared" si="81"/>
        <v>4.4864516309909286E-2</v>
      </c>
      <c r="E371" s="46">
        <f>IF(OR($A371="",$B371="",$C371=""),"",A371*'MPTO_working_3-way'!$I370)</f>
        <v>2.4763289036544851</v>
      </c>
      <c r="F371" s="47">
        <f>IF(OR($A371="",$B371="",$C371=""),"",B371*'MPTO_working_3-way'!$I370)</f>
        <v>3.594333936106088</v>
      </c>
      <c r="G371" s="48">
        <f>IF(OR($A371="",$B371="",$C371=""),"",C371*'MPTO_working_3-way'!$I370)</f>
        <v>3.1450421940928268</v>
      </c>
      <c r="H371" s="46">
        <f>IF(OR($A371="",$B371="",$C371=""),"",'MPTO_working_3-way'!E370)</f>
        <v>2.4570864356282183</v>
      </c>
      <c r="I371" s="47">
        <f>IF(OR($A371="",$B371="",$C371=""),"",'MPTO_working_3-way'!F370)</f>
        <v>3.6265674778011254</v>
      </c>
      <c r="J371" s="48">
        <f>IF(OR($A371="",$B371="",$C371=""),"",'MPTO_working_3-way'!G370)</f>
        <v>3.1518788798150204</v>
      </c>
      <c r="K371" s="46">
        <f>IF(OR($A371="",$B371="",$C371=""),"",'OddsRatio_working_3-way'!H370)</f>
        <v>2.4656063413001199</v>
      </c>
      <c r="L371" s="47">
        <f>IF(OR($A371="",$B371="",$C371=""),"",'OddsRatio_working_3-way'!I370)</f>
        <v>3.6102769874250304</v>
      </c>
      <c r="M371" s="48">
        <f>IF(OR($A371="",$B371="",$C371=""),"",'OddsRatio_working_3-way'!J370)</f>
        <v>3.1502691576738977</v>
      </c>
      <c r="N371" s="49">
        <f t="shared" si="82"/>
        <v>40.38235787355358</v>
      </c>
      <c r="O371" s="50">
        <f t="shared" si="83"/>
        <v>27.821566325674997</v>
      </c>
      <c r="P371" s="50">
        <f t="shared" si="84"/>
        <v>31.79607580077143</v>
      </c>
      <c r="Q371" t="s">
        <v>336</v>
      </c>
      <c r="R371" t="s">
        <v>164</v>
      </c>
      <c r="S371" s="40">
        <v>43994</v>
      </c>
      <c r="T371" s="52">
        <v>100</v>
      </c>
      <c r="U371" s="52">
        <f t="shared" si="72"/>
        <v>57.805907172995774</v>
      </c>
      <c r="V371" s="52">
        <f t="shared" si="73"/>
        <v>70.930232558139537</v>
      </c>
      <c r="W371" s="52">
        <f t="shared" si="74"/>
        <v>66.777408637873762</v>
      </c>
      <c r="X371" s="52">
        <f t="shared" si="75"/>
        <v>62.292358803986716</v>
      </c>
      <c r="Y371" s="52">
        <f t="shared" si="76"/>
        <v>75.41668418913045</v>
      </c>
      <c r="Z371" s="52">
        <f t="shared" si="77"/>
        <v>71.26386026886469</v>
      </c>
      <c r="AA371" s="52">
        <f t="shared" si="78"/>
        <v>-4.4864516309909419</v>
      </c>
      <c r="AB371" s="52">
        <f t="shared" si="79"/>
        <v>-4.4864516309909135</v>
      </c>
      <c r="AC371" s="52">
        <f t="shared" si="80"/>
        <v>-4.4864516309909277</v>
      </c>
      <c r="AF371">
        <v>1.92</v>
      </c>
      <c r="AG371">
        <v>1.93</v>
      </c>
      <c r="AH371" s="42" t="s">
        <v>489</v>
      </c>
    </row>
    <row r="372" spans="1:35" ht="15" x14ac:dyDescent="0.25">
      <c r="A372">
        <v>2</v>
      </c>
      <c r="B372">
        <v>3.35</v>
      </c>
      <c r="C372">
        <v>4.13</v>
      </c>
      <c r="D372" s="45">
        <f t="shared" si="81"/>
        <v>4.0638213291894099E-2</v>
      </c>
      <c r="E372" s="46">
        <f>IF(OR($A372="",$B372="",$C372=""),"",A372*'MPTO_working_3-way'!$I371)</f>
        <v>2.0812764265837882</v>
      </c>
      <c r="F372" s="47">
        <f>IF(OR($A372="",$B372="",$C372=""),"",B372*'MPTO_working_3-way'!$I371)</f>
        <v>3.4861380145278451</v>
      </c>
      <c r="G372" s="48">
        <f>IF(OR($A372="",$B372="",$C372=""),"",C372*'MPTO_working_3-way'!$I371)</f>
        <v>4.2978358208955223</v>
      </c>
      <c r="H372" s="46">
        <f>IF(OR($A372="",$B372="",$C372=""),"",'MPTO_working_3-way'!E371)</f>
        <v>2.0556931306027439</v>
      </c>
      <c r="I372" s="47">
        <f>IF(OR($A372="",$B372="",$C372=""),"",'MPTO_working_3-way'!F371)</f>
        <v>3.5092473209190258</v>
      </c>
      <c r="J372" s="48">
        <f>IF(OR($A372="",$B372="",$C372=""),"",'MPTO_working_3-way'!G371)</f>
        <v>4.3747463834945064</v>
      </c>
      <c r="K372" s="46">
        <f>IF(OR($A372="",$B372="",$C372=""),"",'OddsRatio_working_3-way'!H371)</f>
        <v>2.0658684751190206</v>
      </c>
      <c r="L372" s="47">
        <f>IF(OR($A372="",$B372="",$C372=""),"",'OddsRatio_working_3-way'!I371)</f>
        <v>3.5047909165296991</v>
      </c>
      <c r="M372" s="48">
        <f>IF(OR($A372="",$B372="",$C372=""),"",'OddsRatio_working_3-way'!J371)</f>
        <v>4.3361683271225351</v>
      </c>
      <c r="N372" s="49">
        <f t="shared" si="82"/>
        <v>48.047437967738013</v>
      </c>
      <c r="O372" s="50">
        <f t="shared" si="83"/>
        <v>28.685037592679414</v>
      </c>
      <c r="P372" s="50">
        <f t="shared" si="84"/>
        <v>23.267524439582573</v>
      </c>
      <c r="Q372" t="s">
        <v>127</v>
      </c>
      <c r="R372" t="s">
        <v>131</v>
      </c>
      <c r="S372" s="40">
        <v>43994</v>
      </c>
      <c r="T372" s="52">
        <v>100</v>
      </c>
      <c r="U372" s="52">
        <f t="shared" si="72"/>
        <v>50</v>
      </c>
      <c r="V372" s="52">
        <f t="shared" si="73"/>
        <v>70.149253731343279</v>
      </c>
      <c r="W372" s="52">
        <f t="shared" si="74"/>
        <v>75.786924939467312</v>
      </c>
      <c r="X372" s="52">
        <f t="shared" si="75"/>
        <v>54.063821329189402</v>
      </c>
      <c r="Y372" s="52">
        <f t="shared" si="76"/>
        <v>74.213075060532688</v>
      </c>
      <c r="Z372" s="52">
        <f t="shared" si="77"/>
        <v>79.850746268656707</v>
      </c>
      <c r="AA372" s="52">
        <f t="shared" si="78"/>
        <v>-4.0638213291894019</v>
      </c>
      <c r="AB372" s="52">
        <f t="shared" si="79"/>
        <v>-4.063821329189409</v>
      </c>
      <c r="AC372" s="52">
        <f t="shared" si="80"/>
        <v>-4.0638213291893948</v>
      </c>
      <c r="AF372">
        <v>1.93</v>
      </c>
      <c r="AG372">
        <v>1.93</v>
      </c>
      <c r="AH372" s="42" t="s">
        <v>492</v>
      </c>
    </row>
    <row r="373" spans="1:35" s="52" customFormat="1" ht="15" x14ac:dyDescent="0.25">
      <c r="A373">
        <v>5.21</v>
      </c>
      <c r="B373">
        <v>4.0999999999999996</v>
      </c>
      <c r="C373">
        <v>1.65</v>
      </c>
      <c r="D373" s="45">
        <f t="shared" si="81"/>
        <v>4.1901624739506982E-2</v>
      </c>
      <c r="E373" s="46">
        <f>IF(OR($A373="",$B373="",$C373=""),"",A373*'MPTO_working_3-way'!$I372)</f>
        <v>5.4283074648928311</v>
      </c>
      <c r="F373" s="47">
        <f>IF(OR($A373="",$B373="",$C373=""),"",B373*'MPTO_working_3-way'!$I372)</f>
        <v>4.2717966614319787</v>
      </c>
      <c r="G373" s="48">
        <f>IF(OR($A373="",$B373="",$C373=""),"",C373*'MPTO_working_3-way'!$I372)</f>
        <v>1.7191376808201864</v>
      </c>
      <c r="H373" s="46">
        <f>IF(OR($A373="",$B373="",$C373=""),"",'MPTO_working_3-way'!E372)</f>
        <v>5.6188812396542707</v>
      </c>
      <c r="I373" s="47">
        <f>IF(OR($A373="",$B373="",$C373=""),"",'MPTO_working_3-way'!F372)</f>
        <v>4.349050802771397</v>
      </c>
      <c r="J373" s="48">
        <f>IF(OR($A373="",$B373="",$C373=""),"",'MPTO_working_3-way'!G372)</f>
        <v>1.6889227336292041</v>
      </c>
      <c r="K373" s="46">
        <f>IF(OR($A373="",$B373="",$C373=""),"",'OddsRatio_working_3-way'!H372)</f>
        <v>5.5293592427035065</v>
      </c>
      <c r="L373" s="47">
        <f>IF(OR($A373="",$B373="",$C373=""),"",'OddsRatio_working_3-way'!I372)</f>
        <v>4.3351576371450991</v>
      </c>
      <c r="M373" s="48">
        <f>IF(OR($A373="",$B373="",$C373=""),"",'OddsRatio_working_3-way'!J372)</f>
        <v>1.6993072464981656</v>
      </c>
      <c r="N373" s="49">
        <f t="shared" si="82"/>
        <v>18.421948396759479</v>
      </c>
      <c r="O373" s="50">
        <f t="shared" si="83"/>
        <v>23.409353938321189</v>
      </c>
      <c r="P373" s="50">
        <f t="shared" si="84"/>
        <v>58.168697664919321</v>
      </c>
      <c r="Q373" t="s">
        <v>67</v>
      </c>
      <c r="R373" t="s">
        <v>65</v>
      </c>
      <c r="S373" s="40">
        <v>43994</v>
      </c>
      <c r="T373" s="52">
        <v>100</v>
      </c>
      <c r="U373" s="52">
        <f t="shared" si="72"/>
        <v>80.806142034548941</v>
      </c>
      <c r="V373" s="52">
        <f t="shared" si="73"/>
        <v>75.609756097560975</v>
      </c>
      <c r="W373" s="52">
        <f t="shared" si="74"/>
        <v>39.393939393939398</v>
      </c>
      <c r="X373" s="52">
        <f t="shared" si="75"/>
        <v>84.996304508499634</v>
      </c>
      <c r="Y373" s="52">
        <f t="shared" si="76"/>
        <v>79.799918571511668</v>
      </c>
      <c r="Z373" s="52">
        <f t="shared" si="77"/>
        <v>43.584101867890077</v>
      </c>
      <c r="AA373" s="52">
        <f t="shared" si="78"/>
        <v>-4.1901624739506929</v>
      </c>
      <c r="AB373" s="52">
        <f t="shared" si="79"/>
        <v>-4.1901624739506929</v>
      </c>
      <c r="AC373" s="52">
        <f t="shared" si="80"/>
        <v>-4.1901624739506786</v>
      </c>
      <c r="AD373" s="53"/>
      <c r="AE373" s="53"/>
      <c r="AF373">
        <v>1.63</v>
      </c>
      <c r="AG373">
        <v>2.3199999999999998</v>
      </c>
      <c r="AH373" s="53" t="s">
        <v>496</v>
      </c>
      <c r="AI373" s="53"/>
    </row>
    <row r="374" spans="1:35" ht="15" x14ac:dyDescent="0.25">
      <c r="A374">
        <v>1.76</v>
      </c>
      <c r="B374">
        <v>3.67</v>
      </c>
      <c r="C374">
        <v>5.12</v>
      </c>
      <c r="D374" s="45">
        <f t="shared" si="81"/>
        <v>3.5973882214515918E-2</v>
      </c>
      <c r="E374" s="46">
        <f>IF(OR($A374="",$B374="",$C374=""),"",A374*'MPTO_working_3-way'!$I373)</f>
        <v>1.8233140326975481</v>
      </c>
      <c r="F374" s="47">
        <f>IF(OR($A374="",$B374="",$C374=""),"",B374*'MPTO_working_3-way'!$I373)</f>
        <v>3.8020241477272734</v>
      </c>
      <c r="G374" s="48">
        <f>IF(OR($A374="",$B374="",$C374=""),"",C374*'MPTO_working_3-way'!$I373)</f>
        <v>5.3041862769383217</v>
      </c>
      <c r="H374" s="46">
        <f>IF(OR($A374="",$B374="",$C374=""),"",'MPTO_working_3-way'!E373)</f>
        <v>1.7979450505734678</v>
      </c>
      <c r="I374" s="47">
        <f>IF(OR($A374="",$B374="",$C374=""),"",'MPTO_working_3-way'!F373)</f>
        <v>3.8389444566888975</v>
      </c>
      <c r="J374" s="48">
        <f>IF(OR($A374="",$B374="",$C374=""),"",'MPTO_working_3-way'!G373)</f>
        <v>5.4549062937653527</v>
      </c>
      <c r="K374" s="46">
        <f>IF(OR($A374="",$B374="",$C374=""),"",'OddsRatio_working_3-way'!H373)</f>
        <v>1.8072803295123634</v>
      </c>
      <c r="L374" s="47">
        <f>IF(OR($A374="",$B374="",$C374=""),"",'OddsRatio_working_3-way'!I373)</f>
        <v>3.8361032628921188</v>
      </c>
      <c r="M374" s="48">
        <f>IF(OR($A374="",$B374="",$C374=""),"",'OddsRatio_working_3-way'!J373)</f>
        <v>5.3763091547249173</v>
      </c>
      <c r="N374" s="49">
        <f t="shared" si="82"/>
        <v>54.845187502918776</v>
      </c>
      <c r="O374" s="50">
        <f t="shared" si="83"/>
        <v>26.301779292952876</v>
      </c>
      <c r="P374" s="50">
        <f t="shared" si="84"/>
        <v>18.85303320412833</v>
      </c>
      <c r="Q374" t="s">
        <v>447</v>
      </c>
      <c r="R374" t="s">
        <v>237</v>
      </c>
      <c r="S374" s="40">
        <v>44024</v>
      </c>
      <c r="T374" s="52">
        <v>100</v>
      </c>
      <c r="U374" s="52">
        <f t="shared" si="72"/>
        <v>43.181818181818187</v>
      </c>
      <c r="V374" s="52">
        <f t="shared" si="73"/>
        <v>72.752043596730246</v>
      </c>
      <c r="W374" s="52">
        <f t="shared" si="74"/>
        <v>80.46875</v>
      </c>
      <c r="X374" s="52">
        <f t="shared" si="75"/>
        <v>46.779206403269754</v>
      </c>
      <c r="Y374" s="52">
        <f t="shared" si="76"/>
        <v>76.349431818181827</v>
      </c>
      <c r="Z374" s="52">
        <f t="shared" si="77"/>
        <v>84.066138221451581</v>
      </c>
      <c r="AA374" s="52">
        <f t="shared" si="78"/>
        <v>-3.5973882214515669</v>
      </c>
      <c r="AB374" s="52">
        <f t="shared" si="79"/>
        <v>-3.5973882214515811</v>
      </c>
      <c r="AC374" s="52">
        <f t="shared" si="80"/>
        <v>-3.5973882214515811</v>
      </c>
      <c r="AF374">
        <v>1.79</v>
      </c>
      <c r="AG374">
        <v>2.09</v>
      </c>
    </row>
    <row r="375" spans="1:35" ht="15" x14ac:dyDescent="0.25">
      <c r="A375">
        <v>1.87</v>
      </c>
      <c r="B375">
        <v>4.01</v>
      </c>
      <c r="C375">
        <v>4.1900000000000004</v>
      </c>
      <c r="D375" s="45">
        <f t="shared" si="81"/>
        <v>2.2799401379134832E-2</v>
      </c>
      <c r="E375" s="46">
        <f>IF(OR($A375="",$B375="",$C375=""),"",A375*'MPTO_working_3-way'!$I374)</f>
        <v>1.9126348805789823</v>
      </c>
      <c r="F375" s="47">
        <f>IF(OR($A375="",$B375="",$C375=""),"",B375*'MPTO_working_3-way'!$I374)</f>
        <v>4.1014255995303301</v>
      </c>
      <c r="G375" s="48">
        <f>IF(OR($A375="",$B375="",$C375=""),"",C375*'MPTO_working_3-way'!$I374)</f>
        <v>4.2855294917785756</v>
      </c>
      <c r="H375" s="46">
        <f>IF(OR($A375="",$B375="",$C375=""),"",'MPTO_working_3-way'!E374)</f>
        <v>1.896958871652042</v>
      </c>
      <c r="I375" s="47">
        <f>IF(OR($A375="",$B375="",$C375=""),"",'MPTO_working_3-way'!F374)</f>
        <v>4.1360468544512479</v>
      </c>
      <c r="J375" s="48">
        <f>IF(OR($A375="",$B375="",$C375=""),"",'MPTO_working_3-way'!G374)</f>
        <v>4.3278112015319925</v>
      </c>
      <c r="K375" s="46">
        <f>IF(OR($A375="",$B375="",$C375=""),"",'OddsRatio_working_3-way'!H374)</f>
        <v>1.9028872868742366</v>
      </c>
      <c r="L375" s="47">
        <f>IF(OR($A375="",$B375="",$C375=""),"",'OddsRatio_working_3-way'!I374)</f>
        <v>4.1237824522890234</v>
      </c>
      <c r="M375" s="48">
        <f>IF(OR($A375="",$B375="",$C375=""),"",'OddsRatio_working_3-way'!J374)</f>
        <v>4.3105867185388655</v>
      </c>
      <c r="N375" s="49">
        <f t="shared" si="82"/>
        <v>52.283894336240778</v>
      </c>
      <c r="O375" s="50">
        <f t="shared" si="83"/>
        <v>24.381766186725752</v>
      </c>
      <c r="P375" s="50">
        <f t="shared" si="84"/>
        <v>23.33433947703347</v>
      </c>
      <c r="Q375" t="s">
        <v>363</v>
      </c>
      <c r="R375" t="s">
        <v>367</v>
      </c>
      <c r="S375" s="40">
        <v>44024</v>
      </c>
      <c r="T375" s="52">
        <v>100</v>
      </c>
      <c r="U375" s="52">
        <f t="shared" si="72"/>
        <v>46.524064171122987</v>
      </c>
      <c r="V375" s="52">
        <f t="shared" si="73"/>
        <v>75.062344139650875</v>
      </c>
      <c r="W375" s="52">
        <f t="shared" si="74"/>
        <v>76.133651551312653</v>
      </c>
      <c r="X375" s="52">
        <f t="shared" si="75"/>
        <v>48.804004309036472</v>
      </c>
      <c r="Y375" s="52">
        <f t="shared" si="76"/>
        <v>77.342284277564346</v>
      </c>
      <c r="Z375" s="52">
        <f t="shared" si="77"/>
        <v>78.413591689226124</v>
      </c>
      <c r="AA375" s="52">
        <f t="shared" si="78"/>
        <v>-2.2799401379134849</v>
      </c>
      <c r="AB375" s="52">
        <f t="shared" si="79"/>
        <v>-2.2799401379134707</v>
      </c>
      <c r="AC375" s="52">
        <f t="shared" si="80"/>
        <v>-2.2799401379134707</v>
      </c>
      <c r="AF375">
        <v>1.55</v>
      </c>
      <c r="AG375">
        <v>2.6</v>
      </c>
    </row>
    <row r="376" spans="1:35" ht="15" x14ac:dyDescent="0.25">
      <c r="A376">
        <v>2.56</v>
      </c>
      <c r="B376">
        <v>3.46</v>
      </c>
      <c r="C376">
        <v>2.93</v>
      </c>
      <c r="D376" s="45">
        <f t="shared" si="81"/>
        <v>2.0939269368107416E-2</v>
      </c>
      <c r="E376" s="46">
        <f>IF(OR($A376="",$B376="",$C376=""),"",A376*'MPTO_working_3-way'!$I375)</f>
        <v>2.6136045295823549</v>
      </c>
      <c r="F376" s="47">
        <f>IF(OR($A376="",$B376="",$C376=""),"",B376*'MPTO_working_3-way'!$I375)</f>
        <v>3.5324498720136517</v>
      </c>
      <c r="G376" s="48">
        <f>IF(OR($A376="",$B376="",$C376=""),"",C376*'MPTO_working_3-way'!$I375)</f>
        <v>2.991352059248555</v>
      </c>
      <c r="H376" s="46">
        <f>IF(OR($A376="",$B376="",$C376=""),"",'MPTO_working_3-way'!E375)</f>
        <v>2.6065747375424033</v>
      </c>
      <c r="I376" s="47">
        <f>IF(OR($A376="",$B376="",$C376=""),"",'MPTO_working_3-way'!F375)</f>
        <v>3.545626734371123</v>
      </c>
      <c r="J376" s="48">
        <f>IF(OR($A376="",$B376="",$C376=""),"",'MPTO_working_3-way'!G375)</f>
        <v>2.9911715105798962</v>
      </c>
      <c r="K376" s="46">
        <f>IF(OR($A376="",$B376="",$C376=""),"",'OddsRatio_working_3-way'!H375)</f>
        <v>2.6099028975605121</v>
      </c>
      <c r="L376" s="47">
        <f>IF(OR($A376="",$B376="",$C376=""),"",'OddsRatio_working_3-way'!I375)</f>
        <v>3.5386930307685001</v>
      </c>
      <c r="M376" s="48">
        <f>IF(OR($A376="",$B376="",$C376=""),"",'OddsRatio_working_3-way'!J375)</f>
        <v>2.9917388412126855</v>
      </c>
      <c r="N376" s="49">
        <f t="shared" si="82"/>
        <v>38.261335587744661</v>
      </c>
      <c r="O376" s="50">
        <f t="shared" si="83"/>
        <v>28.308965059140554</v>
      </c>
      <c r="P376" s="50">
        <f t="shared" si="84"/>
        <v>33.429699353114785</v>
      </c>
      <c r="Q376" t="s">
        <v>74</v>
      </c>
      <c r="R376" t="s">
        <v>135</v>
      </c>
      <c r="S376" s="40">
        <v>44024</v>
      </c>
      <c r="T376" s="52">
        <v>100</v>
      </c>
      <c r="U376" s="52">
        <f t="shared" si="72"/>
        <v>60.9375</v>
      </c>
      <c r="V376" s="52">
        <f t="shared" si="73"/>
        <v>71.098265895953759</v>
      </c>
      <c r="W376" s="52">
        <f t="shared" si="74"/>
        <v>65.870307167235495</v>
      </c>
      <c r="X376" s="52">
        <f t="shared" si="75"/>
        <v>63.031426936810739</v>
      </c>
      <c r="Y376" s="52">
        <f t="shared" si="76"/>
        <v>73.192192832764505</v>
      </c>
      <c r="Z376" s="52">
        <f t="shared" si="77"/>
        <v>67.964234104046241</v>
      </c>
      <c r="AA376" s="52">
        <f t="shared" si="78"/>
        <v>-2.0939269368107389</v>
      </c>
      <c r="AB376" s="52">
        <f t="shared" si="79"/>
        <v>-2.093926936810746</v>
      </c>
      <c r="AC376" s="52">
        <f t="shared" si="80"/>
        <v>-2.093926936810746</v>
      </c>
      <c r="AD376" s="42" t="s">
        <v>513</v>
      </c>
      <c r="AF376">
        <v>1.95</v>
      </c>
      <c r="AG376">
        <v>1.95</v>
      </c>
    </row>
    <row r="377" spans="1:35" ht="15" x14ac:dyDescent="0.25">
      <c r="A377">
        <v>2.37</v>
      </c>
      <c r="B377">
        <v>3.11</v>
      </c>
      <c r="C377">
        <v>3.38</v>
      </c>
      <c r="D377" s="45">
        <f t="shared" si="81"/>
        <v>3.9342324795851313E-2</v>
      </c>
      <c r="E377" s="46">
        <f>IF(OR($A377="",$B377="",$C377=""),"",A377*'MPTO_working_3-way'!$I376)</f>
        <v>2.4632413097661678</v>
      </c>
      <c r="F377" s="47">
        <f>IF(OR($A377="",$B377="",$C377=""),"",B377*'MPTO_working_3-way'!$I376)</f>
        <v>3.2323546301150974</v>
      </c>
      <c r="G377" s="48">
        <f>IF(OR($A377="",$B377="",$C377=""),"",C377*'MPTO_working_3-way'!$I376)</f>
        <v>3.5129770578099775</v>
      </c>
      <c r="H377" s="46">
        <f>IF(OR($A377="",$B377="",$C377=""),"",'MPTO_working_3-way'!E376)</f>
        <v>2.4460234775897551</v>
      </c>
      <c r="I377" s="47">
        <f>IF(OR($A377="",$B377="",$C377=""),"",'MPTO_working_3-way'!F376)</f>
        <v>3.2422341187834318</v>
      </c>
      <c r="J377" s="48">
        <f>IF(OR($A377="",$B377="",$C377=""),"",'MPTO_working_3-way'!G376)</f>
        <v>3.5367697449446971</v>
      </c>
      <c r="K377" s="46">
        <f>IF(OR($A377="",$B377="",$C377=""),"",'OddsRatio_working_3-way'!H376)</f>
        <v>2.4535871088512877</v>
      </c>
      <c r="L377" s="47">
        <f>IF(OR($A377="",$B377="",$C377=""),"",'OddsRatio_working_3-way'!I376)</f>
        <v>3.238736350128625</v>
      </c>
      <c r="M377" s="48">
        <f>IF(OR($A377="",$B377="",$C377=""),"",'OddsRatio_working_3-way'!J376)</f>
        <v>3.5252097219460312</v>
      </c>
      <c r="N377" s="49">
        <f t="shared" si="82"/>
        <v>40.596915780651983</v>
      </c>
      <c r="O377" s="50">
        <f t="shared" si="83"/>
        <v>30.937199485577239</v>
      </c>
      <c r="P377" s="50">
        <f t="shared" si="84"/>
        <v>28.465884733770775</v>
      </c>
      <c r="Q377" t="s">
        <v>254</v>
      </c>
      <c r="R377" t="s">
        <v>276</v>
      </c>
      <c r="S377" s="40">
        <v>44024</v>
      </c>
      <c r="T377" s="52">
        <v>100</v>
      </c>
      <c r="U377" s="52">
        <f t="shared" si="72"/>
        <v>57.805907172995774</v>
      </c>
      <c r="V377" s="52">
        <f t="shared" si="73"/>
        <v>67.845659163987136</v>
      </c>
      <c r="W377" s="52">
        <f t="shared" si="74"/>
        <v>70.414201183431956</v>
      </c>
      <c r="X377" s="52">
        <f t="shared" si="75"/>
        <v>61.740139652580915</v>
      </c>
      <c r="Y377" s="52">
        <f t="shared" si="76"/>
        <v>71.779891643572256</v>
      </c>
      <c r="Z377" s="52">
        <f t="shared" si="77"/>
        <v>74.348433663017076</v>
      </c>
      <c r="AA377" s="52">
        <f t="shared" si="78"/>
        <v>-3.9342324795851411</v>
      </c>
      <c r="AB377" s="52">
        <f t="shared" si="79"/>
        <v>-3.9342324795851198</v>
      </c>
      <c r="AC377" s="52">
        <f t="shared" si="80"/>
        <v>-3.9342324795851198</v>
      </c>
      <c r="AF377">
        <v>2.5</v>
      </c>
      <c r="AG377">
        <v>1.55</v>
      </c>
    </row>
    <row r="378" spans="1:35" ht="15" x14ac:dyDescent="0.25">
      <c r="A378">
        <v>2.54</v>
      </c>
      <c r="B378">
        <v>2.72</v>
      </c>
      <c r="C378">
        <v>3.47</v>
      </c>
      <c r="D378" s="45">
        <f t="shared" si="81"/>
        <v>4.9532284265449977E-2</v>
      </c>
      <c r="E378" s="46">
        <f>IF(OR($A378="",$B378="",$C378=""),"",A378*'MPTO_working_3-way'!$I377)</f>
        <v>2.6658120020342428</v>
      </c>
      <c r="F378" s="47">
        <f>IF(OR($A378="",$B378="",$C378=""),"",B378*'MPTO_working_3-way'!$I377)</f>
        <v>2.854727813202024</v>
      </c>
      <c r="G378" s="48">
        <f>IF(OR($A378="",$B378="",$C378=""),"",C378*'MPTO_working_3-way'!$I377)</f>
        <v>3.6418770264011116</v>
      </c>
      <c r="H378" s="46">
        <f>IF(OR($A378="",$B378="",$C378=""),"",'MPTO_working_3-way'!E377)</f>
        <v>2.6511835709400886</v>
      </c>
      <c r="I378" s="47">
        <f>IF(OR($A378="",$B378="",$C378=""),"",'MPTO_working_3-way'!F377)</f>
        <v>2.8478969773266232</v>
      </c>
      <c r="J378" s="48">
        <f>IF(OR($A378="",$B378="",$C378=""),"",'MPTO_working_3-way'!G377)</f>
        <v>3.6808866153203015</v>
      </c>
      <c r="K378" s="46">
        <f>IF(OR($A378="",$B378="",$C378=""),"",'OddsRatio_working_3-way'!H377)</f>
        <v>2.6583982113527762</v>
      </c>
      <c r="L378" s="47">
        <f>IF(OR($A378="",$B378="",$C378=""),"",'OddsRatio_working_3-way'!I377)</f>
        <v>2.8522369633290747</v>
      </c>
      <c r="M378" s="48">
        <f>IF(OR($A378="",$B378="",$C378=""),"",'OddsRatio_working_3-way'!J377)</f>
        <v>3.6598984298969848</v>
      </c>
      <c r="N378" s="49">
        <f t="shared" si="82"/>
        <v>37.512022574619451</v>
      </c>
      <c r="O378" s="50">
        <f t="shared" si="83"/>
        <v>35.02960931600493</v>
      </c>
      <c r="P378" s="50">
        <f t="shared" si="84"/>
        <v>27.45836810937562</v>
      </c>
      <c r="Q378" t="s">
        <v>328</v>
      </c>
      <c r="R378" t="s">
        <v>449</v>
      </c>
      <c r="S378" s="40">
        <v>44024</v>
      </c>
      <c r="T378" s="52">
        <v>100</v>
      </c>
      <c r="U378" s="52">
        <f t="shared" si="72"/>
        <v>60.629921259842511</v>
      </c>
      <c r="V378" s="52">
        <f t="shared" si="73"/>
        <v>63.235294117647051</v>
      </c>
      <c r="W378" s="52">
        <f t="shared" si="74"/>
        <v>71.181556195965413</v>
      </c>
      <c r="X378" s="52">
        <f t="shared" si="75"/>
        <v>65.583149686387515</v>
      </c>
      <c r="Y378" s="52">
        <f t="shared" si="76"/>
        <v>68.188522544192054</v>
      </c>
      <c r="Z378" s="52">
        <f t="shared" si="77"/>
        <v>76.134784622510423</v>
      </c>
      <c r="AA378" s="52">
        <f t="shared" si="78"/>
        <v>-4.9532284265450031</v>
      </c>
      <c r="AB378" s="52">
        <f t="shared" si="79"/>
        <v>-4.9532284265450031</v>
      </c>
      <c r="AC378" s="52">
        <f t="shared" si="80"/>
        <v>-4.9532284265450102</v>
      </c>
      <c r="AF378">
        <v>2.77</v>
      </c>
      <c r="AG378">
        <v>1.45</v>
      </c>
    </row>
    <row r="379" spans="1:35" ht="15" x14ac:dyDescent="0.25">
      <c r="A379">
        <v>1.84</v>
      </c>
      <c r="B379">
        <v>3.79</v>
      </c>
      <c r="C379">
        <v>4.5999999999999996</v>
      </c>
      <c r="D379" s="45">
        <f t="shared" si="81"/>
        <v>2.4721807961454623E-2</v>
      </c>
      <c r="E379" s="46">
        <f>IF(OR($A379="",$B379="",$C379=""),"",A379*'MPTO_working_3-way'!$I378)</f>
        <v>1.8854881266490766</v>
      </c>
      <c r="F379" s="47">
        <f>IF(OR($A379="",$B379="",$C379=""),"",B379*'MPTO_working_3-way'!$I378)</f>
        <v>3.883695652173913</v>
      </c>
      <c r="G379" s="48">
        <f>IF(OR($A379="",$B379="",$C379=""),"",C379*'MPTO_working_3-way'!$I378)</f>
        <v>4.7137203166226911</v>
      </c>
      <c r="H379" s="46">
        <f>IF(OR($A379="",$B379="",$C379=""),"",'MPTO_working_3-way'!E378)</f>
        <v>1.8683289276273487</v>
      </c>
      <c r="I379" s="47">
        <f>IF(OR($A379="",$B379="",$C379=""),"",'MPTO_working_3-way'!F378)</f>
        <v>3.9121849053781137</v>
      </c>
      <c r="J379" s="48">
        <f>IF(OR($A379="",$B379="",$C379=""),"",'MPTO_working_3-way'!G378)</f>
        <v>4.7812414297467773</v>
      </c>
      <c r="K379" s="46">
        <f>IF(OR($A379="",$B379="",$C379=""),"",'OddsRatio_working_3-way'!H378)</f>
        <v>1.874797230392389</v>
      </c>
      <c r="L379" s="47">
        <f>IF(OR($A379="",$B379="",$C379=""),"",'OddsRatio_working_3-way'!I378)</f>
        <v>3.9055765152318629</v>
      </c>
      <c r="M379" s="48">
        <f>IF(OR($A379="",$B379="",$C379=""),"",'OddsRatio_working_3-way'!J378)</f>
        <v>4.7491309873959517</v>
      </c>
      <c r="N379" s="49">
        <f t="shared" si="82"/>
        <v>53.036663867898127</v>
      </c>
      <c r="O379" s="50">
        <f t="shared" si="83"/>
        <v>25.748670584942623</v>
      </c>
      <c r="P379" s="50">
        <f t="shared" si="84"/>
        <v>21.21466554715925</v>
      </c>
      <c r="Q379" t="s">
        <v>94</v>
      </c>
      <c r="R379" t="s">
        <v>96</v>
      </c>
      <c r="S379" s="40">
        <v>44024</v>
      </c>
      <c r="T379" s="52">
        <v>100</v>
      </c>
      <c r="U379" s="52">
        <f t="shared" ref="U379:U385" si="85">(1/A379)*((T379*A379)-T379)</f>
        <v>45.652173913043477</v>
      </c>
      <c r="V379" s="52">
        <f t="shared" ref="V379:V385" si="86">(1/B379)*((T379*B379)-T379)</f>
        <v>73.614775725593674</v>
      </c>
      <c r="W379" s="52">
        <f t="shared" ref="W379:W385" si="87">(1/C379)*((T379*C379)-T379)</f>
        <v>78.260869565217391</v>
      </c>
      <c r="X379" s="52">
        <f t="shared" ref="X379:X385" si="88">((1/B379)+(1/C379))*T379</f>
        <v>48.124354709188943</v>
      </c>
      <c r="Y379" s="52">
        <f t="shared" ref="Y379:Y385" si="89">((1/A379)+(1/C379))*T379</f>
        <v>76.08695652173914</v>
      </c>
      <c r="Z379" s="52">
        <f t="shared" ref="Z379:Z385" si="90">((1/A379)+(1/B379))*T379</f>
        <v>80.733050361362842</v>
      </c>
      <c r="AA379" s="52">
        <f t="shared" ref="AA379:AA385" si="91">U379-X379</f>
        <v>-2.4721807961454658</v>
      </c>
      <c r="AB379" s="52">
        <f t="shared" ref="AB379:AB385" si="92">V379-Y379</f>
        <v>-2.4721807961454658</v>
      </c>
      <c r="AC379" s="52">
        <f t="shared" ref="AC379:AC385" si="93">W379-Z379</f>
        <v>-2.4721807961454516</v>
      </c>
      <c r="AF379">
        <v>1.94</v>
      </c>
      <c r="AG379">
        <v>1.96</v>
      </c>
    </row>
    <row r="380" spans="1:35" ht="15" x14ac:dyDescent="0.25">
      <c r="A380">
        <v>2.8</v>
      </c>
      <c r="B380">
        <v>3.23</v>
      </c>
      <c r="C380">
        <v>2.73</v>
      </c>
      <c r="D380" s="45">
        <f t="shared" si="81"/>
        <v>3.3040746663037801E-2</v>
      </c>
      <c r="E380" s="46">
        <f>IF(OR($A380="",$B380="",$C380=""),"",A380*'MPTO_working_3-way'!$I379)</f>
        <v>2.8925140906565057</v>
      </c>
      <c r="F380" s="47">
        <f>IF(OR($A380="",$B380="",$C380=""),"",B380*'MPTO_working_3-way'!$I379)</f>
        <v>3.3367216117216119</v>
      </c>
      <c r="G380" s="48">
        <f>IF(OR($A380="",$B380="",$C380=""),"",C380*'MPTO_working_3-way'!$I379)</f>
        <v>2.820201238390093</v>
      </c>
      <c r="H380" s="46">
        <f>IF(OR($A380="",$B380="",$C380=""),"",'MPTO_working_3-way'!E379)</f>
        <v>2.8890939670612905</v>
      </c>
      <c r="I380" s="47">
        <f>IF(OR($A380="",$B380="",$C380=""),"",'MPTO_working_3-way'!F379)</f>
        <v>3.3491419419774271</v>
      </c>
      <c r="J380" s="48">
        <f>IF(OR($A380="",$B380="",$C380=""),"",'MPTO_working_3-way'!G379)</f>
        <v>2.8146276326919293</v>
      </c>
      <c r="K380" s="46">
        <f>IF(OR($A380="",$B380="",$C380=""),"",'OddsRatio_working_3-way'!H379)</f>
        <v>2.8909614097330167</v>
      </c>
      <c r="L380" s="47">
        <f>IF(OR($A380="",$B380="",$C380=""),"",'OddsRatio_working_3-way'!I379)</f>
        <v>3.3426910798359031</v>
      </c>
      <c r="M380" s="48">
        <f>IF(OR($A380="",$B380="",$C380=""),"",'OddsRatio_working_3-way'!J379)</f>
        <v>2.8174240215767328</v>
      </c>
      <c r="N380" s="49">
        <f t="shared" si="82"/>
        <v>34.572000988006693</v>
      </c>
      <c r="O380" s="50">
        <f t="shared" si="83"/>
        <v>29.969536460191566</v>
      </c>
      <c r="P380" s="50">
        <f t="shared" si="84"/>
        <v>35.458462551801738</v>
      </c>
      <c r="Q380" t="s">
        <v>192</v>
      </c>
      <c r="R380" t="s">
        <v>200</v>
      </c>
      <c r="S380" s="40">
        <v>44024</v>
      </c>
      <c r="T380" s="52">
        <v>100</v>
      </c>
      <c r="U380" s="52">
        <f t="shared" si="85"/>
        <v>64.285714285714292</v>
      </c>
      <c r="V380" s="52">
        <f t="shared" si="86"/>
        <v>69.040247678018574</v>
      </c>
      <c r="W380" s="52">
        <f t="shared" si="87"/>
        <v>63.369963369963365</v>
      </c>
      <c r="X380" s="52">
        <f t="shared" si="88"/>
        <v>67.589788952018054</v>
      </c>
      <c r="Y380" s="52">
        <f t="shared" si="89"/>
        <v>72.344322344322336</v>
      </c>
      <c r="Z380" s="52">
        <f t="shared" si="90"/>
        <v>66.674038036267149</v>
      </c>
      <c r="AA380" s="52">
        <f t="shared" si="91"/>
        <v>-3.3040746663037623</v>
      </c>
      <c r="AB380" s="52">
        <f t="shared" si="92"/>
        <v>-3.3040746663037623</v>
      </c>
      <c r="AC380" s="52">
        <f t="shared" si="93"/>
        <v>-3.3040746663037837</v>
      </c>
      <c r="AF380">
        <v>1.88</v>
      </c>
      <c r="AG380">
        <v>1.99</v>
      </c>
    </row>
    <row r="381" spans="1:35" ht="15" x14ac:dyDescent="0.25">
      <c r="A381">
        <v>2.38</v>
      </c>
      <c r="B381">
        <v>3.42</v>
      </c>
      <c r="C381">
        <v>3.12</v>
      </c>
      <c r="D381" s="45">
        <f t="shared" si="81"/>
        <v>3.3078548558424625E-2</v>
      </c>
      <c r="E381" s="46">
        <f>IF(OR($A381="",$B381="",$C381=""),"",A381*'MPTO_working_3-way'!$I380)</f>
        <v>2.4587269455690506</v>
      </c>
      <c r="F381" s="47">
        <f>IF(OR($A381="",$B381="",$C381=""),"",B381*'MPTO_working_3-way'!$I380)</f>
        <v>3.533128636069812</v>
      </c>
      <c r="G381" s="48">
        <f>IF(OR($A381="",$B381="",$C381=""),"",C381*'MPTO_working_3-way'!$I380)</f>
        <v>3.2232050715022851</v>
      </c>
      <c r="H381" s="46">
        <f>IF(OR($A381="",$B381="",$C381=""),"",'MPTO_working_3-way'!E380)</f>
        <v>2.4441398893438393</v>
      </c>
      <c r="I381" s="47">
        <f>IF(OR($A381="",$B381="",$C381=""),"",'MPTO_working_3-way'!F380)</f>
        <v>3.5540204971350131</v>
      </c>
      <c r="J381" s="48">
        <f>IF(OR($A381="",$B381="",$C381=""),"",'MPTO_working_3-way'!G380)</f>
        <v>3.2311572724459712</v>
      </c>
      <c r="K381" s="46">
        <f>IF(OR($A381="",$B381="",$C381=""),"",'OddsRatio_working_3-way'!H380)</f>
        <v>2.4505806756042521</v>
      </c>
      <c r="L381" s="47">
        <f>IF(OR($A381="",$B381="",$C381=""),"",'OddsRatio_working_3-way'!I380)</f>
        <v>3.5437719093929632</v>
      </c>
      <c r="M381" s="48">
        <f>IF(OR($A381="",$B381="",$C381=""),"",'OddsRatio_working_3-way'!J380)</f>
        <v>3.2284282842616037</v>
      </c>
      <c r="N381" s="49">
        <f t="shared" si="82"/>
        <v>40.671454054795781</v>
      </c>
      <c r="O381" s="50">
        <f t="shared" si="83"/>
        <v>28.303526505968996</v>
      </c>
      <c r="P381" s="50">
        <f t="shared" si="84"/>
        <v>31.025019439235241</v>
      </c>
      <c r="Q381" t="s">
        <v>471</v>
      </c>
      <c r="R381" t="s">
        <v>107</v>
      </c>
      <c r="S381" s="40">
        <v>44024</v>
      </c>
      <c r="T381" s="52">
        <v>100</v>
      </c>
      <c r="U381" s="52">
        <f t="shared" si="85"/>
        <v>57.983193277310924</v>
      </c>
      <c r="V381" s="52">
        <f t="shared" si="86"/>
        <v>70.760233918128648</v>
      </c>
      <c r="W381" s="52">
        <f t="shared" si="87"/>
        <v>67.948717948717942</v>
      </c>
      <c r="X381" s="52">
        <f t="shared" si="88"/>
        <v>61.291048133153389</v>
      </c>
      <c r="Y381" s="52">
        <f t="shared" si="89"/>
        <v>74.068088773971127</v>
      </c>
      <c r="Z381" s="52">
        <f t="shared" si="90"/>
        <v>71.25657280456042</v>
      </c>
      <c r="AA381" s="52">
        <f t="shared" si="91"/>
        <v>-3.3078548558424643</v>
      </c>
      <c r="AB381" s="52">
        <f t="shared" si="92"/>
        <v>-3.3078548558424785</v>
      </c>
      <c r="AC381" s="52">
        <f t="shared" si="93"/>
        <v>-3.3078548558424785</v>
      </c>
      <c r="AF381">
        <v>2.0499999999999998</v>
      </c>
      <c r="AG381">
        <v>1.83</v>
      </c>
    </row>
    <row r="382" spans="1:35" ht="15" x14ac:dyDescent="0.25">
      <c r="A382">
        <v>2.5099999999999998</v>
      </c>
      <c r="B382">
        <v>3.17</v>
      </c>
      <c r="C382">
        <v>3.03</v>
      </c>
      <c r="D382" s="45">
        <f t="shared" si="81"/>
        <v>4.3896791051533324E-2</v>
      </c>
      <c r="E382" s="46">
        <f>IF(OR($A382="",$B382="",$C382=""),"",A382*'MPTO_working_3-way'!$I381)</f>
        <v>2.6201809455393485</v>
      </c>
      <c r="F382" s="47">
        <f>IF(OR($A382="",$B382="",$C382=""),"",B382*'MPTO_working_3-way'!$I381)</f>
        <v>3.3091528276333606</v>
      </c>
      <c r="G382" s="48">
        <f>IF(OR($A382="",$B382="",$C382=""),"",C382*'MPTO_working_3-way'!$I381)</f>
        <v>3.1630072768861459</v>
      </c>
      <c r="H382" s="46">
        <f>IF(OR($A382="",$B382="",$C382=""),"",'MPTO_working_3-way'!E381)</f>
        <v>2.6056994774039168</v>
      </c>
      <c r="I382" s="47">
        <f>IF(OR($A382="",$B382="",$C382=""),"",'MPTO_working_3-way'!F381)</f>
        <v>3.3241901531331508</v>
      </c>
      <c r="J382" s="48">
        <f>IF(OR($A382="",$B382="",$C382=""),"",'MPTO_working_3-way'!G381)</f>
        <v>3.1705696100014196</v>
      </c>
      <c r="K382" s="46">
        <f>IF(OR($A382="",$B382="",$C382=""),"",'OddsRatio_working_3-way'!H381)</f>
        <v>2.6122608135664778</v>
      </c>
      <c r="L382" s="47">
        <f>IF(OR($A382="",$B382="",$C382=""),"",'OddsRatio_working_3-way'!I381)</f>
        <v>3.3169575930061304</v>
      </c>
      <c r="M382" s="48">
        <f>IF(OR($A382="",$B382="",$C382=""),"",'OddsRatio_working_3-way'!J381)</f>
        <v>3.1674764579734771</v>
      </c>
      <c r="N382" s="49">
        <f t="shared" si="82"/>
        <v>38.16530311398612</v>
      </c>
      <c r="O382" s="50">
        <f t="shared" si="83"/>
        <v>30.219214768487433</v>
      </c>
      <c r="P382" s="50">
        <f t="shared" si="84"/>
        <v>31.615482117526454</v>
      </c>
      <c r="Q382" t="s">
        <v>150</v>
      </c>
      <c r="R382" t="s">
        <v>54</v>
      </c>
      <c r="S382" s="40">
        <v>44024</v>
      </c>
      <c r="T382" s="52">
        <v>100</v>
      </c>
      <c r="U382" s="52">
        <f t="shared" si="85"/>
        <v>60.15936254980079</v>
      </c>
      <c r="V382" s="52">
        <f t="shared" si="86"/>
        <v>68.454258675078862</v>
      </c>
      <c r="W382" s="52">
        <f t="shared" si="87"/>
        <v>66.996699669967001</v>
      </c>
      <c r="X382" s="52">
        <f t="shared" si="88"/>
        <v>64.549041654954138</v>
      </c>
      <c r="Y382" s="52">
        <f t="shared" si="89"/>
        <v>72.84393778023221</v>
      </c>
      <c r="Z382" s="52">
        <f t="shared" si="90"/>
        <v>71.386378775120335</v>
      </c>
      <c r="AA382" s="52">
        <f t="shared" si="91"/>
        <v>-4.3896791051533484</v>
      </c>
      <c r="AB382" s="52">
        <f t="shared" si="92"/>
        <v>-4.3896791051533484</v>
      </c>
      <c r="AC382" s="52">
        <f t="shared" si="93"/>
        <v>-4.3896791051533341</v>
      </c>
      <c r="AF382">
        <v>2.2599999999999998</v>
      </c>
      <c r="AG382">
        <v>1.65</v>
      </c>
    </row>
    <row r="383" spans="1:35" ht="15" x14ac:dyDescent="0.25">
      <c r="A383">
        <v>2.99</v>
      </c>
      <c r="B383">
        <v>2.83</v>
      </c>
      <c r="C383">
        <v>2.9</v>
      </c>
      <c r="D383" s="45">
        <f t="shared" si="81"/>
        <v>3.2632637201377657E-2</v>
      </c>
      <c r="E383" s="46">
        <f>IF(OR($A383="",$B383="",$C383=""),"",A383*'MPTO_working_3-way'!$I382)</f>
        <v>3.0875715852321193</v>
      </c>
      <c r="F383" s="47">
        <f>IF(OR($A383="",$B383="",$C383=""),"",B383*'MPTO_working_3-way'!$I382)</f>
        <v>2.9223503632798988</v>
      </c>
      <c r="G383" s="48">
        <f>IF(OR($A383="",$B383="",$C383=""),"",C383*'MPTO_working_3-way'!$I382)</f>
        <v>2.9946346478839949</v>
      </c>
      <c r="H383" s="46">
        <f>IF(OR($A383="",$B383="",$C383=""),"",'MPTO_working_3-way'!E382)</f>
        <v>3.0905154988008094</v>
      </c>
      <c r="I383" s="47">
        <f>IF(OR($A383="",$B383="",$C383=""),"",'MPTO_working_3-way'!F382)</f>
        <v>2.9198841197307819</v>
      </c>
      <c r="J383" s="48">
        <f>IF(OR($A383="",$B383="",$C383=""),"",'MPTO_working_3-way'!G382)</f>
        <v>2.9944598856263318</v>
      </c>
      <c r="K383" s="46">
        <f>IF(OR($A383="",$B383="",$C383=""),"",'OddsRatio_working_3-way'!H382)</f>
        <v>3.0890507968291239</v>
      </c>
      <c r="L383" s="47">
        <f>IF(OR($A383="",$B383="",$C383=""),"",'OddsRatio_working_3-way'!I382)</f>
        <v>2.9210869136669837</v>
      </c>
      <c r="M383" s="48">
        <f>IF(OR($A383="",$B383="",$C383=""),"",'OddsRatio_working_3-way'!J382)</f>
        <v>2.9945711125504197</v>
      </c>
      <c r="N383" s="49">
        <f t="shared" si="82"/>
        <v>32.387913037644481</v>
      </c>
      <c r="O383" s="50">
        <f t="shared" si="83"/>
        <v>34.219031795956539</v>
      </c>
      <c r="P383" s="50">
        <f t="shared" si="84"/>
        <v>33.393055166398973</v>
      </c>
      <c r="Q383" t="s">
        <v>162</v>
      </c>
      <c r="R383" t="s">
        <v>151</v>
      </c>
      <c r="S383" s="40">
        <v>44024</v>
      </c>
      <c r="T383" s="52">
        <v>100</v>
      </c>
      <c r="U383" s="52">
        <f t="shared" si="85"/>
        <v>66.555183946488299</v>
      </c>
      <c r="V383" s="52">
        <f t="shared" si="86"/>
        <v>64.664310954063609</v>
      </c>
      <c r="W383" s="52">
        <f t="shared" si="87"/>
        <v>65.517241379310349</v>
      </c>
      <c r="X383" s="52">
        <f t="shared" si="88"/>
        <v>69.818447666626057</v>
      </c>
      <c r="Y383" s="52">
        <f t="shared" si="89"/>
        <v>67.927574674201367</v>
      </c>
      <c r="Z383" s="52">
        <f t="shared" si="90"/>
        <v>68.780505099448106</v>
      </c>
      <c r="AA383" s="52">
        <f t="shared" si="91"/>
        <v>-3.2632637201377577</v>
      </c>
      <c r="AB383" s="52">
        <f t="shared" si="92"/>
        <v>-3.2632637201377577</v>
      </c>
      <c r="AC383" s="52">
        <f t="shared" si="93"/>
        <v>-3.2632637201377577</v>
      </c>
      <c r="AF383">
        <v>2.91</v>
      </c>
      <c r="AG383">
        <v>1.43</v>
      </c>
    </row>
    <row r="384" spans="1:35" ht="15" x14ac:dyDescent="0.25">
      <c r="A384">
        <v>1.54</v>
      </c>
      <c r="B384">
        <v>3.89</v>
      </c>
      <c r="C384">
        <v>7.63</v>
      </c>
      <c r="D384" s="45">
        <f t="shared" si="81"/>
        <v>3.7481657042516492E-2</v>
      </c>
      <c r="E384" s="46">
        <f>IF(OR($A384="",$B384="",$C384=""),"",A384*'MPTO_working_3-way'!$I383)</f>
        <v>1.5977217518454754</v>
      </c>
      <c r="F384" s="47">
        <f>IF(OR($A384="",$B384="",$C384=""),"",B384*'MPTO_working_3-way'!$I383)</f>
        <v>4.0358036458953892</v>
      </c>
      <c r="G384" s="48">
        <f>IF(OR($A384="",$B384="",$C384=""),"",C384*'MPTO_working_3-way'!$I383)</f>
        <v>7.915985043234401</v>
      </c>
      <c r="H384" s="46">
        <f>IF(OR($A384="",$B384="",$C384=""),"",'MPTO_working_3-way'!E383)</f>
        <v>1.5702117917969818</v>
      </c>
      <c r="I384" s="47">
        <f>IF(OR($A384="",$B384="",$C384=""),"",'MPTO_working_3-way'!F383)</f>
        <v>4.088716595554966</v>
      </c>
      <c r="J384" s="48">
        <f>IF(OR($A384="",$B384="",$C384=""),"",'MPTO_working_3-way'!G383)</f>
        <v>8.4339992095249663</v>
      </c>
      <c r="K384" s="46">
        <f>IF(OR($A384="",$B384="",$C384=""),"",'OddsRatio_working_3-way'!H383)</f>
        <v>1.5796767985162372</v>
      </c>
      <c r="L384" s="47">
        <f>IF(OR($A384="",$B384="",$C384=""),"",'OddsRatio_working_3-way'!I383)</f>
        <v>4.102344347614677</v>
      </c>
      <c r="M384" s="48">
        <f>IF(OR($A384="",$B384="",$C384=""),"",'OddsRatio_working_3-way'!J383)</f>
        <v>8.1171429151160233</v>
      </c>
      <c r="N384" s="49">
        <f t="shared" si="82"/>
        <v>62.589120968337141</v>
      </c>
      <c r="O384" s="50">
        <f t="shared" si="83"/>
        <v>24.778212414200311</v>
      </c>
      <c r="P384" s="50">
        <f t="shared" si="84"/>
        <v>12.632666617462544</v>
      </c>
      <c r="Q384" t="s">
        <v>152</v>
      </c>
      <c r="R384" t="s">
        <v>335</v>
      </c>
      <c r="S384" s="40">
        <v>44024</v>
      </c>
      <c r="T384" s="52">
        <v>100</v>
      </c>
      <c r="U384" s="52">
        <f t="shared" si="85"/>
        <v>35.064935064935064</v>
      </c>
      <c r="V384" s="52">
        <f t="shared" si="86"/>
        <v>74.293059125964007</v>
      </c>
      <c r="W384" s="52">
        <f t="shared" si="87"/>
        <v>86.893840104849275</v>
      </c>
      <c r="X384" s="52">
        <f t="shared" si="88"/>
        <v>38.813100769186711</v>
      </c>
      <c r="Y384" s="52">
        <f t="shared" si="89"/>
        <v>78.041224830215654</v>
      </c>
      <c r="Z384" s="52">
        <f t="shared" si="90"/>
        <v>90.642005809100922</v>
      </c>
      <c r="AA384" s="52">
        <f t="shared" si="91"/>
        <v>-3.7481657042516474</v>
      </c>
      <c r="AB384" s="52">
        <f t="shared" si="92"/>
        <v>-3.7481657042516474</v>
      </c>
      <c r="AC384" s="52">
        <f t="shared" si="93"/>
        <v>-3.7481657042516474</v>
      </c>
      <c r="AF384">
        <v>2.42</v>
      </c>
      <c r="AG384">
        <v>1.6</v>
      </c>
    </row>
    <row r="385" spans="1:33" ht="15" x14ac:dyDescent="0.25">
      <c r="A385">
        <v>1.93</v>
      </c>
      <c r="B385">
        <v>3.69</v>
      </c>
      <c r="C385">
        <v>3.95</v>
      </c>
      <c r="D385" s="45">
        <f t="shared" si="81"/>
        <v>4.2301982015032324E-2</v>
      </c>
      <c r="E385" s="46">
        <f>IF(OR($A385="",$B385="",$C385=""),"",A385*'MPTO_working_3-way'!$I384)</f>
        <v>2.0116428252890124</v>
      </c>
      <c r="F385" s="47">
        <f>IF(OR($A385="",$B385="",$C385=""),"",B385*'MPTO_working_3-way'!$I384)</f>
        <v>3.8460943136354691</v>
      </c>
      <c r="G385" s="48">
        <f>IF(OR($A385="",$B385="",$C385=""),"",C385*'MPTO_working_3-way'!$I384)</f>
        <v>4.117092828959378</v>
      </c>
      <c r="H385" s="46">
        <f>IF(OR($A385="",$B385="",$C385=""),"",'MPTO_working_3-way'!E384)</f>
        <v>1.9839929293690373</v>
      </c>
      <c r="I385" s="47">
        <f>IF(OR($A385="",$B385="",$C385=""),"",'MPTO_working_3-way'!F384)</f>
        <v>3.8925341487506175</v>
      </c>
      <c r="J385" s="48">
        <f>IF(OR($A385="",$B385="",$C385=""),"",'MPTO_working_3-way'!G384)</f>
        <v>4.1829821044390583</v>
      </c>
      <c r="K385" s="46">
        <f>IF(OR($A385="",$B385="",$C385=""),"",'OddsRatio_working_3-way'!H384)</f>
        <v>1.9945580028429963</v>
      </c>
      <c r="L385" s="47">
        <f>IF(OR($A385="",$B385="",$C385=""),"",'OddsRatio_working_3-way'!I384)</f>
        <v>3.8767322877931822</v>
      </c>
      <c r="M385" s="48">
        <f>IF(OR($A385="",$B385="",$C385=""),"",'OddsRatio_working_3-way'!J384)</f>
        <v>4.15478076170628</v>
      </c>
      <c r="N385" s="49">
        <f t="shared" si="82"/>
        <v>49.710614003076323</v>
      </c>
      <c r="O385" s="50">
        <f t="shared" si="83"/>
        <v>26.000402446053471</v>
      </c>
      <c r="P385" s="50">
        <f t="shared" si="84"/>
        <v>24.288983550870203</v>
      </c>
      <c r="Q385" t="s">
        <v>126</v>
      </c>
      <c r="R385" t="s">
        <v>124</v>
      </c>
      <c r="S385" s="40">
        <v>44024</v>
      </c>
      <c r="T385" s="52">
        <v>100</v>
      </c>
      <c r="U385" s="52">
        <f t="shared" si="85"/>
        <v>48.186528497409334</v>
      </c>
      <c r="V385" s="52">
        <f t="shared" si="86"/>
        <v>72.899728997289984</v>
      </c>
      <c r="W385" s="52">
        <f t="shared" si="87"/>
        <v>74.683544303797461</v>
      </c>
      <c r="X385" s="52">
        <f t="shared" si="88"/>
        <v>52.416726698912555</v>
      </c>
      <c r="Y385" s="52">
        <f t="shared" si="89"/>
        <v>77.129927198793212</v>
      </c>
      <c r="Z385" s="52">
        <f t="shared" si="90"/>
        <v>78.913742505300704</v>
      </c>
      <c r="AA385" s="52">
        <f t="shared" si="91"/>
        <v>-4.2301982015032209</v>
      </c>
      <c r="AB385" s="52">
        <f t="shared" si="92"/>
        <v>-4.230198201503228</v>
      </c>
      <c r="AC385" s="52">
        <f t="shared" si="93"/>
        <v>-4.2301982015032422</v>
      </c>
      <c r="AF385">
        <v>1.98</v>
      </c>
      <c r="AG385">
        <v>1.88</v>
      </c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 s="40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 s="40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 s="40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 s="40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 s="4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 s="40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 s="40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 s="40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 s="40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 s="40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 s="40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 s="40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 s="40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 s="40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 s="4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 s="40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 s="40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 s="40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 s="40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 s="40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 s="40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 s="40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 s="40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 s="40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 s="4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 s="40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 s="40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 s="40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 s="44"/>
      <c r="B414" s="44"/>
      <c r="C414" s="4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 s="44"/>
      <c r="R414" s="44"/>
      <c r="S414" s="54"/>
      <c r="AD414" s="53"/>
      <c r="AE414" s="53"/>
      <c r="AF414" s="44"/>
      <c r="AG414" s="4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 s="40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 s="40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 s="40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 s="40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 s="40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 s="4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 s="40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 s="40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 s="40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 s="40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 s="40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 s="40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 s="40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 s="40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 s="40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 s="4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 s="44"/>
      <c r="B431" s="44"/>
      <c r="C431" s="44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 s="44"/>
      <c r="R431" s="44"/>
      <c r="S431" s="54"/>
      <c r="AD431" s="53"/>
      <c r="AE431" s="53"/>
      <c r="AF431" s="44"/>
      <c r="AG431" s="44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 s="40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 s="40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 s="40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 s="40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 s="40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 s="40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 s="40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 s="40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 s="40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 s="40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 s="40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 s="40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 s="40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 s="40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 s="40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 s="40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 s="40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 s="40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 s="40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 s="40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 s="40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 s="40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 s="40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 s="40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 s="40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 s="40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 s="40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 s="40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 s="40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 s="40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 s="40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 s="40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 s="40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 s="40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 s="40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 s="40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 s="40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 s="40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 s="40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 s="40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 s="40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 s="40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 s="40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 s="40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 s="40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40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 s="40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94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4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4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478</v>
      </c>
      <c r="H1" t="s">
        <v>479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61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61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61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61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2020-12-07T14:58:00Z</dcterms:modified>
</cp:coreProperties>
</file>