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T5" i="8" s="1"/>
  <c r="Q5" i="8"/>
  <c r="R5" i="8"/>
  <c r="S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T20" i="8" s="1"/>
  <c r="Q20" i="8"/>
  <c r="R20" i="8"/>
  <c r="S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T23" i="8" s="1"/>
  <c r="Q23" i="8"/>
  <c r="R23" i="8"/>
  <c r="S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T25" i="8" s="1"/>
  <c r="Q25" i="8"/>
  <c r="R25" i="8"/>
  <c r="S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T30" i="8" s="1"/>
  <c r="Q30" i="8"/>
  <c r="R30" i="8"/>
  <c r="S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T36" i="8" s="1"/>
  <c r="Q36" i="8"/>
  <c r="R36" i="8"/>
  <c r="S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T39" i="8" s="1"/>
  <c r="Q39" i="8"/>
  <c r="R39" i="8"/>
  <c r="S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T41" i="8" s="1"/>
  <c r="Q41" i="8"/>
  <c r="R41" i="8"/>
  <c r="S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T44" i="8" s="1"/>
  <c r="Q44" i="8"/>
  <c r="R44" i="8"/>
  <c r="S44" i="8"/>
  <c r="D45" i="8"/>
  <c r="E45" i="8"/>
  <c r="F45" i="8"/>
  <c r="G45" i="8"/>
  <c r="H45" i="8"/>
  <c r="I45" i="8"/>
  <c r="J45" i="8"/>
  <c r="K45" i="8"/>
  <c r="L45" i="8"/>
  <c r="M45" i="8"/>
  <c r="O45" i="8"/>
  <c r="S45" i="8" s="1"/>
  <c r="P45" i="8"/>
  <c r="Q45" i="8"/>
  <c r="R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S47" i="8" s="1"/>
  <c r="P47" i="8"/>
  <c r="T47" i="8" s="1"/>
  <c r="Q47" i="8"/>
  <c r="R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U5" i="2"/>
  <c r="V5" i="2"/>
  <c r="W5" i="2"/>
  <c r="X5" i="2"/>
  <c r="AA5" i="2" s="1"/>
  <c r="Y5" i="2"/>
  <c r="Z5" i="2"/>
  <c r="AB5" i="2"/>
  <c r="AC5" i="2"/>
  <c r="U6" i="2"/>
  <c r="V6" i="2"/>
  <c r="W6" i="2"/>
  <c r="AC6" i="2" s="1"/>
  <c r="X6" i="2"/>
  <c r="Y6" i="2"/>
  <c r="Z6" i="2"/>
  <c r="AA6" i="2"/>
  <c r="AB6" i="2"/>
  <c r="U7" i="2"/>
  <c r="V7" i="2"/>
  <c r="AB7" i="2" s="1"/>
  <c r="W7" i="2"/>
  <c r="AC7" i="2" s="1"/>
  <c r="X7" i="2"/>
  <c r="Y7" i="2"/>
  <c r="Z7" i="2"/>
  <c r="AA7" i="2"/>
  <c r="U8" i="2"/>
  <c r="AA8" i="2" s="1"/>
  <c r="V8" i="2"/>
  <c r="AB8" i="2" s="1"/>
  <c r="W8" i="2"/>
  <c r="X8" i="2"/>
  <c r="Y8" i="2"/>
  <c r="Z8" i="2"/>
  <c r="AC8" i="2"/>
  <c r="U9" i="2"/>
  <c r="AA9" i="2" s="1"/>
  <c r="V9" i="2"/>
  <c r="W9" i="2"/>
  <c r="X9" i="2"/>
  <c r="Y9" i="2"/>
  <c r="Z9" i="2"/>
  <c r="AB9" i="2"/>
  <c r="AC9" i="2"/>
  <c r="U10" i="2"/>
  <c r="V10" i="2"/>
  <c r="W10" i="2"/>
  <c r="AC10" i="2" s="1"/>
  <c r="X10" i="2"/>
  <c r="Y10" i="2"/>
  <c r="Z10" i="2"/>
  <c r="AA10" i="2"/>
  <c r="AB10" i="2"/>
  <c r="U11" i="2"/>
  <c r="V11" i="2"/>
  <c r="AB11" i="2" s="1"/>
  <c r="W11" i="2"/>
  <c r="AC11" i="2" s="1"/>
  <c r="X11" i="2"/>
  <c r="Y11" i="2"/>
  <c r="Z11" i="2"/>
  <c r="AA11" i="2"/>
  <c r="U12" i="2"/>
  <c r="AA12" i="2" s="1"/>
  <c r="V12" i="2"/>
  <c r="AB12" i="2" s="1"/>
  <c r="W12" i="2"/>
  <c r="X12" i="2"/>
  <c r="Y12" i="2"/>
  <c r="Z12" i="2"/>
  <c r="AC12" i="2"/>
  <c r="U13" i="2"/>
  <c r="AA13" i="2" s="1"/>
  <c r="V13" i="2"/>
  <c r="W13" i="2"/>
  <c r="X13" i="2"/>
  <c r="Y13" i="2"/>
  <c r="Z13" i="2"/>
  <c r="AB13" i="2"/>
  <c r="AC13" i="2"/>
  <c r="U14" i="2"/>
  <c r="V14" i="2"/>
  <c r="W14" i="2"/>
  <c r="AC14" i="2" s="1"/>
  <c r="X14" i="2"/>
  <c r="Y14" i="2"/>
  <c r="Z14" i="2"/>
  <c r="AA14" i="2"/>
  <c r="AB14" i="2"/>
  <c r="U15" i="2"/>
  <c r="V15" i="2"/>
  <c r="AB15" i="2" s="1"/>
  <c r="W15" i="2"/>
  <c r="AC15" i="2" s="1"/>
  <c r="X15" i="2"/>
  <c r="Y15" i="2"/>
  <c r="Z15" i="2"/>
  <c r="AA15" i="2"/>
  <c r="U16" i="2"/>
  <c r="AA16" i="2" s="1"/>
  <c r="V16" i="2"/>
  <c r="AB16" i="2" s="1"/>
  <c r="W16" i="2"/>
  <c r="X16" i="2"/>
  <c r="Y16" i="2"/>
  <c r="Z16" i="2"/>
  <c r="AC16" i="2"/>
  <c r="U17" i="2"/>
  <c r="AA17" i="2" s="1"/>
  <c r="V17" i="2"/>
  <c r="W17" i="2"/>
  <c r="X17" i="2"/>
  <c r="Y17" i="2"/>
  <c r="Z17" i="2"/>
  <c r="AB17" i="2"/>
  <c r="AC17" i="2"/>
  <c r="U18" i="2"/>
  <c r="V18" i="2"/>
  <c r="W18" i="2"/>
  <c r="AC18" i="2" s="1"/>
  <c r="X18" i="2"/>
  <c r="Y18" i="2"/>
  <c r="Z18" i="2"/>
  <c r="AA18" i="2"/>
  <c r="AB18" i="2"/>
  <c r="U19" i="2"/>
  <c r="V19" i="2"/>
  <c r="AB19" i="2" s="1"/>
  <c r="W19" i="2"/>
  <c r="AC19" i="2" s="1"/>
  <c r="X19" i="2"/>
  <c r="Y19" i="2"/>
  <c r="Z19" i="2"/>
  <c r="AA19" i="2"/>
  <c r="U20" i="2"/>
  <c r="AA20" i="2" s="1"/>
  <c r="V20" i="2"/>
  <c r="AB20" i="2" s="1"/>
  <c r="W20" i="2"/>
  <c r="X20" i="2"/>
  <c r="Y20" i="2"/>
  <c r="Z20" i="2"/>
  <c r="AC20" i="2"/>
  <c r="U21" i="2"/>
  <c r="AA21" i="2" s="1"/>
  <c r="V21" i="2"/>
  <c r="W21" i="2"/>
  <c r="X21" i="2"/>
  <c r="Y21" i="2"/>
  <c r="Z21" i="2"/>
  <c r="AB21" i="2"/>
  <c r="AC21" i="2"/>
  <c r="U22" i="2"/>
  <c r="V22" i="2"/>
  <c r="W22" i="2"/>
  <c r="AC22" i="2" s="1"/>
  <c r="X22" i="2"/>
  <c r="Y22" i="2"/>
  <c r="Z22" i="2"/>
  <c r="AA22" i="2"/>
  <c r="AB22" i="2"/>
  <c r="U23" i="2"/>
  <c r="V23" i="2"/>
  <c r="AB23" i="2" s="1"/>
  <c r="W23" i="2"/>
  <c r="AC23" i="2" s="1"/>
  <c r="X23" i="2"/>
  <c r="Y23" i="2"/>
  <c r="Z23" i="2"/>
  <c r="AA23" i="2"/>
  <c r="U24" i="2"/>
  <c r="AA24" i="2" s="1"/>
  <c r="V24" i="2"/>
  <c r="AB24" i="2" s="1"/>
  <c r="W24" i="2"/>
  <c r="X24" i="2"/>
  <c r="Y24" i="2"/>
  <c r="Z24" i="2"/>
  <c r="AC24" i="2"/>
  <c r="U25" i="2"/>
  <c r="AA25" i="2" s="1"/>
  <c r="V25" i="2"/>
  <c r="W25" i="2"/>
  <c r="X25" i="2"/>
  <c r="Y25" i="2"/>
  <c r="Z25" i="2"/>
  <c r="AB25" i="2"/>
  <c r="AC25" i="2"/>
  <c r="U26" i="2"/>
  <c r="V26" i="2"/>
  <c r="W26" i="2"/>
  <c r="AC26" i="2" s="1"/>
  <c r="X26" i="2"/>
  <c r="Y26" i="2"/>
  <c r="Z26" i="2"/>
  <c r="AA26" i="2"/>
  <c r="AB26" i="2"/>
  <c r="U27" i="2"/>
  <c r="V27" i="2"/>
  <c r="AB27" i="2" s="1"/>
  <c r="W27" i="2"/>
  <c r="AC27" i="2" s="1"/>
  <c r="X27" i="2"/>
  <c r="Y27" i="2"/>
  <c r="Z27" i="2"/>
  <c r="AA27" i="2"/>
  <c r="U28" i="2"/>
  <c r="AA28" i="2" s="1"/>
  <c r="V28" i="2"/>
  <c r="AB28" i="2" s="1"/>
  <c r="W28" i="2"/>
  <c r="X28" i="2"/>
  <c r="Y28" i="2"/>
  <c r="Z28" i="2"/>
  <c r="AC28" i="2"/>
  <c r="U29" i="2"/>
  <c r="AA29" i="2" s="1"/>
  <c r="V29" i="2"/>
  <c r="W29" i="2"/>
  <c r="X29" i="2"/>
  <c r="Y29" i="2"/>
  <c r="Z29" i="2"/>
  <c r="AB29" i="2"/>
  <c r="AC29" i="2"/>
  <c r="U30" i="2"/>
  <c r="V30" i="2"/>
  <c r="W30" i="2"/>
  <c r="AC30" i="2" s="1"/>
  <c r="X30" i="2"/>
  <c r="Y30" i="2"/>
  <c r="Z30" i="2"/>
  <c r="AA30" i="2"/>
  <c r="AB30" i="2"/>
  <c r="U31" i="2"/>
  <c r="V31" i="2"/>
  <c r="AB31" i="2" s="1"/>
  <c r="W31" i="2"/>
  <c r="AC31" i="2" s="1"/>
  <c r="X31" i="2"/>
  <c r="Y31" i="2"/>
  <c r="Z31" i="2"/>
  <c r="AA31" i="2"/>
  <c r="U32" i="2"/>
  <c r="AA32" i="2" s="1"/>
  <c r="V32" i="2"/>
  <c r="AB32" i="2" s="1"/>
  <c r="W32" i="2"/>
  <c r="X32" i="2"/>
  <c r="Y32" i="2"/>
  <c r="Z32" i="2"/>
  <c r="AC32" i="2"/>
  <c r="U33" i="2"/>
  <c r="AA33" i="2" s="1"/>
  <c r="V33" i="2"/>
  <c r="W33" i="2"/>
  <c r="X33" i="2"/>
  <c r="Y33" i="2"/>
  <c r="Z33" i="2"/>
  <c r="AB33" i="2"/>
  <c r="AC33" i="2"/>
  <c r="U34" i="2"/>
  <c r="V34" i="2"/>
  <c r="W34" i="2"/>
  <c r="AC34" i="2" s="1"/>
  <c r="X34" i="2"/>
  <c r="Y34" i="2"/>
  <c r="Z34" i="2"/>
  <c r="AA34" i="2"/>
  <c r="AB34" i="2"/>
  <c r="U35" i="2"/>
  <c r="V35" i="2"/>
  <c r="AB35" i="2" s="1"/>
  <c r="W35" i="2"/>
  <c r="AC35" i="2" s="1"/>
  <c r="X35" i="2"/>
  <c r="Y35" i="2"/>
  <c r="Z35" i="2"/>
  <c r="AA35" i="2"/>
  <c r="U36" i="2"/>
  <c r="AA36" i="2" s="1"/>
  <c r="V36" i="2"/>
  <c r="AB36" i="2" s="1"/>
  <c r="W36" i="2"/>
  <c r="X36" i="2"/>
  <c r="Y36" i="2"/>
  <c r="Z36" i="2"/>
  <c r="AC36" i="2"/>
  <c r="U37" i="2"/>
  <c r="AA37" i="2" s="1"/>
  <c r="V37" i="2"/>
  <c r="W37" i="2"/>
  <c r="X37" i="2"/>
  <c r="Y37" i="2"/>
  <c r="Z37" i="2"/>
  <c r="AB37" i="2"/>
  <c r="AC37" i="2"/>
  <c r="U38" i="2"/>
  <c r="V38" i="2"/>
  <c r="W38" i="2"/>
  <c r="AC38" i="2" s="1"/>
  <c r="X38" i="2"/>
  <c r="Y38" i="2"/>
  <c r="Z38" i="2"/>
  <c r="AA38" i="2"/>
  <c r="AB38" i="2"/>
  <c r="U39" i="2"/>
  <c r="V39" i="2"/>
  <c r="AB39" i="2" s="1"/>
  <c r="W39" i="2"/>
  <c r="AC39" i="2" s="1"/>
  <c r="X39" i="2"/>
  <c r="Y39" i="2"/>
  <c r="Z39" i="2"/>
  <c r="AA39" i="2"/>
  <c r="U40" i="2"/>
  <c r="AA40" i="2" s="1"/>
  <c r="V40" i="2"/>
  <c r="AB40" i="2" s="1"/>
  <c r="W40" i="2"/>
  <c r="X40" i="2"/>
  <c r="Y40" i="2"/>
  <c r="Z40" i="2"/>
  <c r="AC40" i="2"/>
  <c r="U41" i="2"/>
  <c r="AA41" i="2" s="1"/>
  <c r="V41" i="2"/>
  <c r="W41" i="2"/>
  <c r="X41" i="2"/>
  <c r="Y41" i="2"/>
  <c r="Z41" i="2"/>
  <c r="AB41" i="2"/>
  <c r="AC41" i="2"/>
  <c r="U42" i="2"/>
  <c r="V42" i="2"/>
  <c r="W42" i="2"/>
  <c r="AC42" i="2" s="1"/>
  <c r="X42" i="2"/>
  <c r="Y42" i="2"/>
  <c r="Z42" i="2"/>
  <c r="AA42" i="2"/>
  <c r="AB42" i="2"/>
  <c r="U43" i="2"/>
  <c r="V43" i="2"/>
  <c r="AB43" i="2" s="1"/>
  <c r="W43" i="2"/>
  <c r="AC43" i="2" s="1"/>
  <c r="X43" i="2"/>
  <c r="Y43" i="2"/>
  <c r="Z43" i="2"/>
  <c r="AA43" i="2"/>
  <c r="U44" i="2"/>
  <c r="AA44" i="2" s="1"/>
  <c r="V44" i="2"/>
  <c r="AB44" i="2" s="1"/>
  <c r="W44" i="2"/>
  <c r="X44" i="2"/>
  <c r="Y44" i="2"/>
  <c r="Z44" i="2"/>
  <c r="AC44" i="2"/>
  <c r="U45" i="2"/>
  <c r="AA45" i="2" s="1"/>
  <c r="V45" i="2"/>
  <c r="W45" i="2"/>
  <c r="X45" i="2"/>
  <c r="Y45" i="2"/>
  <c r="Z45" i="2"/>
  <c r="AB45" i="2"/>
  <c r="AC45" i="2"/>
  <c r="U46" i="2"/>
  <c r="V46" i="2"/>
  <c r="W46" i="2"/>
  <c r="AC46" i="2" s="1"/>
  <c r="X46" i="2"/>
  <c r="Y46" i="2"/>
  <c r="Z46" i="2"/>
  <c r="AA46" i="2"/>
  <c r="AB46" i="2"/>
  <c r="U47" i="2"/>
  <c r="V47" i="2"/>
  <c r="AB47" i="2" s="1"/>
  <c r="W47" i="2"/>
  <c r="AC47" i="2" s="1"/>
  <c r="X47" i="2"/>
  <c r="Y47" i="2"/>
  <c r="Z47" i="2"/>
  <c r="AA47" i="2"/>
  <c r="U48" i="2"/>
  <c r="AA48" i="2" s="1"/>
  <c r="V48" i="2"/>
  <c r="AB48" i="2" s="1"/>
  <c r="W48" i="2"/>
  <c r="X48" i="2"/>
  <c r="Y48" i="2"/>
  <c r="Z48" i="2"/>
  <c r="AC48" i="2"/>
  <c r="U49" i="2"/>
  <c r="AA49" i="2" s="1"/>
  <c r="V49" i="2"/>
  <c r="W49" i="2"/>
  <c r="X49" i="2"/>
  <c r="Y49" i="2"/>
  <c r="Z49" i="2"/>
  <c r="AB49" i="2"/>
  <c r="AC49" i="2"/>
  <c r="U50" i="2"/>
  <c r="V50" i="2"/>
  <c r="W50" i="2"/>
  <c r="AC50" i="2" s="1"/>
  <c r="X50" i="2"/>
  <c r="Y50" i="2"/>
  <c r="Z50" i="2"/>
  <c r="AA50" i="2"/>
  <c r="AB50" i="2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N9" i="2" s="1"/>
  <c r="F9" i="2"/>
  <c r="G9" i="2"/>
  <c r="P9" i="2" s="1"/>
  <c r="H9" i="2"/>
  <c r="I9" i="2"/>
  <c r="J9" i="2"/>
  <c r="K9" i="2"/>
  <c r="L9" i="2"/>
  <c r="M9" i="2"/>
  <c r="O9" i="2"/>
  <c r="E10" i="2"/>
  <c r="N10" i="2" s="1"/>
  <c r="F10" i="2"/>
  <c r="G10" i="2"/>
  <c r="P10" i="2" s="1"/>
  <c r="H10" i="2"/>
  <c r="I10" i="2"/>
  <c r="J10" i="2"/>
  <c r="K10" i="2"/>
  <c r="L10" i="2"/>
  <c r="M10" i="2"/>
  <c r="O10" i="2"/>
  <c r="E11" i="2"/>
  <c r="N11" i="2" s="1"/>
  <c r="F11" i="2"/>
  <c r="G11" i="2"/>
  <c r="P11" i="2" s="1"/>
  <c r="H11" i="2"/>
  <c r="I11" i="2"/>
  <c r="J11" i="2"/>
  <c r="K11" i="2"/>
  <c r="L11" i="2"/>
  <c r="M11" i="2"/>
  <c r="O11" i="2"/>
  <c r="E12" i="2"/>
  <c r="N12" i="2" s="1"/>
  <c r="F12" i="2"/>
  <c r="G12" i="2"/>
  <c r="P12" i="2" s="1"/>
  <c r="H12" i="2"/>
  <c r="I12" i="2"/>
  <c r="J12" i="2"/>
  <c r="K12" i="2"/>
  <c r="L12" i="2"/>
  <c r="M12" i="2"/>
  <c r="O12" i="2"/>
  <c r="E13" i="2"/>
  <c r="N13" i="2" s="1"/>
  <c r="F13" i="2"/>
  <c r="G13" i="2"/>
  <c r="P13" i="2" s="1"/>
  <c r="H13" i="2"/>
  <c r="I13" i="2"/>
  <c r="J13" i="2"/>
  <c r="K13" i="2"/>
  <c r="L13" i="2"/>
  <c r="M13" i="2"/>
  <c r="O13" i="2"/>
  <c r="E14" i="2"/>
  <c r="N14" i="2" s="1"/>
  <c r="F14" i="2"/>
  <c r="G14" i="2"/>
  <c r="P14" i="2" s="1"/>
  <c r="H14" i="2"/>
  <c r="I14" i="2"/>
  <c r="J14" i="2"/>
  <c r="K14" i="2"/>
  <c r="L14" i="2"/>
  <c r="M14" i="2"/>
  <c r="O14" i="2"/>
  <c r="E15" i="2"/>
  <c r="N15" i="2" s="1"/>
  <c r="F15" i="2"/>
  <c r="G15" i="2"/>
  <c r="P15" i="2" s="1"/>
  <c r="H15" i="2"/>
  <c r="I15" i="2"/>
  <c r="J15" i="2"/>
  <c r="K15" i="2"/>
  <c r="L15" i="2"/>
  <c r="M15" i="2"/>
  <c r="O15" i="2"/>
  <c r="E16" i="2"/>
  <c r="N16" i="2" s="1"/>
  <c r="F16" i="2"/>
  <c r="G16" i="2"/>
  <c r="P16" i="2" s="1"/>
  <c r="H16" i="2"/>
  <c r="I16" i="2"/>
  <c r="J16" i="2"/>
  <c r="K16" i="2"/>
  <c r="L16" i="2"/>
  <c r="M16" i="2"/>
  <c r="O16" i="2"/>
  <c r="E17" i="2"/>
  <c r="N17" i="2" s="1"/>
  <c r="F17" i="2"/>
  <c r="G17" i="2"/>
  <c r="P17" i="2" s="1"/>
  <c r="H17" i="2"/>
  <c r="I17" i="2"/>
  <c r="J17" i="2"/>
  <c r="K17" i="2"/>
  <c r="L17" i="2"/>
  <c r="M17" i="2"/>
  <c r="O17" i="2"/>
  <c r="E18" i="2"/>
  <c r="N18" i="2" s="1"/>
  <c r="F18" i="2"/>
  <c r="G18" i="2"/>
  <c r="P18" i="2" s="1"/>
  <c r="H18" i="2"/>
  <c r="I18" i="2"/>
  <c r="J18" i="2"/>
  <c r="K18" i="2"/>
  <c r="L18" i="2"/>
  <c r="M18" i="2"/>
  <c r="O18" i="2"/>
  <c r="E19" i="2"/>
  <c r="N19" i="2" s="1"/>
  <c r="F19" i="2"/>
  <c r="G19" i="2"/>
  <c r="P19" i="2" s="1"/>
  <c r="H19" i="2"/>
  <c r="I19" i="2"/>
  <c r="J19" i="2"/>
  <c r="K19" i="2"/>
  <c r="L19" i="2"/>
  <c r="M19" i="2"/>
  <c r="O19" i="2"/>
  <c r="E20" i="2"/>
  <c r="N20" i="2" s="1"/>
  <c r="F20" i="2"/>
  <c r="G20" i="2"/>
  <c r="P20" i="2" s="1"/>
  <c r="H20" i="2"/>
  <c r="I20" i="2"/>
  <c r="J20" i="2"/>
  <c r="K20" i="2"/>
  <c r="L20" i="2"/>
  <c r="M20" i="2"/>
  <c r="O20" i="2"/>
  <c r="E21" i="2"/>
  <c r="N21" i="2" s="1"/>
  <c r="F21" i="2"/>
  <c r="G21" i="2"/>
  <c r="P21" i="2" s="1"/>
  <c r="H21" i="2"/>
  <c r="I21" i="2"/>
  <c r="J21" i="2"/>
  <c r="K21" i="2"/>
  <c r="L21" i="2"/>
  <c r="M21" i="2"/>
  <c r="O21" i="2"/>
  <c r="E22" i="2"/>
  <c r="N22" i="2" s="1"/>
  <c r="F22" i="2"/>
  <c r="G22" i="2"/>
  <c r="P22" i="2" s="1"/>
  <c r="H22" i="2"/>
  <c r="I22" i="2"/>
  <c r="J22" i="2"/>
  <c r="K22" i="2"/>
  <c r="L22" i="2"/>
  <c r="M22" i="2"/>
  <c r="O22" i="2"/>
  <c r="E23" i="2"/>
  <c r="N23" i="2" s="1"/>
  <c r="F23" i="2"/>
  <c r="G23" i="2"/>
  <c r="P23" i="2" s="1"/>
  <c r="H23" i="2"/>
  <c r="I23" i="2"/>
  <c r="J23" i="2"/>
  <c r="K23" i="2"/>
  <c r="L23" i="2"/>
  <c r="M23" i="2"/>
  <c r="O23" i="2"/>
  <c r="E24" i="2"/>
  <c r="N24" i="2" s="1"/>
  <c r="F24" i="2"/>
  <c r="G24" i="2"/>
  <c r="P24" i="2" s="1"/>
  <c r="H24" i="2"/>
  <c r="I24" i="2"/>
  <c r="J24" i="2"/>
  <c r="K24" i="2"/>
  <c r="L24" i="2"/>
  <c r="M24" i="2"/>
  <c r="O24" i="2"/>
  <c r="E25" i="2"/>
  <c r="N25" i="2" s="1"/>
  <c r="F25" i="2"/>
  <c r="G25" i="2"/>
  <c r="P25" i="2" s="1"/>
  <c r="H25" i="2"/>
  <c r="I25" i="2"/>
  <c r="J25" i="2"/>
  <c r="K25" i="2"/>
  <c r="L25" i="2"/>
  <c r="M25" i="2"/>
  <c r="O25" i="2"/>
  <c r="E26" i="2"/>
  <c r="N26" i="2" s="1"/>
  <c r="F26" i="2"/>
  <c r="G26" i="2"/>
  <c r="P26" i="2" s="1"/>
  <c r="H26" i="2"/>
  <c r="I26" i="2"/>
  <c r="J26" i="2"/>
  <c r="K26" i="2"/>
  <c r="L26" i="2"/>
  <c r="M26" i="2"/>
  <c r="O26" i="2"/>
  <c r="E27" i="2"/>
  <c r="N27" i="2" s="1"/>
  <c r="F27" i="2"/>
  <c r="G27" i="2"/>
  <c r="P27" i="2" s="1"/>
  <c r="H27" i="2"/>
  <c r="I27" i="2"/>
  <c r="J27" i="2"/>
  <c r="K27" i="2"/>
  <c r="L27" i="2"/>
  <c r="M27" i="2"/>
  <c r="O27" i="2"/>
  <c r="E28" i="2"/>
  <c r="N28" i="2" s="1"/>
  <c r="F28" i="2"/>
  <c r="G28" i="2"/>
  <c r="P28" i="2" s="1"/>
  <c r="H28" i="2"/>
  <c r="I28" i="2"/>
  <c r="J28" i="2"/>
  <c r="K28" i="2"/>
  <c r="L28" i="2"/>
  <c r="M28" i="2"/>
  <c r="O28" i="2"/>
  <c r="E29" i="2"/>
  <c r="N29" i="2" s="1"/>
  <c r="F29" i="2"/>
  <c r="G29" i="2"/>
  <c r="P29" i="2" s="1"/>
  <c r="H29" i="2"/>
  <c r="I29" i="2"/>
  <c r="J29" i="2"/>
  <c r="K29" i="2"/>
  <c r="L29" i="2"/>
  <c r="M29" i="2"/>
  <c r="O29" i="2"/>
  <c r="E30" i="2"/>
  <c r="N30" i="2" s="1"/>
  <c r="F30" i="2"/>
  <c r="G30" i="2"/>
  <c r="P30" i="2" s="1"/>
  <c r="H30" i="2"/>
  <c r="I30" i="2"/>
  <c r="J30" i="2"/>
  <c r="K30" i="2"/>
  <c r="L30" i="2"/>
  <c r="M30" i="2"/>
  <c r="O30" i="2"/>
  <c r="E31" i="2"/>
  <c r="N31" i="2" s="1"/>
  <c r="F31" i="2"/>
  <c r="G31" i="2"/>
  <c r="P31" i="2" s="1"/>
  <c r="H31" i="2"/>
  <c r="I31" i="2"/>
  <c r="J31" i="2"/>
  <c r="K31" i="2"/>
  <c r="L31" i="2"/>
  <c r="M31" i="2"/>
  <c r="O31" i="2"/>
  <c r="E32" i="2"/>
  <c r="N32" i="2" s="1"/>
  <c r="F32" i="2"/>
  <c r="G32" i="2"/>
  <c r="P32" i="2" s="1"/>
  <c r="H32" i="2"/>
  <c r="I32" i="2"/>
  <c r="J32" i="2"/>
  <c r="K32" i="2"/>
  <c r="L32" i="2"/>
  <c r="M32" i="2"/>
  <c r="O32" i="2"/>
  <c r="E33" i="2"/>
  <c r="N33" i="2" s="1"/>
  <c r="F33" i="2"/>
  <c r="G33" i="2"/>
  <c r="P33" i="2" s="1"/>
  <c r="H33" i="2"/>
  <c r="I33" i="2"/>
  <c r="J33" i="2"/>
  <c r="K33" i="2"/>
  <c r="L33" i="2"/>
  <c r="M33" i="2"/>
  <c r="O33" i="2"/>
  <c r="E34" i="2"/>
  <c r="N34" i="2" s="1"/>
  <c r="F34" i="2"/>
  <c r="G34" i="2"/>
  <c r="P34" i="2" s="1"/>
  <c r="H34" i="2"/>
  <c r="I34" i="2"/>
  <c r="J34" i="2"/>
  <c r="K34" i="2"/>
  <c r="L34" i="2"/>
  <c r="M34" i="2"/>
  <c r="O34" i="2"/>
  <c r="E35" i="2"/>
  <c r="N35" i="2" s="1"/>
  <c r="F35" i="2"/>
  <c r="G35" i="2"/>
  <c r="P35" i="2" s="1"/>
  <c r="H35" i="2"/>
  <c r="I35" i="2"/>
  <c r="J35" i="2"/>
  <c r="K35" i="2"/>
  <c r="L35" i="2"/>
  <c r="M35" i="2"/>
  <c r="O35" i="2"/>
  <c r="E36" i="2"/>
  <c r="N36" i="2" s="1"/>
  <c r="F36" i="2"/>
  <c r="G36" i="2"/>
  <c r="P36" i="2" s="1"/>
  <c r="H36" i="2"/>
  <c r="I36" i="2"/>
  <c r="J36" i="2"/>
  <c r="K36" i="2"/>
  <c r="L36" i="2"/>
  <c r="M36" i="2"/>
  <c r="O36" i="2"/>
  <c r="E37" i="2"/>
  <c r="N37" i="2" s="1"/>
  <c r="F37" i="2"/>
  <c r="G37" i="2"/>
  <c r="P37" i="2" s="1"/>
  <c r="H37" i="2"/>
  <c r="I37" i="2"/>
  <c r="J37" i="2"/>
  <c r="K37" i="2"/>
  <c r="L37" i="2"/>
  <c r="M37" i="2"/>
  <c r="O37" i="2"/>
  <c r="E38" i="2"/>
  <c r="N38" i="2" s="1"/>
  <c r="F38" i="2"/>
  <c r="G38" i="2"/>
  <c r="P38" i="2" s="1"/>
  <c r="H38" i="2"/>
  <c r="I38" i="2"/>
  <c r="J38" i="2"/>
  <c r="K38" i="2"/>
  <c r="L38" i="2"/>
  <c r="M38" i="2"/>
  <c r="O38" i="2"/>
  <c r="E39" i="2"/>
  <c r="N39" i="2" s="1"/>
  <c r="F39" i="2"/>
  <c r="G39" i="2"/>
  <c r="P39" i="2" s="1"/>
  <c r="H39" i="2"/>
  <c r="I39" i="2"/>
  <c r="J39" i="2"/>
  <c r="K39" i="2"/>
  <c r="L39" i="2"/>
  <c r="M39" i="2"/>
  <c r="O39" i="2"/>
  <c r="E40" i="2"/>
  <c r="N40" i="2" s="1"/>
  <c r="F40" i="2"/>
  <c r="G40" i="2"/>
  <c r="P40" i="2" s="1"/>
  <c r="H40" i="2"/>
  <c r="I40" i="2"/>
  <c r="J40" i="2"/>
  <c r="K40" i="2"/>
  <c r="L40" i="2"/>
  <c r="M40" i="2"/>
  <c r="O40" i="2"/>
  <c r="E41" i="2"/>
  <c r="N41" i="2" s="1"/>
  <c r="F41" i="2"/>
  <c r="G41" i="2"/>
  <c r="P41" i="2" s="1"/>
  <c r="H41" i="2"/>
  <c r="I41" i="2"/>
  <c r="J41" i="2"/>
  <c r="K41" i="2"/>
  <c r="L41" i="2"/>
  <c r="M41" i="2"/>
  <c r="O41" i="2"/>
  <c r="E42" i="2"/>
  <c r="N42" i="2" s="1"/>
  <c r="F42" i="2"/>
  <c r="G42" i="2"/>
  <c r="P42" i="2" s="1"/>
  <c r="H42" i="2"/>
  <c r="I42" i="2"/>
  <c r="J42" i="2"/>
  <c r="K42" i="2"/>
  <c r="L42" i="2"/>
  <c r="M42" i="2"/>
  <c r="O42" i="2"/>
  <c r="E43" i="2"/>
  <c r="N43" i="2" s="1"/>
  <c r="F43" i="2"/>
  <c r="G43" i="2"/>
  <c r="P43" i="2" s="1"/>
  <c r="H43" i="2"/>
  <c r="I43" i="2"/>
  <c r="J43" i="2"/>
  <c r="K43" i="2"/>
  <c r="L43" i="2"/>
  <c r="M43" i="2"/>
  <c r="O43" i="2"/>
  <c r="E44" i="2"/>
  <c r="N44" i="2" s="1"/>
  <c r="F44" i="2"/>
  <c r="G44" i="2"/>
  <c r="P44" i="2" s="1"/>
  <c r="H44" i="2"/>
  <c r="I44" i="2"/>
  <c r="J44" i="2"/>
  <c r="K44" i="2"/>
  <c r="L44" i="2"/>
  <c r="M44" i="2"/>
  <c r="O44" i="2"/>
  <c r="E45" i="2"/>
  <c r="N45" i="2" s="1"/>
  <c r="F45" i="2"/>
  <c r="G45" i="2"/>
  <c r="P45" i="2" s="1"/>
  <c r="H45" i="2"/>
  <c r="I45" i="2"/>
  <c r="J45" i="2"/>
  <c r="K45" i="2"/>
  <c r="L45" i="2"/>
  <c r="M45" i="2"/>
  <c r="O45" i="2"/>
  <c r="E46" i="2"/>
  <c r="N46" i="2" s="1"/>
  <c r="F46" i="2"/>
  <c r="G46" i="2"/>
  <c r="P46" i="2" s="1"/>
  <c r="H46" i="2"/>
  <c r="I46" i="2"/>
  <c r="J46" i="2"/>
  <c r="K46" i="2"/>
  <c r="L46" i="2"/>
  <c r="M46" i="2"/>
  <c r="O46" i="2"/>
  <c r="E47" i="2"/>
  <c r="N47" i="2" s="1"/>
  <c r="F47" i="2"/>
  <c r="G47" i="2"/>
  <c r="P47" i="2" s="1"/>
  <c r="H47" i="2"/>
  <c r="I47" i="2"/>
  <c r="J47" i="2"/>
  <c r="K47" i="2"/>
  <c r="L47" i="2"/>
  <c r="M47" i="2"/>
  <c r="O47" i="2"/>
  <c r="E48" i="2"/>
  <c r="N48" i="2" s="1"/>
  <c r="F48" i="2"/>
  <c r="G48" i="2"/>
  <c r="P48" i="2" s="1"/>
  <c r="H48" i="2"/>
  <c r="I48" i="2"/>
  <c r="J48" i="2"/>
  <c r="K48" i="2"/>
  <c r="L48" i="2"/>
  <c r="M48" i="2"/>
  <c r="O48" i="2"/>
  <c r="E49" i="2"/>
  <c r="N49" i="2" s="1"/>
  <c r="F49" i="2"/>
  <c r="G49" i="2"/>
  <c r="P49" i="2" s="1"/>
  <c r="H49" i="2"/>
  <c r="I49" i="2"/>
  <c r="J49" i="2"/>
  <c r="K49" i="2"/>
  <c r="L49" i="2"/>
  <c r="M49" i="2"/>
  <c r="O49" i="2"/>
  <c r="E50" i="2"/>
  <c r="N50" i="2" s="1"/>
  <c r="F50" i="2"/>
  <c r="G50" i="2"/>
  <c r="P50" i="2" s="1"/>
  <c r="H50" i="2"/>
  <c r="I50" i="2"/>
  <c r="J50" i="2"/>
  <c r="K50" i="2"/>
  <c r="L50" i="2"/>
  <c r="M50" i="2"/>
  <c r="O50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3" i="2" l="1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K906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K835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869" i="11" l="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I769" i="11" s="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I759" i="11" s="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J716" i="11" s="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H861" i="11" s="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E955" i="11" s="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I658" i="11" s="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2" i="5"/>
  <c r="E140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176" i="5" l="1"/>
  <c r="T115" i="4"/>
  <c r="T128" i="4"/>
  <c r="F136" i="5"/>
  <c r="I176" i="5"/>
  <c r="E136" i="5"/>
  <c r="I142" i="5"/>
  <c r="G136" i="5"/>
  <c r="G110" i="5"/>
  <c r="F142" i="5"/>
  <c r="I14" i="5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U60" i="4" s="1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V48" i="4" s="1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U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U50" i="4" s="1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U100" i="4" s="1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R85" i="4"/>
  <c r="T85" i="4"/>
  <c r="S85" i="4"/>
  <c r="R93" i="4"/>
  <c r="S93" i="4"/>
  <c r="R111" i="4"/>
  <c r="S111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71" i="4" l="1"/>
  <c r="U115" i="4"/>
  <c r="V60" i="4"/>
  <c r="V986" i="4"/>
  <c r="V547" i="4"/>
  <c r="J979" i="11"/>
  <c r="V417" i="4"/>
  <c r="J929" i="11"/>
  <c r="I929" i="11"/>
  <c r="V656" i="4"/>
  <c r="W656" i="4" s="1"/>
  <c r="X656" i="4" s="1"/>
  <c r="V403" i="4"/>
  <c r="V643" i="4"/>
  <c r="V699" i="4"/>
  <c r="W517" i="4"/>
  <c r="I968" i="11"/>
  <c r="V120" i="4"/>
  <c r="V47" i="4"/>
  <c r="V12" i="4"/>
  <c r="V50" i="4"/>
  <c r="W50" i="4" s="1"/>
  <c r="X50" i="4" s="1"/>
  <c r="V995" i="4"/>
  <c r="V467" i="4"/>
  <c r="W467" i="4" s="1"/>
  <c r="X467" i="4" s="1"/>
  <c r="Y467" i="4" s="1"/>
  <c r="J873" i="11"/>
  <c r="V586" i="4"/>
  <c r="V358" i="4"/>
  <c r="I970" i="11"/>
  <c r="I874" i="11"/>
  <c r="J923" i="11"/>
  <c r="J971" i="11"/>
  <c r="Y727" i="4"/>
  <c r="AK727" i="4" s="1"/>
  <c r="T904" i="4"/>
  <c r="I853" i="11"/>
  <c r="T890" i="4"/>
  <c r="J945" i="11"/>
  <c r="V873" i="4"/>
  <c r="V804" i="4"/>
  <c r="W804" i="4" s="1"/>
  <c r="V790" i="4"/>
  <c r="V996" i="4"/>
  <c r="I887" i="11"/>
  <c r="V20" i="4"/>
  <c r="T888" i="4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S905" i="4"/>
  <c r="U905" i="4" s="1"/>
  <c r="V834" i="4"/>
  <c r="V979" i="4"/>
  <c r="S943" i="4"/>
  <c r="X912" i="4"/>
  <c r="T943" i="4"/>
  <c r="S890" i="4"/>
  <c r="U890" i="4" s="1"/>
  <c r="T960" i="4"/>
  <c r="V786" i="4"/>
  <c r="S946" i="4"/>
  <c r="J889" i="11"/>
  <c r="J885" i="11"/>
  <c r="J842" i="11"/>
  <c r="V601" i="4"/>
  <c r="V383" i="4"/>
  <c r="W383" i="4" s="1"/>
  <c r="I909" i="11"/>
  <c r="T884" i="4"/>
  <c r="T478" i="4"/>
  <c r="U378" i="4"/>
  <c r="V655" i="4"/>
  <c r="U897" i="4"/>
  <c r="U594" i="4"/>
  <c r="U658" i="4"/>
  <c r="W658" i="4" s="1"/>
  <c r="V808" i="4"/>
  <c r="W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W134" i="4" s="1"/>
  <c r="V39" i="4"/>
  <c r="W39" i="4" s="1"/>
  <c r="X39" i="4" s="1"/>
  <c r="Y39" i="4" s="1"/>
  <c r="Z39" i="4" s="1"/>
  <c r="V170" i="4"/>
  <c r="V108" i="4"/>
  <c r="V166" i="4"/>
  <c r="W166" i="4" s="1"/>
  <c r="X166" i="4" s="1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V464" i="4"/>
  <c r="V779" i="4"/>
  <c r="W779" i="4" s="1"/>
  <c r="X779" i="4" s="1"/>
  <c r="V641" i="4"/>
  <c r="S942" i="4"/>
  <c r="V526" i="4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W36" i="4" s="1"/>
  <c r="X36" i="4" s="1"/>
  <c r="Y36" i="4" s="1"/>
  <c r="U91" i="4"/>
  <c r="V171" i="4"/>
  <c r="W171" i="4" s="1"/>
  <c r="X171" i="4" s="1"/>
  <c r="Y171" i="4" s="1"/>
  <c r="U136" i="4"/>
  <c r="W136" i="4" s="1"/>
  <c r="X136" i="4" s="1"/>
  <c r="V92" i="4"/>
  <c r="W92" i="4" s="1"/>
  <c r="X92" i="4" s="1"/>
  <c r="Y92" i="4" s="1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V756" i="4"/>
  <c r="W756" i="4" s="1"/>
  <c r="X756" i="4" s="1"/>
  <c r="U525" i="4"/>
  <c r="V532" i="4"/>
  <c r="W532" i="4" s="1"/>
  <c r="X532" i="4" s="1"/>
  <c r="V316" i="4"/>
  <c r="V879" i="4"/>
  <c r="W879" i="4" s="1"/>
  <c r="X879" i="4" s="1"/>
  <c r="V632" i="4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Y928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5" i="4"/>
  <c r="Y995" i="4" s="1"/>
  <c r="V982" i="4"/>
  <c r="W959" i="4"/>
  <c r="X959" i="4" s="1"/>
  <c r="W857" i="4"/>
  <c r="X857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W40" i="4"/>
  <c r="X40" i="4" s="1"/>
  <c r="Y40" i="4" s="1"/>
  <c r="AG40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X790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643" i="4"/>
  <c r="X643" i="4" s="1"/>
  <c r="W778" i="4"/>
  <c r="X778" i="4" s="1"/>
  <c r="W601" i="4"/>
  <c r="X601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X594" i="4" s="1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AT928" i="4" s="1"/>
  <c r="X695" i="4"/>
  <c r="Y695" i="4" s="1"/>
  <c r="AH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S185" i="4"/>
  <c r="U185" i="4" s="1"/>
  <c r="S965" i="4"/>
  <c r="U965" i="4" s="1"/>
  <c r="T925" i="4"/>
  <c r="V925" i="4" s="1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W987" i="4"/>
  <c r="X987" i="4" s="1"/>
  <c r="S949" i="4"/>
  <c r="U949" i="4" s="1"/>
  <c r="S933" i="4"/>
  <c r="U933" i="4" s="1"/>
  <c r="W913" i="4"/>
  <c r="X913" i="4" s="1"/>
  <c r="W614" i="4"/>
  <c r="X614" i="4" s="1"/>
  <c r="Y614" i="4" s="1"/>
  <c r="AB614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Y1000" i="4"/>
  <c r="X961" i="4"/>
  <c r="Y961" i="4"/>
  <c r="AK132" i="4"/>
  <c r="AJ132" i="4"/>
  <c r="AG132" i="4"/>
  <c r="AI132" i="4"/>
  <c r="AH132" i="4"/>
  <c r="AF132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752" i="4"/>
  <c r="X989" i="4"/>
  <c r="AF128" i="4"/>
  <c r="AH128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73" i="4"/>
  <c r="X873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D732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AV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V555" i="4"/>
  <c r="U555" i="4"/>
  <c r="U45" i="4"/>
  <c r="V45" i="4"/>
  <c r="V177" i="4"/>
  <c r="U177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Y880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AI96" i="4"/>
  <c r="AJ961" i="4"/>
  <c r="AK961" i="4"/>
  <c r="U925" i="4"/>
  <c r="X905" i="4"/>
  <c r="U807" i="4"/>
  <c r="V807" i="4"/>
  <c r="Y656" i="4"/>
  <c r="AC656" i="4" s="1"/>
  <c r="S157" i="4"/>
  <c r="U52" i="4"/>
  <c r="V52" i="4"/>
  <c r="Y733" i="4"/>
  <c r="AI733" i="4" s="1"/>
  <c r="AD128" i="4"/>
  <c r="AB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C567" i="4"/>
  <c r="AG567" i="4"/>
  <c r="X573" i="4"/>
  <c r="Y573" i="4" s="1"/>
  <c r="AA573" i="4" s="1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9" i="4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A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AJ400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F423" i="4"/>
  <c r="AK423" i="4"/>
  <c r="Z423" i="4"/>
  <c r="W481" i="4"/>
  <c r="AA393" i="4"/>
  <c r="AG441" i="4"/>
  <c r="AH433" i="4"/>
  <c r="AK433" i="4"/>
  <c r="AB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I258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201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58" i="4"/>
  <c r="X358" i="4" s="1"/>
  <c r="Y358" i="4" s="1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62" i="4"/>
  <c r="Y462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Z128" i="4" l="1"/>
  <c r="AG128" i="4"/>
  <c r="AJ128" i="4"/>
  <c r="AA128" i="4"/>
  <c r="AK128" i="4"/>
  <c r="AC128" i="4"/>
  <c r="AE128" i="4"/>
  <c r="AI128" i="4"/>
  <c r="W66" i="4"/>
  <c r="X66" i="4" s="1"/>
  <c r="Y66" i="4" s="1"/>
  <c r="W120" i="4"/>
  <c r="X120" i="4" s="1"/>
  <c r="Y120" i="4" s="1"/>
  <c r="W622" i="4"/>
  <c r="V946" i="4"/>
  <c r="W20" i="4"/>
  <c r="X20" i="4" s="1"/>
  <c r="Y20" i="4" s="1"/>
  <c r="AI441" i="4"/>
  <c r="AL423" i="4"/>
  <c r="AR423" i="4" s="1"/>
  <c r="X950" i="4"/>
  <c r="W893" i="4"/>
  <c r="Y944" i="4"/>
  <c r="AI358" i="4"/>
  <c r="W534" i="4"/>
  <c r="V882" i="4"/>
  <c r="W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893" i="4"/>
  <c r="Y893" i="4"/>
  <c r="X812" i="4"/>
  <c r="AG812" i="4" s="1"/>
  <c r="Y812" i="4"/>
  <c r="X984" i="4"/>
  <c r="Y984" i="4"/>
  <c r="Y888" i="4"/>
  <c r="Y951" i="4"/>
  <c r="X951" i="4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H124" i="4"/>
  <c r="AJ1000" i="4"/>
  <c r="V890" i="4"/>
  <c r="W890" i="4" s="1"/>
  <c r="AG732" i="4"/>
  <c r="AK732" i="4"/>
  <c r="AE423" i="4"/>
  <c r="AG423" i="4"/>
  <c r="AC423" i="4"/>
  <c r="AE465" i="4"/>
  <c r="AI489" i="4"/>
  <c r="AH489" i="4"/>
  <c r="AD489" i="4"/>
  <c r="V942" i="4"/>
  <c r="AD709" i="4"/>
  <c r="AE732" i="4"/>
  <c r="AC732" i="4"/>
  <c r="AK124" i="4"/>
  <c r="AI732" i="4"/>
  <c r="Z732" i="4"/>
  <c r="V843" i="4"/>
  <c r="Y983" i="4"/>
  <c r="AK983" i="4" s="1"/>
  <c r="V972" i="4"/>
  <c r="W972" i="4" s="1"/>
  <c r="AD928" i="4"/>
  <c r="AI989" i="4"/>
  <c r="W30" i="4"/>
  <c r="AI378" i="4"/>
  <c r="V478" i="4"/>
  <c r="AI423" i="4"/>
  <c r="AB423" i="4"/>
  <c r="W359" i="4"/>
  <c r="X359" i="4" s="1"/>
  <c r="Y359" i="4" s="1"/>
  <c r="AJ255" i="4"/>
  <c r="AF489" i="4"/>
  <c r="AC489" i="4"/>
  <c r="AB489" i="4"/>
  <c r="Y833" i="4"/>
  <c r="Y913" i="4"/>
  <c r="AF983" i="4"/>
  <c r="W117" i="4"/>
  <c r="AB732" i="4"/>
  <c r="AK709" i="4"/>
  <c r="AF732" i="4"/>
  <c r="Y648" i="4"/>
  <c r="V960" i="4"/>
  <c r="W960" i="4" s="1"/>
  <c r="AC207" i="4"/>
  <c r="AK207" i="4"/>
  <c r="AA207" i="4"/>
  <c r="AH207" i="4"/>
  <c r="X992" i="4"/>
  <c r="Y992" i="4"/>
  <c r="AD258" i="4"/>
  <c r="Y276" i="4"/>
  <c r="AH258" i="4"/>
  <c r="AG258" i="4"/>
  <c r="AD393" i="4"/>
  <c r="AK453" i="4"/>
  <c r="AF479" i="4"/>
  <c r="AJ479" i="4"/>
  <c r="AP479" i="4" s="1"/>
  <c r="AV479" i="4" s="1"/>
  <c r="AI393" i="4"/>
  <c r="Y290" i="4"/>
  <c r="AH290" i="4" s="1"/>
  <c r="AJ567" i="4"/>
  <c r="AB567" i="4"/>
  <c r="AE567" i="4"/>
  <c r="W589" i="4"/>
  <c r="AE124" i="4"/>
  <c r="Z709" i="4"/>
  <c r="AE709" i="4"/>
  <c r="V933" i="4"/>
  <c r="AW928" i="4"/>
  <c r="AK938" i="4"/>
  <c r="AH938" i="4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G607" i="4"/>
  <c r="AN912" i="4"/>
  <c r="AC124" i="4"/>
  <c r="Z124" i="4"/>
  <c r="AA709" i="4"/>
  <c r="AC709" i="4"/>
  <c r="AK928" i="4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V863" i="4"/>
  <c r="W560" i="4"/>
  <c r="V963" i="4"/>
  <c r="W963" i="4" s="1"/>
  <c r="W284" i="4"/>
  <c r="X284" i="4" s="1"/>
  <c r="Y284" i="4" s="1"/>
  <c r="AP709" i="4"/>
  <c r="AV709" i="4" s="1"/>
  <c r="U886" i="4"/>
  <c r="V886" i="4"/>
  <c r="AC258" i="4"/>
  <c r="Z258" i="4"/>
  <c r="AB378" i="4"/>
  <c r="AK258" i="4"/>
  <c r="AF465" i="4"/>
  <c r="AB479" i="4"/>
  <c r="AE479" i="4"/>
  <c r="Z479" i="4"/>
  <c r="AF342" i="4"/>
  <c r="AH567" i="4"/>
  <c r="AK567" i="4"/>
  <c r="Z567" i="4"/>
  <c r="Z607" i="4"/>
  <c r="AJ607" i="4"/>
  <c r="Y495" i="4"/>
  <c r="Z495" i="4" s="1"/>
  <c r="AD124" i="4"/>
  <c r="AA124" i="4"/>
  <c r="AB709" i="4"/>
  <c r="AU928" i="4"/>
  <c r="AJ938" i="4"/>
  <c r="AO727" i="4"/>
  <c r="AU727" i="4" s="1"/>
  <c r="AJ983" i="4"/>
  <c r="AV983" i="4"/>
  <c r="AS983" i="4"/>
  <c r="AW983" i="4"/>
  <c r="AO732" i="4"/>
  <c r="AU732" i="4" s="1"/>
  <c r="Y897" i="4"/>
  <c r="Y711" i="4"/>
  <c r="AI124" i="4"/>
  <c r="AF124" i="4"/>
  <c r="AH709" i="4"/>
  <c r="V885" i="4"/>
  <c r="AH453" i="4"/>
  <c r="W335" i="4"/>
  <c r="X335" i="4" s="1"/>
  <c r="AF897" i="4"/>
  <c r="AI897" i="4"/>
  <c r="AG897" i="4"/>
  <c r="AA382" i="4"/>
  <c r="AC441" i="4"/>
  <c r="AC393" i="4"/>
  <c r="Z393" i="4"/>
  <c r="AK393" i="4"/>
  <c r="AH393" i="4"/>
  <c r="AO781" i="4"/>
  <c r="AU781" i="4" s="1"/>
  <c r="W509" i="4"/>
  <c r="Y959" i="4"/>
  <c r="V965" i="4"/>
  <c r="X922" i="4"/>
  <c r="W608" i="4"/>
  <c r="W392" i="4"/>
  <c r="X392" i="4" s="1"/>
  <c r="AK441" i="4"/>
  <c r="AD441" i="4"/>
  <c r="Y575" i="4"/>
  <c r="AK575" i="4" s="1"/>
  <c r="AQ704" i="4"/>
  <c r="AW704" i="4" s="1"/>
  <c r="AL765" i="4"/>
  <c r="AR765" i="4" s="1"/>
  <c r="AJ989" i="4"/>
  <c r="V915" i="4"/>
  <c r="W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Y954" i="4"/>
  <c r="X954" i="4"/>
  <c r="Y931" i="4"/>
  <c r="X931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X963" i="4"/>
  <c r="Y776" i="4"/>
  <c r="AH776" i="4" s="1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B928" i="4"/>
  <c r="AF928" i="4"/>
  <c r="AI928" i="4"/>
  <c r="AC928" i="4"/>
  <c r="AE928" i="4"/>
  <c r="AH928" i="4"/>
  <c r="AA928" i="4"/>
  <c r="AG928" i="4"/>
  <c r="AJ928" i="4"/>
  <c r="Y580" i="4"/>
  <c r="AF580" i="4" s="1"/>
  <c r="Y660" i="4"/>
  <c r="AD660" i="4" s="1"/>
  <c r="X981" i="4"/>
  <c r="Y981" i="4"/>
  <c r="X759" i="4"/>
  <c r="Y759" i="4"/>
  <c r="X941" i="4"/>
  <c r="Y941" i="4"/>
  <c r="Y392" i="4"/>
  <c r="AD392" i="4" s="1"/>
  <c r="X556" i="4"/>
  <c r="Y556" i="4"/>
  <c r="AE400" i="4"/>
  <c r="AA400" i="4"/>
  <c r="AK400" i="4"/>
  <c r="W389" i="4"/>
  <c r="X389" i="4" s="1"/>
  <c r="AM732" i="4"/>
  <c r="V997" i="4"/>
  <c r="W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W697" i="4"/>
  <c r="V842" i="4"/>
  <c r="W842" i="4" s="1"/>
  <c r="X842" i="4" s="1"/>
  <c r="X970" i="4"/>
  <c r="AU970" i="4" s="1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F873" i="4"/>
  <c r="AN128" i="4"/>
  <c r="AT128" i="4" s="1"/>
  <c r="AL132" i="4"/>
  <c r="AR132" i="4" s="1"/>
  <c r="E132" i="4" s="1"/>
  <c r="I132" i="4" s="1"/>
  <c r="AL128" i="4"/>
  <c r="AR128" i="4" s="1"/>
  <c r="G128" i="4" s="1"/>
  <c r="AH152" i="4"/>
  <c r="W162" i="4"/>
  <c r="X162" i="4" s="1"/>
  <c r="V42" i="4"/>
  <c r="W42" i="4" s="1"/>
  <c r="X42" i="4" s="1"/>
  <c r="Y9" i="4"/>
  <c r="AJ9" i="4" s="1"/>
  <c r="AE241" i="4"/>
  <c r="AB241" i="4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M270" i="4" s="1"/>
  <c r="AS270" i="4" s="1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C152" i="4"/>
  <c r="AN124" i="4"/>
  <c r="AT124" i="4" s="1"/>
  <c r="AP132" i="4"/>
  <c r="AV132" i="4" s="1"/>
  <c r="AE250" i="4"/>
  <c r="AD228" i="4"/>
  <c r="AF250" i="4"/>
  <c r="AI152" i="4"/>
  <c r="AA228" i="4"/>
  <c r="AM228" i="4" s="1"/>
  <c r="AS228" i="4" s="1"/>
  <c r="AG250" i="4"/>
  <c r="AG152" i="4"/>
  <c r="AQ128" i="4"/>
  <c r="AW128" i="4" s="1"/>
  <c r="Y24" i="4"/>
  <c r="AA24" i="4" s="1"/>
  <c r="AG96" i="4"/>
  <c r="AD96" i="4"/>
  <c r="AM124" i="4"/>
  <c r="AS124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97" i="4"/>
  <c r="Y972" i="4"/>
  <c r="X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Q467" i="4"/>
  <c r="AW467" i="4" s="1"/>
  <c r="AJ935" i="4"/>
  <c r="AN241" i="4"/>
  <c r="AT241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J992" i="4"/>
  <c r="AI984" i="4"/>
  <c r="AG984" i="4"/>
  <c r="AJ984" i="4"/>
  <c r="AK984" i="4"/>
  <c r="AP258" i="4"/>
  <c r="AV258" i="4" s="1"/>
  <c r="AH358" i="4"/>
  <c r="AE290" i="4"/>
  <c r="AB290" i="4"/>
  <c r="AK691" i="4"/>
  <c r="AB691" i="4"/>
  <c r="AN691" i="4" s="1"/>
  <c r="AT691" i="4" s="1"/>
  <c r="AJ585" i="4"/>
  <c r="AG669" i="4"/>
  <c r="AC669" i="4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J759" i="4"/>
  <c r="AF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W770" i="4"/>
  <c r="Y770" i="4" s="1"/>
  <c r="W946" i="4"/>
  <c r="X946" i="4" s="1"/>
  <c r="AA290" i="4"/>
  <c r="AB369" i="4"/>
  <c r="AD691" i="4"/>
  <c r="AA691" i="4"/>
  <c r="Z585" i="4"/>
  <c r="AD585" i="4"/>
  <c r="AF669" i="4"/>
  <c r="AF691" i="4"/>
  <c r="AH96" i="4"/>
  <c r="AC96" i="4"/>
  <c r="AO96" i="4" s="1"/>
  <c r="AU96" i="4" s="1"/>
  <c r="AB96" i="4"/>
  <c r="AH711" i="4"/>
  <c r="W891" i="4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Y946" i="4"/>
  <c r="W965" i="4"/>
  <c r="X965" i="4" s="1"/>
  <c r="W911" i="4"/>
  <c r="Y911" i="4" s="1"/>
  <c r="W95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L709" i="4"/>
  <c r="AR709" i="4" s="1"/>
  <c r="D709" i="4" s="1"/>
  <c r="H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G660" i="4"/>
  <c r="AK660" i="4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M543" i="4"/>
  <c r="AS543" i="4" s="1"/>
  <c r="W533" i="4"/>
  <c r="X533" i="4" s="1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X843" i="4" s="1"/>
  <c r="Y843" i="4" s="1"/>
  <c r="AF843" i="4" s="1"/>
  <c r="W775" i="4"/>
  <c r="X775" i="4" s="1"/>
  <c r="W840" i="4"/>
  <c r="AF835" i="4"/>
  <c r="AH854" i="4"/>
  <c r="AG854" i="4"/>
  <c r="AK854" i="4"/>
  <c r="AJ854" i="4"/>
  <c r="AI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AB513" i="4"/>
  <c r="W700" i="4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Y581" i="4"/>
  <c r="AB581" i="4" s="1"/>
  <c r="Z835" i="4"/>
  <c r="AK835" i="4"/>
  <c r="AC835" i="4"/>
  <c r="AB334" i="4"/>
  <c r="AH334" i="4"/>
  <c r="Z334" i="4"/>
  <c r="AL334" i="4" s="1"/>
  <c r="AR334" i="4" s="1"/>
  <c r="E334" i="4" s="1"/>
  <c r="I334" i="4" s="1"/>
  <c r="AJ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M711" i="4" s="1"/>
  <c r="AS711" i="4" s="1"/>
  <c r="AD711" i="4"/>
  <c r="AO567" i="4"/>
  <c r="AU567" i="4" s="1"/>
  <c r="AA759" i="4"/>
  <c r="AD759" i="4"/>
  <c r="AP759" i="4" s="1"/>
  <c r="AV759" i="4" s="1"/>
  <c r="W689" i="4"/>
  <c r="W744" i="4"/>
  <c r="AB582" i="4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AJ502" i="4"/>
  <c r="AF544" i="4"/>
  <c r="AH446" i="4"/>
  <c r="W522" i="4"/>
  <c r="W518" i="4"/>
  <c r="W524" i="4"/>
  <c r="AQ258" i="4"/>
  <c r="AW258" i="4" s="1"/>
  <c r="AN258" i="4"/>
  <c r="AT258" i="4" s="1"/>
  <c r="AO270" i="4"/>
  <c r="AU270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L691" i="4"/>
  <c r="AR691" i="4" s="1"/>
  <c r="AN607" i="4"/>
  <c r="AT60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P419" i="4" s="1"/>
  <c r="AV419" i="4" s="1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F342" i="4" s="1"/>
  <c r="J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L728" i="4" s="1"/>
  <c r="AR728" i="4" s="1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O489" i="4"/>
  <c r="AU489" i="4" s="1"/>
  <c r="AP489" i="4"/>
  <c r="AV489" i="4" s="1"/>
  <c r="AL489" i="4"/>
  <c r="AR489" i="4" s="1"/>
  <c r="D489" i="4" s="1"/>
  <c r="H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AG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661" i="4"/>
  <c r="AR661" i="4" s="1"/>
  <c r="AB963" i="4"/>
  <c r="AC963" i="4"/>
  <c r="AE963" i="4"/>
  <c r="Z963" i="4"/>
  <c r="AA963" i="4"/>
  <c r="AW963" i="4"/>
  <c r="AU963" i="4"/>
  <c r="AT963" i="4"/>
  <c r="AD963" i="4"/>
  <c r="AS963" i="4"/>
  <c r="AV963" i="4"/>
  <c r="AP667" i="4"/>
  <c r="AV667" i="4" s="1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F709" i="4"/>
  <c r="J709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AI978" i="4" s="1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N928" i="4"/>
  <c r="AM928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I895" i="4" s="1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G615" i="4"/>
  <c r="AH615" i="4"/>
  <c r="AK615" i="4"/>
  <c r="AK66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I848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F963" i="4"/>
  <c r="AJ963" i="4"/>
  <c r="X6" i="4"/>
  <c r="X117" i="4"/>
  <c r="AI527" i="4"/>
  <c r="AF527" i="4"/>
  <c r="AI602" i="4"/>
  <c r="AF602" i="4"/>
  <c r="AA602" i="4"/>
  <c r="AJ602" i="4"/>
  <c r="Z602" i="4"/>
  <c r="AC602" i="4"/>
  <c r="AF623" i="4"/>
  <c r="AK665" i="4"/>
  <c r="AF665" i="4"/>
  <c r="AH667" i="4"/>
  <c r="AG667" i="4"/>
  <c r="AM667" i="4" s="1"/>
  <c r="AS667" i="4" s="1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T996" i="4"/>
  <c r="AC996" i="4"/>
  <c r="AW996" i="4"/>
  <c r="AV996" i="4"/>
  <c r="X84" i="4"/>
  <c r="AA834" i="4"/>
  <c r="AB834" i="4"/>
  <c r="AN834" i="4" s="1"/>
  <c r="AC834" i="4"/>
  <c r="Z834" i="4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A576" i="4"/>
  <c r="AM576" i="4" s="1"/>
  <c r="AS576" i="4" s="1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AI990" i="4" s="1"/>
  <c r="Y990" i="4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Y775" i="4"/>
  <c r="Z775" i="4" s="1"/>
  <c r="AC954" i="4"/>
  <c r="AO954" i="4" s="1"/>
  <c r="AT954" i="4"/>
  <c r="AE954" i="4"/>
  <c r="AU954" i="4"/>
  <c r="AS954" i="4"/>
  <c r="AW954" i="4"/>
  <c r="AB954" i="4"/>
  <c r="Z954" i="4"/>
  <c r="AA954" i="4"/>
  <c r="AD954" i="4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A941" i="4"/>
  <c r="AV941" i="4"/>
  <c r="AS941" i="4"/>
  <c r="AC941" i="4"/>
  <c r="Z941" i="4"/>
  <c r="AL941" i="4" s="1"/>
  <c r="AW941" i="4"/>
  <c r="AU941" i="4"/>
  <c r="W940" i="4"/>
  <c r="AD992" i="4"/>
  <c r="AC992" i="4"/>
  <c r="AO992" i="4" s="1"/>
  <c r="Z992" i="4"/>
  <c r="AE992" i="4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880" i="4"/>
  <c r="AE880" i="4"/>
  <c r="AS880" i="4"/>
  <c r="AW880" i="4"/>
  <c r="AC880" i="4"/>
  <c r="AB880" i="4"/>
  <c r="AV880" i="4"/>
  <c r="AA880" i="4"/>
  <c r="AD880" i="4"/>
  <c r="AU880" i="4"/>
  <c r="AT880" i="4"/>
  <c r="AC848" i="4"/>
  <c r="Z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W742" i="4"/>
  <c r="U969" i="4"/>
  <c r="V969" i="4"/>
  <c r="X999" i="4"/>
  <c r="Y999" i="4"/>
  <c r="Y72" i="4"/>
  <c r="AB72" i="4" s="1"/>
  <c r="Y991" i="4"/>
  <c r="AG803" i="4"/>
  <c r="AA646" i="4"/>
  <c r="X630" i="4"/>
  <c r="AN562" i="4"/>
  <c r="AT562" i="4" s="1"/>
  <c r="X154" i="4"/>
  <c r="Y154" i="4" s="1"/>
  <c r="AB850" i="4"/>
  <c r="AH850" i="4"/>
  <c r="AJ850" i="4"/>
  <c r="AG978" i="4"/>
  <c r="W971" i="4"/>
  <c r="X700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Q928" i="4"/>
  <c r="AP928" i="4"/>
  <c r="AO928" i="4"/>
  <c r="Y12" i="4"/>
  <c r="Y50" i="4"/>
  <c r="Z50" i="4" s="1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K495" i="4"/>
  <c r="AE495" i="4"/>
  <c r="AC495" i="4"/>
  <c r="AI677" i="4"/>
  <c r="AJ677" i="4"/>
  <c r="AC677" i="4"/>
  <c r="AD677" i="4"/>
  <c r="AA677" i="4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I790" i="4"/>
  <c r="AC814" i="4"/>
  <c r="AO814" i="4" s="1"/>
  <c r="AU814" i="4" s="1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A857" i="4"/>
  <c r="AC857" i="4"/>
  <c r="Z857" i="4"/>
  <c r="AD857" i="4"/>
  <c r="AK891" i="4"/>
  <c r="AF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C31" i="4"/>
  <c r="AB31" i="4"/>
  <c r="AE31" i="4"/>
  <c r="AA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L557" i="4"/>
  <c r="AR557" i="4" s="1"/>
  <c r="W90" i="4"/>
  <c r="AB726" i="4"/>
  <c r="AD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Y624" i="4"/>
  <c r="AB624" i="4" s="1"/>
  <c r="V2" i="4"/>
  <c r="U2" i="4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Z782" i="4"/>
  <c r="X841" i="4"/>
  <c r="Y841" i="4" s="1"/>
  <c r="AB873" i="4"/>
  <c r="AN873" i="4" s="1"/>
  <c r="AA873" i="4"/>
  <c r="AM873" i="4" s="1"/>
  <c r="AC873" i="4"/>
  <c r="AO873" i="4" s="1"/>
  <c r="Z873" i="4"/>
  <c r="AE873" i="4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G990" i="4"/>
  <c r="AE521" i="4"/>
  <c r="AA521" i="4"/>
  <c r="AM521" i="4" s="1"/>
  <c r="AS521" i="4" s="1"/>
  <c r="Z521" i="4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Z812" i="4"/>
  <c r="AL812" i="4" s="1"/>
  <c r="AE812" i="4"/>
  <c r="AQ812" i="4" s="1"/>
  <c r="AV812" i="4"/>
  <c r="AS812" i="4"/>
  <c r="AB812" i="4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G775" i="4"/>
  <c r="AE950" i="4"/>
  <c r="AD950" i="4"/>
  <c r="AP950" i="4" s="1"/>
  <c r="AA950" i="4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769" i="4"/>
  <c r="H769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H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E489" i="4"/>
  <c r="I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G342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L419" i="4"/>
  <c r="AR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E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D377" i="4"/>
  <c r="H377" i="4" s="1"/>
  <c r="AQ358" i="4"/>
  <c r="AW358" i="4" s="1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B446" i="4"/>
  <c r="Z446" i="4"/>
  <c r="AL446" i="4" s="1"/>
  <c r="AR446" i="4" s="1"/>
  <c r="AE446" i="4"/>
  <c r="AA446" i="4"/>
  <c r="AD462" i="4"/>
  <c r="AP462" i="4" s="1"/>
  <c r="AV462" i="4" s="1"/>
  <c r="Z462" i="4"/>
  <c r="AA462" i="4"/>
  <c r="AC462" i="4"/>
  <c r="AO462" i="4" s="1"/>
  <c r="AU462" i="4" s="1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80" i="4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6" i="4"/>
  <c r="Y456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P448" i="4" s="1"/>
  <c r="AV448" i="4" s="1"/>
  <c r="AE448" i="4"/>
  <c r="AQ448" i="4" s="1"/>
  <c r="AW448" i="4" s="1"/>
  <c r="AQ124" i="4" l="1"/>
  <c r="AW124" i="4" s="1"/>
  <c r="AL207" i="4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G888" i="4"/>
  <c r="AJ888" i="4"/>
  <c r="AS888" i="4"/>
  <c r="AV888" i="4"/>
  <c r="AB888" i="4"/>
  <c r="AN888" i="4" s="1"/>
  <c r="AO726" i="4"/>
  <c r="AU726" i="4" s="1"/>
  <c r="AJ895" i="4"/>
  <c r="AM677" i="4"/>
  <c r="AS677" i="4" s="1"/>
  <c r="AM495" i="4"/>
  <c r="AS495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O152" i="4"/>
  <c r="AU152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L757" i="4" s="1"/>
  <c r="AR757" i="4" s="1"/>
  <c r="D757" i="4" s="1"/>
  <c r="H757" i="4" s="1"/>
  <c r="AE757" i="4"/>
  <c r="AH954" i="4"/>
  <c r="AD290" i="4"/>
  <c r="AP290" i="4" s="1"/>
  <c r="AV290" i="4" s="1"/>
  <c r="AQ419" i="4"/>
  <c r="AW419" i="4" s="1"/>
  <c r="AP338" i="4"/>
  <c r="AV338" i="4" s="1"/>
  <c r="AQ398" i="4"/>
  <c r="AW39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L888" i="4"/>
  <c r="AQ950" i="4"/>
  <c r="AN812" i="4"/>
  <c r="AI740" i="4"/>
  <c r="AJ100" i="4"/>
  <c r="AQ873" i="4"/>
  <c r="Y791" i="4"/>
  <c r="AK791" i="4" s="1"/>
  <c r="AG850" i="4"/>
  <c r="AK850" i="4"/>
  <c r="AQ850" i="4" s="1"/>
  <c r="AW850" i="4" s="1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AO682" i="4" s="1"/>
  <c r="AU682" i="4" s="1"/>
  <c r="Z682" i="4"/>
  <c r="F593" i="4"/>
  <c r="J593" i="4" s="1"/>
  <c r="D821" i="4"/>
  <c r="H821" i="4" s="1"/>
  <c r="F757" i="4"/>
  <c r="J757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M682" i="4" s="1"/>
  <c r="AS682" i="4" s="1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M66" i="4"/>
  <c r="AS66" i="4" s="1"/>
  <c r="AN31" i="4"/>
  <c r="AT31" i="4" s="1"/>
  <c r="AN140" i="4"/>
  <c r="AT140" i="4" s="1"/>
  <c r="AB170" i="4"/>
  <c r="AN170" i="4" s="1"/>
  <c r="AT170" i="4" s="1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M152" i="4"/>
  <c r="AS152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B11" i="4"/>
  <c r="AC94" i="4"/>
  <c r="AB108" i="4"/>
  <c r="AI94" i="4"/>
  <c r="AI108" i="4"/>
  <c r="AO108" i="4" s="1"/>
  <c r="AU108" i="4" s="1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O22" i="4" s="1"/>
  <c r="AU22" i="4" s="1"/>
  <c r="AD22" i="4"/>
  <c r="AQ106" i="4"/>
  <c r="AW106" i="4" s="1"/>
  <c r="AQ102" i="4"/>
  <c r="AW102" i="4" s="1"/>
  <c r="AP92" i="4"/>
  <c r="AV92" i="4" s="1"/>
  <c r="AN66" i="4"/>
  <c r="AT66" i="4" s="1"/>
  <c r="AH22" i="4"/>
  <c r="AN22" i="4" s="1"/>
  <c r="AT22" i="4" s="1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D89" i="4" s="1"/>
  <c r="H89" i="4" s="1"/>
  <c r="AC919" i="4"/>
  <c r="AA919" i="4"/>
  <c r="AD919" i="4"/>
  <c r="AJ919" i="4"/>
  <c r="AB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66" i="4"/>
  <c r="AV66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O115" i="4"/>
  <c r="AU115" i="4" s="1"/>
  <c r="AG180" i="4"/>
  <c r="Z174" i="4"/>
  <c r="AE180" i="4"/>
  <c r="AO89" i="4"/>
  <c r="AU89" i="4" s="1"/>
  <c r="AP120" i="4"/>
  <c r="AV120" i="4" s="1"/>
  <c r="AO92" i="4"/>
  <c r="AU92" i="4" s="1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A174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N120" i="4"/>
  <c r="AT120" i="4" s="1"/>
  <c r="AF113" i="4"/>
  <c r="AL113" i="4" s="1"/>
  <c r="AR113" i="4" s="1"/>
  <c r="F113" i="4" s="1"/>
  <c r="J113" i="4" s="1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AO38" i="4" s="1"/>
  <c r="AU38" i="4" s="1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P38" i="4" s="1"/>
  <c r="AV38" i="4" s="1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AM318" i="4" s="1"/>
  <c r="AS318" i="4" s="1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F115" i="4"/>
  <c r="J115" i="4" s="1"/>
  <c r="D164" i="4"/>
  <c r="H164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E180" i="4"/>
  <c r="I180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AH12" i="4"/>
  <c r="AF12" i="4"/>
  <c r="AG12" i="4"/>
  <c r="AK12" i="4"/>
  <c r="AJ12" i="4"/>
  <c r="AI12" i="4"/>
  <c r="AM828" i="4"/>
  <c r="AS828" i="4" s="1"/>
  <c r="X3" i="4"/>
  <c r="Y3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Q118" i="4" s="1"/>
  <c r="AW118" i="4" s="1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Q180" i="4" l="1"/>
  <c r="AW180" i="4" s="1"/>
  <c r="AP152" i="4"/>
  <c r="AV152" i="4" s="1"/>
  <c r="AM94" i="4"/>
  <c r="AS94" i="4" s="1"/>
  <c r="AM72" i="4"/>
  <c r="AS72" i="4" s="1"/>
  <c r="AD44" i="4"/>
  <c r="E144" i="4"/>
  <c r="I144" i="4" s="1"/>
  <c r="AN25" i="4"/>
  <c r="AT25" i="4" s="1"/>
  <c r="AQ131" i="4"/>
  <c r="AW131" i="4" s="1"/>
  <c r="F144" i="4"/>
  <c r="J144" i="4" s="1"/>
  <c r="E147" i="4"/>
  <c r="I147" i="4" s="1"/>
  <c r="AP170" i="4"/>
  <c r="AV170" i="4" s="1"/>
  <c r="AN13" i="4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AP783" i="4" s="1"/>
  <c r="AV783" i="4" s="1"/>
  <c r="G687" i="4"/>
  <c r="AF783" i="4"/>
  <c r="AL783" i="4" s="1"/>
  <c r="AR783" i="4" s="1"/>
  <c r="AJ783" i="4"/>
  <c r="AG174" i="4"/>
  <c r="AM174" i="4" s="1"/>
  <c r="AS174" i="4" s="1"/>
  <c r="AE174" i="4"/>
  <c r="AO654" i="4"/>
  <c r="AU654" i="4" s="1"/>
  <c r="AN823" i="4"/>
  <c r="AT823" i="4" s="1"/>
  <c r="AM392" i="4"/>
  <c r="AS392" i="4" s="1"/>
  <c r="AL108" i="4"/>
  <c r="AR108" i="4" s="1"/>
  <c r="AL94" i="4"/>
  <c r="AR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L174" i="4" s="1"/>
  <c r="AR174" i="4" s="1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AL943" i="4" s="1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G136" i="4" s="1"/>
  <c r="E5" i="4"/>
  <c r="I5" i="4" s="1"/>
  <c r="AP100" i="4"/>
  <c r="AV100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AJ44" i="4"/>
  <c r="AP44" i="4" s="1"/>
  <c r="AV44" i="4" s="1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E170" i="4"/>
  <c r="I170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E152" i="4"/>
  <c r="I152" i="4" s="1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D24" i="4"/>
  <c r="H24" i="4" s="1"/>
  <c r="G102" i="4"/>
  <c r="AQ23" i="4"/>
  <c r="AW23" i="4" s="1"/>
  <c r="AQ50" i="4"/>
  <c r="AW50" i="4" s="1"/>
  <c r="G24" i="4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F22" i="4"/>
  <c r="J22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F142" i="4" s="1"/>
  <c r="J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G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D136" i="4"/>
  <c r="H136" i="4" s="1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G21" i="4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N173" i="4" s="1"/>
  <c r="AT173" i="4" s="1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E122" i="4" l="1"/>
  <c r="I122" i="4" s="1"/>
  <c r="F136" i="4"/>
  <c r="J136" i="4" s="1"/>
  <c r="D170" i="4"/>
  <c r="H170" i="4" s="1"/>
  <c r="AN159" i="4"/>
  <c r="AT159" i="4" s="1"/>
  <c r="F82" i="4"/>
  <c r="J82" i="4" s="1"/>
  <c r="F122" i="4"/>
  <c r="J122" i="4" s="1"/>
  <c r="G142" i="4"/>
  <c r="E136" i="4"/>
  <c r="I136" i="4" s="1"/>
  <c r="D43" i="4"/>
  <c r="H43" i="4" s="1"/>
  <c r="AO174" i="4"/>
  <c r="AU174" i="4" s="1"/>
  <c r="G15" i="4"/>
  <c r="E142" i="4"/>
  <c r="I142" i="4" s="1"/>
  <c r="G85" i="4"/>
  <c r="D142" i="4"/>
  <c r="H142" i="4" s="1"/>
  <c r="AP57" i="4"/>
  <c r="AV57" i="4" s="1"/>
  <c r="F12" i="4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G496" i="4"/>
  <c r="F496" i="4"/>
  <c r="J496" i="4" s="1"/>
  <c r="E496" i="4"/>
  <c r="I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L548" i="4" s="1"/>
  <c r="AR548" i="4" s="1"/>
  <c r="E548" i="4" s="1"/>
  <c r="I548" i="4" s="1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E753" i="4"/>
  <c r="I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F406" i="4"/>
  <c r="J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F723" i="4"/>
  <c r="J723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146" i="4" l="1"/>
  <c r="J146" i="4" s="1"/>
  <c r="D84" i="4"/>
  <c r="H84" i="4" s="1"/>
  <c r="F149" i="4"/>
  <c r="J149" i="4" s="1"/>
  <c r="E64" i="4"/>
  <c r="I64" i="4" s="1"/>
  <c r="D149" i="4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153" i="4" l="1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724" i="3"/>
  <c r="D673" i="10"/>
  <c r="D805" i="3"/>
  <c r="D606" i="10"/>
  <c r="D473" i="10"/>
  <c r="D608" i="3"/>
  <c r="D355" i="10"/>
  <c r="D605" i="10"/>
  <c r="D720" i="3"/>
  <c r="D440" i="10"/>
  <c r="D945" i="3"/>
  <c r="D848" i="10"/>
  <c r="D942" i="10"/>
  <c r="D503" i="10"/>
  <c r="D797" i="10"/>
  <c r="D678" i="10"/>
  <c r="D825" i="3"/>
  <c r="D745" i="10"/>
  <c r="D969" i="3"/>
  <c r="D752" i="3"/>
  <c r="D497" i="3"/>
  <c r="D652" i="3"/>
  <c r="D765" i="3"/>
  <c r="D858" i="3"/>
  <c r="D434" i="10"/>
  <c r="D947" i="3"/>
  <c r="D485" i="3"/>
  <c r="D773" i="10"/>
  <c r="D488" i="10"/>
  <c r="D715" i="10"/>
  <c r="D931" i="10"/>
  <c r="D613" i="10"/>
  <c r="D553" i="10"/>
  <c r="D748" i="3"/>
  <c r="D865" i="3"/>
  <c r="D551" i="3"/>
  <c r="D968" i="10"/>
  <c r="D822" i="10"/>
  <c r="D646" i="10"/>
  <c r="D303" i="10"/>
  <c r="D861" i="10"/>
  <c r="D860" i="3"/>
  <c r="D563" i="3"/>
  <c r="D976" i="10"/>
  <c r="D747" i="3"/>
  <c r="D616" i="10"/>
  <c r="D695" i="10"/>
  <c r="D791" i="3"/>
  <c r="D991" i="3"/>
  <c r="D907" i="3"/>
  <c r="D480" i="3"/>
  <c r="D817" i="3"/>
  <c r="D688" i="10"/>
  <c r="D863" i="3"/>
  <c r="D422" i="10"/>
  <c r="D603" i="3"/>
  <c r="D764" i="3"/>
  <c r="D476" i="3"/>
  <c r="D766" i="3"/>
  <c r="D647" i="10"/>
  <c r="D565" i="10"/>
  <c r="D798" i="3"/>
  <c r="D557" i="10"/>
  <c r="D635" i="3"/>
  <c r="D782" i="3"/>
  <c r="D651" i="10"/>
  <c r="D874" i="3"/>
  <c r="D474" i="3"/>
  <c r="D531" i="3"/>
  <c r="D632" i="3"/>
  <c r="D775" i="3"/>
  <c r="D783" i="3"/>
  <c r="D808" i="10"/>
  <c r="D937" i="3"/>
  <c r="D517" i="3"/>
  <c r="D470" i="10"/>
  <c r="D961" i="3"/>
  <c r="D679" i="3"/>
  <c r="D510" i="3"/>
  <c r="D615" i="10"/>
  <c r="D1001" i="10"/>
  <c r="D942" i="3"/>
  <c r="D688" i="3"/>
  <c r="D850" i="3"/>
  <c r="D959" i="3"/>
  <c r="D952" i="3"/>
  <c r="D698" i="3"/>
  <c r="D634" i="3"/>
  <c r="D960" i="3"/>
  <c r="D589" i="10"/>
  <c r="D619" i="10"/>
  <c r="D838" i="3"/>
  <c r="D881" i="3"/>
  <c r="D924" i="3"/>
  <c r="D379" i="10"/>
  <c r="D441" i="10"/>
  <c r="D562" i="10"/>
  <c r="D994" i="10"/>
  <c r="D868" i="10"/>
  <c r="D626" i="3"/>
  <c r="D484" i="3"/>
  <c r="D583" i="3"/>
  <c r="D851" i="10"/>
  <c r="D989" i="3"/>
  <c r="D723" i="3"/>
  <c r="D835" i="3"/>
  <c r="D846" i="10"/>
  <c r="D498" i="3"/>
  <c r="D270" i="10"/>
  <c r="D663" i="10"/>
  <c r="D335" i="10"/>
  <c r="D940" i="3"/>
  <c r="D530" i="10"/>
  <c r="D628" i="10"/>
  <c r="D633" i="10"/>
  <c r="D971" i="10"/>
  <c r="D604" i="3"/>
  <c r="D369" i="10"/>
  <c r="D573" i="3"/>
  <c r="D864" i="3"/>
  <c r="D283" i="10"/>
  <c r="D504" i="10"/>
  <c r="D428" i="10"/>
  <c r="D379" i="3"/>
  <c r="D483" i="3"/>
  <c r="D875" i="3"/>
  <c r="D719" i="3"/>
  <c r="D464" i="10"/>
  <c r="D642" i="3"/>
  <c r="D685" i="3"/>
  <c r="D558" i="3"/>
  <c r="D854" i="3"/>
  <c r="D740" i="3"/>
  <c r="D769" i="10"/>
  <c r="D781" i="3"/>
  <c r="D339" i="10"/>
  <c r="D502" i="10"/>
  <c r="D893" i="3"/>
  <c r="D720" i="10"/>
  <c r="D491" i="10"/>
  <c r="D399" i="10"/>
  <c r="D307" i="10"/>
  <c r="D941" i="3"/>
  <c r="D882" i="10"/>
  <c r="D609" i="3"/>
  <c r="D678" i="3"/>
  <c r="D623" i="10"/>
  <c r="D481" i="10"/>
  <c r="D676" i="3"/>
  <c r="D665" i="10"/>
  <c r="D996" i="3"/>
  <c r="D482" i="3"/>
  <c r="D988" i="3"/>
  <c r="D409" i="10"/>
  <c r="D839" i="3"/>
  <c r="D790" i="10"/>
  <c r="D577" i="3"/>
  <c r="D576" i="3"/>
  <c r="D828" i="3"/>
  <c r="D833" i="10"/>
  <c r="D667" i="3"/>
  <c r="D1001" i="3"/>
  <c r="D405" i="10"/>
  <c r="D855" i="10"/>
  <c r="D498" i="10"/>
  <c r="D266" i="10"/>
  <c r="D705" i="3"/>
  <c r="D595" i="3"/>
  <c r="D490" i="3"/>
  <c r="D572" i="3"/>
  <c r="D560" i="10"/>
  <c r="D426" i="10"/>
  <c r="D960" i="10"/>
  <c r="D599" i="10"/>
  <c r="D320" i="10"/>
  <c r="D526" i="3"/>
  <c r="D521" i="10"/>
  <c r="D829" i="3"/>
  <c r="D618" i="10"/>
  <c r="D574" i="3"/>
  <c r="D808" i="3"/>
  <c r="D713" i="10"/>
  <c r="D666" i="3"/>
  <c r="D746" i="3"/>
  <c r="D816" i="3"/>
  <c r="D475" i="3"/>
  <c r="D540" i="3"/>
  <c r="D939" i="3"/>
  <c r="D542" i="3"/>
  <c r="D582" i="3"/>
  <c r="D736" i="3"/>
  <c r="D721" i="3"/>
  <c r="D884" i="3"/>
  <c r="D526" i="10"/>
  <c r="D855" i="3"/>
  <c r="D668" i="10"/>
  <c r="D467" i="3"/>
  <c r="D508" i="10"/>
  <c r="D802" i="3"/>
  <c r="D742" i="3"/>
  <c r="D607" i="3"/>
  <c r="D973" i="10"/>
  <c r="D585" i="3"/>
  <c r="D614" i="3"/>
  <c r="D933" i="10"/>
  <c r="D457" i="10"/>
  <c r="D497" i="10"/>
  <c r="D689" i="3"/>
  <c r="D676" i="10"/>
  <c r="D903" i="3"/>
  <c r="D792" i="3"/>
  <c r="D975" i="10"/>
  <c r="D541" i="10"/>
  <c r="D911" i="3"/>
  <c r="D600" i="10"/>
  <c r="D943" i="10"/>
  <c r="D881" i="10"/>
  <c r="D513" i="10"/>
  <c r="D879" i="3"/>
  <c r="D807" i="10"/>
  <c r="D353" i="10"/>
  <c r="D864" i="10"/>
  <c r="D680" i="10"/>
  <c r="D877" i="3"/>
  <c r="D657" i="10"/>
  <c r="D483" i="10"/>
  <c r="D546" i="10"/>
  <c r="D702" i="3"/>
  <c r="D655" i="10"/>
  <c r="D745" i="3"/>
  <c r="D532" i="10"/>
  <c r="D800" i="3"/>
  <c r="D1000" i="3"/>
  <c r="D340" i="10"/>
  <c r="D631" i="3"/>
  <c r="D748" i="10"/>
  <c r="D853" i="3"/>
  <c r="D479" i="3"/>
  <c r="D866" i="10"/>
  <c r="D548" i="10"/>
  <c r="D841" i="3"/>
  <c r="D292" i="10"/>
  <c r="D420" i="10"/>
  <c r="D925" i="3"/>
  <c r="D460" i="10"/>
  <c r="D640" i="10"/>
  <c r="D953" i="3"/>
  <c r="D915" i="3"/>
  <c r="D761" i="3"/>
  <c r="D948" i="3"/>
  <c r="D694" i="3"/>
  <c r="D844" i="3"/>
  <c r="D648" i="3"/>
  <c r="D912" i="3"/>
  <c r="D876" i="3"/>
  <c r="D612" i="3"/>
  <c r="D914" i="3"/>
  <c r="D279" i="10"/>
  <c r="D983" i="10"/>
  <c r="D753" i="3"/>
  <c r="D324" i="10"/>
  <c r="D664" i="3"/>
  <c r="D669" i="3"/>
  <c r="D920" i="10"/>
  <c r="D987" i="10"/>
  <c r="D404" i="10"/>
  <c r="D662" i="10"/>
  <c r="D730" i="3"/>
  <c r="D826" i="3"/>
  <c r="D970" i="10"/>
  <c r="D681" i="10"/>
  <c r="D522" i="3"/>
  <c r="D514" i="3"/>
  <c r="D882" i="3"/>
  <c r="D471" i="3"/>
  <c r="D792" i="10"/>
  <c r="D417" i="10"/>
  <c r="D459" i="10"/>
  <c r="D550" i="3"/>
  <c r="D393" i="10"/>
  <c r="D843" i="3"/>
  <c r="D931" i="3"/>
  <c r="D348" i="10"/>
  <c r="D518" i="10"/>
  <c r="D346" i="10"/>
  <c r="D709" i="3"/>
  <c r="D422" i="3"/>
  <c r="D536" i="3"/>
  <c r="D478" i="3"/>
  <c r="D599" i="3"/>
  <c r="D779" i="3"/>
  <c r="D997" i="3"/>
  <c r="D598" i="3"/>
  <c r="D672" i="3"/>
  <c r="D515" i="3"/>
  <c r="D371" i="10"/>
  <c r="D700" i="3"/>
  <c r="D716" i="10"/>
  <c r="D801" i="3"/>
  <c r="D719" i="10"/>
  <c r="D390" i="10"/>
  <c r="D985" i="3"/>
  <c r="D329" i="10"/>
  <c r="D590" i="10"/>
  <c r="D427" i="10"/>
  <c r="D934" i="3"/>
  <c r="D494" i="10"/>
  <c r="D566" i="3"/>
  <c r="D866" i="3"/>
  <c r="D691" i="10"/>
  <c r="D865" i="10"/>
  <c r="D363" i="10"/>
  <c r="D735" i="10"/>
  <c r="D975" i="3"/>
  <c r="D954" i="10"/>
  <c r="D962" i="10"/>
  <c r="D921" i="10"/>
  <c r="D639" i="10"/>
  <c r="D606" i="3"/>
  <c r="D759" i="3"/>
  <c r="D518" i="3"/>
  <c r="D955" i="3"/>
  <c r="D551" i="10"/>
  <c r="D549" i="3"/>
  <c r="D508" i="3"/>
  <c r="D450" i="10"/>
  <c r="D468" i="3"/>
  <c r="D758" i="10"/>
  <c r="D594" i="3"/>
  <c r="D639" i="3"/>
  <c r="D571" i="10"/>
  <c r="D658" i="3"/>
  <c r="D567" i="3"/>
  <c r="D509" i="3"/>
  <c r="D659" i="10"/>
  <c r="D528" i="10"/>
  <c r="D464" i="3"/>
  <c r="D424" i="3"/>
  <c r="D573" i="10"/>
  <c r="D737" i="10"/>
  <c r="D675" i="10"/>
  <c r="D533" i="3"/>
  <c r="D524" i="10"/>
  <c r="D584" i="10"/>
  <c r="D345" i="10"/>
  <c r="D772" i="3"/>
  <c r="D561" i="3"/>
  <c r="D623" i="3"/>
  <c r="D686" i="3"/>
  <c r="D633" i="3"/>
  <c r="D590" i="3"/>
  <c r="D899" i="10"/>
  <c r="D913" i="3"/>
  <c r="D768" i="3"/>
  <c r="D489" i="10"/>
  <c r="D312" i="10"/>
  <c r="D824" i="3"/>
  <c r="D990" i="3"/>
  <c r="D246" i="10"/>
  <c r="D814" i="3"/>
  <c r="D752" i="10"/>
  <c r="D779" i="10"/>
  <c r="D891" i="10"/>
  <c r="D877" i="10"/>
  <c r="D886" i="10"/>
  <c r="D553" i="3"/>
  <c r="D296" i="3"/>
  <c r="D949" i="10"/>
  <c r="D995" i="10"/>
  <c r="D650" i="10"/>
  <c r="D823" i="10"/>
  <c r="D282" i="10"/>
  <c r="D760" i="10"/>
  <c r="D800" i="10"/>
  <c r="D888" i="3"/>
  <c r="D618" i="3"/>
  <c r="D658" i="10"/>
  <c r="D905" i="3"/>
  <c r="D604" i="10"/>
  <c r="D820" i="10"/>
  <c r="D973" i="3"/>
  <c r="D624" i="10"/>
  <c r="D751" i="3"/>
  <c r="D787" i="3"/>
  <c r="D287" i="10"/>
  <c r="D943" i="3"/>
  <c r="D387" i="10"/>
  <c r="D448" i="10"/>
  <c r="D998" i="10"/>
  <c r="D534" i="10"/>
  <c r="D848" i="3"/>
  <c r="D376" i="10"/>
  <c r="D331" i="10"/>
  <c r="D511" i="3"/>
  <c r="D669" i="10"/>
  <c r="D458" i="10"/>
  <c r="D637" i="3"/>
  <c r="D937" i="10"/>
  <c r="D813" i="10"/>
  <c r="D442" i="10"/>
  <c r="D453" i="10"/>
  <c r="D793" i="3"/>
  <c r="D554" i="3"/>
  <c r="D477" i="10"/>
  <c r="D414" i="10"/>
  <c r="D966" i="10"/>
  <c r="D714" i="10"/>
  <c r="D602" i="10"/>
  <c r="D827" i="10"/>
  <c r="D495" i="3"/>
  <c r="D835" i="10"/>
  <c r="D556" i="10"/>
  <c r="D812" i="3"/>
  <c r="D843" i="10"/>
  <c r="D765" i="10"/>
  <c r="D654" i="3"/>
  <c r="D593" i="10"/>
  <c r="D834" i="3"/>
  <c r="D683" i="10"/>
  <c r="D951" i="3"/>
  <c r="D993" i="3"/>
  <c r="D728" i="3"/>
  <c r="D984" i="3"/>
  <c r="D717" i="3"/>
  <c r="D899" i="3"/>
  <c r="D333" i="10"/>
  <c r="D321" i="10"/>
  <c r="D649" i="3"/>
  <c r="D930" i="10"/>
  <c r="D505" i="10"/>
  <c r="D469" i="10"/>
  <c r="D718" i="3"/>
  <c r="D801" i="10"/>
  <c r="D591" i="3"/>
  <c r="D741" i="10"/>
  <c r="D834" i="10"/>
  <c r="D437" i="10"/>
  <c r="D356" i="10"/>
  <c r="D579" i="3"/>
  <c r="D746" i="10"/>
  <c r="D533" i="10"/>
  <c r="D974" i="3"/>
  <c r="D560" i="3"/>
  <c r="D677" i="10"/>
  <c r="D780" i="10"/>
  <c r="D584" i="3"/>
  <c r="D729" i="3"/>
  <c r="D532" i="3"/>
  <c r="D612" i="10"/>
  <c r="D724" i="10"/>
  <c r="D323" i="10"/>
  <c r="D878" i="3"/>
  <c r="D968" i="3"/>
  <c r="D687" i="3"/>
  <c r="D524" i="3"/>
  <c r="D785" i="3"/>
  <c r="D767" i="10"/>
  <c r="D777" i="3"/>
  <c r="D373" i="10"/>
  <c r="D951" i="10"/>
  <c r="D898" i="3"/>
  <c r="D786" i="10"/>
  <c r="D893" i="10"/>
  <c r="D473" i="3"/>
  <c r="D807" i="3"/>
  <c r="D690" i="3"/>
  <c r="D974" i="10"/>
  <c r="D487" i="10"/>
  <c r="D585" i="10"/>
  <c r="D814" i="10"/>
  <c r="D564" i="10"/>
  <c r="D810" i="3"/>
  <c r="D887" i="3"/>
  <c r="D487" i="3"/>
  <c r="D564" i="3"/>
  <c r="D470" i="3"/>
  <c r="D980" i="10"/>
  <c r="D841" i="10"/>
  <c r="D624" i="3"/>
  <c r="D997" i="10"/>
  <c r="D362" i="10"/>
  <c r="D758" i="3"/>
  <c r="D569" i="3"/>
  <c r="D683" i="3"/>
  <c r="D938" i="10"/>
  <c r="D500" i="3"/>
  <c r="D507" i="3"/>
  <c r="D530" i="3"/>
  <c r="D338" i="10"/>
  <c r="D845" i="3"/>
  <c r="D874" i="10"/>
  <c r="D894" i="10"/>
  <c r="D570" i="10"/>
  <c r="D640" i="3"/>
  <c r="D778" i="3"/>
  <c r="D936" i="3"/>
  <c r="D910" i="3"/>
  <c r="D729" i="10"/>
  <c r="D313" i="10"/>
  <c r="D432" i="10"/>
  <c r="D256" i="10"/>
  <c r="D396" i="3"/>
  <c r="D565" i="3"/>
  <c r="D687" i="10"/>
  <c r="D242" i="3"/>
  <c r="D475" i="10"/>
  <c r="D916" i="3"/>
  <c r="D919" i="3"/>
  <c r="D803" i="3"/>
  <c r="D914" i="10"/>
  <c r="D978" i="3"/>
  <c r="D697" i="3"/>
  <c r="D486" i="3"/>
  <c r="D555" i="10"/>
  <c r="D737" i="3"/>
  <c r="D570" i="3"/>
  <c r="D839" i="10"/>
  <c r="D918" i="10"/>
  <c r="D250" i="3"/>
  <c r="D706" i="3"/>
  <c r="D763" i="3"/>
  <c r="D938" i="3"/>
  <c r="D840" i="3"/>
  <c r="D856" i="3"/>
  <c r="D568" i="3"/>
  <c r="D892" i="3"/>
  <c r="D371" i="3"/>
  <c r="D852" i="3"/>
  <c r="D334" i="10"/>
  <c r="D311" i="10"/>
  <c r="D525" i="3"/>
  <c r="D811" i="3"/>
  <c r="D950" i="3"/>
  <c r="D895" i="10"/>
  <c r="D362" i="3"/>
  <c r="D682" i="3"/>
  <c r="D632" i="10"/>
  <c r="D486" i="10"/>
  <c r="D753" i="10"/>
  <c r="D592" i="3"/>
  <c r="D722" i="3"/>
  <c r="D703" i="10"/>
  <c r="D761" i="10"/>
  <c r="D499" i="10"/>
  <c r="D711" i="3"/>
  <c r="D630" i="3"/>
  <c r="D776" i="10"/>
  <c r="D934" i="10"/>
  <c r="D509" i="10"/>
  <c r="D614" i="10"/>
  <c r="D465" i="3"/>
  <c r="D771" i="10"/>
  <c r="D777" i="10"/>
  <c r="D547" i="3"/>
  <c r="D308" i="10"/>
  <c r="D587" i="10"/>
  <c r="D717" i="10"/>
  <c r="D781" i="10"/>
  <c r="D615" i="3"/>
  <c r="D306" i="10"/>
  <c r="D725" i="10"/>
  <c r="D904" i="3"/>
  <c r="D986" i="10"/>
  <c r="D915" i="10"/>
  <c r="D771" i="3"/>
  <c r="D328" i="3"/>
  <c r="D523" i="3"/>
  <c r="D382" i="10"/>
  <c r="D488" i="3"/>
  <c r="D501" i="3"/>
  <c r="D665" i="3"/>
  <c r="D714" i="3"/>
  <c r="D490" i="10"/>
  <c r="D310" i="10"/>
  <c r="D701" i="10"/>
  <c r="D990" i="10"/>
  <c r="D576" i="10"/>
  <c r="D446" i="10"/>
  <c r="D983" i="3"/>
  <c r="D991" i="10"/>
  <c r="D791" i="10"/>
  <c r="D592" i="10"/>
  <c r="D625" i="10"/>
  <c r="D435" i="3"/>
  <c r="D512" i="3"/>
  <c r="D542" i="10"/>
  <c r="D552" i="10"/>
  <c r="D799" i="3"/>
  <c r="D452" i="10"/>
  <c r="D789" i="10"/>
  <c r="D939" i="10"/>
  <c r="D402" i="10"/>
  <c r="D830" i="3"/>
  <c r="D832" i="3"/>
  <c r="D450" i="3"/>
  <c r="D850" i="10"/>
  <c r="D447" i="10"/>
  <c r="D462" i="3"/>
  <c r="D360" i="10"/>
  <c r="D394" i="3"/>
  <c r="D275" i="10"/>
  <c r="D265" i="3"/>
  <c r="D255" i="3"/>
  <c r="D360" i="3"/>
  <c r="D885" i="3"/>
  <c r="D311" i="3"/>
  <c r="D821" i="3"/>
  <c r="D308" i="3"/>
  <c r="D234" i="10"/>
  <c r="D568" i="10"/>
  <c r="D556" i="3"/>
  <c r="D358" i="10"/>
  <c r="D562" i="3"/>
  <c r="D536" i="10"/>
  <c r="D252" i="10"/>
  <c r="D368" i="3"/>
  <c r="D750" i="3"/>
  <c r="D813" i="3"/>
  <c r="D657" i="3"/>
  <c r="D354" i="10"/>
  <c r="D730" i="10"/>
  <c r="D922" i="3"/>
  <c r="D944" i="3"/>
  <c r="D603" i="10"/>
  <c r="D967" i="3"/>
  <c r="D398" i="10"/>
  <c r="D233" i="10"/>
  <c r="D481" i="3"/>
  <c r="D888" i="10"/>
  <c r="D384" i="3"/>
  <c r="D300" i="10"/>
  <c r="D370" i="10"/>
  <c r="D842" i="3"/>
  <c r="D586" i="3"/>
  <c r="D625" i="3"/>
  <c r="D693" i="3"/>
  <c r="D645" i="3"/>
  <c r="D661" i="3"/>
  <c r="D889" i="3"/>
  <c r="D572" i="10"/>
  <c r="D886" i="3"/>
  <c r="D510" i="10"/>
  <c r="D921" i="3"/>
  <c r="D903" i="10"/>
  <c r="D986" i="3"/>
  <c r="D709" i="10"/>
  <c r="D854" i="10"/>
  <c r="D784" i="3"/>
  <c r="D749" i="10"/>
  <c r="D388" i="10"/>
  <c r="D887" i="10"/>
  <c r="D741" i="3"/>
  <c r="D727" i="3"/>
  <c r="D540" i="10"/>
  <c r="D946" i="3"/>
  <c r="D545" i="10"/>
  <c r="D607" i="10"/>
  <c r="D410" i="10"/>
  <c r="D690" i="10"/>
  <c r="D636" i="10"/>
  <c r="D433" i="3"/>
  <c r="D944" i="10"/>
  <c r="D401" i="10"/>
  <c r="D902" i="10"/>
  <c r="D378" i="10"/>
  <c r="D976" i="3"/>
  <c r="D869" i="10"/>
  <c r="D731" i="3"/>
  <c r="D274" i="10"/>
  <c r="D992" i="3"/>
  <c r="D304" i="10"/>
  <c r="D696" i="3"/>
  <c r="D276" i="10"/>
  <c r="D629" i="3"/>
  <c r="D910" i="10"/>
  <c r="D636" i="3"/>
  <c r="D847" i="3"/>
  <c r="D993" i="10"/>
  <c r="D410" i="3"/>
  <c r="D966" i="3"/>
  <c r="D804" i="3"/>
  <c r="D794" i="10"/>
  <c r="D707" i="10"/>
  <c r="D528" i="3"/>
  <c r="D403" i="10"/>
  <c r="D516" i="3"/>
  <c r="D557" i="3"/>
  <c r="D872" i="10"/>
  <c r="D789" i="3"/>
  <c r="D783" i="10"/>
  <c r="D672" i="10"/>
  <c r="D420" i="3"/>
  <c r="D842" i="10"/>
  <c r="D852" i="10"/>
  <c r="D784" i="10"/>
  <c r="D981" i="10"/>
  <c r="D539" i="10"/>
  <c r="D712" i="3"/>
  <c r="D413" i="10"/>
  <c r="D857" i="3"/>
  <c r="D972" i="3"/>
  <c r="D806" i="10"/>
  <c r="D725" i="3"/>
  <c r="D620" i="10"/>
  <c r="D507" i="10"/>
  <c r="D537" i="3"/>
  <c r="D249" i="3"/>
  <c r="D263" i="10"/>
  <c r="D466" i="10"/>
  <c r="D387" i="3"/>
  <c r="D662" i="3"/>
  <c r="D558" i="10"/>
  <c r="D493" i="3"/>
  <c r="D770" i="10"/>
  <c r="D309" i="10"/>
  <c r="D933" i="3"/>
  <c r="D861" i="3"/>
  <c r="D547" i="10"/>
  <c r="D736" i="10"/>
  <c r="D555" i="3"/>
  <c r="D439" i="3"/>
  <c r="D772" i="10"/>
  <c r="D947" i="10"/>
  <c r="D270" i="3"/>
  <c r="D579" i="10"/>
  <c r="D330" i="3"/>
  <c r="D580" i="10"/>
  <c r="D401" i="3"/>
  <c r="D653" i="3"/>
  <c r="D321" i="3"/>
  <c r="D538" i="10"/>
  <c r="D318" i="3"/>
  <c r="D796" i="10"/>
  <c r="D388" i="3"/>
  <c r="D694" i="10"/>
  <c r="D831" i="10"/>
  <c r="D698" i="10"/>
  <c r="D520" i="3"/>
  <c r="D474" i="10"/>
  <c r="D330" i="10"/>
  <c r="D608" i="10"/>
  <c r="D234" i="3"/>
  <c r="D708" i="10"/>
  <c r="D531" i="10"/>
  <c r="D406" i="10"/>
  <c r="D812" i="10"/>
  <c r="D838" i="10"/>
  <c r="D527" i="3"/>
  <c r="D515" i="10"/>
  <c r="D419" i="10"/>
  <c r="D950" i="10"/>
  <c r="D674" i="10"/>
  <c r="D513" i="3"/>
  <c r="D982" i="10"/>
  <c r="D365" i="3"/>
  <c r="D361" i="3"/>
  <c r="D770" i="3"/>
  <c r="D414" i="3"/>
  <c r="D581" i="3"/>
  <c r="D463" i="10"/>
  <c r="D472" i="10"/>
  <c r="D319" i="10"/>
  <c r="D297" i="10"/>
  <c r="D739" i="10"/>
  <c r="D425" i="10"/>
  <c r="D871" i="3"/>
  <c r="D755" i="3"/>
  <c r="D601" i="10"/>
  <c r="D541" i="3"/>
  <c r="D971" i="3"/>
  <c r="D519" i="3"/>
  <c r="D817" i="10"/>
  <c r="D277" i="10"/>
  <c r="D429" i="3"/>
  <c r="D506" i="3"/>
  <c r="D648" i="10"/>
  <c r="D754" i="10"/>
  <c r="D267" i="10"/>
  <c r="D336" i="10"/>
  <c r="D847" i="10"/>
  <c r="D821" i="10"/>
  <c r="D981" i="3"/>
  <c r="D780" i="3"/>
  <c r="D906" i="10"/>
  <c r="D735" i="3"/>
  <c r="D544" i="10"/>
  <c r="D301" i="3"/>
  <c r="D889" i="10"/>
  <c r="D535" i="3"/>
  <c r="D734" i="10"/>
  <c r="D494" i="3"/>
  <c r="D900" i="10"/>
  <c r="D802" i="10"/>
  <c r="D757" i="3"/>
  <c r="D917" i="3"/>
  <c r="D945" i="10"/>
  <c r="D999" i="10"/>
  <c r="D862" i="10"/>
  <c r="D567" i="10"/>
  <c r="D641" i="3"/>
  <c r="D956" i="3"/>
  <c r="D880" i="10"/>
  <c r="D374" i="10"/>
  <c r="D499" i="3"/>
  <c r="D269" i="3"/>
  <c r="D860" i="10"/>
  <c r="D909" i="3"/>
  <c r="D251" i="3"/>
  <c r="D999" i="3"/>
  <c r="D424" i="10"/>
  <c r="D328" i="10"/>
  <c r="D245" i="10"/>
  <c r="D958" i="10"/>
  <c r="D740" i="10"/>
  <c r="D327" i="10"/>
  <c r="D935" i="3"/>
  <c r="D467" i="10"/>
  <c r="D407" i="10"/>
  <c r="D617" i="3"/>
  <c r="D296" i="10"/>
  <c r="D421" i="3"/>
  <c r="D769" i="3"/>
  <c r="D868" i="3"/>
  <c r="D862" i="3"/>
  <c r="D571" i="3"/>
  <c r="D699" i="3"/>
  <c r="D918" i="3"/>
  <c r="D890" i="3"/>
  <c r="D647" i="3"/>
  <c r="D479" i="10"/>
  <c r="D773" i="3"/>
  <c r="D605" i="3"/>
  <c r="D869" i="3"/>
  <c r="D611" i="3"/>
  <c r="D744" i="3"/>
  <c r="D458" i="3"/>
  <c r="D823" i="3"/>
  <c r="D786" i="3"/>
  <c r="D703" i="3"/>
  <c r="D738" i="3"/>
  <c r="D732" i="3"/>
  <c r="D867" i="10"/>
  <c r="D996" i="10"/>
  <c r="D923" i="3"/>
  <c r="D418" i="10"/>
  <c r="D896" i="3"/>
  <c r="D726" i="10"/>
  <c r="D586" i="10"/>
  <c r="D326" i="10"/>
  <c r="D304" i="3"/>
  <c r="D627" i="3"/>
  <c r="D287" i="3"/>
  <c r="D372" i="10"/>
  <c r="D463" i="3"/>
  <c r="D609" i="10"/>
  <c r="D692" i="3"/>
  <c r="D482" i="10"/>
  <c r="D302" i="10"/>
  <c r="D916" i="10"/>
  <c r="D827" i="3"/>
  <c r="D684" i="10"/>
  <c r="D917" i="10"/>
  <c r="D778" i="10"/>
  <c r="D268" i="3"/>
  <c r="D243" i="3"/>
  <c r="D238" i="10"/>
  <c r="D257" i="10"/>
  <c r="D548" i="3"/>
  <c r="D347" i="10"/>
  <c r="D389" i="10"/>
  <c r="D671" i="3"/>
  <c r="D927" i="10"/>
  <c r="D653" i="10"/>
  <c r="D319" i="3"/>
  <c r="D768" i="10"/>
  <c r="D845" i="10"/>
  <c r="D829" i="10"/>
  <c r="D873" i="10"/>
  <c r="D935" i="10"/>
  <c r="D686" i="10"/>
  <c r="D484" i="10"/>
  <c r="D324" i="3"/>
  <c r="D955" i="10"/>
  <c r="D316" i="3"/>
  <c r="D529" i="10"/>
  <c r="D411" i="10"/>
  <c r="D747" i="10"/>
  <c r="D634" i="10"/>
  <c r="D561" i="10"/>
  <c r="D685" i="10"/>
  <c r="D598" i="10"/>
  <c r="D660" i="3"/>
  <c r="D610" i="10"/>
  <c r="D707" i="3"/>
  <c r="D998" i="3"/>
  <c r="D762" i="10"/>
  <c r="D449" i="10"/>
  <c r="D278" i="10"/>
  <c r="D857" i="10"/>
  <c r="D391" i="3"/>
  <c r="D837" i="10"/>
  <c r="D749" i="3"/>
  <c r="D775" i="10"/>
  <c r="D755" i="10"/>
  <c r="D342" i="10"/>
  <c r="D271" i="10"/>
  <c r="D876" i="10"/>
  <c r="D496" i="10"/>
  <c r="D853" i="10"/>
  <c r="D595" i="10"/>
  <c r="D627" i="10"/>
  <c r="D836" i="3"/>
  <c r="D295" i="10"/>
  <c r="D391" i="10"/>
  <c r="D885" i="10"/>
  <c r="D610" i="3"/>
  <c r="D822" i="3"/>
  <c r="D844" i="10"/>
  <c r="D819" i="3"/>
  <c r="D520" i="10"/>
  <c r="D269" i="10"/>
  <c r="D699" i="10"/>
  <c r="D495" i="10"/>
  <c r="D859" i="3"/>
  <c r="D359" i="10"/>
  <c r="D438" i="10"/>
  <c r="D750" i="10"/>
  <c r="D851" i="3"/>
  <c r="D581" i="10"/>
  <c r="D793" i="10"/>
  <c r="D411" i="3"/>
  <c r="D575" i="3"/>
  <c r="D412" i="10"/>
  <c r="D805" i="10"/>
  <c r="D739" i="3"/>
  <c r="D529" i="3"/>
  <c r="D744" i="10"/>
  <c r="D504" i="3"/>
  <c r="D336" i="3"/>
  <c r="D534" i="3"/>
  <c r="D588" i="3"/>
  <c r="D477" i="3"/>
  <c r="D392" i="10"/>
  <c r="D674" i="3"/>
  <c r="D472" i="3"/>
  <c r="D830" i="10"/>
  <c r="D378" i="3"/>
  <c r="D731" i="10"/>
  <c r="D795" i="3"/>
  <c r="D732" i="10"/>
  <c r="D929" i="3"/>
  <c r="D601" i="3"/>
  <c r="D941" i="10"/>
  <c r="D957" i="3"/>
  <c r="D298" i="10"/>
  <c r="D569" i="10"/>
  <c r="D492" i="3"/>
  <c r="D863" i="10"/>
  <c r="D469" i="3"/>
  <c r="D544" i="3"/>
  <c r="D268" i="10"/>
  <c r="D846" i="3"/>
  <c r="D994" i="3"/>
  <c r="D597" i="10"/>
  <c r="D873" i="3"/>
  <c r="D445" i="10"/>
  <c r="D580" i="3"/>
  <c r="D512" i="10"/>
  <c r="D406" i="3"/>
  <c r="D503" i="3"/>
  <c r="D767" i="3"/>
  <c r="D738" i="10"/>
  <c r="D902" i="3"/>
  <c r="D923" i="10"/>
  <c r="D454" i="10"/>
  <c r="D370" i="3"/>
  <c r="D742" i="10"/>
  <c r="D928" i="10"/>
  <c r="D925" i="10"/>
  <c r="D543" i="10"/>
  <c r="D655" i="3"/>
  <c r="D733" i="10"/>
  <c r="D244" i="3"/>
  <c r="D932" i="10"/>
  <c r="D446" i="3"/>
  <c r="D969" i="10"/>
  <c r="D383" i="3"/>
  <c r="D879" i="10"/>
  <c r="D756" i="10"/>
  <c r="D241" i="3"/>
  <c r="D285" i="10"/>
  <c r="D762" i="3"/>
  <c r="D312" i="3"/>
  <c r="D493" i="10"/>
  <c r="D397" i="10"/>
  <c r="D677" i="3"/>
  <c r="D373" i="3"/>
  <c r="D837" i="3"/>
  <c r="D619" i="3"/>
  <c r="D912" i="10"/>
  <c r="D628" i="3"/>
  <c r="D566" i="10"/>
  <c r="D666" i="10"/>
  <c r="D977" i="3"/>
  <c r="D631" i="10"/>
  <c r="D589" i="3"/>
  <c r="D645" i="10"/>
  <c r="D236" i="10"/>
  <c r="D668" i="3"/>
  <c r="D946" i="10"/>
  <c r="D444" i="10"/>
  <c r="D681" i="3"/>
  <c r="D980" i="3"/>
  <c r="D670" i="10"/>
  <c r="D892" i="10"/>
  <c r="D583" i="10"/>
  <c r="D297" i="3"/>
  <c r="D654" i="10"/>
  <c r="D399" i="3"/>
  <c r="D368" i="10"/>
  <c r="D415" i="3"/>
  <c r="D443" i="10"/>
  <c r="D351" i="3"/>
  <c r="D883" i="10"/>
  <c r="D271" i="3"/>
  <c r="D878" i="10"/>
  <c r="D988" i="10"/>
  <c r="D272" i="3"/>
  <c r="D323" i="3"/>
  <c r="D552" i="3"/>
  <c r="D505" i="3"/>
  <c r="D680" i="3"/>
  <c r="D439" i="10"/>
  <c r="D527" i="10"/>
  <c r="D952" i="10"/>
  <c r="D984" i="10"/>
  <c r="D716" i="3"/>
  <c r="D543" i="3"/>
  <c r="D461" i="3"/>
  <c r="D897" i="10"/>
  <c r="D501" i="10"/>
  <c r="D743" i="3"/>
  <c r="D721" i="10"/>
  <c r="D621" i="10"/>
  <c r="D456" i="10"/>
  <c r="D264" i="10"/>
  <c r="D266" i="3"/>
  <c r="D415" i="10"/>
  <c r="D428" i="3"/>
  <c r="D908" i="10"/>
  <c r="D317" i="3"/>
  <c r="D649" i="10"/>
  <c r="D377" i="3"/>
  <c r="D286" i="10"/>
  <c r="D248" i="3"/>
  <c r="D809" i="10"/>
  <c r="D340" i="3"/>
  <c r="D394" i="10"/>
  <c r="D788" i="3"/>
  <c r="D909" i="10"/>
  <c r="D413" i="3"/>
  <c r="D924" i="10"/>
  <c r="D332" i="10"/>
  <c r="D322" i="3"/>
  <c r="D867" i="3"/>
  <c r="D305" i="10"/>
  <c r="D961" i="10"/>
  <c r="D309" i="3"/>
  <c r="D989" i="10"/>
  <c r="D246" i="3"/>
  <c r="D671" i="10"/>
  <c r="D303" i="3"/>
  <c r="D978" i="10"/>
  <c r="D637" i="10"/>
  <c r="D500" i="10"/>
  <c r="D663" i="3"/>
  <c r="D890" i="10"/>
  <c r="D318" i="10"/>
  <c r="D222" i="3"/>
  <c r="D404" i="3"/>
  <c r="D656" i="3"/>
  <c r="D621" i="3"/>
  <c r="D245" i="3"/>
  <c r="D215" i="3"/>
  <c r="D372" i="3"/>
  <c r="D602" i="3"/>
  <c r="D260" i="3"/>
  <c r="D358" i="3"/>
  <c r="D341" i="3"/>
  <c r="D442" i="3"/>
  <c r="D230" i="10"/>
  <c r="D228" i="3"/>
  <c r="D642" i="10"/>
  <c r="D727" i="10"/>
  <c r="D679" i="10"/>
  <c r="D471" i="10"/>
  <c r="D954" i="3"/>
  <c r="D459" i="3"/>
  <c r="D352" i="3"/>
  <c r="D241" i="10"/>
  <c r="D884" i="10"/>
  <c r="D574" i="10"/>
  <c r="D833" i="3"/>
  <c r="D575" i="10"/>
  <c r="D443" i="3"/>
  <c r="D517" i="10"/>
  <c r="D455" i="3"/>
  <c r="D333" i="3"/>
  <c r="D207" i="10"/>
  <c r="D798" i="10"/>
  <c r="D258" i="10"/>
  <c r="D219" i="3"/>
  <c r="D335" i="3"/>
  <c r="D905" i="10"/>
  <c r="D203" i="3"/>
  <c r="D244" i="10"/>
  <c r="D262" i="3"/>
  <c r="D204" i="10"/>
  <c r="D898" i="10"/>
  <c r="D409" i="3"/>
  <c r="D519" i="10"/>
  <c r="D354" i="3"/>
  <c r="D380" i="3"/>
  <c r="D427" i="3"/>
  <c r="D290" i="10"/>
  <c r="D305" i="3"/>
  <c r="D491" i="3"/>
  <c r="D407" i="3"/>
  <c r="D365" i="10"/>
  <c r="D985" i="10"/>
  <c r="D594" i="10"/>
  <c r="D322" i="10"/>
  <c r="D722" i="10"/>
  <c r="D344" i="10"/>
  <c r="D400" i="10"/>
  <c r="D289" i="3"/>
  <c r="D350" i="10"/>
  <c r="D818" i="3"/>
  <c r="D751" i="10"/>
  <c r="D956" i="10"/>
  <c r="D1000" i="10"/>
  <c r="D953" i="10"/>
  <c r="D492" i="10"/>
  <c r="D341" i="10"/>
  <c r="D650" i="3"/>
  <c r="D430" i="3"/>
  <c r="D820" i="3"/>
  <c r="D281" i="3"/>
  <c r="D251" i="10"/>
  <c r="D389" i="3"/>
  <c r="D502" i="3"/>
  <c r="D436" i="3"/>
  <c r="D922" i="10"/>
  <c r="D233" i="3"/>
  <c r="D559" i="10"/>
  <c r="D403" i="3"/>
  <c r="D476" i="10"/>
  <c r="D237" i="3"/>
  <c r="D919" i="10"/>
  <c r="D796" i="3"/>
  <c r="D774" i="10"/>
  <c r="D815" i="3"/>
  <c r="D600" i="3"/>
  <c r="D511" i="10"/>
  <c r="D824" i="10"/>
  <c r="D315" i="10"/>
  <c r="D243" i="10"/>
  <c r="D299" i="3"/>
  <c r="D661" i="10"/>
  <c r="D641" i="10"/>
  <c r="D638" i="10"/>
  <c r="D644" i="3"/>
  <c r="D691" i="3"/>
  <c r="D255" i="10"/>
  <c r="D670" i="3"/>
  <c r="D726" i="3"/>
  <c r="D260" i="10"/>
  <c r="D675" i="3"/>
  <c r="D616" i="3"/>
  <c r="D790" i="3"/>
  <c r="D301" i="10"/>
  <c r="D343" i="3"/>
  <c r="D357" i="10"/>
  <c r="D307" i="3"/>
  <c r="D652" i="10"/>
  <c r="D588" i="10"/>
  <c r="D398" i="3"/>
  <c r="D216" i="10"/>
  <c r="D712" i="10"/>
  <c r="D235" i="3"/>
  <c r="D206" i="10"/>
  <c r="D435" i="10"/>
  <c r="D361" i="10"/>
  <c r="D205" i="3"/>
  <c r="D743" i="10"/>
  <c r="D254" i="3"/>
  <c r="D891" i="3"/>
  <c r="D346" i="3"/>
  <c r="D416" i="3"/>
  <c r="D433" i="10"/>
  <c r="D622" i="3"/>
  <c r="D972" i="10"/>
  <c r="D710" i="3"/>
  <c r="D927" i="3"/>
  <c r="D294" i="3"/>
  <c r="D344" i="3"/>
  <c r="D870" i="10"/>
  <c r="D859" i="10"/>
  <c r="D300" i="3"/>
  <c r="D272" i="10"/>
  <c r="D364" i="3"/>
  <c r="D875" i="10"/>
  <c r="D445" i="3"/>
  <c r="D226" i="10"/>
  <c r="D313" i="3"/>
  <c r="D506" i="10"/>
  <c r="D226" i="3"/>
  <c r="D448" i="3"/>
  <c r="D326" i="3"/>
  <c r="D218" i="10"/>
  <c r="D211" i="3"/>
  <c r="D826" i="10"/>
  <c r="D274" i="3"/>
  <c r="D209" i="10"/>
  <c r="D293" i="3"/>
  <c r="D230" i="3"/>
  <c r="D959" i="10"/>
  <c r="D283" i="3"/>
  <c r="D550" i="10"/>
  <c r="D425" i="3"/>
  <c r="D704" i="3"/>
  <c r="D392" i="3"/>
  <c r="D949" i="3"/>
  <c r="D295" i="3"/>
  <c r="D819" i="10"/>
  <c r="D559" i="3"/>
  <c r="D284" i="3"/>
  <c r="D596" i="3"/>
  <c r="D369" i="3"/>
  <c r="D901" i="3"/>
  <c r="D277" i="3"/>
  <c r="D222" i="10"/>
  <c r="D485" i="10"/>
  <c r="D815" i="10"/>
  <c r="D858" i="10"/>
  <c r="D757" i="10"/>
  <c r="D460" i="3"/>
  <c r="D799" i="10"/>
  <c r="D883" i="3"/>
  <c r="D514" i="10"/>
  <c r="D932" i="3"/>
  <c r="D940" i="10"/>
  <c r="D384" i="10"/>
  <c r="D958" i="3"/>
  <c r="D366" i="10"/>
  <c r="D278" i="3"/>
  <c r="D429" i="10"/>
  <c r="D261" i="3"/>
  <c r="D247" i="10"/>
  <c r="D236" i="3"/>
  <c r="D430" i="10"/>
  <c r="D264" i="3"/>
  <c r="D840" i="10"/>
  <c r="D242" i="10"/>
  <c r="D880" i="3"/>
  <c r="D713" i="3"/>
  <c r="D907" i="10"/>
  <c r="D265" i="10"/>
  <c r="D349" i="3"/>
  <c r="D381" i="10"/>
  <c r="D386" i="3"/>
  <c r="D795" i="10"/>
  <c r="D419" i="3"/>
  <c r="D710" i="10"/>
  <c r="D901" i="10"/>
  <c r="D525" i="10"/>
  <c r="D538" i="3"/>
  <c r="D906" i="3"/>
  <c r="D836" i="10"/>
  <c r="D788" i="10"/>
  <c r="D908" i="3"/>
  <c r="D306" i="3"/>
  <c r="D457" i="3"/>
  <c r="D644" i="10"/>
  <c r="D539" i="3"/>
  <c r="D284" i="10"/>
  <c r="D423" i="10"/>
  <c r="D253" i="3"/>
  <c r="D227" i="3"/>
  <c r="D643" i="10"/>
  <c r="D689" i="10"/>
  <c r="D381" i="3"/>
  <c r="D816" i="10"/>
  <c r="D273" i="10"/>
  <c r="D214" i="10"/>
  <c r="D285" i="3"/>
  <c r="D310" i="3"/>
  <c r="D217" i="10"/>
  <c r="D208" i="10"/>
  <c r="D213" i="3"/>
  <c r="D221" i="3"/>
  <c r="D375" i="3"/>
  <c r="D217" i="3"/>
  <c r="D856" i="10"/>
  <c r="D522" i="10"/>
  <c r="D697" i="10"/>
  <c r="D240" i="3"/>
  <c r="D228" i="10"/>
  <c r="D382" i="3"/>
  <c r="D787" i="10"/>
  <c r="D613" i="3"/>
  <c r="D262" i="10"/>
  <c r="D298" i="3"/>
  <c r="D718" i="10"/>
  <c r="D377" i="10"/>
  <c r="D894" i="3"/>
  <c r="D331" i="3"/>
  <c r="D818" i="10"/>
  <c r="D582" i="10"/>
  <c r="D367" i="3"/>
  <c r="D979" i="3"/>
  <c r="D400" i="3"/>
  <c r="D416" i="10"/>
  <c r="D299" i="10"/>
  <c r="D970" i="3"/>
  <c r="D418" i="3"/>
  <c r="D211" i="10"/>
  <c r="D643" i="3"/>
  <c r="D849" i="10"/>
  <c r="D545" i="3"/>
  <c r="D432" i="3"/>
  <c r="D203" i="10"/>
  <c r="D441" i="3"/>
  <c r="D673" i="3"/>
  <c r="D702" i="10"/>
  <c r="D434" i="3"/>
  <c r="D911" i="10"/>
  <c r="D759" i="10"/>
  <c r="D930" i="3"/>
  <c r="D763" i="10"/>
  <c r="D764" i="10"/>
  <c r="D280" i="10"/>
  <c r="D293" i="10"/>
  <c r="D261" i="10"/>
  <c r="D363" i="3"/>
  <c r="D806" i="3"/>
  <c r="D447" i="3"/>
  <c r="D733" i="3"/>
  <c r="D353" i="3"/>
  <c r="D294" i="10"/>
  <c r="D664" i="10"/>
  <c r="D630" i="10"/>
  <c r="D948" i="10"/>
  <c r="D367" i="10"/>
  <c r="D897" i="3"/>
  <c r="D383" i="10"/>
  <c r="D849" i="3"/>
  <c r="D701" i="3"/>
  <c r="D480" i="10"/>
  <c r="D928" i="3"/>
  <c r="D936" i="10"/>
  <c r="D349" i="10"/>
  <c r="D339" i="3"/>
  <c r="D356" i="3"/>
  <c r="D832" i="10"/>
  <c r="D238" i="3"/>
  <c r="D549" i="10"/>
  <c r="D235" i="10"/>
  <c r="D281" i="10"/>
  <c r="D711" i="10"/>
  <c r="D535" i="10"/>
  <c r="D810" i="10"/>
  <c r="D962" i="3"/>
  <c r="D254" i="10"/>
  <c r="D754" i="3"/>
  <c r="D288" i="10"/>
  <c r="D291" i="3"/>
  <c r="D385" i="10"/>
  <c r="D280" i="3"/>
  <c r="D692" i="10"/>
  <c r="D288" i="3"/>
  <c r="D706" i="10"/>
  <c r="D350" i="3"/>
  <c r="D455" i="10"/>
  <c r="D302" i="3"/>
  <c r="D352" i="10"/>
  <c r="D386" i="10"/>
  <c r="D638" i="3"/>
  <c r="D279" i="3"/>
  <c r="D282" i="3"/>
  <c r="D965" i="10"/>
  <c r="D964" i="10"/>
  <c r="D240" i="10"/>
  <c r="D478" i="10"/>
  <c r="D695" i="3"/>
  <c r="D290" i="3"/>
  <c r="D782" i="10"/>
  <c r="D408" i="10"/>
  <c r="D715" i="3"/>
  <c r="D337" i="3"/>
  <c r="D359" i="3"/>
  <c r="D408" i="3"/>
  <c r="D223" i="3"/>
  <c r="D231" i="10"/>
  <c r="D693" i="10"/>
  <c r="D229" i="10"/>
  <c r="D204" i="3"/>
  <c r="D979" i="10"/>
  <c r="D523" i="10"/>
  <c r="D516" i="10"/>
  <c r="D438" i="3"/>
  <c r="D366" i="3"/>
  <c r="D396" i="10"/>
  <c r="D926" i="3"/>
  <c r="D320" i="3"/>
  <c r="D212" i="3"/>
  <c r="D465" i="10"/>
  <c r="D421" i="10"/>
  <c r="D563" i="10"/>
  <c r="D259" i="10"/>
  <c r="D258" i="3"/>
  <c r="D440" i="3"/>
  <c r="D896" i="10"/>
  <c r="D314" i="10"/>
  <c r="D263" i="3"/>
  <c r="D461" i="10"/>
  <c r="D314" i="3"/>
  <c r="D977" i="10"/>
  <c r="D904" i="10"/>
  <c r="D626" i="10"/>
  <c r="D620" i="3"/>
  <c r="D871" i="10"/>
  <c r="D210" i="10"/>
  <c r="D221" i="10"/>
  <c r="D456" i="3"/>
  <c r="D393" i="3"/>
  <c r="D546" i="3"/>
  <c r="D250" i="10"/>
  <c r="D253" i="10"/>
  <c r="D452" i="3"/>
  <c r="D591" i="10"/>
  <c r="D220" i="10"/>
  <c r="D521" i="3"/>
  <c r="D216" i="3"/>
  <c r="D992" i="10"/>
  <c r="D423" i="3"/>
  <c r="D964" i="3"/>
  <c r="D327" i="3"/>
  <c r="D348" i="3"/>
  <c r="D797" i="3"/>
  <c r="D913" i="10"/>
  <c r="D289" i="10"/>
  <c r="D963" i="10"/>
  <c r="D700" i="10"/>
  <c r="D656" i="10"/>
  <c r="D776" i="3"/>
  <c r="D426" i="3"/>
  <c r="D705" i="10"/>
  <c r="D229" i="3"/>
  <c r="D347" i="3"/>
  <c r="D210" i="3"/>
  <c r="D332" i="3"/>
  <c r="D224" i="10"/>
  <c r="D809" i="3"/>
  <c r="D248" i="10"/>
  <c r="D596" i="10"/>
  <c r="D453" i="3"/>
  <c r="D212" i="10"/>
  <c r="D794" i="3"/>
  <c r="D920" i="3"/>
  <c r="D351" i="10"/>
  <c r="D466" i="3"/>
  <c r="D437" i="3"/>
  <c r="D611" i="10"/>
  <c r="D215" i="10"/>
  <c r="D247" i="3"/>
  <c r="D214" i="3"/>
  <c r="D343" i="10"/>
  <c r="D489" i="3"/>
  <c r="D431" i="3"/>
  <c r="D291" i="10"/>
  <c r="D259" i="3"/>
  <c r="D496" i="3"/>
  <c r="D209" i="3"/>
  <c r="D224" i="3"/>
  <c r="D651" i="3"/>
  <c r="D723" i="10"/>
  <c r="D760" i="3"/>
  <c r="D286" i="3"/>
  <c r="D774" i="3"/>
  <c r="D987" i="3"/>
  <c r="D537" i="10"/>
  <c r="D617" i="10"/>
  <c r="D357" i="3"/>
  <c r="D825" i="10"/>
  <c r="D252" i="3"/>
  <c r="D967" i="10"/>
  <c r="D208" i="3"/>
  <c r="D929" i="10"/>
  <c r="D811" i="10"/>
  <c r="D334" i="3"/>
  <c r="D597" i="3"/>
  <c r="D256" i="3"/>
  <c r="D431" i="10"/>
  <c r="D239" i="10"/>
  <c r="D895" i="3"/>
  <c r="D646" i="3"/>
  <c r="D380" i="10"/>
  <c r="D660" i="10"/>
  <c r="D374" i="3"/>
  <c r="D292" i="3"/>
  <c r="D342" i="3"/>
  <c r="D872" i="3"/>
  <c r="D237" i="10"/>
  <c r="D462" i="10"/>
  <c r="D412" i="3"/>
  <c r="D364" i="10"/>
  <c r="D275" i="3"/>
  <c r="D982" i="3"/>
  <c r="D395" i="3"/>
  <c r="D355" i="3"/>
  <c r="D385" i="3"/>
  <c r="D213" i="10"/>
  <c r="D325" i="10"/>
  <c r="D402" i="3"/>
  <c r="D338" i="3"/>
  <c r="D577" i="10"/>
  <c r="D205" i="10"/>
  <c r="D225" i="3"/>
  <c r="D223" i="10"/>
  <c r="D207" i="3"/>
  <c r="D734" i="3"/>
  <c r="D316" i="10"/>
  <c r="D376" i="3"/>
  <c r="D622" i="10"/>
  <c r="D249" i="10"/>
  <c r="D728" i="10"/>
  <c r="D667" i="10"/>
  <c r="D900" i="3"/>
  <c r="D219" i="10"/>
  <c r="D684" i="3"/>
  <c r="D995" i="3"/>
  <c r="D704" i="10"/>
  <c r="D696" i="10"/>
  <c r="D766" i="10"/>
  <c r="D397" i="3"/>
  <c r="D232" i="3"/>
  <c r="D218" i="3"/>
  <c r="D315" i="3"/>
  <c r="D317" i="10"/>
  <c r="D659" i="3"/>
  <c r="D578" i="10"/>
  <c r="D708" i="3"/>
  <c r="D831" i="3"/>
  <c r="D682" i="10"/>
  <c r="D451" i="10"/>
  <c r="D468" i="10"/>
  <c r="D405" i="3"/>
  <c r="D635" i="10"/>
  <c r="D273" i="3"/>
  <c r="D578" i="3"/>
  <c r="D629" i="10"/>
  <c r="D232" i="10"/>
  <c r="D257" i="3"/>
  <c r="D593" i="3"/>
  <c r="D206" i="3"/>
  <c r="D329" i="3"/>
  <c r="D239" i="3"/>
  <c r="D395" i="10"/>
  <c r="D227" i="10"/>
  <c r="D451" i="3"/>
  <c r="D803" i="10"/>
  <c r="D965" i="3"/>
  <c r="D337" i="10"/>
  <c r="D276" i="3"/>
  <c r="D804" i="10"/>
  <c r="D375" i="10"/>
  <c r="D220" i="3"/>
  <c r="D785" i="10"/>
  <c r="D926" i="10"/>
  <c r="D267" i="3"/>
  <c r="D957" i="10"/>
  <c r="D587" i="3"/>
  <c r="D449" i="3"/>
  <c r="D417" i="3"/>
  <c r="D345" i="3"/>
  <c r="D444" i="3"/>
  <c r="D225" i="10"/>
  <c r="D436" i="10"/>
  <c r="D828" i="10"/>
  <c r="D390" i="3"/>
  <c r="D554" i="10"/>
  <c r="D454" i="3"/>
  <c r="D870" i="3"/>
  <c r="D963" i="3"/>
  <c r="D756" i="3"/>
  <c r="D325" i="3"/>
  <c r="D231" i="3"/>
  <c r="D202" i="10"/>
  <c r="D202" i="3"/>
  <c r="D201" i="10"/>
  <c r="D200" i="10"/>
  <c r="D201" i="3"/>
  <c r="D200" i="3"/>
  <c r="D3" i="10"/>
  <c r="D2" i="10"/>
  <c r="D2" i="3"/>
  <c r="D3" i="3"/>
  <c r="D68" i="10"/>
  <c r="D99" i="10"/>
  <c r="D167" i="10"/>
  <c r="D124" i="10"/>
  <c r="D94" i="10"/>
  <c r="D107" i="10"/>
  <c r="D108" i="10"/>
  <c r="D134" i="10"/>
  <c r="D40" i="10"/>
  <c r="D57" i="10"/>
  <c r="D49" i="10"/>
  <c r="D123" i="10"/>
  <c r="D197" i="10"/>
  <c r="D80" i="10"/>
  <c r="D189" i="10"/>
  <c r="D71" i="10"/>
  <c r="D161" i="10"/>
  <c r="D97" i="10"/>
  <c r="D73" i="10"/>
  <c r="D66" i="10"/>
  <c r="D36" i="10"/>
  <c r="D46" i="10"/>
  <c r="D17" i="10"/>
  <c r="D24" i="10"/>
  <c r="D101" i="10"/>
  <c r="D184" i="10"/>
  <c r="D179" i="10"/>
  <c r="D174" i="10"/>
  <c r="D67" i="10"/>
  <c r="D104" i="10"/>
  <c r="D115" i="10"/>
  <c r="D96" i="10"/>
  <c r="D41" i="10"/>
  <c r="D9" i="10"/>
  <c r="D50" i="10"/>
  <c r="D45" i="10"/>
  <c r="D103" i="10"/>
  <c r="D146" i="10"/>
  <c r="D141" i="10"/>
  <c r="D140" i="10"/>
  <c r="D159" i="10"/>
  <c r="D116" i="10"/>
  <c r="D171" i="10"/>
  <c r="D119" i="10"/>
  <c r="D169" i="10"/>
  <c r="D10" i="10"/>
  <c r="D11" i="10"/>
  <c r="D6" i="10"/>
  <c r="D128" i="10"/>
  <c r="D79" i="10"/>
  <c r="D183" i="10"/>
  <c r="D190" i="10"/>
  <c r="D162" i="10"/>
  <c r="D83" i="10"/>
  <c r="D129" i="10"/>
  <c r="D150" i="10"/>
  <c r="D157" i="10"/>
  <c r="D14" i="10"/>
  <c r="D56" i="10"/>
  <c r="D15" i="10"/>
  <c r="D86" i="10"/>
  <c r="D102" i="10"/>
  <c r="D126" i="10"/>
  <c r="D136" i="10"/>
  <c r="D118" i="10"/>
  <c r="D182" i="10"/>
  <c r="D105" i="10"/>
  <c r="D78" i="10"/>
  <c r="D175" i="10"/>
  <c r="D51" i="10"/>
  <c r="D5" i="10"/>
  <c r="D26" i="10"/>
  <c r="D180" i="10"/>
  <c r="D151" i="10"/>
  <c r="D72" i="10"/>
  <c r="D138" i="10"/>
  <c r="D196" i="10"/>
  <c r="D186" i="10"/>
  <c r="D110" i="10"/>
  <c r="D65" i="10"/>
  <c r="D70" i="10"/>
  <c r="D7" i="10"/>
  <c r="D18" i="10"/>
  <c r="D16" i="10"/>
  <c r="D48" i="10"/>
  <c r="D181" i="10"/>
  <c r="D164" i="10"/>
  <c r="D131" i="10"/>
  <c r="D185" i="10"/>
  <c r="D156" i="10"/>
  <c r="D112" i="10"/>
  <c r="D100" i="10"/>
  <c r="D163" i="10"/>
  <c r="D75" i="10"/>
  <c r="D55" i="10"/>
  <c r="D27" i="10"/>
  <c r="D42" i="10"/>
  <c r="D139" i="10"/>
  <c r="D122" i="10"/>
  <c r="D117" i="10"/>
  <c r="D77" i="10"/>
  <c r="D166" i="10"/>
  <c r="D176" i="10"/>
  <c r="D87" i="10"/>
  <c r="D98" i="10"/>
  <c r="D198" i="10"/>
  <c r="D47" i="10"/>
  <c r="D38" i="10"/>
  <c r="D28" i="10"/>
  <c r="D33" i="10"/>
  <c r="D111" i="10"/>
  <c r="D145" i="10"/>
  <c r="D92" i="10"/>
  <c r="D81" i="10"/>
  <c r="D62" i="10"/>
  <c r="D165" i="10"/>
  <c r="D133" i="10"/>
  <c r="D64" i="10"/>
  <c r="D76" i="10"/>
  <c r="D54" i="10"/>
  <c r="D31" i="10"/>
  <c r="D20" i="10"/>
  <c r="D155" i="10"/>
  <c r="D193" i="10"/>
  <c r="D61" i="10"/>
  <c r="D69" i="10"/>
  <c r="D91" i="10"/>
  <c r="D158" i="10"/>
  <c r="D173" i="10"/>
  <c r="D109" i="10"/>
  <c r="D142" i="10"/>
  <c r="D34" i="10"/>
  <c r="D59" i="10"/>
  <c r="D32" i="10"/>
  <c r="D114" i="10"/>
  <c r="D127" i="10"/>
  <c r="D90" i="10"/>
  <c r="D154" i="10"/>
  <c r="D153" i="10"/>
  <c r="D168" i="10"/>
  <c r="D172" i="10"/>
  <c r="D106" i="10"/>
  <c r="D194" i="10"/>
  <c r="D53" i="10"/>
  <c r="D19" i="10"/>
  <c r="D39" i="10"/>
  <c r="D30" i="10"/>
  <c r="D147" i="10"/>
  <c r="D82" i="10"/>
  <c r="D121" i="10"/>
  <c r="D93" i="10"/>
  <c r="D143" i="10"/>
  <c r="D195" i="10"/>
  <c r="D135" i="10"/>
  <c r="D192" i="10"/>
  <c r="D58" i="10"/>
  <c r="D12" i="10"/>
  <c r="D22" i="10"/>
  <c r="D52" i="10"/>
  <c r="D160" i="10"/>
  <c r="D132" i="10"/>
  <c r="D178" i="10"/>
  <c r="D170" i="10"/>
  <c r="D125" i="10"/>
  <c r="D191" i="10"/>
  <c r="D89" i="10"/>
  <c r="D95" i="10"/>
  <c r="D37" i="10"/>
  <c r="D29" i="10"/>
  <c r="D60" i="10"/>
  <c r="D4" i="10"/>
  <c r="D85" i="10"/>
  <c r="D199" i="10"/>
  <c r="D113" i="10"/>
  <c r="D148" i="10"/>
  <c r="D152" i="10"/>
  <c r="D144" i="10"/>
  <c r="D74" i="10"/>
  <c r="D188" i="10"/>
  <c r="D35" i="10"/>
  <c r="D21" i="10"/>
  <c r="D43" i="10"/>
  <c r="D8" i="10"/>
  <c r="D137" i="10"/>
  <c r="D63" i="10"/>
  <c r="D149" i="10"/>
  <c r="D187" i="10"/>
  <c r="D177" i="10"/>
  <c r="D120" i="10"/>
  <c r="D130" i="10"/>
  <c r="D88" i="10"/>
  <c r="D84" i="10"/>
  <c r="D23" i="10"/>
  <c r="D44" i="10"/>
  <c r="D13" i="10"/>
  <c r="D25" i="10"/>
  <c r="D94" i="3"/>
  <c r="D169" i="3"/>
  <c r="D158" i="3"/>
  <c r="D151" i="3"/>
  <c r="D72" i="3"/>
  <c r="D149" i="3"/>
  <c r="D167" i="3"/>
  <c r="D116" i="3"/>
  <c r="D170" i="3"/>
  <c r="D47" i="3"/>
  <c r="D44" i="3"/>
  <c r="D9" i="3"/>
  <c r="D17" i="3"/>
  <c r="D187" i="3"/>
  <c r="D154" i="3"/>
  <c r="D57" i="3"/>
  <c r="D112" i="3"/>
  <c r="D66" i="3"/>
  <c r="D123" i="3"/>
  <c r="D138" i="3"/>
  <c r="D68" i="3"/>
  <c r="D98" i="3"/>
  <c r="D102" i="3"/>
  <c r="D121" i="3"/>
  <c r="D114" i="3"/>
  <c r="D23" i="3"/>
  <c r="D54" i="3"/>
  <c r="D29" i="3"/>
  <c r="D8" i="3"/>
  <c r="D176" i="3"/>
  <c r="D196" i="3"/>
  <c r="D104" i="3"/>
  <c r="D18" i="3"/>
  <c r="D140" i="3"/>
  <c r="D86" i="3"/>
  <c r="D113" i="3"/>
  <c r="D74" i="3"/>
  <c r="D199" i="3"/>
  <c r="D34" i="3"/>
  <c r="D164" i="3"/>
  <c r="D180" i="3"/>
  <c r="D185" i="3"/>
  <c r="D96" i="3"/>
  <c r="D122" i="3"/>
  <c r="D142" i="3"/>
  <c r="D178" i="3"/>
  <c r="D183" i="3"/>
  <c r="D99" i="3"/>
  <c r="D69" i="3"/>
  <c r="D49" i="3"/>
  <c r="D42" i="3"/>
  <c r="D45" i="3"/>
  <c r="D179" i="3"/>
  <c r="D148" i="3"/>
  <c r="D165" i="3"/>
  <c r="D11" i="3"/>
  <c r="D143" i="3"/>
  <c r="D160" i="3"/>
  <c r="D88" i="3"/>
  <c r="D147" i="3"/>
  <c r="D127" i="3"/>
  <c r="D65" i="3"/>
  <c r="D103" i="3"/>
  <c r="D117" i="3"/>
  <c r="D67" i="3"/>
  <c r="D26" i="3"/>
  <c r="D24" i="3"/>
  <c r="D43" i="3"/>
  <c r="D168" i="3"/>
  <c r="D172" i="3"/>
  <c r="D173" i="3"/>
  <c r="D14" i="3"/>
  <c r="D50" i="3"/>
  <c r="D73" i="3"/>
  <c r="D120" i="3"/>
  <c r="D193" i="3"/>
  <c r="D134" i="3"/>
  <c r="D132" i="3"/>
  <c r="D186" i="3"/>
  <c r="D61" i="3"/>
  <c r="D130" i="3"/>
  <c r="D84" i="3"/>
  <c r="D32" i="3"/>
  <c r="D48" i="3"/>
  <c r="D27" i="3"/>
  <c r="D181" i="3"/>
  <c r="D198" i="3"/>
  <c r="D115" i="3"/>
  <c r="D30" i="3"/>
  <c r="D10" i="3"/>
  <c r="D111" i="3"/>
  <c r="D80" i="3"/>
  <c r="D137" i="3"/>
  <c r="D136" i="3"/>
  <c r="D41" i="3"/>
  <c r="D5" i="3"/>
  <c r="D118" i="3"/>
  <c r="D56" i="3"/>
  <c r="D77" i="3"/>
  <c r="D163" i="3"/>
  <c r="D129" i="3"/>
  <c r="D144" i="3"/>
  <c r="D145" i="3"/>
  <c r="D83" i="3"/>
  <c r="D95" i="3"/>
  <c r="D188" i="3"/>
  <c r="D190" i="3"/>
  <c r="D33" i="3"/>
  <c r="D16" i="3"/>
  <c r="D59" i="3"/>
  <c r="D100" i="3"/>
  <c r="D197" i="3"/>
  <c r="D131" i="3"/>
  <c r="D12" i="3"/>
  <c r="D150" i="3"/>
  <c r="D189" i="3"/>
  <c r="D141" i="3"/>
  <c r="D191" i="3"/>
  <c r="D125" i="3"/>
  <c r="D64" i="3"/>
  <c r="D124" i="3"/>
  <c r="D128" i="3"/>
  <c r="D6" i="3"/>
  <c r="D51" i="3"/>
  <c r="D55" i="3"/>
  <c r="D37" i="3"/>
  <c r="D157" i="3"/>
  <c r="D175" i="3"/>
  <c r="D97" i="3"/>
  <c r="D40" i="3"/>
  <c r="D192" i="3"/>
  <c r="D135" i="3"/>
  <c r="D171" i="3"/>
  <c r="D93" i="3"/>
  <c r="D108" i="3"/>
  <c r="D75" i="3"/>
  <c r="D35" i="3"/>
  <c r="D177" i="3"/>
  <c r="D156" i="3"/>
  <c r="D106" i="3"/>
  <c r="D81" i="3"/>
  <c r="D82" i="3"/>
  <c r="D155" i="3"/>
  <c r="D146" i="3"/>
  <c r="D70" i="3"/>
  <c r="D110" i="3"/>
  <c r="D89" i="3"/>
  <c r="D4" i="3"/>
  <c r="D31" i="3"/>
  <c r="D22" i="3"/>
  <c r="D53" i="3"/>
  <c r="D159" i="3"/>
  <c r="D152" i="3"/>
  <c r="D13" i="3"/>
  <c r="D76" i="3"/>
  <c r="D182" i="3"/>
  <c r="D107" i="3"/>
  <c r="D87" i="3"/>
  <c r="D166" i="3"/>
  <c r="D133" i="3"/>
  <c r="D119" i="3"/>
  <c r="D90" i="3"/>
  <c r="D21" i="3"/>
  <c r="D28" i="3"/>
  <c r="D7" i="3"/>
  <c r="D52" i="3"/>
  <c r="D105" i="3"/>
  <c r="D126" i="3"/>
  <c r="D85" i="3"/>
  <c r="D58" i="3"/>
  <c r="D162" i="3"/>
  <c r="D92" i="3"/>
  <c r="D184" i="3"/>
  <c r="D174" i="3"/>
  <c r="D161" i="3"/>
  <c r="D153" i="3"/>
  <c r="D62" i="3"/>
  <c r="D79" i="3"/>
  <c r="D63" i="3"/>
  <c r="D25" i="3"/>
  <c r="D15" i="3"/>
  <c r="D46" i="3"/>
  <c r="D38" i="3"/>
  <c r="D101" i="3"/>
  <c r="D109" i="3"/>
  <c r="D78" i="3"/>
  <c r="D39" i="3"/>
  <c r="D71" i="3"/>
  <c r="D91" i="3"/>
  <c r="D139" i="3"/>
  <c r="D194" i="3"/>
  <c r="D20" i="3"/>
  <c r="D19" i="3"/>
  <c r="D36" i="3"/>
  <c r="D195" i="3"/>
  <c r="D60" i="3"/>
  <c r="F97" i="3" l="1"/>
  <c r="J97" i="3"/>
  <c r="I97" i="3"/>
  <c r="K97" i="3"/>
  <c r="H97" i="3"/>
  <c r="J23" i="3"/>
  <c r="F23" i="3"/>
  <c r="H23" i="3"/>
  <c r="I23" i="3"/>
  <c r="K23" i="3"/>
  <c r="I38" i="3"/>
  <c r="K38" i="3"/>
  <c r="J38" i="3"/>
  <c r="F38" i="3"/>
  <c r="H38" i="3"/>
  <c r="H68" i="3"/>
  <c r="F68" i="3"/>
  <c r="J68" i="3"/>
  <c r="I68" i="3"/>
  <c r="K68" i="3"/>
  <c r="F145" i="3"/>
  <c r="I145" i="3"/>
  <c r="J145" i="3"/>
  <c r="K145" i="3"/>
  <c r="H145" i="3"/>
  <c r="I231" i="3"/>
  <c r="J231" i="3"/>
  <c r="F231" i="3"/>
  <c r="K231" i="3"/>
  <c r="H231" i="3"/>
  <c r="I325" i="3"/>
  <c r="F325" i="3"/>
  <c r="K325" i="3"/>
  <c r="H325" i="3"/>
  <c r="J325" i="3"/>
  <c r="F756" i="3"/>
  <c r="K756" i="3"/>
  <c r="H756" i="3"/>
  <c r="I756" i="3"/>
  <c r="J756" i="3"/>
  <c r="K65" i="3"/>
  <c r="H65" i="3"/>
  <c r="J65" i="3"/>
  <c r="F65" i="3"/>
  <c r="I65" i="3"/>
  <c r="H26" i="3"/>
  <c r="J26" i="3"/>
  <c r="F26" i="3"/>
  <c r="K26" i="3"/>
  <c r="I26" i="3"/>
  <c r="I75" i="3"/>
  <c r="H75" i="3"/>
  <c r="F75" i="3"/>
  <c r="K75" i="3"/>
  <c r="J75" i="3"/>
  <c r="J36" i="3"/>
  <c r="K36" i="3"/>
  <c r="F36" i="3"/>
  <c r="H36" i="3"/>
  <c r="I36" i="3"/>
  <c r="H35" i="3"/>
  <c r="F35" i="3"/>
  <c r="K35" i="3"/>
  <c r="J35" i="3"/>
  <c r="I35" i="3"/>
  <c r="J18" i="3"/>
  <c r="I18" i="3"/>
  <c r="K18" i="3"/>
  <c r="F18" i="3"/>
  <c r="H18" i="3"/>
  <c r="F131" i="3"/>
  <c r="I131" i="3"/>
  <c r="J131" i="3"/>
  <c r="K131" i="3"/>
  <c r="H131" i="3"/>
  <c r="H133" i="3"/>
  <c r="I133" i="3"/>
  <c r="K133" i="3"/>
  <c r="F133" i="3"/>
  <c r="J133" i="3"/>
  <c r="I963" i="3"/>
  <c r="K963" i="3"/>
  <c r="J963" i="3"/>
  <c r="H963" i="3"/>
  <c r="F963" i="3"/>
  <c r="J142" i="3"/>
  <c r="K142" i="3"/>
  <c r="F142" i="3"/>
  <c r="H142" i="3"/>
  <c r="I142" i="3"/>
  <c r="J870" i="3"/>
  <c r="K870" i="3"/>
  <c r="F870" i="3"/>
  <c r="I870" i="3"/>
  <c r="H870" i="3"/>
  <c r="J84" i="3"/>
  <c r="F84" i="3"/>
  <c r="H84" i="3"/>
  <c r="K84" i="3"/>
  <c r="I84" i="3"/>
  <c r="F122" i="3"/>
  <c r="K122" i="3"/>
  <c r="I122" i="3"/>
  <c r="H122" i="3"/>
  <c r="J122" i="3"/>
  <c r="K87" i="3"/>
  <c r="J87" i="3"/>
  <c r="H87" i="3"/>
  <c r="I87" i="3"/>
  <c r="F87" i="3"/>
  <c r="H77" i="3"/>
  <c r="I77" i="3"/>
  <c r="J77" i="3"/>
  <c r="K77" i="3"/>
  <c r="F77" i="3"/>
  <c r="H106" i="3"/>
  <c r="F106" i="3"/>
  <c r="I106" i="3"/>
  <c r="K106" i="3"/>
  <c r="J106" i="3"/>
  <c r="J121" i="3"/>
  <c r="H121" i="3"/>
  <c r="I121" i="3"/>
  <c r="K121" i="3"/>
  <c r="F121" i="3"/>
  <c r="H67" i="3"/>
  <c r="I67" i="3"/>
  <c r="K67" i="3"/>
  <c r="J67" i="3"/>
  <c r="F67" i="3"/>
  <c r="I98" i="3"/>
  <c r="K98" i="3"/>
  <c r="J98" i="3"/>
  <c r="F98" i="3"/>
  <c r="H98" i="3"/>
  <c r="K47" i="3"/>
  <c r="J47" i="3"/>
  <c r="F47" i="3"/>
  <c r="H47" i="3"/>
  <c r="I47" i="3"/>
  <c r="F82" i="3"/>
  <c r="J82" i="3"/>
  <c r="H82" i="3"/>
  <c r="I82" i="3"/>
  <c r="K82" i="3"/>
  <c r="I88" i="3"/>
  <c r="J88" i="3"/>
  <c r="H88" i="3"/>
  <c r="K88" i="3"/>
  <c r="F88" i="3"/>
  <c r="F113" i="3"/>
  <c r="J113" i="3"/>
  <c r="K113" i="3"/>
  <c r="H113" i="3"/>
  <c r="I113" i="3"/>
  <c r="F111" i="3"/>
  <c r="K111" i="3"/>
  <c r="J111" i="3"/>
  <c r="I111" i="3"/>
  <c r="H111" i="3"/>
  <c r="F76" i="3"/>
  <c r="I76" i="3"/>
  <c r="J76" i="3"/>
  <c r="H76" i="3"/>
  <c r="K76" i="3"/>
  <c r="K129" i="3"/>
  <c r="J129" i="3"/>
  <c r="I129" i="3"/>
  <c r="F129" i="3"/>
  <c r="H129" i="3"/>
  <c r="K101" i="3"/>
  <c r="J101" i="3"/>
  <c r="I101" i="3"/>
  <c r="F101" i="3"/>
  <c r="H101" i="3"/>
  <c r="F62" i="3"/>
  <c r="J62" i="3"/>
  <c r="I62" i="3"/>
  <c r="K62" i="3"/>
  <c r="H62" i="3"/>
  <c r="H74" i="3"/>
  <c r="I74" i="3"/>
  <c r="J74" i="3"/>
  <c r="K74" i="3"/>
  <c r="F74" i="3"/>
  <c r="K124" i="3"/>
  <c r="J124" i="3"/>
  <c r="F124" i="3"/>
  <c r="H124" i="3"/>
  <c r="I124" i="3"/>
  <c r="I117" i="3"/>
  <c r="H117" i="3"/>
  <c r="J117" i="3"/>
  <c r="F117" i="3"/>
  <c r="K117" i="3"/>
  <c r="H89" i="3"/>
  <c r="F89" i="3"/>
  <c r="J89" i="3"/>
  <c r="K89" i="3"/>
  <c r="I89" i="3"/>
  <c r="K54" i="3"/>
  <c r="I54" i="3"/>
  <c r="F54" i="3"/>
  <c r="J54" i="3"/>
  <c r="H54" i="3"/>
  <c r="H454" i="3"/>
  <c r="K454" i="3"/>
  <c r="J454" i="3"/>
  <c r="I454" i="3"/>
  <c r="F454" i="3"/>
  <c r="I182" i="3"/>
  <c r="K182" i="3"/>
  <c r="H182" i="3"/>
  <c r="F182" i="3"/>
  <c r="J182" i="3"/>
  <c r="H390" i="3"/>
  <c r="J390" i="3"/>
  <c r="I390" i="3"/>
  <c r="K390" i="3"/>
  <c r="F390" i="3"/>
  <c r="J829" i="8"/>
  <c r="K829" i="8"/>
  <c r="J444" i="3"/>
  <c r="I444" i="3"/>
  <c r="H444" i="3"/>
  <c r="K444" i="3"/>
  <c r="F444" i="3"/>
  <c r="I90" i="3"/>
  <c r="J90" i="3"/>
  <c r="F90" i="3"/>
  <c r="K90" i="3"/>
  <c r="H90" i="3"/>
  <c r="J50" i="3"/>
  <c r="H50" i="3"/>
  <c r="K50" i="3"/>
  <c r="I50" i="3"/>
  <c r="F50" i="3"/>
  <c r="J83" i="3"/>
  <c r="K83" i="3"/>
  <c r="F83" i="3"/>
  <c r="H83" i="3"/>
  <c r="I83" i="3"/>
  <c r="F109" i="3"/>
  <c r="H109" i="3"/>
  <c r="K109" i="3"/>
  <c r="J109" i="3"/>
  <c r="I109" i="3"/>
  <c r="I44" i="3"/>
  <c r="K44" i="3"/>
  <c r="F44" i="3"/>
  <c r="J44" i="3"/>
  <c r="H44" i="3"/>
  <c r="J40" i="3"/>
  <c r="F40" i="3"/>
  <c r="H40" i="3"/>
  <c r="K40" i="3"/>
  <c r="I40" i="3"/>
  <c r="K137" i="3"/>
  <c r="J137" i="3"/>
  <c r="H137" i="3"/>
  <c r="F137" i="3"/>
  <c r="I137" i="3"/>
  <c r="I103" i="3"/>
  <c r="F103" i="3"/>
  <c r="K103" i="3"/>
  <c r="J103" i="3"/>
  <c r="H103" i="3"/>
  <c r="I2" i="3"/>
  <c r="F2" i="3"/>
  <c r="H2" i="3"/>
  <c r="K2" i="3"/>
  <c r="J2" i="3"/>
  <c r="I345" i="3"/>
  <c r="H345" i="3"/>
  <c r="J345" i="3"/>
  <c r="K345" i="3"/>
  <c r="F345" i="3"/>
  <c r="I173" i="3"/>
  <c r="K173" i="3"/>
  <c r="H173" i="3"/>
  <c r="F173" i="3"/>
  <c r="J173" i="3"/>
  <c r="K169" i="3"/>
  <c r="J169" i="3"/>
  <c r="F169" i="3"/>
  <c r="H169" i="3"/>
  <c r="I169" i="3"/>
  <c r="J27" i="3"/>
  <c r="H27" i="3"/>
  <c r="F27" i="3"/>
  <c r="K27" i="3"/>
  <c r="I27" i="3"/>
  <c r="H73" i="3"/>
  <c r="F73" i="3"/>
  <c r="K73" i="3"/>
  <c r="I73" i="3"/>
  <c r="J73" i="3"/>
  <c r="F100" i="3"/>
  <c r="H100" i="3"/>
  <c r="K100" i="3"/>
  <c r="J100" i="3"/>
  <c r="I100" i="3"/>
  <c r="J92" i="3"/>
  <c r="K92" i="3"/>
  <c r="F92" i="3"/>
  <c r="I92" i="3"/>
  <c r="H92" i="3"/>
  <c r="I118" i="3"/>
  <c r="K118" i="3"/>
  <c r="J118" i="3"/>
  <c r="H118" i="3"/>
  <c r="F118" i="3"/>
  <c r="I61" i="3"/>
  <c r="K61" i="3"/>
  <c r="J61" i="3"/>
  <c r="F61" i="3"/>
  <c r="H61" i="3"/>
  <c r="I115" i="3"/>
  <c r="H115" i="3"/>
  <c r="J115" i="3"/>
  <c r="F115" i="3"/>
  <c r="K115" i="3"/>
  <c r="J17" i="3"/>
  <c r="I17" i="3"/>
  <c r="H17" i="3"/>
  <c r="K17" i="3"/>
  <c r="F17" i="3"/>
  <c r="I30" i="3"/>
  <c r="K30" i="3"/>
  <c r="H30" i="3"/>
  <c r="F30" i="3"/>
  <c r="J30" i="3"/>
  <c r="J48" i="3"/>
  <c r="K48" i="3"/>
  <c r="I48" i="3"/>
  <c r="F48" i="3"/>
  <c r="H48" i="3"/>
  <c r="F52" i="3"/>
  <c r="H52" i="3"/>
  <c r="J52" i="3"/>
  <c r="I52" i="3"/>
  <c r="K52" i="3"/>
  <c r="K4" i="3"/>
  <c r="H4" i="3"/>
  <c r="J4" i="3"/>
  <c r="F4" i="3"/>
  <c r="I4" i="3"/>
  <c r="J9" i="3"/>
  <c r="I9" i="3"/>
  <c r="F9" i="3"/>
  <c r="K9" i="3"/>
  <c r="H9" i="3"/>
  <c r="I135" i="3"/>
  <c r="K135" i="3"/>
  <c r="H135" i="3"/>
  <c r="J135" i="3"/>
  <c r="F135" i="3"/>
  <c r="K13" i="3"/>
  <c r="F13" i="3"/>
  <c r="H13" i="3"/>
  <c r="J13" i="3"/>
  <c r="I13" i="3"/>
  <c r="F134" i="3"/>
  <c r="H134" i="3"/>
  <c r="I134" i="3"/>
  <c r="J134" i="3"/>
  <c r="K134" i="3"/>
  <c r="K81" i="3"/>
  <c r="H81" i="3"/>
  <c r="F81" i="3"/>
  <c r="J81" i="3"/>
  <c r="I81" i="3"/>
  <c r="J114" i="3"/>
  <c r="K114" i="3"/>
  <c r="F114" i="3"/>
  <c r="I114" i="3"/>
  <c r="H114" i="3"/>
  <c r="K112" i="3"/>
  <c r="F112" i="3"/>
  <c r="I112" i="3"/>
  <c r="J112" i="3"/>
  <c r="H112" i="3"/>
  <c r="H10" i="3"/>
  <c r="J10" i="3"/>
  <c r="F10" i="3"/>
  <c r="I10" i="3"/>
  <c r="K10" i="3"/>
  <c r="K119" i="3"/>
  <c r="H119" i="3"/>
  <c r="I119" i="3"/>
  <c r="J119" i="3"/>
  <c r="F119" i="3"/>
  <c r="J41" i="3"/>
  <c r="K41" i="3"/>
  <c r="H41" i="3"/>
  <c r="F41" i="3"/>
  <c r="I41" i="3"/>
  <c r="F417" i="3"/>
  <c r="I417" i="3"/>
  <c r="H417" i="3"/>
  <c r="K417" i="3"/>
  <c r="J417" i="3"/>
  <c r="J449" i="3"/>
  <c r="F449" i="3"/>
  <c r="K449" i="3"/>
  <c r="H449" i="3"/>
  <c r="I449" i="3"/>
  <c r="K170" i="3"/>
  <c r="H170" i="3"/>
  <c r="J170" i="3"/>
  <c r="F170" i="3"/>
  <c r="I170" i="3"/>
  <c r="F587" i="3"/>
  <c r="J587" i="3"/>
  <c r="K587" i="3"/>
  <c r="I587" i="3"/>
  <c r="H587" i="3"/>
  <c r="K958" i="8"/>
  <c r="J958" i="8"/>
  <c r="F267" i="3"/>
  <c r="I267" i="3"/>
  <c r="K267" i="3"/>
  <c r="J267" i="3"/>
  <c r="H267" i="3"/>
  <c r="K927" i="8"/>
  <c r="J927" i="8"/>
  <c r="J786" i="8"/>
  <c r="K786" i="8"/>
  <c r="K4" i="8"/>
  <c r="J4" i="8"/>
  <c r="H220" i="3"/>
  <c r="J220" i="3"/>
  <c r="I220" i="3"/>
  <c r="K220" i="3"/>
  <c r="F220" i="3"/>
  <c r="J183" i="3"/>
  <c r="I183" i="3"/>
  <c r="H183" i="3"/>
  <c r="F183" i="3"/>
  <c r="K183" i="3"/>
  <c r="J805" i="8"/>
  <c r="K805" i="8"/>
  <c r="H276" i="3"/>
  <c r="J276" i="3"/>
  <c r="K276" i="3"/>
  <c r="F276" i="3"/>
  <c r="I276" i="3"/>
  <c r="J965" i="3"/>
  <c r="I965" i="3"/>
  <c r="F965" i="3"/>
  <c r="K965" i="3"/>
  <c r="H965" i="3"/>
  <c r="F172" i="3"/>
  <c r="K172" i="3"/>
  <c r="J172" i="3"/>
  <c r="H172" i="3"/>
  <c r="I172" i="3"/>
  <c r="I194" i="3"/>
  <c r="K194" i="3"/>
  <c r="H194" i="3"/>
  <c r="J194" i="3"/>
  <c r="F194" i="3"/>
  <c r="J804" i="8"/>
  <c r="K804" i="8"/>
  <c r="H451" i="3"/>
  <c r="J451" i="3"/>
  <c r="K451" i="3"/>
  <c r="I451" i="3"/>
  <c r="F451" i="3"/>
  <c r="I179" i="3"/>
  <c r="J179" i="3"/>
  <c r="H179" i="3"/>
  <c r="F179" i="3"/>
  <c r="K179" i="3"/>
  <c r="J165" i="3"/>
  <c r="F165" i="3"/>
  <c r="H165" i="3"/>
  <c r="K165" i="3"/>
  <c r="I165" i="3"/>
  <c r="H141" i="3"/>
  <c r="J141" i="3"/>
  <c r="F141" i="3"/>
  <c r="I141" i="3"/>
  <c r="K141" i="3"/>
  <c r="I239" i="3"/>
  <c r="J239" i="3"/>
  <c r="H239" i="3"/>
  <c r="K239" i="3"/>
  <c r="F239" i="3"/>
  <c r="J329" i="3"/>
  <c r="F329" i="3"/>
  <c r="I329" i="3"/>
  <c r="H329" i="3"/>
  <c r="K329" i="3"/>
  <c r="J206" i="3"/>
  <c r="I206" i="3"/>
  <c r="H206" i="3"/>
  <c r="F206" i="3"/>
  <c r="K206" i="3"/>
  <c r="F593" i="3"/>
  <c r="J593" i="3"/>
  <c r="I593" i="3"/>
  <c r="K593" i="3"/>
  <c r="H593" i="3"/>
  <c r="I257" i="3"/>
  <c r="F257" i="3"/>
  <c r="J257" i="3"/>
  <c r="H257" i="3"/>
  <c r="K257" i="3"/>
  <c r="J578" i="3"/>
  <c r="H578" i="3"/>
  <c r="K578" i="3"/>
  <c r="I578" i="3"/>
  <c r="F578" i="3"/>
  <c r="H273" i="3"/>
  <c r="F273" i="3"/>
  <c r="I273" i="3"/>
  <c r="J273" i="3"/>
  <c r="K273" i="3"/>
  <c r="H405" i="3"/>
  <c r="J405" i="3"/>
  <c r="I405" i="3"/>
  <c r="K405" i="3"/>
  <c r="F405" i="3"/>
  <c r="K831" i="3"/>
  <c r="F831" i="3"/>
  <c r="H831" i="3"/>
  <c r="J831" i="3"/>
  <c r="I831" i="3"/>
  <c r="I708" i="3"/>
  <c r="H708" i="3"/>
  <c r="F708" i="3"/>
  <c r="K708" i="3"/>
  <c r="J708" i="3"/>
  <c r="F659" i="3"/>
  <c r="I659" i="3"/>
  <c r="H659" i="3"/>
  <c r="K659" i="3"/>
  <c r="J659" i="3"/>
  <c r="H201" i="3"/>
  <c r="K201" i="3"/>
  <c r="F201" i="3"/>
  <c r="I201" i="3"/>
  <c r="J201" i="3"/>
  <c r="K315" i="3"/>
  <c r="F315" i="3"/>
  <c r="J315" i="3"/>
  <c r="H315" i="3"/>
  <c r="I315" i="3"/>
  <c r="I218" i="3"/>
  <c r="K218" i="3"/>
  <c r="F218" i="3"/>
  <c r="H218" i="3"/>
  <c r="J218" i="3"/>
  <c r="F232" i="3"/>
  <c r="K232" i="3"/>
  <c r="I232" i="3"/>
  <c r="H232" i="3"/>
  <c r="J232" i="3"/>
  <c r="J397" i="3"/>
  <c r="I397" i="3"/>
  <c r="F397" i="3"/>
  <c r="H397" i="3"/>
  <c r="K397" i="3"/>
  <c r="J767" i="8"/>
  <c r="K767" i="8"/>
  <c r="K697" i="8"/>
  <c r="J697" i="8"/>
  <c r="K705" i="8"/>
  <c r="J705" i="8"/>
  <c r="K995" i="3"/>
  <c r="F995" i="3"/>
  <c r="J995" i="3"/>
  <c r="H995" i="3"/>
  <c r="I995" i="3"/>
  <c r="H684" i="3"/>
  <c r="J684" i="3"/>
  <c r="I684" i="3"/>
  <c r="F684" i="3"/>
  <c r="K684" i="3"/>
  <c r="J900" i="3"/>
  <c r="K900" i="3"/>
  <c r="I900" i="3"/>
  <c r="F900" i="3"/>
  <c r="H900" i="3"/>
  <c r="J116" i="3"/>
  <c r="F116" i="3"/>
  <c r="I116" i="3"/>
  <c r="H116" i="3"/>
  <c r="K116" i="3"/>
  <c r="H12" i="3"/>
  <c r="I12" i="3"/>
  <c r="K12" i="3"/>
  <c r="J12" i="3"/>
  <c r="F12" i="3"/>
  <c r="J43" i="3"/>
  <c r="F43" i="3"/>
  <c r="I43" i="3"/>
  <c r="K43" i="3"/>
  <c r="H43" i="3"/>
  <c r="F28" i="3"/>
  <c r="K28" i="3"/>
  <c r="H28" i="3"/>
  <c r="J28" i="3"/>
  <c r="I28" i="3"/>
  <c r="K31" i="3"/>
  <c r="J31" i="3"/>
  <c r="H31" i="3"/>
  <c r="F31" i="3"/>
  <c r="I31" i="3"/>
  <c r="H20" i="3"/>
  <c r="I20" i="3"/>
  <c r="J20" i="3"/>
  <c r="K20" i="3"/>
  <c r="F20" i="3"/>
  <c r="F125" i="3"/>
  <c r="I125" i="3"/>
  <c r="J125" i="3"/>
  <c r="H125" i="3"/>
  <c r="K125" i="3"/>
  <c r="K55" i="3"/>
  <c r="F55" i="3"/>
  <c r="I55" i="3"/>
  <c r="H55" i="3"/>
  <c r="J55" i="3"/>
  <c r="J123" i="3"/>
  <c r="H123" i="3"/>
  <c r="F123" i="3"/>
  <c r="K123" i="3"/>
  <c r="I123" i="3"/>
  <c r="F132" i="3"/>
  <c r="K132" i="3"/>
  <c r="I132" i="3"/>
  <c r="J132" i="3"/>
  <c r="H132" i="3"/>
  <c r="I11" i="3"/>
  <c r="J11" i="3"/>
  <c r="H11" i="3"/>
  <c r="K11" i="3"/>
  <c r="F11" i="3"/>
  <c r="F86" i="3"/>
  <c r="I86" i="3"/>
  <c r="J86" i="3"/>
  <c r="H86" i="3"/>
  <c r="K86" i="3"/>
  <c r="F120" i="3"/>
  <c r="H120" i="3"/>
  <c r="I120" i="3"/>
  <c r="K120" i="3"/>
  <c r="J120" i="3"/>
  <c r="F57" i="3"/>
  <c r="J57" i="3"/>
  <c r="H57" i="3"/>
  <c r="I57" i="3"/>
  <c r="K57" i="3"/>
  <c r="H99" i="3"/>
  <c r="K99" i="3"/>
  <c r="J99" i="3"/>
  <c r="I99" i="3"/>
  <c r="F99" i="3"/>
  <c r="F136" i="3"/>
  <c r="H136" i="3"/>
  <c r="K136" i="3"/>
  <c r="J136" i="3"/>
  <c r="I136" i="3"/>
  <c r="F95" i="3"/>
  <c r="H95" i="3"/>
  <c r="I95" i="3"/>
  <c r="J95" i="3"/>
  <c r="K95" i="3"/>
  <c r="I107" i="3"/>
  <c r="K107" i="3"/>
  <c r="H107" i="3"/>
  <c r="J107" i="3"/>
  <c r="F107" i="3"/>
  <c r="F51" i="3"/>
  <c r="J51" i="3"/>
  <c r="I51" i="3"/>
  <c r="K51" i="3"/>
  <c r="H51" i="3"/>
  <c r="J72" i="3"/>
  <c r="I72" i="3"/>
  <c r="K72" i="3"/>
  <c r="F72" i="3"/>
  <c r="H72" i="3"/>
  <c r="K16" i="3"/>
  <c r="F16" i="3"/>
  <c r="I16" i="3"/>
  <c r="J16" i="3"/>
  <c r="H16" i="3"/>
  <c r="K104" i="3"/>
  <c r="J104" i="3"/>
  <c r="I104" i="3"/>
  <c r="F104" i="3"/>
  <c r="H104" i="3"/>
  <c r="F64" i="3"/>
  <c r="H64" i="3"/>
  <c r="J64" i="3"/>
  <c r="I64" i="3"/>
  <c r="K64" i="3"/>
  <c r="K58" i="3"/>
  <c r="F58" i="3"/>
  <c r="I58" i="3"/>
  <c r="J58" i="3"/>
  <c r="H58" i="3"/>
  <c r="H5" i="3"/>
  <c r="F5" i="3"/>
  <c r="J5" i="3"/>
  <c r="K5" i="3"/>
  <c r="I5" i="3"/>
  <c r="J45" i="3"/>
  <c r="F45" i="3"/>
  <c r="H45" i="3"/>
  <c r="I45" i="3"/>
  <c r="K45" i="3"/>
  <c r="J21" i="3"/>
  <c r="K21" i="3"/>
  <c r="H21" i="3"/>
  <c r="F21" i="3"/>
  <c r="I21" i="3"/>
  <c r="F102" i="3"/>
  <c r="I102" i="3"/>
  <c r="H102" i="3"/>
  <c r="K102" i="3"/>
  <c r="J102" i="3"/>
  <c r="H19" i="3"/>
  <c r="I19" i="3"/>
  <c r="J19" i="3"/>
  <c r="F19" i="3"/>
  <c r="K19" i="3"/>
  <c r="I49" i="3"/>
  <c r="K49" i="3"/>
  <c r="H49" i="3"/>
  <c r="J49" i="3"/>
  <c r="F49" i="3"/>
  <c r="K24" i="3"/>
  <c r="H24" i="3"/>
  <c r="F24" i="3"/>
  <c r="J24" i="3"/>
  <c r="I24" i="3"/>
  <c r="J66" i="3"/>
  <c r="F66" i="3"/>
  <c r="H66" i="3"/>
  <c r="I66" i="3"/>
  <c r="K66" i="3"/>
  <c r="K71" i="3"/>
  <c r="H71" i="3"/>
  <c r="I71" i="3"/>
  <c r="J71" i="3"/>
  <c r="F71" i="3"/>
  <c r="H127" i="3"/>
  <c r="J127" i="3"/>
  <c r="K127" i="3"/>
  <c r="F127" i="3"/>
  <c r="I127" i="3"/>
  <c r="K69" i="3"/>
  <c r="H69" i="3"/>
  <c r="I69" i="3"/>
  <c r="J69" i="3"/>
  <c r="F69" i="3"/>
  <c r="J108" i="3"/>
  <c r="F108" i="3"/>
  <c r="I108" i="3"/>
  <c r="K108" i="3"/>
  <c r="H108" i="3"/>
  <c r="I56" i="3"/>
  <c r="F56" i="3"/>
  <c r="H56" i="3"/>
  <c r="K56" i="3"/>
  <c r="J56" i="3"/>
  <c r="I3" i="3"/>
  <c r="F3" i="3"/>
  <c r="H3" i="3"/>
  <c r="J3" i="3"/>
  <c r="K3" i="3"/>
  <c r="I139" i="3"/>
  <c r="J139" i="3"/>
  <c r="H139" i="3"/>
  <c r="F139" i="3"/>
  <c r="K139" i="3"/>
  <c r="K729" i="8"/>
  <c r="J729" i="8"/>
  <c r="I376" i="3"/>
  <c r="K376" i="3"/>
  <c r="J376" i="3"/>
  <c r="H376" i="3"/>
  <c r="F376" i="3"/>
  <c r="I734" i="3"/>
  <c r="F734" i="3"/>
  <c r="H734" i="3"/>
  <c r="J734" i="3"/>
  <c r="K734" i="3"/>
  <c r="F207" i="3"/>
  <c r="K207" i="3"/>
  <c r="I207" i="3"/>
  <c r="J207" i="3"/>
  <c r="H207" i="3"/>
  <c r="H177" i="3"/>
  <c r="J177" i="3"/>
  <c r="F177" i="3"/>
  <c r="K177" i="3"/>
  <c r="I177" i="3"/>
  <c r="H225" i="3"/>
  <c r="K225" i="3"/>
  <c r="F225" i="3"/>
  <c r="J225" i="3"/>
  <c r="I225" i="3"/>
  <c r="J198" i="3"/>
  <c r="I198" i="3"/>
  <c r="H198" i="3"/>
  <c r="F198" i="3"/>
  <c r="K198" i="3"/>
  <c r="H338" i="3"/>
  <c r="K338" i="3"/>
  <c r="J338" i="3"/>
  <c r="I338" i="3"/>
  <c r="F338" i="3"/>
  <c r="I154" i="3"/>
  <c r="H154" i="3"/>
  <c r="F154" i="3"/>
  <c r="K154" i="3"/>
  <c r="J154" i="3"/>
  <c r="H402" i="3"/>
  <c r="J402" i="3"/>
  <c r="K402" i="3"/>
  <c r="F402" i="3"/>
  <c r="I402" i="3"/>
  <c r="J199" i="3"/>
  <c r="F199" i="3"/>
  <c r="K199" i="3"/>
  <c r="I199" i="3"/>
  <c r="H199" i="3"/>
  <c r="H385" i="3"/>
  <c r="K385" i="3"/>
  <c r="F385" i="3"/>
  <c r="I385" i="3"/>
  <c r="J385" i="3"/>
  <c r="I355" i="3"/>
  <c r="J355" i="3"/>
  <c r="F355" i="3"/>
  <c r="H355" i="3"/>
  <c r="K355" i="3"/>
  <c r="H395" i="3"/>
  <c r="J395" i="3"/>
  <c r="K395" i="3"/>
  <c r="I395" i="3"/>
  <c r="F395" i="3"/>
  <c r="J982" i="3"/>
  <c r="K982" i="3"/>
  <c r="F982" i="3"/>
  <c r="H982" i="3"/>
  <c r="I982" i="3"/>
  <c r="H275" i="3"/>
  <c r="F275" i="3"/>
  <c r="K275" i="3"/>
  <c r="J275" i="3"/>
  <c r="I275" i="3"/>
  <c r="I412" i="3"/>
  <c r="F412" i="3"/>
  <c r="J412" i="3"/>
  <c r="K412" i="3"/>
  <c r="H412" i="3"/>
  <c r="I872" i="3"/>
  <c r="F872" i="3"/>
  <c r="J872" i="3"/>
  <c r="H872" i="3"/>
  <c r="K872" i="3"/>
  <c r="H342" i="3"/>
  <c r="F342" i="3"/>
  <c r="K342" i="3"/>
  <c r="J342" i="3"/>
  <c r="I342" i="3"/>
  <c r="J292" i="3"/>
  <c r="K292" i="3"/>
  <c r="H292" i="3"/>
  <c r="F292" i="3"/>
  <c r="I292" i="3"/>
  <c r="J374" i="3"/>
  <c r="K374" i="3"/>
  <c r="H374" i="3"/>
  <c r="F374" i="3"/>
  <c r="I374" i="3"/>
  <c r="F646" i="3"/>
  <c r="H646" i="3"/>
  <c r="J646" i="3"/>
  <c r="K646" i="3"/>
  <c r="I646" i="3"/>
  <c r="H164" i="3"/>
  <c r="K164" i="3"/>
  <c r="J164" i="3"/>
  <c r="I164" i="3"/>
  <c r="F164" i="3"/>
  <c r="I895" i="3"/>
  <c r="H895" i="3"/>
  <c r="J895" i="3"/>
  <c r="K895" i="3"/>
  <c r="F895" i="3"/>
  <c r="H186" i="3"/>
  <c r="I186" i="3"/>
  <c r="K186" i="3"/>
  <c r="F186" i="3"/>
  <c r="J186" i="3"/>
  <c r="H256" i="3"/>
  <c r="I256" i="3"/>
  <c r="F256" i="3"/>
  <c r="K256" i="3"/>
  <c r="J256" i="3"/>
  <c r="I597" i="3"/>
  <c r="K597" i="3"/>
  <c r="F597" i="3"/>
  <c r="H597" i="3"/>
  <c r="J597" i="3"/>
  <c r="I334" i="3"/>
  <c r="J334" i="3"/>
  <c r="K334" i="3"/>
  <c r="H334" i="3"/>
  <c r="F334" i="3"/>
  <c r="J812" i="8"/>
  <c r="K812" i="8"/>
  <c r="J930" i="8"/>
  <c r="K930" i="8"/>
  <c r="I208" i="3"/>
  <c r="K208" i="3"/>
  <c r="H208" i="3"/>
  <c r="J208" i="3"/>
  <c r="F208" i="3"/>
  <c r="H162" i="3"/>
  <c r="F162" i="3"/>
  <c r="K162" i="3"/>
  <c r="J162" i="3"/>
  <c r="I162" i="3"/>
  <c r="K968" i="8"/>
  <c r="J968" i="8"/>
  <c r="F252" i="3"/>
  <c r="H252" i="3"/>
  <c r="K252" i="3"/>
  <c r="I252" i="3"/>
  <c r="J252" i="3"/>
  <c r="J826" i="8"/>
  <c r="K826" i="8"/>
  <c r="K357" i="3"/>
  <c r="I357" i="3"/>
  <c r="J357" i="3"/>
  <c r="F357" i="3"/>
  <c r="H357" i="3"/>
  <c r="F987" i="3"/>
  <c r="J987" i="3"/>
  <c r="H987" i="3"/>
  <c r="I987" i="3"/>
  <c r="K987" i="3"/>
  <c r="H774" i="3"/>
  <c r="F774" i="3"/>
  <c r="J774" i="3"/>
  <c r="I774" i="3"/>
  <c r="K774" i="3"/>
  <c r="J286" i="3"/>
  <c r="F286" i="3"/>
  <c r="K286" i="3"/>
  <c r="H286" i="3"/>
  <c r="I286" i="3"/>
  <c r="J760" i="3"/>
  <c r="K760" i="3"/>
  <c r="H760" i="3"/>
  <c r="I760" i="3"/>
  <c r="F760" i="3"/>
  <c r="J724" i="8"/>
  <c r="K724" i="8"/>
  <c r="I651" i="3"/>
  <c r="H651" i="3"/>
  <c r="J651" i="3"/>
  <c r="K651" i="3"/>
  <c r="F651" i="3"/>
  <c r="K224" i="3"/>
  <c r="F224" i="3"/>
  <c r="H224" i="3"/>
  <c r="J224" i="3"/>
  <c r="I224" i="3"/>
  <c r="K209" i="3"/>
  <c r="I209" i="3"/>
  <c r="F209" i="3"/>
  <c r="J209" i="3"/>
  <c r="H209" i="3"/>
  <c r="I496" i="3"/>
  <c r="K496" i="3"/>
  <c r="H496" i="3"/>
  <c r="F496" i="3"/>
  <c r="J496" i="3"/>
  <c r="H259" i="3"/>
  <c r="K259" i="3"/>
  <c r="I259" i="3"/>
  <c r="J259" i="3"/>
  <c r="F259" i="3"/>
  <c r="K431" i="3"/>
  <c r="I431" i="3"/>
  <c r="F431" i="3"/>
  <c r="J431" i="3"/>
  <c r="H431" i="3"/>
  <c r="F489" i="3"/>
  <c r="I489" i="3"/>
  <c r="J489" i="3"/>
  <c r="K489" i="3"/>
  <c r="H489" i="3"/>
  <c r="I214" i="3"/>
  <c r="J214" i="3"/>
  <c r="F214" i="3"/>
  <c r="K214" i="3"/>
  <c r="H214" i="3"/>
  <c r="H247" i="3"/>
  <c r="J247" i="3"/>
  <c r="K247" i="3"/>
  <c r="I247" i="3"/>
  <c r="F247" i="3"/>
  <c r="H79" i="3"/>
  <c r="K79" i="3"/>
  <c r="J79" i="3"/>
  <c r="F79" i="3"/>
  <c r="I79" i="3"/>
  <c r="K105" i="3"/>
  <c r="I105" i="3"/>
  <c r="J105" i="3"/>
  <c r="H105" i="3"/>
  <c r="F105" i="3"/>
  <c r="J7" i="3"/>
  <c r="I7" i="3"/>
  <c r="H7" i="3"/>
  <c r="F7" i="3"/>
  <c r="K7" i="3"/>
  <c r="J70" i="3"/>
  <c r="I70" i="3"/>
  <c r="H70" i="3"/>
  <c r="K70" i="3"/>
  <c r="F70" i="3"/>
  <c r="F32" i="3"/>
  <c r="I32" i="3"/>
  <c r="H32" i="3"/>
  <c r="J32" i="3"/>
  <c r="K32" i="3"/>
  <c r="I59" i="3"/>
  <c r="K59" i="3"/>
  <c r="H59" i="3"/>
  <c r="F59" i="3"/>
  <c r="J59" i="3"/>
  <c r="H25" i="3"/>
  <c r="J25" i="3"/>
  <c r="I25" i="3"/>
  <c r="F25" i="3"/>
  <c r="K25" i="3"/>
  <c r="J46" i="3"/>
  <c r="F46" i="3"/>
  <c r="I46" i="3"/>
  <c r="K46" i="3"/>
  <c r="H46" i="3"/>
  <c r="K110" i="3"/>
  <c r="I110" i="3"/>
  <c r="F110" i="3"/>
  <c r="H110" i="3"/>
  <c r="J110" i="3"/>
  <c r="K15" i="3"/>
  <c r="I15" i="3"/>
  <c r="F15" i="3"/>
  <c r="H15" i="3"/>
  <c r="J15" i="3"/>
  <c r="I8" i="3"/>
  <c r="J8" i="3"/>
  <c r="K8" i="3"/>
  <c r="H8" i="3"/>
  <c r="F8" i="3"/>
  <c r="H128" i="3"/>
  <c r="K128" i="3"/>
  <c r="J128" i="3"/>
  <c r="I128" i="3"/>
  <c r="F128" i="3"/>
  <c r="F33" i="3"/>
  <c r="I33" i="3"/>
  <c r="K33" i="3"/>
  <c r="J33" i="3"/>
  <c r="H33" i="3"/>
  <c r="I93" i="3"/>
  <c r="F93" i="3"/>
  <c r="K93" i="3"/>
  <c r="H93" i="3"/>
  <c r="J93" i="3"/>
  <c r="K39" i="3"/>
  <c r="I39" i="3"/>
  <c r="J39" i="3"/>
  <c r="H39" i="3"/>
  <c r="F39" i="3"/>
  <c r="K94" i="3"/>
  <c r="F94" i="3"/>
  <c r="J94" i="3"/>
  <c r="H94" i="3"/>
  <c r="I94" i="3"/>
  <c r="H80" i="3"/>
  <c r="I80" i="3"/>
  <c r="J80" i="3"/>
  <c r="F80" i="3"/>
  <c r="K80" i="3"/>
  <c r="F78" i="3"/>
  <c r="J78" i="3"/>
  <c r="I78" i="3"/>
  <c r="H78" i="3"/>
  <c r="K78" i="3"/>
  <c r="K34" i="3"/>
  <c r="J34" i="3"/>
  <c r="I34" i="3"/>
  <c r="F34" i="3"/>
  <c r="H34" i="3"/>
  <c r="J91" i="3"/>
  <c r="H91" i="3"/>
  <c r="K91" i="3"/>
  <c r="I91" i="3"/>
  <c r="F91" i="3"/>
  <c r="F6" i="3"/>
  <c r="I6" i="3"/>
  <c r="J6" i="3"/>
  <c r="H6" i="3"/>
  <c r="K6" i="3"/>
  <c r="I96" i="3"/>
  <c r="F96" i="3"/>
  <c r="H96" i="3"/>
  <c r="J96" i="3"/>
  <c r="K96" i="3"/>
  <c r="H63" i="3"/>
  <c r="I63" i="3"/>
  <c r="F63" i="3"/>
  <c r="J63" i="3"/>
  <c r="K63" i="3"/>
  <c r="I130" i="3"/>
  <c r="F130" i="3"/>
  <c r="J130" i="3"/>
  <c r="H130" i="3"/>
  <c r="K130" i="3"/>
  <c r="K42" i="3"/>
  <c r="I42" i="3"/>
  <c r="H42" i="3"/>
  <c r="J42" i="3"/>
  <c r="F42" i="3"/>
  <c r="I37" i="3"/>
  <c r="H37" i="3"/>
  <c r="J37" i="3"/>
  <c r="K37" i="3"/>
  <c r="F37" i="3"/>
  <c r="F53" i="3"/>
  <c r="H53" i="3"/>
  <c r="K53" i="3"/>
  <c r="I53" i="3"/>
  <c r="J53" i="3"/>
  <c r="H29" i="3"/>
  <c r="J29" i="3"/>
  <c r="F29" i="3"/>
  <c r="I29" i="3"/>
  <c r="K29" i="3"/>
  <c r="I126" i="3"/>
  <c r="F126" i="3"/>
  <c r="J126" i="3"/>
  <c r="K126" i="3"/>
  <c r="H126" i="3"/>
  <c r="I22" i="3"/>
  <c r="F22" i="3"/>
  <c r="K22" i="3"/>
  <c r="J22" i="3"/>
  <c r="H22" i="3"/>
  <c r="J60" i="3"/>
  <c r="I60" i="3"/>
  <c r="F60" i="3"/>
  <c r="K60" i="3"/>
  <c r="H60" i="3"/>
  <c r="H14" i="3"/>
  <c r="J14" i="3"/>
  <c r="I14" i="3"/>
  <c r="F14" i="3"/>
  <c r="K14" i="3"/>
  <c r="K85" i="3"/>
  <c r="F85" i="3"/>
  <c r="J85" i="3"/>
  <c r="H85" i="3"/>
  <c r="I85" i="3"/>
  <c r="J3" i="8"/>
  <c r="K3" i="8"/>
  <c r="J160" i="3"/>
  <c r="K160" i="3"/>
  <c r="F160" i="3"/>
  <c r="I160" i="3"/>
  <c r="H160" i="3"/>
  <c r="F437" i="3"/>
  <c r="K437" i="3"/>
  <c r="I437" i="3"/>
  <c r="H437" i="3"/>
  <c r="J437" i="3"/>
  <c r="I466" i="3"/>
  <c r="K466" i="3"/>
  <c r="F466" i="3"/>
  <c r="J466" i="3"/>
  <c r="H466" i="3"/>
  <c r="I920" i="3"/>
  <c r="F920" i="3"/>
  <c r="K920" i="3"/>
  <c r="H920" i="3"/>
  <c r="J920" i="3"/>
  <c r="J794" i="3"/>
  <c r="F794" i="3"/>
  <c r="H794" i="3"/>
  <c r="I794" i="3"/>
  <c r="K794" i="3"/>
  <c r="F150" i="3"/>
  <c r="H150" i="3"/>
  <c r="K150" i="3"/>
  <c r="J150" i="3"/>
  <c r="I150" i="3"/>
  <c r="H156" i="3"/>
  <c r="K156" i="3"/>
  <c r="I156" i="3"/>
  <c r="F156" i="3"/>
  <c r="J156" i="3"/>
  <c r="K453" i="3"/>
  <c r="J453" i="3"/>
  <c r="H453" i="3"/>
  <c r="I453" i="3"/>
  <c r="F453" i="3"/>
  <c r="J197" i="3"/>
  <c r="F197" i="3"/>
  <c r="K197" i="3"/>
  <c r="I197" i="3"/>
  <c r="H197" i="3"/>
  <c r="J809" i="3"/>
  <c r="H809" i="3"/>
  <c r="K809" i="3"/>
  <c r="F809" i="3"/>
  <c r="I809" i="3"/>
  <c r="J153" i="3"/>
  <c r="K153" i="3"/>
  <c r="F153" i="3"/>
  <c r="H153" i="3"/>
  <c r="I153" i="3"/>
  <c r="J332" i="3"/>
  <c r="I332" i="3"/>
  <c r="F332" i="3"/>
  <c r="K332" i="3"/>
  <c r="H332" i="3"/>
  <c r="J210" i="3"/>
  <c r="I210" i="3"/>
  <c r="K210" i="3"/>
  <c r="F210" i="3"/>
  <c r="H210" i="3"/>
  <c r="F347" i="3"/>
  <c r="J347" i="3"/>
  <c r="K347" i="3"/>
  <c r="I347" i="3"/>
  <c r="H347" i="3"/>
  <c r="F229" i="3"/>
  <c r="I229" i="3"/>
  <c r="H229" i="3"/>
  <c r="K229" i="3"/>
  <c r="J229" i="3"/>
  <c r="J706" i="8"/>
  <c r="K706" i="8"/>
  <c r="H426" i="3"/>
  <c r="F426" i="3"/>
  <c r="I426" i="3"/>
  <c r="K426" i="3"/>
  <c r="J426" i="3"/>
  <c r="J776" i="3"/>
  <c r="I776" i="3"/>
  <c r="K776" i="3"/>
  <c r="F776" i="3"/>
  <c r="H776" i="3"/>
  <c r="J701" i="8"/>
  <c r="K701" i="8"/>
  <c r="K964" i="8"/>
  <c r="J964" i="8"/>
  <c r="J914" i="8"/>
  <c r="K914" i="8"/>
  <c r="I797" i="3"/>
  <c r="J797" i="3"/>
  <c r="H797" i="3"/>
  <c r="F797" i="3"/>
  <c r="K797" i="3"/>
  <c r="H348" i="3"/>
  <c r="F348" i="3"/>
  <c r="K348" i="3"/>
  <c r="I348" i="3"/>
  <c r="J348" i="3"/>
  <c r="K327" i="3"/>
  <c r="F327" i="3"/>
  <c r="I327" i="3"/>
  <c r="J327" i="3"/>
  <c r="H327" i="3"/>
  <c r="F964" i="3"/>
  <c r="J964" i="3"/>
  <c r="H964" i="3"/>
  <c r="K964" i="3"/>
  <c r="I964" i="3"/>
  <c r="J423" i="3"/>
  <c r="H423" i="3"/>
  <c r="I423" i="3"/>
  <c r="F423" i="3"/>
  <c r="K423" i="3"/>
  <c r="J993" i="8"/>
  <c r="K993" i="8"/>
  <c r="F187" i="3"/>
  <c r="H187" i="3"/>
  <c r="I187" i="3"/>
  <c r="K187" i="3"/>
  <c r="J187" i="3"/>
  <c r="J216" i="3"/>
  <c r="H216" i="3"/>
  <c r="F216" i="3"/>
  <c r="I216" i="3"/>
  <c r="K216" i="3"/>
  <c r="F521" i="3"/>
  <c r="I521" i="3"/>
  <c r="K521" i="3"/>
  <c r="H521" i="3"/>
  <c r="J521" i="3"/>
  <c r="K157" i="3"/>
  <c r="F157" i="3"/>
  <c r="H157" i="3"/>
  <c r="I157" i="3"/>
  <c r="J157" i="3"/>
  <c r="F452" i="3"/>
  <c r="J452" i="3"/>
  <c r="H452" i="3"/>
  <c r="I452" i="3"/>
  <c r="K452" i="3"/>
  <c r="J546" i="3"/>
  <c r="I546" i="3"/>
  <c r="K546" i="3"/>
  <c r="H546" i="3"/>
  <c r="F546" i="3"/>
  <c r="J393" i="3"/>
  <c r="K393" i="3"/>
  <c r="I393" i="3"/>
  <c r="H393" i="3"/>
  <c r="F393" i="3"/>
  <c r="J456" i="3"/>
  <c r="H456" i="3"/>
  <c r="K456" i="3"/>
  <c r="F456" i="3"/>
  <c r="I456" i="3"/>
  <c r="F148" i="3"/>
  <c r="K148" i="3"/>
  <c r="J148" i="3"/>
  <c r="I148" i="3"/>
  <c r="H148" i="3"/>
  <c r="J151" i="3"/>
  <c r="F151" i="3"/>
  <c r="H151" i="3"/>
  <c r="K151" i="3"/>
  <c r="I151" i="3"/>
  <c r="J872" i="8"/>
  <c r="K872" i="8"/>
  <c r="K620" i="3"/>
  <c r="F620" i="3"/>
  <c r="J620" i="3"/>
  <c r="I620" i="3"/>
  <c r="H620" i="3"/>
  <c r="K905" i="8"/>
  <c r="J905" i="8"/>
  <c r="K978" i="8"/>
  <c r="J978" i="8"/>
  <c r="J314" i="3"/>
  <c r="K314" i="3"/>
  <c r="H314" i="3"/>
  <c r="F314" i="3"/>
  <c r="I314" i="3"/>
  <c r="K263" i="3"/>
  <c r="J263" i="3"/>
  <c r="I263" i="3"/>
  <c r="H263" i="3"/>
  <c r="F263" i="3"/>
  <c r="J897" i="8"/>
  <c r="K897" i="8"/>
  <c r="K440" i="3"/>
  <c r="H440" i="3"/>
  <c r="F440" i="3"/>
  <c r="I440" i="3"/>
  <c r="J440" i="3"/>
  <c r="H258" i="3"/>
  <c r="I258" i="3"/>
  <c r="J258" i="3"/>
  <c r="K258" i="3"/>
  <c r="F258" i="3"/>
  <c r="F212" i="3"/>
  <c r="I212" i="3"/>
  <c r="K212" i="3"/>
  <c r="J212" i="3"/>
  <c r="H212" i="3"/>
  <c r="K320" i="3"/>
  <c r="H320" i="3"/>
  <c r="F320" i="3"/>
  <c r="I320" i="3"/>
  <c r="J320" i="3"/>
  <c r="J926" i="3"/>
  <c r="K926" i="3"/>
  <c r="H926" i="3"/>
  <c r="I926" i="3"/>
  <c r="F926" i="3"/>
  <c r="J366" i="3"/>
  <c r="F366" i="3"/>
  <c r="I366" i="3"/>
  <c r="K366" i="3"/>
  <c r="H366" i="3"/>
  <c r="K438" i="3"/>
  <c r="I438" i="3"/>
  <c r="F438" i="3"/>
  <c r="H438" i="3"/>
  <c r="J438" i="3"/>
  <c r="J980" i="8"/>
  <c r="K980" i="8"/>
  <c r="F204" i="3"/>
  <c r="H204" i="3"/>
  <c r="J204" i="3"/>
  <c r="K204" i="3"/>
  <c r="I204" i="3"/>
  <c r="F180" i="3"/>
  <c r="K180" i="3"/>
  <c r="I180" i="3"/>
  <c r="J180" i="3"/>
  <c r="H180" i="3"/>
  <c r="K694" i="8"/>
  <c r="J694" i="8"/>
  <c r="F175" i="3"/>
  <c r="I175" i="3"/>
  <c r="H175" i="3"/>
  <c r="J175" i="3"/>
  <c r="K175" i="3"/>
  <c r="J223" i="3"/>
  <c r="K223" i="3"/>
  <c r="I223" i="3"/>
  <c r="H223" i="3"/>
  <c r="F223" i="3"/>
  <c r="I140" i="3"/>
  <c r="J140" i="3"/>
  <c r="H140" i="3"/>
  <c r="K140" i="3"/>
  <c r="F140" i="3"/>
  <c r="H408" i="3"/>
  <c r="J408" i="3"/>
  <c r="I408" i="3"/>
  <c r="K408" i="3"/>
  <c r="F408" i="3"/>
  <c r="J359" i="3"/>
  <c r="H359" i="3"/>
  <c r="F359" i="3"/>
  <c r="I359" i="3"/>
  <c r="K359" i="3"/>
  <c r="I196" i="3"/>
  <c r="J196" i="3"/>
  <c r="F196" i="3"/>
  <c r="K196" i="3"/>
  <c r="H196" i="3"/>
  <c r="K337" i="3"/>
  <c r="H337" i="3"/>
  <c r="F337" i="3"/>
  <c r="J337" i="3"/>
  <c r="I337" i="3"/>
  <c r="H715" i="3"/>
  <c r="K715" i="3"/>
  <c r="J715" i="3"/>
  <c r="F715" i="3"/>
  <c r="I715" i="3"/>
  <c r="K783" i="8"/>
  <c r="J783" i="8"/>
  <c r="K290" i="3"/>
  <c r="J290" i="3"/>
  <c r="H290" i="3"/>
  <c r="I290" i="3"/>
  <c r="F290" i="3"/>
  <c r="K695" i="3"/>
  <c r="J695" i="3"/>
  <c r="F695" i="3"/>
  <c r="I695" i="3"/>
  <c r="H695" i="3"/>
  <c r="K965" i="8"/>
  <c r="J965" i="8"/>
  <c r="J966" i="8"/>
  <c r="K966" i="8"/>
  <c r="K282" i="3"/>
  <c r="F282" i="3"/>
  <c r="H282" i="3"/>
  <c r="J282" i="3"/>
  <c r="I282" i="3"/>
  <c r="J279" i="3"/>
  <c r="I279" i="3"/>
  <c r="K279" i="3"/>
  <c r="F279" i="3"/>
  <c r="H279" i="3"/>
  <c r="J638" i="3"/>
  <c r="F638" i="3"/>
  <c r="I638" i="3"/>
  <c r="H638" i="3"/>
  <c r="K638" i="3"/>
  <c r="K302" i="3"/>
  <c r="J302" i="3"/>
  <c r="H302" i="3"/>
  <c r="F302" i="3"/>
  <c r="I302" i="3"/>
  <c r="J350" i="3"/>
  <c r="F350" i="3"/>
  <c r="K350" i="3"/>
  <c r="H350" i="3"/>
  <c r="I350" i="3"/>
  <c r="J707" i="8"/>
  <c r="K707" i="8"/>
  <c r="F288" i="3"/>
  <c r="J288" i="3"/>
  <c r="I288" i="3"/>
  <c r="K288" i="3"/>
  <c r="H288" i="3"/>
  <c r="J693" i="8"/>
  <c r="K693" i="8"/>
  <c r="I280" i="3"/>
  <c r="F280" i="3"/>
  <c r="K280" i="3"/>
  <c r="J280" i="3"/>
  <c r="H280" i="3"/>
  <c r="K291" i="3"/>
  <c r="I291" i="3"/>
  <c r="J291" i="3"/>
  <c r="F291" i="3"/>
  <c r="H291" i="3"/>
  <c r="F754" i="3"/>
  <c r="I754" i="3"/>
  <c r="H754" i="3"/>
  <c r="J754" i="3"/>
  <c r="K754" i="3"/>
  <c r="I962" i="3"/>
  <c r="K962" i="3"/>
  <c r="H962" i="3"/>
  <c r="J962" i="3"/>
  <c r="F962" i="3"/>
  <c r="K811" i="8"/>
  <c r="J811" i="8"/>
  <c r="K712" i="8"/>
  <c r="J712" i="8"/>
  <c r="J238" i="3"/>
  <c r="I238" i="3"/>
  <c r="H238" i="3"/>
  <c r="K238" i="3"/>
  <c r="F238" i="3"/>
  <c r="J833" i="8"/>
  <c r="K833" i="8"/>
  <c r="F356" i="3"/>
  <c r="J356" i="3"/>
  <c r="H356" i="3"/>
  <c r="K356" i="3"/>
  <c r="I356" i="3"/>
  <c r="I339" i="3"/>
  <c r="K339" i="3"/>
  <c r="H339" i="3"/>
  <c r="J339" i="3"/>
  <c r="F339" i="3"/>
  <c r="J937" i="8"/>
  <c r="K937" i="8"/>
  <c r="F928" i="3"/>
  <c r="I928" i="3"/>
  <c r="H928" i="3"/>
  <c r="J928" i="3"/>
  <c r="K928" i="3"/>
  <c r="J701" i="3"/>
  <c r="H701" i="3"/>
  <c r="I701" i="3"/>
  <c r="F701" i="3"/>
  <c r="K701" i="3"/>
  <c r="H849" i="3"/>
  <c r="F849" i="3"/>
  <c r="I849" i="3"/>
  <c r="J849" i="3"/>
  <c r="K849" i="3"/>
  <c r="K897" i="3"/>
  <c r="H897" i="3"/>
  <c r="J897" i="3"/>
  <c r="I897" i="3"/>
  <c r="F897" i="3"/>
  <c r="J949" i="8"/>
  <c r="K949" i="8"/>
  <c r="F353" i="3"/>
  <c r="I353" i="3"/>
  <c r="H353" i="3"/>
  <c r="K353" i="3"/>
  <c r="J353" i="3"/>
  <c r="K733" i="3"/>
  <c r="I733" i="3"/>
  <c r="F733" i="3"/>
  <c r="J733" i="3"/>
  <c r="H733" i="3"/>
  <c r="K447" i="3"/>
  <c r="I447" i="3"/>
  <c r="H447" i="3"/>
  <c r="J447" i="3"/>
  <c r="F447" i="3"/>
  <c r="I806" i="3"/>
  <c r="F806" i="3"/>
  <c r="J806" i="3"/>
  <c r="H806" i="3"/>
  <c r="K806" i="3"/>
  <c r="J363" i="3"/>
  <c r="F363" i="3"/>
  <c r="K363" i="3"/>
  <c r="I363" i="3"/>
  <c r="H363" i="3"/>
  <c r="K765" i="8"/>
  <c r="J765" i="8"/>
  <c r="J764" i="8"/>
  <c r="K764" i="8"/>
  <c r="F930" i="3"/>
  <c r="I930" i="3"/>
  <c r="J930" i="3"/>
  <c r="H930" i="3"/>
  <c r="K930" i="3"/>
  <c r="J760" i="8"/>
  <c r="K760" i="8"/>
  <c r="J912" i="8"/>
  <c r="K912" i="8"/>
  <c r="K434" i="3"/>
  <c r="H434" i="3"/>
  <c r="F434" i="3"/>
  <c r="I434" i="3"/>
  <c r="J434" i="3"/>
  <c r="J703" i="8"/>
  <c r="K703" i="8"/>
  <c r="K159" i="3"/>
  <c r="I159" i="3"/>
  <c r="H159" i="3"/>
  <c r="F159" i="3"/>
  <c r="J159" i="3"/>
  <c r="F158" i="3"/>
  <c r="H158" i="3"/>
  <c r="J158" i="3"/>
  <c r="I158" i="3"/>
  <c r="K158" i="3"/>
  <c r="I673" i="3"/>
  <c r="H673" i="3"/>
  <c r="K673" i="3"/>
  <c r="F673" i="3"/>
  <c r="J673" i="3"/>
  <c r="H441" i="3"/>
  <c r="J441" i="3"/>
  <c r="F441" i="3"/>
  <c r="I441" i="3"/>
  <c r="K441" i="3"/>
  <c r="I146" i="3"/>
  <c r="F146" i="3"/>
  <c r="K146" i="3"/>
  <c r="J146" i="3"/>
  <c r="H146" i="3"/>
  <c r="H432" i="3"/>
  <c r="I432" i="3"/>
  <c r="K432" i="3"/>
  <c r="F432" i="3"/>
  <c r="J432" i="3"/>
  <c r="H545" i="3"/>
  <c r="F545" i="3"/>
  <c r="J545" i="3"/>
  <c r="K545" i="3"/>
  <c r="I545" i="3"/>
  <c r="F143" i="3"/>
  <c r="H143" i="3"/>
  <c r="J143" i="3"/>
  <c r="I143" i="3"/>
  <c r="K143" i="3"/>
  <c r="J850" i="8"/>
  <c r="K850" i="8"/>
  <c r="F643" i="3"/>
  <c r="K643" i="3"/>
  <c r="J643" i="3"/>
  <c r="H643" i="3"/>
  <c r="I643" i="3"/>
  <c r="I152" i="3"/>
  <c r="F152" i="3"/>
  <c r="J152" i="3"/>
  <c r="K152" i="3"/>
  <c r="H152" i="3"/>
  <c r="I418" i="3"/>
  <c r="J418" i="3"/>
  <c r="K418" i="3"/>
  <c r="H418" i="3"/>
  <c r="F418" i="3"/>
  <c r="K970" i="3"/>
  <c r="H970" i="3"/>
  <c r="F970" i="3"/>
  <c r="J970" i="3"/>
  <c r="I970" i="3"/>
  <c r="I400" i="3"/>
  <c r="F400" i="3"/>
  <c r="H400" i="3"/>
  <c r="K400" i="3"/>
  <c r="J400" i="3"/>
  <c r="F979" i="3"/>
  <c r="H979" i="3"/>
  <c r="I979" i="3"/>
  <c r="K979" i="3"/>
  <c r="J979" i="3"/>
  <c r="I367" i="3"/>
  <c r="F367" i="3"/>
  <c r="J367" i="3"/>
  <c r="H367" i="3"/>
  <c r="K367" i="3"/>
  <c r="J819" i="8"/>
  <c r="K819" i="8"/>
  <c r="H331" i="3"/>
  <c r="K331" i="3"/>
  <c r="J331" i="3"/>
  <c r="F331" i="3"/>
  <c r="I331" i="3"/>
  <c r="J894" i="3"/>
  <c r="I894" i="3"/>
  <c r="K894" i="3"/>
  <c r="H894" i="3"/>
  <c r="F894" i="3"/>
  <c r="J719" i="8"/>
  <c r="K719" i="8"/>
  <c r="K298" i="3"/>
  <c r="J298" i="3"/>
  <c r="H298" i="3"/>
  <c r="I298" i="3"/>
  <c r="F298" i="3"/>
  <c r="F613" i="3"/>
  <c r="I613" i="3"/>
  <c r="K613" i="3"/>
  <c r="J613" i="3"/>
  <c r="H613" i="3"/>
  <c r="J788" i="8"/>
  <c r="K788" i="8"/>
  <c r="J166" i="3"/>
  <c r="F166" i="3"/>
  <c r="K166" i="3"/>
  <c r="H166" i="3"/>
  <c r="I166" i="3"/>
  <c r="J382" i="3"/>
  <c r="H382" i="3"/>
  <c r="I382" i="3"/>
  <c r="F382" i="3"/>
  <c r="K382" i="3"/>
  <c r="I240" i="3"/>
  <c r="K240" i="3"/>
  <c r="F240" i="3"/>
  <c r="H240" i="3"/>
  <c r="J240" i="3"/>
  <c r="J698" i="8"/>
  <c r="K698" i="8"/>
  <c r="J857" i="8"/>
  <c r="K857" i="8"/>
  <c r="F217" i="3"/>
  <c r="J217" i="3"/>
  <c r="H217" i="3"/>
  <c r="I217" i="3"/>
  <c r="K217" i="3"/>
  <c r="J181" i="3"/>
  <c r="I181" i="3"/>
  <c r="F181" i="3"/>
  <c r="H181" i="3"/>
  <c r="K181" i="3"/>
  <c r="K375" i="3"/>
  <c r="J375" i="3"/>
  <c r="H375" i="3"/>
  <c r="I375" i="3"/>
  <c r="F375" i="3"/>
  <c r="J221" i="3"/>
  <c r="I221" i="3"/>
  <c r="H221" i="3"/>
  <c r="K221" i="3"/>
  <c r="F221" i="3"/>
  <c r="J213" i="3"/>
  <c r="K213" i="3"/>
  <c r="F213" i="3"/>
  <c r="H213" i="3"/>
  <c r="I213" i="3"/>
  <c r="J310" i="3"/>
  <c r="I310" i="3"/>
  <c r="H310" i="3"/>
  <c r="F310" i="3"/>
  <c r="K310" i="3"/>
  <c r="K285" i="3"/>
  <c r="J285" i="3"/>
  <c r="F285" i="3"/>
  <c r="I285" i="3"/>
  <c r="H285" i="3"/>
  <c r="K155" i="3"/>
  <c r="I155" i="3"/>
  <c r="J155" i="3"/>
  <c r="F155" i="3"/>
  <c r="H155" i="3"/>
  <c r="K817" i="8"/>
  <c r="J817" i="8"/>
  <c r="F168" i="3"/>
  <c r="I168" i="3"/>
  <c r="K168" i="3"/>
  <c r="J168" i="3"/>
  <c r="H168" i="3"/>
  <c r="F381" i="3"/>
  <c r="H381" i="3"/>
  <c r="I381" i="3"/>
  <c r="J381" i="3"/>
  <c r="K381" i="3"/>
  <c r="J227" i="3"/>
  <c r="H227" i="3"/>
  <c r="I227" i="3"/>
  <c r="F227" i="3"/>
  <c r="K227" i="3"/>
  <c r="H253" i="3"/>
  <c r="I253" i="3"/>
  <c r="F253" i="3"/>
  <c r="J253" i="3"/>
  <c r="K253" i="3"/>
  <c r="I539" i="3"/>
  <c r="K539" i="3"/>
  <c r="F539" i="3"/>
  <c r="H539" i="3"/>
  <c r="J539" i="3"/>
  <c r="H457" i="3"/>
  <c r="K457" i="3"/>
  <c r="I457" i="3"/>
  <c r="F457" i="3"/>
  <c r="J457" i="3"/>
  <c r="H306" i="3"/>
  <c r="I306" i="3"/>
  <c r="F306" i="3"/>
  <c r="J306" i="3"/>
  <c r="K306" i="3"/>
  <c r="I908" i="3"/>
  <c r="H908" i="3"/>
  <c r="J908" i="3"/>
  <c r="K908" i="3"/>
  <c r="F908" i="3"/>
  <c r="J789" i="8"/>
  <c r="K789" i="8"/>
  <c r="J837" i="8"/>
  <c r="K837" i="8"/>
  <c r="K906" i="3"/>
  <c r="H906" i="3"/>
  <c r="I906" i="3"/>
  <c r="F906" i="3"/>
  <c r="J906" i="3"/>
  <c r="F538" i="3"/>
  <c r="H538" i="3"/>
  <c r="J538" i="3"/>
  <c r="I538" i="3"/>
  <c r="K538" i="3"/>
  <c r="K902" i="8"/>
  <c r="J902" i="8"/>
  <c r="J711" i="8"/>
  <c r="K711" i="8"/>
  <c r="K419" i="3"/>
  <c r="F419" i="3"/>
  <c r="I419" i="3"/>
  <c r="J419" i="3"/>
  <c r="H419" i="3"/>
  <c r="J796" i="8"/>
  <c r="K796" i="8"/>
  <c r="H386" i="3"/>
  <c r="F386" i="3"/>
  <c r="K386" i="3"/>
  <c r="I386" i="3"/>
  <c r="J386" i="3"/>
  <c r="F349" i="3"/>
  <c r="H349" i="3"/>
  <c r="I349" i="3"/>
  <c r="K349" i="3"/>
  <c r="J349" i="3"/>
  <c r="K908" i="8"/>
  <c r="J908" i="8"/>
  <c r="I713" i="3"/>
  <c r="H713" i="3"/>
  <c r="F713" i="3"/>
  <c r="K713" i="3"/>
  <c r="J713" i="3"/>
  <c r="J880" i="3"/>
  <c r="F880" i="3"/>
  <c r="I880" i="3"/>
  <c r="K880" i="3"/>
  <c r="H880" i="3"/>
  <c r="J841" i="8"/>
  <c r="K841" i="8"/>
  <c r="H264" i="3"/>
  <c r="I264" i="3"/>
  <c r="J264" i="3"/>
  <c r="K264" i="3"/>
  <c r="F264" i="3"/>
  <c r="F236" i="3"/>
  <c r="H236" i="3"/>
  <c r="I236" i="3"/>
  <c r="J236" i="3"/>
  <c r="K236" i="3"/>
  <c r="J261" i="3"/>
  <c r="K261" i="3"/>
  <c r="H261" i="3"/>
  <c r="I261" i="3"/>
  <c r="F261" i="3"/>
  <c r="J278" i="3"/>
  <c r="I278" i="3"/>
  <c r="H278" i="3"/>
  <c r="K278" i="3"/>
  <c r="F278" i="3"/>
  <c r="K958" i="3"/>
  <c r="H958" i="3"/>
  <c r="F958" i="3"/>
  <c r="I958" i="3"/>
  <c r="J958" i="3"/>
  <c r="J941" i="8"/>
  <c r="K941" i="8"/>
  <c r="F932" i="3"/>
  <c r="I932" i="3"/>
  <c r="J932" i="3"/>
  <c r="K932" i="3"/>
  <c r="H932" i="3"/>
  <c r="I883" i="3"/>
  <c r="F883" i="3"/>
  <c r="H883" i="3"/>
  <c r="J883" i="3"/>
  <c r="K883" i="3"/>
  <c r="J800" i="8"/>
  <c r="K800" i="8"/>
  <c r="K460" i="3"/>
  <c r="J460" i="3"/>
  <c r="I460" i="3"/>
  <c r="H460" i="3"/>
  <c r="F460" i="3"/>
  <c r="J758" i="8"/>
  <c r="K758" i="8"/>
  <c r="K859" i="8"/>
  <c r="J859" i="8"/>
  <c r="J816" i="8"/>
  <c r="K816" i="8"/>
  <c r="H277" i="3"/>
  <c r="K277" i="3"/>
  <c r="F277" i="3"/>
  <c r="I277" i="3"/>
  <c r="J277" i="3"/>
  <c r="K901" i="3"/>
  <c r="I901" i="3"/>
  <c r="H901" i="3"/>
  <c r="F901" i="3"/>
  <c r="J901" i="3"/>
  <c r="J369" i="3"/>
  <c r="F369" i="3"/>
  <c r="H369" i="3"/>
  <c r="K369" i="3"/>
  <c r="I369" i="3"/>
  <c r="K596" i="3"/>
  <c r="H596" i="3"/>
  <c r="J596" i="3"/>
  <c r="I596" i="3"/>
  <c r="F596" i="3"/>
  <c r="F284" i="3"/>
  <c r="K284" i="3"/>
  <c r="J284" i="3"/>
  <c r="I284" i="3"/>
  <c r="H284" i="3"/>
  <c r="K559" i="3"/>
  <c r="I559" i="3"/>
  <c r="F559" i="3"/>
  <c r="H559" i="3"/>
  <c r="J559" i="3"/>
  <c r="J820" i="8"/>
  <c r="K820" i="8"/>
  <c r="K295" i="3"/>
  <c r="J295" i="3"/>
  <c r="I295" i="3"/>
  <c r="H295" i="3"/>
  <c r="F295" i="3"/>
  <c r="J949" i="3"/>
  <c r="K949" i="3"/>
  <c r="F949" i="3"/>
  <c r="I949" i="3"/>
  <c r="H949" i="3"/>
  <c r="H392" i="3"/>
  <c r="J392" i="3"/>
  <c r="K392" i="3"/>
  <c r="I392" i="3"/>
  <c r="F392" i="3"/>
  <c r="H704" i="3"/>
  <c r="I704" i="3"/>
  <c r="F704" i="3"/>
  <c r="J704" i="3"/>
  <c r="K704" i="3"/>
  <c r="H425" i="3"/>
  <c r="K425" i="3"/>
  <c r="I425" i="3"/>
  <c r="J425" i="3"/>
  <c r="F425" i="3"/>
  <c r="I283" i="3"/>
  <c r="F283" i="3"/>
  <c r="K283" i="3"/>
  <c r="H283" i="3"/>
  <c r="J283" i="3"/>
  <c r="K960" i="8"/>
  <c r="J960" i="8"/>
  <c r="I171" i="3"/>
  <c r="K171" i="3"/>
  <c r="J171" i="3"/>
  <c r="H171" i="3"/>
  <c r="F171" i="3"/>
  <c r="I174" i="3"/>
  <c r="F174" i="3"/>
  <c r="K174" i="3"/>
  <c r="H174" i="3"/>
  <c r="J174" i="3"/>
  <c r="J230" i="3"/>
  <c r="K230" i="3"/>
  <c r="H230" i="3"/>
  <c r="I230" i="3"/>
  <c r="F230" i="3"/>
  <c r="H293" i="3"/>
  <c r="J293" i="3"/>
  <c r="F293" i="3"/>
  <c r="I293" i="3"/>
  <c r="K293" i="3"/>
  <c r="I178" i="3"/>
  <c r="F178" i="3"/>
  <c r="J178" i="3"/>
  <c r="K178" i="3"/>
  <c r="H178" i="3"/>
  <c r="I274" i="3"/>
  <c r="J274" i="3"/>
  <c r="F274" i="3"/>
  <c r="H274" i="3"/>
  <c r="K274" i="3"/>
  <c r="K827" i="8"/>
  <c r="J827" i="8"/>
  <c r="K176" i="3"/>
  <c r="F176" i="3"/>
  <c r="H176" i="3"/>
  <c r="I176" i="3"/>
  <c r="J176" i="3"/>
  <c r="J211" i="3"/>
  <c r="H211" i="3"/>
  <c r="F211" i="3"/>
  <c r="K211" i="3"/>
  <c r="I211" i="3"/>
  <c r="I326" i="3"/>
  <c r="F326" i="3"/>
  <c r="J326" i="3"/>
  <c r="K326" i="3"/>
  <c r="H326" i="3"/>
  <c r="F448" i="3"/>
  <c r="H448" i="3"/>
  <c r="I448" i="3"/>
  <c r="J448" i="3"/>
  <c r="K448" i="3"/>
  <c r="K184" i="3"/>
  <c r="I184" i="3"/>
  <c r="J184" i="3"/>
  <c r="H184" i="3"/>
  <c r="F184" i="3"/>
  <c r="J226" i="3"/>
  <c r="F226" i="3"/>
  <c r="H226" i="3"/>
  <c r="I226" i="3"/>
  <c r="K226" i="3"/>
  <c r="J313" i="3"/>
  <c r="F313" i="3"/>
  <c r="H313" i="3"/>
  <c r="K313" i="3"/>
  <c r="I313" i="3"/>
  <c r="F445" i="3"/>
  <c r="J445" i="3"/>
  <c r="H445" i="3"/>
  <c r="I445" i="3"/>
  <c r="K445" i="3"/>
  <c r="K876" i="8"/>
  <c r="J876" i="8"/>
  <c r="F364" i="3"/>
  <c r="H364" i="3"/>
  <c r="I364" i="3"/>
  <c r="K364" i="3"/>
  <c r="J364" i="3"/>
  <c r="J300" i="3"/>
  <c r="H300" i="3"/>
  <c r="F300" i="3"/>
  <c r="K300" i="3"/>
  <c r="I300" i="3"/>
  <c r="K860" i="8"/>
  <c r="J860" i="8"/>
  <c r="J871" i="8"/>
  <c r="K871" i="8"/>
  <c r="J344" i="3"/>
  <c r="F344" i="3"/>
  <c r="I344" i="3"/>
  <c r="K344" i="3"/>
  <c r="H344" i="3"/>
  <c r="F294" i="3"/>
  <c r="I294" i="3"/>
  <c r="H294" i="3"/>
  <c r="J294" i="3"/>
  <c r="K294" i="3"/>
  <c r="J927" i="3"/>
  <c r="K927" i="3"/>
  <c r="H927" i="3"/>
  <c r="I927" i="3"/>
  <c r="F927" i="3"/>
  <c r="K710" i="3"/>
  <c r="H710" i="3"/>
  <c r="F710" i="3"/>
  <c r="I710" i="3"/>
  <c r="J710" i="3"/>
  <c r="K973" i="8"/>
  <c r="J973" i="8"/>
  <c r="I622" i="3"/>
  <c r="H622" i="3"/>
  <c r="K622" i="3"/>
  <c r="F622" i="3"/>
  <c r="J622" i="3"/>
  <c r="K147" i="3"/>
  <c r="J147" i="3"/>
  <c r="H147" i="3"/>
  <c r="I147" i="3"/>
  <c r="F147" i="3"/>
  <c r="K163" i="3"/>
  <c r="H163" i="3"/>
  <c r="F163" i="3"/>
  <c r="I163" i="3"/>
  <c r="J163" i="3"/>
  <c r="K416" i="3"/>
  <c r="F416" i="3"/>
  <c r="H416" i="3"/>
  <c r="J416" i="3"/>
  <c r="I416" i="3"/>
  <c r="F346" i="3"/>
  <c r="J346" i="3"/>
  <c r="I346" i="3"/>
  <c r="K346" i="3"/>
  <c r="H346" i="3"/>
  <c r="J891" i="3"/>
  <c r="K891" i="3"/>
  <c r="F891" i="3"/>
  <c r="H891" i="3"/>
  <c r="I891" i="3"/>
  <c r="F254" i="3"/>
  <c r="J254" i="3"/>
  <c r="H254" i="3"/>
  <c r="K254" i="3"/>
  <c r="I254" i="3"/>
  <c r="K744" i="8"/>
  <c r="J744" i="8"/>
  <c r="H195" i="3"/>
  <c r="K195" i="3"/>
  <c r="J195" i="3"/>
  <c r="I195" i="3"/>
  <c r="F195" i="3"/>
  <c r="I200" i="3"/>
  <c r="F200" i="3"/>
  <c r="J200" i="3"/>
  <c r="K200" i="3"/>
  <c r="H200" i="3"/>
  <c r="J205" i="3"/>
  <c r="H205" i="3"/>
  <c r="I205" i="3"/>
  <c r="F205" i="3"/>
  <c r="K205" i="3"/>
  <c r="K192" i="3"/>
  <c r="I192" i="3"/>
  <c r="H192" i="3"/>
  <c r="J192" i="3"/>
  <c r="F192" i="3"/>
  <c r="K235" i="3"/>
  <c r="I235" i="3"/>
  <c r="F235" i="3"/>
  <c r="J235" i="3"/>
  <c r="H235" i="3"/>
  <c r="K713" i="8"/>
  <c r="J713" i="8"/>
  <c r="H144" i="3"/>
  <c r="I144" i="3"/>
  <c r="K144" i="3"/>
  <c r="J144" i="3"/>
  <c r="F144" i="3"/>
  <c r="H189" i="3"/>
  <c r="J189" i="3"/>
  <c r="I189" i="3"/>
  <c r="K189" i="3"/>
  <c r="F189" i="3"/>
  <c r="H398" i="3"/>
  <c r="F398" i="3"/>
  <c r="K398" i="3"/>
  <c r="I398" i="3"/>
  <c r="J398" i="3"/>
  <c r="K161" i="3"/>
  <c r="F161" i="3"/>
  <c r="J161" i="3"/>
  <c r="H161" i="3"/>
  <c r="I161" i="3"/>
  <c r="F307" i="3"/>
  <c r="H307" i="3"/>
  <c r="J307" i="3"/>
  <c r="I307" i="3"/>
  <c r="K307" i="3"/>
  <c r="J343" i="3"/>
  <c r="F343" i="3"/>
  <c r="I343" i="3"/>
  <c r="K343" i="3"/>
  <c r="H343" i="3"/>
  <c r="K790" i="3"/>
  <c r="F790" i="3"/>
  <c r="J790" i="3"/>
  <c r="H790" i="3"/>
  <c r="I790" i="3"/>
  <c r="F616" i="3"/>
  <c r="J616" i="3"/>
  <c r="H616" i="3"/>
  <c r="I616" i="3"/>
  <c r="K616" i="3"/>
  <c r="F675" i="3"/>
  <c r="I675" i="3"/>
  <c r="H675" i="3"/>
  <c r="J675" i="3"/>
  <c r="K675" i="3"/>
  <c r="J726" i="3"/>
  <c r="I726" i="3"/>
  <c r="F726" i="3"/>
  <c r="H726" i="3"/>
  <c r="K726" i="3"/>
  <c r="H670" i="3"/>
  <c r="F670" i="3"/>
  <c r="K670" i="3"/>
  <c r="J670" i="3"/>
  <c r="I670" i="3"/>
  <c r="J691" i="3"/>
  <c r="F691" i="3"/>
  <c r="H691" i="3"/>
  <c r="I691" i="3"/>
  <c r="K691" i="3"/>
  <c r="J644" i="3"/>
  <c r="F644" i="3"/>
  <c r="K644" i="3"/>
  <c r="I644" i="3"/>
  <c r="H644" i="3"/>
  <c r="K299" i="3"/>
  <c r="F299" i="3"/>
  <c r="J299" i="3"/>
  <c r="H299" i="3"/>
  <c r="I299" i="3"/>
  <c r="K825" i="8"/>
  <c r="J825" i="8"/>
  <c r="F600" i="3"/>
  <c r="K600" i="3"/>
  <c r="J600" i="3"/>
  <c r="I600" i="3"/>
  <c r="H600" i="3"/>
  <c r="H815" i="3"/>
  <c r="I815" i="3"/>
  <c r="J815" i="3"/>
  <c r="F815" i="3"/>
  <c r="K815" i="3"/>
  <c r="K775" i="8"/>
  <c r="J775" i="8"/>
  <c r="K796" i="3"/>
  <c r="J796" i="3"/>
  <c r="H796" i="3"/>
  <c r="I796" i="3"/>
  <c r="F796" i="3"/>
  <c r="J920" i="8"/>
  <c r="K920" i="8"/>
  <c r="I237" i="3"/>
  <c r="H237" i="3"/>
  <c r="K237" i="3"/>
  <c r="F237" i="3"/>
  <c r="J237" i="3"/>
  <c r="J403" i="3"/>
  <c r="H403" i="3"/>
  <c r="F403" i="3"/>
  <c r="I403" i="3"/>
  <c r="K403" i="3"/>
  <c r="I233" i="3"/>
  <c r="K233" i="3"/>
  <c r="H233" i="3"/>
  <c r="J233" i="3"/>
  <c r="F233" i="3"/>
  <c r="K923" i="8"/>
  <c r="J923" i="8"/>
  <c r="K436" i="3"/>
  <c r="H436" i="3"/>
  <c r="J436" i="3"/>
  <c r="I436" i="3"/>
  <c r="F436" i="3"/>
  <c r="I502" i="3"/>
  <c r="J502" i="3"/>
  <c r="H502" i="3"/>
  <c r="K502" i="3"/>
  <c r="F502" i="3"/>
  <c r="H389" i="3"/>
  <c r="K389" i="3"/>
  <c r="F389" i="3"/>
  <c r="I389" i="3"/>
  <c r="J389" i="3"/>
  <c r="I281" i="3"/>
  <c r="F281" i="3"/>
  <c r="J281" i="3"/>
  <c r="H281" i="3"/>
  <c r="K281" i="3"/>
  <c r="H820" i="3"/>
  <c r="K820" i="3"/>
  <c r="I820" i="3"/>
  <c r="F820" i="3"/>
  <c r="J820" i="3"/>
  <c r="F430" i="3"/>
  <c r="H430" i="3"/>
  <c r="K430" i="3"/>
  <c r="J430" i="3"/>
  <c r="I430" i="3"/>
  <c r="I650" i="3"/>
  <c r="F650" i="3"/>
  <c r="K650" i="3"/>
  <c r="J650" i="3"/>
  <c r="H650" i="3"/>
  <c r="K954" i="8"/>
  <c r="J954" i="8"/>
  <c r="K1001" i="8"/>
  <c r="J1001" i="8"/>
  <c r="J957" i="8"/>
  <c r="K957" i="8"/>
  <c r="J752" i="8"/>
  <c r="K752" i="8"/>
  <c r="I818" i="3"/>
  <c r="J818" i="3"/>
  <c r="F818" i="3"/>
  <c r="H818" i="3"/>
  <c r="K818" i="3"/>
  <c r="F289" i="3"/>
  <c r="H289" i="3"/>
  <c r="J289" i="3"/>
  <c r="I289" i="3"/>
  <c r="K289" i="3"/>
  <c r="K723" i="8"/>
  <c r="J723" i="8"/>
  <c r="K986" i="8"/>
  <c r="J986" i="8"/>
  <c r="J407" i="3"/>
  <c r="I407" i="3"/>
  <c r="K407" i="3"/>
  <c r="H407" i="3"/>
  <c r="F407" i="3"/>
  <c r="F491" i="3"/>
  <c r="K491" i="3"/>
  <c r="H491" i="3"/>
  <c r="I491" i="3"/>
  <c r="J491" i="3"/>
  <c r="F305" i="3"/>
  <c r="J305" i="3"/>
  <c r="I305" i="3"/>
  <c r="H305" i="3"/>
  <c r="K305" i="3"/>
  <c r="K427" i="3"/>
  <c r="J427" i="3"/>
  <c r="H427" i="3"/>
  <c r="I427" i="3"/>
  <c r="F427" i="3"/>
  <c r="H380" i="3"/>
  <c r="I380" i="3"/>
  <c r="K380" i="3"/>
  <c r="J380" i="3"/>
  <c r="F380" i="3"/>
  <c r="I354" i="3"/>
  <c r="J354" i="3"/>
  <c r="H354" i="3"/>
  <c r="K354" i="3"/>
  <c r="F354" i="3"/>
  <c r="K409" i="3"/>
  <c r="F409" i="3"/>
  <c r="H409" i="3"/>
  <c r="J409" i="3"/>
  <c r="I409" i="3"/>
  <c r="J899" i="8"/>
  <c r="K899" i="8"/>
  <c r="K202" i="3"/>
  <c r="J202" i="3"/>
  <c r="F202" i="3"/>
  <c r="I202" i="3"/>
  <c r="H202" i="3"/>
  <c r="F262" i="3"/>
  <c r="H262" i="3"/>
  <c r="I262" i="3"/>
  <c r="J262" i="3"/>
  <c r="K262" i="3"/>
  <c r="J203" i="3"/>
  <c r="I203" i="3"/>
  <c r="K203" i="3"/>
  <c r="H203" i="3"/>
  <c r="F203" i="3"/>
  <c r="K906" i="8"/>
  <c r="J906" i="8"/>
  <c r="J335" i="3"/>
  <c r="F335" i="3"/>
  <c r="H335" i="3"/>
  <c r="K335" i="3"/>
  <c r="I335" i="3"/>
  <c r="J190" i="3"/>
  <c r="H190" i="3"/>
  <c r="I190" i="3"/>
  <c r="F190" i="3"/>
  <c r="K190" i="3"/>
  <c r="I219" i="3"/>
  <c r="J219" i="3"/>
  <c r="K219" i="3"/>
  <c r="H219" i="3"/>
  <c r="F219" i="3"/>
  <c r="K799" i="8"/>
  <c r="J799" i="8"/>
  <c r="J191" i="3"/>
  <c r="K191" i="3"/>
  <c r="I191" i="3"/>
  <c r="F191" i="3"/>
  <c r="H191" i="3"/>
  <c r="I333" i="3"/>
  <c r="J333" i="3"/>
  <c r="F333" i="3"/>
  <c r="K333" i="3"/>
  <c r="H333" i="3"/>
  <c r="F455" i="3"/>
  <c r="H455" i="3"/>
  <c r="K455" i="3"/>
  <c r="I455" i="3"/>
  <c r="J455" i="3"/>
  <c r="I443" i="3"/>
  <c r="K443" i="3"/>
  <c r="J443" i="3"/>
  <c r="F443" i="3"/>
  <c r="H443" i="3"/>
  <c r="J833" i="3"/>
  <c r="I833" i="3"/>
  <c r="K833" i="3"/>
  <c r="F833" i="3"/>
  <c r="H833" i="3"/>
  <c r="J885" i="8"/>
  <c r="K885" i="8"/>
  <c r="I352" i="3"/>
  <c r="H352" i="3"/>
  <c r="F352" i="3"/>
  <c r="J352" i="3"/>
  <c r="K352" i="3"/>
  <c r="I459" i="3"/>
  <c r="H459" i="3"/>
  <c r="F459" i="3"/>
  <c r="K459" i="3"/>
  <c r="J459" i="3"/>
  <c r="I954" i="3"/>
  <c r="K954" i="3"/>
  <c r="F954" i="3"/>
  <c r="J954" i="3"/>
  <c r="H954" i="3"/>
  <c r="K728" i="8"/>
  <c r="J728" i="8"/>
  <c r="K188" i="3"/>
  <c r="H188" i="3"/>
  <c r="J188" i="3"/>
  <c r="I188" i="3"/>
  <c r="F188" i="3"/>
  <c r="H228" i="3"/>
  <c r="J228" i="3"/>
  <c r="I228" i="3"/>
  <c r="F228" i="3"/>
  <c r="K228" i="3"/>
  <c r="K442" i="3"/>
  <c r="H442" i="3"/>
  <c r="J442" i="3"/>
  <c r="I442" i="3"/>
  <c r="F442" i="3"/>
  <c r="I138" i="3"/>
  <c r="K138" i="3"/>
  <c r="F138" i="3"/>
  <c r="J138" i="3"/>
  <c r="H138" i="3"/>
  <c r="H341" i="3"/>
  <c r="F341" i="3"/>
  <c r="I341" i="3"/>
  <c r="J341" i="3"/>
  <c r="K341" i="3"/>
  <c r="J358" i="3"/>
  <c r="H358" i="3"/>
  <c r="F358" i="3"/>
  <c r="K358" i="3"/>
  <c r="I358" i="3"/>
  <c r="I260" i="3"/>
  <c r="H260" i="3"/>
  <c r="K260" i="3"/>
  <c r="F260" i="3"/>
  <c r="J260" i="3"/>
  <c r="J602" i="3"/>
  <c r="K602" i="3"/>
  <c r="H602" i="3"/>
  <c r="I602" i="3"/>
  <c r="F602" i="3"/>
  <c r="K372" i="3"/>
  <c r="J372" i="3"/>
  <c r="F372" i="3"/>
  <c r="I372" i="3"/>
  <c r="H372" i="3"/>
  <c r="I215" i="3"/>
  <c r="J215" i="3"/>
  <c r="F215" i="3"/>
  <c r="H215" i="3"/>
  <c r="K215" i="3"/>
  <c r="H185" i="3"/>
  <c r="F185" i="3"/>
  <c r="J185" i="3"/>
  <c r="K185" i="3"/>
  <c r="I185" i="3"/>
  <c r="J245" i="3"/>
  <c r="K245" i="3"/>
  <c r="H245" i="3"/>
  <c r="F245" i="3"/>
  <c r="I245" i="3"/>
  <c r="J621" i="3"/>
  <c r="H621" i="3"/>
  <c r="F621" i="3"/>
  <c r="K621" i="3"/>
  <c r="I621" i="3"/>
  <c r="F656" i="3"/>
  <c r="J656" i="3"/>
  <c r="I656" i="3"/>
  <c r="H656" i="3"/>
  <c r="K656" i="3"/>
  <c r="F404" i="3"/>
  <c r="I404" i="3"/>
  <c r="J404" i="3"/>
  <c r="K404" i="3"/>
  <c r="H404" i="3"/>
  <c r="J149" i="3"/>
  <c r="K149" i="3"/>
  <c r="H149" i="3"/>
  <c r="I149" i="3"/>
  <c r="F149" i="3"/>
  <c r="J222" i="3"/>
  <c r="K222" i="3"/>
  <c r="H222" i="3"/>
  <c r="F222" i="3"/>
  <c r="I222" i="3"/>
  <c r="J167" i="3"/>
  <c r="K167" i="3"/>
  <c r="I167" i="3"/>
  <c r="F167" i="3"/>
  <c r="H167" i="3"/>
  <c r="I193" i="3"/>
  <c r="K193" i="3"/>
  <c r="J193" i="3"/>
  <c r="H193" i="3"/>
  <c r="F193" i="3"/>
  <c r="K891" i="8"/>
  <c r="J891" i="8"/>
  <c r="J663" i="3"/>
  <c r="H663" i="3"/>
  <c r="F663" i="3"/>
  <c r="K663" i="3"/>
  <c r="I663" i="3"/>
  <c r="J979" i="8"/>
  <c r="K979" i="8"/>
  <c r="J303" i="3"/>
  <c r="I303" i="3"/>
  <c r="K303" i="3"/>
  <c r="H303" i="3"/>
  <c r="F303" i="3"/>
  <c r="J246" i="3"/>
  <c r="H246" i="3"/>
  <c r="F246" i="3"/>
  <c r="I246" i="3"/>
  <c r="K246" i="3"/>
  <c r="K990" i="8"/>
  <c r="J990" i="8"/>
  <c r="K309" i="3"/>
  <c r="I309" i="3"/>
  <c r="J309" i="3"/>
  <c r="F309" i="3"/>
  <c r="H309" i="3"/>
  <c r="J962" i="8"/>
  <c r="K962" i="8"/>
  <c r="K867" i="3"/>
  <c r="F867" i="3"/>
  <c r="H867" i="3"/>
  <c r="I867" i="3"/>
  <c r="J867" i="3"/>
  <c r="F322" i="3"/>
  <c r="I322" i="3"/>
  <c r="J322" i="3"/>
  <c r="H322" i="3"/>
  <c r="K322" i="3"/>
  <c r="K925" i="8"/>
  <c r="J925" i="8"/>
  <c r="H413" i="3"/>
  <c r="I413" i="3"/>
  <c r="F413" i="3"/>
  <c r="J413" i="3"/>
  <c r="K413" i="3"/>
  <c r="J910" i="8"/>
  <c r="K910" i="8"/>
  <c r="K788" i="3"/>
  <c r="H788" i="3"/>
  <c r="J788" i="3"/>
  <c r="I788" i="3"/>
  <c r="F788" i="3"/>
  <c r="I340" i="3"/>
  <c r="K340" i="3"/>
  <c r="F340" i="3"/>
  <c r="J340" i="3"/>
  <c r="H340" i="3"/>
  <c r="J810" i="8"/>
  <c r="K810" i="8"/>
  <c r="I248" i="3"/>
  <c r="H248" i="3"/>
  <c r="J248" i="3"/>
  <c r="K248" i="3"/>
  <c r="F248" i="3"/>
  <c r="H377" i="3"/>
  <c r="I377" i="3"/>
  <c r="J377" i="3"/>
  <c r="F377" i="3"/>
  <c r="K377" i="3"/>
  <c r="K317" i="3"/>
  <c r="F317" i="3"/>
  <c r="J317" i="3"/>
  <c r="I317" i="3"/>
  <c r="H317" i="3"/>
  <c r="K909" i="8"/>
  <c r="J909" i="8"/>
  <c r="I428" i="3"/>
  <c r="F428" i="3"/>
  <c r="H428" i="3"/>
  <c r="J428" i="3"/>
  <c r="K428" i="3"/>
  <c r="H266" i="3"/>
  <c r="K266" i="3"/>
  <c r="I266" i="3"/>
  <c r="J266" i="3"/>
  <c r="F266" i="3"/>
  <c r="J722" i="8"/>
  <c r="K722" i="8"/>
  <c r="I743" i="3"/>
  <c r="H743" i="3"/>
  <c r="F743" i="3"/>
  <c r="K743" i="3"/>
  <c r="J743" i="3"/>
  <c r="K898" i="8"/>
  <c r="J898" i="8"/>
  <c r="H461" i="3"/>
  <c r="F461" i="3"/>
  <c r="K461" i="3"/>
  <c r="J461" i="3"/>
  <c r="I461" i="3"/>
  <c r="K543" i="3"/>
  <c r="H543" i="3"/>
  <c r="I543" i="3"/>
  <c r="J543" i="3"/>
  <c r="F543" i="3"/>
  <c r="F716" i="3"/>
  <c r="K716" i="3"/>
  <c r="J716" i="3"/>
  <c r="I716" i="3"/>
  <c r="H716" i="3"/>
  <c r="K985" i="8"/>
  <c r="J985" i="8"/>
  <c r="K953" i="8"/>
  <c r="J953" i="8"/>
  <c r="J680" i="3"/>
  <c r="H680" i="3"/>
  <c r="K680" i="3"/>
  <c r="F680" i="3"/>
  <c r="I680" i="3"/>
  <c r="J505" i="3"/>
  <c r="I505" i="3"/>
  <c r="H505" i="3"/>
  <c r="F505" i="3"/>
  <c r="K505" i="3"/>
  <c r="H552" i="3"/>
  <c r="K552" i="3"/>
  <c r="I552" i="3"/>
  <c r="F552" i="3"/>
  <c r="J552" i="3"/>
  <c r="F323" i="3"/>
  <c r="K323" i="3"/>
  <c r="H323" i="3"/>
  <c r="I323" i="3"/>
  <c r="J323" i="3"/>
  <c r="J272" i="3"/>
  <c r="I272" i="3"/>
  <c r="K272" i="3"/>
  <c r="F272" i="3"/>
  <c r="H272" i="3"/>
  <c r="J989" i="8"/>
  <c r="K989" i="8"/>
  <c r="J879" i="8"/>
  <c r="K879" i="8"/>
  <c r="F271" i="3"/>
  <c r="J271" i="3"/>
  <c r="H271" i="3"/>
  <c r="I271" i="3"/>
  <c r="K271" i="3"/>
  <c r="J884" i="8"/>
  <c r="K884" i="8"/>
  <c r="K351" i="3"/>
  <c r="H351" i="3"/>
  <c r="J351" i="3"/>
  <c r="F351" i="3"/>
  <c r="I351" i="3"/>
  <c r="I415" i="3"/>
  <c r="K415" i="3"/>
  <c r="J415" i="3"/>
  <c r="H415" i="3"/>
  <c r="F415" i="3"/>
  <c r="K399" i="3"/>
  <c r="H399" i="3"/>
  <c r="J399" i="3"/>
  <c r="I399" i="3"/>
  <c r="F399" i="3"/>
  <c r="I297" i="3"/>
  <c r="J297" i="3"/>
  <c r="K297" i="3"/>
  <c r="F297" i="3"/>
  <c r="H297" i="3"/>
  <c r="K893" i="8"/>
  <c r="J893" i="8"/>
  <c r="I980" i="3"/>
  <c r="F980" i="3"/>
  <c r="K980" i="3"/>
  <c r="H980" i="3"/>
  <c r="J980" i="3"/>
  <c r="J681" i="3"/>
  <c r="I681" i="3"/>
  <c r="F681" i="3"/>
  <c r="K681" i="3"/>
  <c r="H681" i="3"/>
  <c r="J947" i="8"/>
  <c r="K947" i="8"/>
  <c r="K668" i="3"/>
  <c r="I668" i="3"/>
  <c r="H668" i="3"/>
  <c r="F668" i="3"/>
  <c r="J668" i="3"/>
  <c r="J589" i="3"/>
  <c r="H589" i="3"/>
  <c r="F589" i="3"/>
  <c r="K589" i="3"/>
  <c r="I589" i="3"/>
  <c r="F977" i="3"/>
  <c r="K977" i="3"/>
  <c r="H977" i="3"/>
  <c r="I977" i="3"/>
  <c r="J977" i="3"/>
  <c r="F628" i="3"/>
  <c r="K628" i="3"/>
  <c r="I628" i="3"/>
  <c r="J628" i="3"/>
  <c r="H628" i="3"/>
  <c r="K913" i="8"/>
  <c r="J913" i="8"/>
  <c r="J619" i="3"/>
  <c r="H619" i="3"/>
  <c r="F619" i="3"/>
  <c r="I619" i="3"/>
  <c r="K619" i="3"/>
  <c r="J837" i="3"/>
  <c r="I837" i="3"/>
  <c r="H837" i="3"/>
  <c r="K837" i="3"/>
  <c r="F837" i="3"/>
  <c r="K373" i="3"/>
  <c r="H373" i="3"/>
  <c r="I373" i="3"/>
  <c r="J373" i="3"/>
  <c r="F373" i="3"/>
  <c r="F677" i="3"/>
  <c r="K677" i="3"/>
  <c r="I677" i="3"/>
  <c r="J677" i="3"/>
  <c r="H677" i="3"/>
  <c r="F312" i="3"/>
  <c r="J312" i="3"/>
  <c r="H312" i="3"/>
  <c r="K312" i="3"/>
  <c r="I312" i="3"/>
  <c r="H762" i="3"/>
  <c r="J762" i="3"/>
  <c r="F762" i="3"/>
  <c r="I762" i="3"/>
  <c r="K762" i="3"/>
  <c r="I241" i="3"/>
  <c r="H241" i="3"/>
  <c r="F241" i="3"/>
  <c r="J241" i="3"/>
  <c r="K241" i="3"/>
  <c r="K757" i="8"/>
  <c r="J757" i="8"/>
  <c r="J880" i="8"/>
  <c r="K880" i="8"/>
  <c r="I383" i="3"/>
  <c r="K383" i="3"/>
  <c r="F383" i="3"/>
  <c r="H383" i="3"/>
  <c r="J383" i="3"/>
  <c r="J970" i="8"/>
  <c r="K970" i="8"/>
  <c r="F446" i="3"/>
  <c r="J446" i="3"/>
  <c r="I446" i="3"/>
  <c r="K446" i="3"/>
  <c r="H446" i="3"/>
  <c r="K933" i="8"/>
  <c r="J933" i="8"/>
  <c r="K244" i="3"/>
  <c r="F244" i="3"/>
  <c r="I244" i="3"/>
  <c r="H244" i="3"/>
  <c r="J244" i="3"/>
  <c r="K734" i="8"/>
  <c r="J734" i="8"/>
  <c r="I655" i="3"/>
  <c r="K655" i="3"/>
  <c r="J655" i="3"/>
  <c r="H655" i="3"/>
  <c r="F655" i="3"/>
  <c r="J926" i="8"/>
  <c r="K926" i="8"/>
  <c r="J929" i="8"/>
  <c r="K929" i="8"/>
  <c r="K743" i="8"/>
  <c r="J743" i="8"/>
  <c r="K370" i="3"/>
  <c r="H370" i="3"/>
  <c r="J370" i="3"/>
  <c r="I370" i="3"/>
  <c r="F370" i="3"/>
  <c r="K924" i="8"/>
  <c r="J924" i="8"/>
  <c r="H902" i="3"/>
  <c r="I902" i="3"/>
  <c r="F902" i="3"/>
  <c r="K902" i="3"/>
  <c r="J902" i="3"/>
  <c r="K739" i="8"/>
  <c r="J739" i="8"/>
  <c r="I767" i="3"/>
  <c r="J767" i="3"/>
  <c r="F767" i="3"/>
  <c r="K767" i="3"/>
  <c r="H767" i="3"/>
  <c r="H503" i="3"/>
  <c r="J503" i="3"/>
  <c r="F503" i="3"/>
  <c r="I503" i="3"/>
  <c r="K503" i="3"/>
  <c r="J406" i="3"/>
  <c r="K406" i="3"/>
  <c r="F406" i="3"/>
  <c r="H406" i="3"/>
  <c r="I406" i="3"/>
  <c r="K580" i="3"/>
  <c r="H580" i="3"/>
  <c r="I580" i="3"/>
  <c r="J580" i="3"/>
  <c r="F580" i="3"/>
  <c r="K873" i="3"/>
  <c r="F873" i="3"/>
  <c r="I873" i="3"/>
  <c r="J873" i="3"/>
  <c r="H873" i="3"/>
  <c r="K994" i="3"/>
  <c r="I994" i="3"/>
  <c r="H994" i="3"/>
  <c r="J994" i="3"/>
  <c r="F994" i="3"/>
  <c r="K846" i="3"/>
  <c r="J846" i="3"/>
  <c r="I846" i="3"/>
  <c r="F846" i="3"/>
  <c r="H846" i="3"/>
  <c r="F544" i="3"/>
  <c r="J544" i="3"/>
  <c r="K544" i="3"/>
  <c r="I544" i="3"/>
  <c r="H544" i="3"/>
  <c r="F469" i="3"/>
  <c r="H469" i="3"/>
  <c r="J469" i="3"/>
  <c r="I469" i="3"/>
  <c r="K469" i="3"/>
  <c r="K864" i="8"/>
  <c r="J864" i="8"/>
  <c r="J492" i="3"/>
  <c r="H492" i="3"/>
  <c r="K492" i="3"/>
  <c r="I492" i="3"/>
  <c r="F492" i="3"/>
  <c r="J957" i="3"/>
  <c r="I957" i="3"/>
  <c r="H957" i="3"/>
  <c r="F957" i="3"/>
  <c r="K957" i="3"/>
  <c r="J942" i="8"/>
  <c r="K942" i="8"/>
  <c r="J601" i="3"/>
  <c r="H601" i="3"/>
  <c r="K601" i="3"/>
  <c r="I601" i="3"/>
  <c r="F601" i="3"/>
  <c r="H929" i="3"/>
  <c r="K929" i="3"/>
  <c r="J929" i="3"/>
  <c r="I929" i="3"/>
  <c r="F929" i="3"/>
  <c r="K733" i="8"/>
  <c r="J733" i="8"/>
  <c r="J795" i="3"/>
  <c r="I795" i="3"/>
  <c r="H795" i="3"/>
  <c r="F795" i="3"/>
  <c r="K795" i="3"/>
  <c r="J732" i="8"/>
  <c r="K732" i="8"/>
  <c r="H378" i="3"/>
  <c r="I378" i="3"/>
  <c r="F378" i="3"/>
  <c r="J378" i="3"/>
  <c r="K378" i="3"/>
  <c r="K831" i="8"/>
  <c r="J831" i="8"/>
  <c r="H472" i="3"/>
  <c r="I472" i="3"/>
  <c r="K472" i="3"/>
  <c r="J472" i="3"/>
  <c r="F472" i="3"/>
  <c r="K674" i="3"/>
  <c r="H674" i="3"/>
  <c r="I674" i="3"/>
  <c r="F674" i="3"/>
  <c r="J674" i="3"/>
  <c r="I477" i="3"/>
  <c r="F477" i="3"/>
  <c r="H477" i="3"/>
  <c r="J477" i="3"/>
  <c r="K477" i="3"/>
  <c r="I588" i="3"/>
  <c r="J588" i="3"/>
  <c r="H588" i="3"/>
  <c r="F588" i="3"/>
  <c r="K588" i="3"/>
  <c r="H534" i="3"/>
  <c r="J534" i="3"/>
  <c r="I534" i="3"/>
  <c r="K534" i="3"/>
  <c r="F534" i="3"/>
  <c r="I336" i="3"/>
  <c r="J336" i="3"/>
  <c r="F336" i="3"/>
  <c r="K336" i="3"/>
  <c r="H336" i="3"/>
  <c r="I504" i="3"/>
  <c r="F504" i="3"/>
  <c r="H504" i="3"/>
  <c r="K504" i="3"/>
  <c r="J504" i="3"/>
  <c r="J745" i="8"/>
  <c r="K745" i="8"/>
  <c r="I529" i="3"/>
  <c r="F529" i="3"/>
  <c r="K529" i="3"/>
  <c r="J529" i="3"/>
  <c r="H529" i="3"/>
  <c r="F739" i="3"/>
  <c r="J739" i="3"/>
  <c r="I739" i="3"/>
  <c r="H739" i="3"/>
  <c r="K739" i="3"/>
  <c r="K806" i="8"/>
  <c r="J806" i="8"/>
  <c r="K575" i="3"/>
  <c r="I575" i="3"/>
  <c r="H575" i="3"/>
  <c r="F575" i="3"/>
  <c r="J575" i="3"/>
  <c r="K411" i="3"/>
  <c r="I411" i="3"/>
  <c r="F411" i="3"/>
  <c r="J411" i="3"/>
  <c r="H411" i="3"/>
  <c r="K794" i="8"/>
  <c r="J794" i="8"/>
  <c r="K851" i="3"/>
  <c r="J851" i="3"/>
  <c r="F851" i="3"/>
  <c r="I851" i="3"/>
  <c r="H851" i="3"/>
  <c r="K751" i="8"/>
  <c r="J751" i="8"/>
  <c r="I859" i="3"/>
  <c r="H859" i="3"/>
  <c r="J859" i="3"/>
  <c r="K859" i="3"/>
  <c r="F859" i="3"/>
  <c r="J700" i="8"/>
  <c r="K700" i="8"/>
  <c r="J819" i="3"/>
  <c r="H819" i="3"/>
  <c r="F819" i="3"/>
  <c r="K819" i="3"/>
  <c r="I819" i="3"/>
  <c r="K845" i="8"/>
  <c r="J845" i="8"/>
  <c r="I822" i="3"/>
  <c r="F822" i="3"/>
  <c r="H822" i="3"/>
  <c r="J822" i="3"/>
  <c r="K822" i="3"/>
  <c r="F610" i="3"/>
  <c r="I610" i="3"/>
  <c r="H610" i="3"/>
  <c r="K610" i="3"/>
  <c r="J610" i="3"/>
  <c r="K886" i="8"/>
  <c r="J886" i="8"/>
  <c r="J836" i="3"/>
  <c r="F836" i="3"/>
  <c r="I836" i="3"/>
  <c r="H836" i="3"/>
  <c r="K836" i="3"/>
  <c r="K854" i="8"/>
  <c r="J854" i="8"/>
  <c r="J877" i="8"/>
  <c r="K877" i="8"/>
  <c r="J756" i="8"/>
  <c r="K756" i="8"/>
  <c r="K776" i="8"/>
  <c r="J776" i="8"/>
  <c r="I749" i="3"/>
  <c r="F749" i="3"/>
  <c r="K749" i="3"/>
  <c r="H749" i="3"/>
  <c r="J749" i="3"/>
  <c r="K838" i="8"/>
  <c r="J838" i="8"/>
  <c r="F391" i="3"/>
  <c r="H391" i="3"/>
  <c r="I391" i="3"/>
  <c r="J391" i="3"/>
  <c r="K391" i="3"/>
  <c r="K858" i="8"/>
  <c r="J858" i="8"/>
  <c r="K763" i="8"/>
  <c r="J763" i="8"/>
  <c r="J998" i="3"/>
  <c r="F998" i="3"/>
  <c r="K998" i="3"/>
  <c r="H998" i="3"/>
  <c r="I998" i="3"/>
  <c r="I707" i="3"/>
  <c r="K707" i="3"/>
  <c r="J707" i="3"/>
  <c r="F707" i="3"/>
  <c r="H707" i="3"/>
  <c r="I660" i="3"/>
  <c r="J660" i="3"/>
  <c r="K660" i="3"/>
  <c r="H660" i="3"/>
  <c r="F660" i="3"/>
  <c r="J748" i="8"/>
  <c r="K748" i="8"/>
  <c r="F316" i="3"/>
  <c r="I316" i="3"/>
  <c r="K316" i="3"/>
  <c r="J316" i="3"/>
  <c r="H316" i="3"/>
  <c r="J956" i="8"/>
  <c r="K956" i="8"/>
  <c r="K324" i="3"/>
  <c r="J324" i="3"/>
  <c r="H324" i="3"/>
  <c r="F324" i="3"/>
  <c r="I324" i="3"/>
  <c r="J936" i="8"/>
  <c r="K936" i="8"/>
  <c r="K874" i="8"/>
  <c r="J874" i="8"/>
  <c r="K830" i="8"/>
  <c r="J830" i="8"/>
  <c r="K846" i="8"/>
  <c r="J846" i="8"/>
  <c r="J769" i="8"/>
  <c r="K769" i="8"/>
  <c r="H319" i="3"/>
  <c r="I319" i="3"/>
  <c r="F319" i="3"/>
  <c r="K319" i="3"/>
  <c r="J319" i="3"/>
  <c r="J928" i="8"/>
  <c r="K928" i="8"/>
  <c r="F671" i="3"/>
  <c r="J671" i="3"/>
  <c r="H671" i="3"/>
  <c r="I671" i="3"/>
  <c r="K671" i="3"/>
  <c r="I548" i="3"/>
  <c r="H548" i="3"/>
  <c r="K548" i="3"/>
  <c r="F548" i="3"/>
  <c r="J548" i="3"/>
  <c r="F243" i="3"/>
  <c r="I243" i="3"/>
  <c r="J243" i="3"/>
  <c r="K243" i="3"/>
  <c r="H243" i="3"/>
  <c r="I268" i="3"/>
  <c r="K268" i="3"/>
  <c r="H268" i="3"/>
  <c r="J268" i="3"/>
  <c r="F268" i="3"/>
  <c r="K779" i="8"/>
  <c r="J779" i="8"/>
  <c r="K918" i="8"/>
  <c r="J918" i="8"/>
  <c r="J827" i="3"/>
  <c r="K827" i="3"/>
  <c r="I827" i="3"/>
  <c r="H827" i="3"/>
  <c r="F827" i="3"/>
  <c r="K917" i="8"/>
  <c r="J917" i="8"/>
  <c r="J692" i="3"/>
  <c r="H692" i="3"/>
  <c r="K692" i="3"/>
  <c r="F692" i="3"/>
  <c r="I692" i="3"/>
  <c r="K463" i="3"/>
  <c r="I463" i="3"/>
  <c r="J463" i="3"/>
  <c r="H463" i="3"/>
  <c r="F463" i="3"/>
  <c r="I287" i="3"/>
  <c r="K287" i="3"/>
  <c r="H287" i="3"/>
  <c r="J287" i="3"/>
  <c r="F287" i="3"/>
  <c r="K627" i="3"/>
  <c r="J627" i="3"/>
  <c r="F627" i="3"/>
  <c r="H627" i="3"/>
  <c r="I627" i="3"/>
  <c r="H304" i="3"/>
  <c r="K304" i="3"/>
  <c r="J304" i="3"/>
  <c r="F304" i="3"/>
  <c r="I304" i="3"/>
  <c r="J727" i="8"/>
  <c r="K727" i="8"/>
  <c r="J896" i="3"/>
  <c r="H896" i="3"/>
  <c r="I896" i="3"/>
  <c r="K896" i="3"/>
  <c r="F896" i="3"/>
  <c r="F923" i="3"/>
  <c r="I923" i="3"/>
  <c r="J923" i="3"/>
  <c r="K923" i="3"/>
  <c r="H923" i="3"/>
  <c r="K997" i="8"/>
  <c r="J997" i="8"/>
  <c r="K868" i="8"/>
  <c r="J868" i="8"/>
  <c r="J732" i="3"/>
  <c r="K732" i="3"/>
  <c r="I732" i="3"/>
  <c r="H732" i="3"/>
  <c r="F732" i="3"/>
  <c r="J738" i="3"/>
  <c r="H738" i="3"/>
  <c r="K738" i="3"/>
  <c r="F738" i="3"/>
  <c r="I738" i="3"/>
  <c r="K703" i="3"/>
  <c r="F703" i="3"/>
  <c r="I703" i="3"/>
  <c r="J703" i="3"/>
  <c r="H703" i="3"/>
  <c r="I786" i="3"/>
  <c r="K786" i="3"/>
  <c r="H786" i="3"/>
  <c r="F786" i="3"/>
  <c r="J786" i="3"/>
  <c r="J823" i="3"/>
  <c r="I823" i="3"/>
  <c r="H823" i="3"/>
  <c r="K823" i="3"/>
  <c r="F823" i="3"/>
  <c r="J458" i="3"/>
  <c r="H458" i="3"/>
  <c r="F458" i="3"/>
  <c r="I458" i="3"/>
  <c r="K458" i="3"/>
  <c r="K744" i="3"/>
  <c r="I744" i="3"/>
  <c r="F744" i="3"/>
  <c r="H744" i="3"/>
  <c r="J744" i="3"/>
  <c r="H611" i="3"/>
  <c r="I611" i="3"/>
  <c r="J611" i="3"/>
  <c r="K611" i="3"/>
  <c r="F611" i="3"/>
  <c r="K869" i="3"/>
  <c r="J869" i="3"/>
  <c r="H869" i="3"/>
  <c r="F869" i="3"/>
  <c r="I869" i="3"/>
  <c r="J605" i="3"/>
  <c r="F605" i="3"/>
  <c r="H605" i="3"/>
  <c r="I605" i="3"/>
  <c r="K605" i="3"/>
  <c r="K773" i="3"/>
  <c r="I773" i="3"/>
  <c r="H773" i="3"/>
  <c r="J773" i="3"/>
  <c r="F773" i="3"/>
  <c r="F647" i="3"/>
  <c r="H647" i="3"/>
  <c r="J647" i="3"/>
  <c r="K647" i="3"/>
  <c r="I647" i="3"/>
  <c r="K890" i="3"/>
  <c r="F890" i="3"/>
  <c r="J890" i="3"/>
  <c r="I890" i="3"/>
  <c r="H890" i="3"/>
  <c r="H918" i="3"/>
  <c r="K918" i="3"/>
  <c r="F918" i="3"/>
  <c r="J918" i="3"/>
  <c r="I918" i="3"/>
  <c r="I699" i="3"/>
  <c r="K699" i="3"/>
  <c r="F699" i="3"/>
  <c r="H699" i="3"/>
  <c r="J699" i="3"/>
  <c r="I571" i="3"/>
  <c r="H571" i="3"/>
  <c r="F571" i="3"/>
  <c r="J571" i="3"/>
  <c r="K571" i="3"/>
  <c r="H862" i="3"/>
  <c r="K862" i="3"/>
  <c r="J862" i="3"/>
  <c r="F862" i="3"/>
  <c r="I862" i="3"/>
  <c r="J868" i="3"/>
  <c r="F868" i="3"/>
  <c r="I868" i="3"/>
  <c r="K868" i="3"/>
  <c r="H868" i="3"/>
  <c r="H769" i="3"/>
  <c r="J769" i="3"/>
  <c r="F769" i="3"/>
  <c r="K769" i="3"/>
  <c r="I769" i="3"/>
  <c r="F421" i="3"/>
  <c r="H421" i="3"/>
  <c r="I421" i="3"/>
  <c r="K421" i="3"/>
  <c r="J421" i="3"/>
  <c r="I617" i="3"/>
  <c r="K617" i="3"/>
  <c r="J617" i="3"/>
  <c r="H617" i="3"/>
  <c r="F617" i="3"/>
  <c r="H935" i="3"/>
  <c r="K935" i="3"/>
  <c r="J935" i="3"/>
  <c r="F935" i="3"/>
  <c r="I935" i="3"/>
  <c r="K741" i="8"/>
  <c r="J741" i="8"/>
  <c r="J959" i="8"/>
  <c r="K959" i="8"/>
  <c r="K999" i="3"/>
  <c r="J999" i="3"/>
  <c r="I999" i="3"/>
  <c r="O993" i="2"/>
  <c r="F999" i="3"/>
  <c r="H999" i="3"/>
  <c r="N993" i="2"/>
  <c r="K251" i="3"/>
  <c r="F251" i="3"/>
  <c r="J251" i="3"/>
  <c r="H251" i="3"/>
  <c r="I251" i="3"/>
  <c r="J909" i="3"/>
  <c r="K909" i="3"/>
  <c r="F909" i="3"/>
  <c r="H909" i="3"/>
  <c r="I909" i="3"/>
  <c r="K861" i="8"/>
  <c r="J861" i="8"/>
  <c r="F269" i="3"/>
  <c r="H269" i="3"/>
  <c r="J269" i="3"/>
  <c r="K269" i="3"/>
  <c r="I269" i="3"/>
  <c r="K499" i="3"/>
  <c r="F499" i="3"/>
  <c r="H499" i="3"/>
  <c r="J499" i="3"/>
  <c r="I499" i="3"/>
  <c r="J881" i="8"/>
  <c r="K881" i="8"/>
  <c r="K956" i="3"/>
  <c r="J956" i="3"/>
  <c r="I956" i="3"/>
  <c r="H956" i="3"/>
  <c r="F956" i="3"/>
  <c r="H641" i="3"/>
  <c r="J641" i="3"/>
  <c r="I641" i="3"/>
  <c r="F641" i="3"/>
  <c r="K641" i="3"/>
  <c r="K863" i="8"/>
  <c r="J863" i="8"/>
  <c r="K1000" i="8"/>
  <c r="J1000" i="8"/>
  <c r="K946" i="8"/>
  <c r="J946" i="8"/>
  <c r="J917" i="3"/>
  <c r="H917" i="3"/>
  <c r="F917" i="3"/>
  <c r="I917" i="3"/>
  <c r="K917" i="3"/>
  <c r="J757" i="3"/>
  <c r="H757" i="3"/>
  <c r="I757" i="3"/>
  <c r="F757" i="3"/>
  <c r="K757" i="3"/>
  <c r="J803" i="8"/>
  <c r="K803" i="8"/>
  <c r="J901" i="8"/>
  <c r="K901" i="8"/>
  <c r="J494" i="3"/>
  <c r="F494" i="3"/>
  <c r="I494" i="3"/>
  <c r="K494" i="3"/>
  <c r="H494" i="3"/>
  <c r="J735" i="8"/>
  <c r="K735" i="8"/>
  <c r="K535" i="3"/>
  <c r="J535" i="3"/>
  <c r="F535" i="3"/>
  <c r="H535" i="3"/>
  <c r="I535" i="3"/>
  <c r="J890" i="8"/>
  <c r="K890" i="8"/>
  <c r="K301" i="3"/>
  <c r="I301" i="3"/>
  <c r="H301" i="3"/>
  <c r="F301" i="3"/>
  <c r="J301" i="3"/>
  <c r="J735" i="3"/>
  <c r="I735" i="3"/>
  <c r="K735" i="3"/>
  <c r="F735" i="3"/>
  <c r="H735" i="3"/>
  <c r="K907" i="8"/>
  <c r="J907" i="8"/>
  <c r="I780" i="3"/>
  <c r="K780" i="3"/>
  <c r="F780" i="3"/>
  <c r="H780" i="3"/>
  <c r="J780" i="3"/>
  <c r="F981" i="3"/>
  <c r="K981" i="3"/>
  <c r="J981" i="3"/>
  <c r="H981" i="3"/>
  <c r="I981" i="3"/>
  <c r="K822" i="8"/>
  <c r="J822" i="8"/>
  <c r="J848" i="8"/>
  <c r="K848" i="8"/>
  <c r="K755" i="8"/>
  <c r="J755" i="8"/>
  <c r="I506" i="3"/>
  <c r="F506" i="3"/>
  <c r="H506" i="3"/>
  <c r="K506" i="3"/>
  <c r="J506" i="3"/>
  <c r="H429" i="3"/>
  <c r="K429" i="3"/>
  <c r="F429" i="3"/>
  <c r="I429" i="3"/>
  <c r="J429" i="3"/>
  <c r="K818" i="8"/>
  <c r="J818" i="8"/>
  <c r="H519" i="3"/>
  <c r="F519" i="3"/>
  <c r="K519" i="3"/>
  <c r="J519" i="3"/>
  <c r="I519" i="3"/>
  <c r="I971" i="3"/>
  <c r="J971" i="3"/>
  <c r="H971" i="3"/>
  <c r="K971" i="3"/>
  <c r="F971" i="3"/>
  <c r="J541" i="3"/>
  <c r="K541" i="3"/>
  <c r="H541" i="3"/>
  <c r="F541" i="3"/>
  <c r="I541" i="3"/>
  <c r="I755" i="3"/>
  <c r="F755" i="3"/>
  <c r="H755" i="3"/>
  <c r="K755" i="3"/>
  <c r="J755" i="3"/>
  <c r="F871" i="3"/>
  <c r="J871" i="3"/>
  <c r="K871" i="3"/>
  <c r="I871" i="3"/>
  <c r="H871" i="3"/>
  <c r="K740" i="8"/>
  <c r="J740" i="8"/>
  <c r="F581" i="3"/>
  <c r="I581" i="3"/>
  <c r="K581" i="3"/>
  <c r="H581" i="3"/>
  <c r="J581" i="3"/>
  <c r="J414" i="3"/>
  <c r="I414" i="3"/>
  <c r="F414" i="3"/>
  <c r="K414" i="3"/>
  <c r="H414" i="3"/>
  <c r="J770" i="3"/>
  <c r="K770" i="3"/>
  <c r="H770" i="3"/>
  <c r="I770" i="3"/>
  <c r="F770" i="3"/>
  <c r="F361" i="3"/>
  <c r="K361" i="3"/>
  <c r="I361" i="3"/>
  <c r="H361" i="3"/>
  <c r="J361" i="3"/>
  <c r="I365" i="3"/>
  <c r="F365" i="3"/>
  <c r="H365" i="3"/>
  <c r="J365" i="3"/>
  <c r="K365" i="3"/>
  <c r="K983" i="8"/>
  <c r="J983" i="8"/>
  <c r="H513" i="3"/>
  <c r="I513" i="3"/>
  <c r="K513" i="3"/>
  <c r="J513" i="3"/>
  <c r="F513" i="3"/>
  <c r="J951" i="8"/>
  <c r="K951" i="8"/>
  <c r="F527" i="3"/>
  <c r="I527" i="3"/>
  <c r="K527" i="3"/>
  <c r="H527" i="3"/>
  <c r="J527" i="3"/>
  <c r="K839" i="8"/>
  <c r="J839" i="8"/>
  <c r="J813" i="8"/>
  <c r="K813" i="8"/>
  <c r="J709" i="8"/>
  <c r="K709" i="8"/>
  <c r="I234" i="3"/>
  <c r="K234" i="3"/>
  <c r="J234" i="3"/>
  <c r="H234" i="3"/>
  <c r="F234" i="3"/>
  <c r="I520" i="3"/>
  <c r="F520" i="3"/>
  <c r="K520" i="3"/>
  <c r="J520" i="3"/>
  <c r="H520" i="3"/>
  <c r="J699" i="8"/>
  <c r="K699" i="8"/>
  <c r="J832" i="8"/>
  <c r="K832" i="8"/>
  <c r="K695" i="8"/>
  <c r="J695" i="8"/>
  <c r="H388" i="3"/>
  <c r="K388" i="3"/>
  <c r="I388" i="3"/>
  <c r="J388" i="3"/>
  <c r="F388" i="3"/>
  <c r="K797" i="8"/>
  <c r="J797" i="8"/>
  <c r="J318" i="3"/>
  <c r="F318" i="3"/>
  <c r="I318" i="3"/>
  <c r="H318" i="3"/>
  <c r="K318" i="3"/>
  <c r="J321" i="3"/>
  <c r="F321" i="3"/>
  <c r="H321" i="3"/>
  <c r="I321" i="3"/>
  <c r="K321" i="3"/>
  <c r="J653" i="3"/>
  <c r="K653" i="3"/>
  <c r="H653" i="3"/>
  <c r="I653" i="3"/>
  <c r="F653" i="3"/>
  <c r="I401" i="3"/>
  <c r="K401" i="3"/>
  <c r="J401" i="3"/>
  <c r="F401" i="3"/>
  <c r="H401" i="3"/>
  <c r="H330" i="3"/>
  <c r="K330" i="3"/>
  <c r="J330" i="3"/>
  <c r="F330" i="3"/>
  <c r="I330" i="3"/>
  <c r="J270" i="3"/>
  <c r="H270" i="3"/>
  <c r="I270" i="3"/>
  <c r="K270" i="3"/>
  <c r="F270" i="3"/>
  <c r="K948" i="8"/>
  <c r="J948" i="8"/>
  <c r="J773" i="8"/>
  <c r="K773" i="8"/>
  <c r="J439" i="3"/>
  <c r="F439" i="3"/>
  <c r="H439" i="3"/>
  <c r="K439" i="3"/>
  <c r="I439" i="3"/>
  <c r="K555" i="3"/>
  <c r="H555" i="3"/>
  <c r="J555" i="3"/>
  <c r="F555" i="3"/>
  <c r="I555" i="3"/>
  <c r="J737" i="8"/>
  <c r="K737" i="8"/>
  <c r="F861" i="3"/>
  <c r="K861" i="3"/>
  <c r="I861" i="3"/>
  <c r="H861" i="3"/>
  <c r="J861" i="3"/>
  <c r="H933" i="3"/>
  <c r="K933" i="3"/>
  <c r="I933" i="3"/>
  <c r="J933" i="3"/>
  <c r="F933" i="3"/>
  <c r="K771" i="8"/>
  <c r="J771" i="8"/>
  <c r="I493" i="3"/>
  <c r="F493" i="3"/>
  <c r="J493" i="3"/>
  <c r="K493" i="3"/>
  <c r="H493" i="3"/>
  <c r="H662" i="3"/>
  <c r="F662" i="3"/>
  <c r="J662" i="3"/>
  <c r="K662" i="3"/>
  <c r="I662" i="3"/>
  <c r="J387" i="3"/>
  <c r="H387" i="3"/>
  <c r="K387" i="3"/>
  <c r="F387" i="3"/>
  <c r="I387" i="3"/>
  <c r="F249" i="3"/>
  <c r="I249" i="3"/>
  <c r="J249" i="3"/>
  <c r="H249" i="3"/>
  <c r="K249" i="3"/>
  <c r="K537" i="3"/>
  <c r="F537" i="3"/>
  <c r="J537" i="3"/>
  <c r="H537" i="3"/>
  <c r="I537" i="3"/>
  <c r="H725" i="3"/>
  <c r="F725" i="3"/>
  <c r="J725" i="3"/>
  <c r="I725" i="3"/>
  <c r="K725" i="3"/>
  <c r="J807" i="8"/>
  <c r="K807" i="8"/>
  <c r="I972" i="3"/>
  <c r="H972" i="3"/>
  <c r="K972" i="3"/>
  <c r="F972" i="3"/>
  <c r="J972" i="3"/>
  <c r="I857" i="3"/>
  <c r="H857" i="3"/>
  <c r="F857" i="3"/>
  <c r="J857" i="3"/>
  <c r="K857" i="3"/>
  <c r="H712" i="3"/>
  <c r="F712" i="3"/>
  <c r="J712" i="3"/>
  <c r="K712" i="3"/>
  <c r="I712" i="3"/>
  <c r="J982" i="8"/>
  <c r="K982" i="8"/>
  <c r="J785" i="8"/>
  <c r="K785" i="8"/>
  <c r="K853" i="8"/>
  <c r="J853" i="8"/>
  <c r="J843" i="8"/>
  <c r="K843" i="8"/>
  <c r="I420" i="3"/>
  <c r="F420" i="3"/>
  <c r="H420" i="3"/>
  <c r="K420" i="3"/>
  <c r="J420" i="3"/>
  <c r="K784" i="8"/>
  <c r="J784" i="8"/>
  <c r="K789" i="3"/>
  <c r="H789" i="3"/>
  <c r="J789" i="3"/>
  <c r="I789" i="3"/>
  <c r="F789" i="3"/>
  <c r="J873" i="8"/>
  <c r="K873" i="8"/>
  <c r="J557" i="3"/>
  <c r="F557" i="3"/>
  <c r="K557" i="3"/>
  <c r="H557" i="3"/>
  <c r="I557" i="3"/>
  <c r="H516" i="3"/>
  <c r="I516" i="3"/>
  <c r="F516" i="3"/>
  <c r="J516" i="3"/>
  <c r="K516" i="3"/>
  <c r="H528" i="3"/>
  <c r="J528" i="3"/>
  <c r="I528" i="3"/>
  <c r="F528" i="3"/>
  <c r="K528" i="3"/>
  <c r="J708" i="8"/>
  <c r="K708" i="8"/>
  <c r="J795" i="8"/>
  <c r="K795" i="8"/>
  <c r="I804" i="3"/>
  <c r="H804" i="3"/>
  <c r="K804" i="3"/>
  <c r="J804" i="3"/>
  <c r="F804" i="3"/>
  <c r="I966" i="3"/>
  <c r="K966" i="3"/>
  <c r="H966" i="3"/>
  <c r="J966" i="3"/>
  <c r="F966" i="3"/>
  <c r="K410" i="3"/>
  <c r="J410" i="3"/>
  <c r="I410" i="3"/>
  <c r="F410" i="3"/>
  <c r="H410" i="3"/>
  <c r="K994" i="8"/>
  <c r="J994" i="8"/>
  <c r="F847" i="3"/>
  <c r="H847" i="3"/>
  <c r="K847" i="3"/>
  <c r="I847" i="3"/>
  <c r="J847" i="3"/>
  <c r="F636" i="3"/>
  <c r="H636" i="3"/>
  <c r="I636" i="3"/>
  <c r="K636" i="3"/>
  <c r="J636" i="3"/>
  <c r="K911" i="8"/>
  <c r="J911" i="8"/>
  <c r="J629" i="3"/>
  <c r="F629" i="3"/>
  <c r="H629" i="3"/>
  <c r="I629" i="3"/>
  <c r="K629" i="3"/>
  <c r="K696" i="3"/>
  <c r="J696" i="3"/>
  <c r="I696" i="3"/>
  <c r="H696" i="3"/>
  <c r="F696" i="3"/>
  <c r="F992" i="3"/>
  <c r="I992" i="3"/>
  <c r="K992" i="3"/>
  <c r="J992" i="3"/>
  <c r="H992" i="3"/>
  <c r="K731" i="3"/>
  <c r="F731" i="3"/>
  <c r="I731" i="3"/>
  <c r="H731" i="3"/>
  <c r="J731" i="3"/>
  <c r="J870" i="8"/>
  <c r="K870" i="8"/>
  <c r="H976" i="3"/>
  <c r="I976" i="3"/>
  <c r="F976" i="3"/>
  <c r="J976" i="3"/>
  <c r="K976" i="3"/>
  <c r="J903" i="8"/>
  <c r="K903" i="8"/>
  <c r="K945" i="8"/>
  <c r="J945" i="8"/>
  <c r="H433" i="3"/>
  <c r="K433" i="3"/>
  <c r="J433" i="3"/>
  <c r="I433" i="3"/>
  <c r="F433" i="3"/>
  <c r="J691" i="8"/>
  <c r="K691" i="8"/>
  <c r="H946" i="3"/>
  <c r="F946" i="3"/>
  <c r="J946" i="3"/>
  <c r="K946" i="3"/>
  <c r="I946" i="3"/>
  <c r="F727" i="3"/>
  <c r="H727" i="3"/>
  <c r="K727" i="3"/>
  <c r="I727" i="3"/>
  <c r="J727" i="3"/>
  <c r="J741" i="3"/>
  <c r="K741" i="3"/>
  <c r="F741" i="3"/>
  <c r="H741" i="3"/>
  <c r="I741" i="3"/>
  <c r="J888" i="8"/>
  <c r="K888" i="8"/>
  <c r="K750" i="8"/>
  <c r="J750" i="8"/>
  <c r="K784" i="3"/>
  <c r="J784" i="3"/>
  <c r="H784" i="3"/>
  <c r="F784" i="3"/>
  <c r="I784" i="3"/>
  <c r="J855" i="8"/>
  <c r="K855" i="8"/>
  <c r="J710" i="8"/>
  <c r="K710" i="8"/>
  <c r="K986" i="3"/>
  <c r="J986" i="3"/>
  <c r="H986" i="3"/>
  <c r="I986" i="3"/>
  <c r="F986" i="3"/>
  <c r="J904" i="8"/>
  <c r="K904" i="8"/>
  <c r="H921" i="3"/>
  <c r="J921" i="3"/>
  <c r="K921" i="3"/>
  <c r="I921" i="3"/>
  <c r="F921" i="3"/>
  <c r="F886" i="3"/>
  <c r="J886" i="3"/>
  <c r="I886" i="3"/>
  <c r="H886" i="3"/>
  <c r="K886" i="3"/>
  <c r="J889" i="3"/>
  <c r="I889" i="3"/>
  <c r="H889" i="3"/>
  <c r="K889" i="3"/>
  <c r="F889" i="3"/>
  <c r="K661" i="3"/>
  <c r="H661" i="3"/>
  <c r="J661" i="3"/>
  <c r="F661" i="3"/>
  <c r="I661" i="3"/>
  <c r="K645" i="3"/>
  <c r="I645" i="3"/>
  <c r="F645" i="3"/>
  <c r="J645" i="3"/>
  <c r="H645" i="3"/>
  <c r="I693" i="3"/>
  <c r="H693" i="3"/>
  <c r="J693" i="3"/>
  <c r="K693" i="3"/>
  <c r="F693" i="3"/>
  <c r="K625" i="3"/>
  <c r="I625" i="3"/>
  <c r="H625" i="3"/>
  <c r="F625" i="3"/>
  <c r="J625" i="3"/>
  <c r="I586" i="3"/>
  <c r="J586" i="3"/>
  <c r="F586" i="3"/>
  <c r="K586" i="3"/>
  <c r="H586" i="3"/>
  <c r="F842" i="3"/>
  <c r="K842" i="3"/>
  <c r="I842" i="3"/>
  <c r="J842" i="3"/>
  <c r="H842" i="3"/>
  <c r="J384" i="3"/>
  <c r="I384" i="3"/>
  <c r="H384" i="3"/>
  <c r="K384" i="3"/>
  <c r="F384" i="3"/>
  <c r="J889" i="8"/>
  <c r="K889" i="8"/>
  <c r="K481" i="3"/>
  <c r="H481" i="3"/>
  <c r="J481" i="3"/>
  <c r="I481" i="3"/>
  <c r="F481" i="3"/>
  <c r="H967" i="3"/>
  <c r="I967" i="3"/>
  <c r="J967" i="3"/>
  <c r="K967" i="3"/>
  <c r="F967" i="3"/>
  <c r="H944" i="3"/>
  <c r="K944" i="3"/>
  <c r="I944" i="3"/>
  <c r="J944" i="3"/>
  <c r="F944" i="3"/>
  <c r="J922" i="3"/>
  <c r="F922" i="3"/>
  <c r="I922" i="3"/>
  <c r="K922" i="3"/>
  <c r="H922" i="3"/>
  <c r="K731" i="8"/>
  <c r="J731" i="8"/>
  <c r="K657" i="3"/>
  <c r="I657" i="3"/>
  <c r="H657" i="3"/>
  <c r="J657" i="3"/>
  <c r="F657" i="3"/>
  <c r="H813" i="3"/>
  <c r="K813" i="3"/>
  <c r="J813" i="3"/>
  <c r="F813" i="3"/>
  <c r="I813" i="3"/>
  <c r="F750" i="3"/>
  <c r="K750" i="3"/>
  <c r="H750" i="3"/>
  <c r="I750" i="3"/>
  <c r="J750" i="3"/>
  <c r="K368" i="3"/>
  <c r="H368" i="3"/>
  <c r="I368" i="3"/>
  <c r="F368" i="3"/>
  <c r="J368" i="3"/>
  <c r="H562" i="3"/>
  <c r="J562" i="3"/>
  <c r="I562" i="3"/>
  <c r="F562" i="3"/>
  <c r="K562" i="3"/>
  <c r="J556" i="3"/>
  <c r="H556" i="3"/>
  <c r="K556" i="3"/>
  <c r="F556" i="3"/>
  <c r="I556" i="3"/>
  <c r="F308" i="3"/>
  <c r="I308" i="3"/>
  <c r="J308" i="3"/>
  <c r="H308" i="3"/>
  <c r="K308" i="3"/>
  <c r="J821" i="3"/>
  <c r="H821" i="3"/>
  <c r="K821" i="3"/>
  <c r="I821" i="3"/>
  <c r="F821" i="3"/>
  <c r="I311" i="3"/>
  <c r="J311" i="3"/>
  <c r="F311" i="3"/>
  <c r="H311" i="3"/>
  <c r="K311" i="3"/>
  <c r="F885" i="3"/>
  <c r="I885" i="3"/>
  <c r="J885" i="3"/>
  <c r="K885" i="3"/>
  <c r="H885" i="3"/>
  <c r="H360" i="3"/>
  <c r="J360" i="3"/>
  <c r="K360" i="3"/>
  <c r="F360" i="3"/>
  <c r="I360" i="3"/>
  <c r="F255" i="3"/>
  <c r="H255" i="3"/>
  <c r="J255" i="3"/>
  <c r="I255" i="3"/>
  <c r="K255" i="3"/>
  <c r="F265" i="3"/>
  <c r="I265" i="3"/>
  <c r="K265" i="3"/>
  <c r="J265" i="3"/>
  <c r="H265" i="3"/>
  <c r="F394" i="3"/>
  <c r="H394" i="3"/>
  <c r="J394" i="3"/>
  <c r="K394" i="3"/>
  <c r="I394" i="3"/>
  <c r="I462" i="3"/>
  <c r="H462" i="3"/>
  <c r="K462" i="3"/>
  <c r="J462" i="3"/>
  <c r="F462" i="3"/>
  <c r="K851" i="8"/>
  <c r="J851" i="8"/>
  <c r="J450" i="3"/>
  <c r="K450" i="3"/>
  <c r="H450" i="3"/>
  <c r="F450" i="3"/>
  <c r="I450" i="3"/>
  <c r="F832" i="3"/>
  <c r="J832" i="3"/>
  <c r="K832" i="3"/>
  <c r="I832" i="3"/>
  <c r="H832" i="3"/>
  <c r="F830" i="3"/>
  <c r="H830" i="3"/>
  <c r="K830" i="3"/>
  <c r="J830" i="3"/>
  <c r="I830" i="3"/>
  <c r="K940" i="8"/>
  <c r="J940" i="8"/>
  <c r="J790" i="8"/>
  <c r="K790" i="8"/>
  <c r="F799" i="3"/>
  <c r="I799" i="3"/>
  <c r="K799" i="3"/>
  <c r="H799" i="3"/>
  <c r="J799" i="3"/>
  <c r="H512" i="3"/>
  <c r="K512" i="3"/>
  <c r="I512" i="3"/>
  <c r="F512" i="3"/>
  <c r="J512" i="3"/>
  <c r="J435" i="3"/>
  <c r="K435" i="3"/>
  <c r="H435" i="3"/>
  <c r="F435" i="3"/>
  <c r="I435" i="3"/>
  <c r="J792" i="8"/>
  <c r="K792" i="8"/>
  <c r="K992" i="8"/>
  <c r="J992" i="8"/>
  <c r="F983" i="3"/>
  <c r="H983" i="3"/>
  <c r="I983" i="3"/>
  <c r="J983" i="3"/>
  <c r="K983" i="3"/>
  <c r="J991" i="8"/>
  <c r="K991" i="8"/>
  <c r="K702" i="8"/>
  <c r="J702" i="8"/>
  <c r="F714" i="3"/>
  <c r="J714" i="3"/>
  <c r="H714" i="3"/>
  <c r="I714" i="3"/>
  <c r="K714" i="3"/>
  <c r="I665" i="3"/>
  <c r="F665" i="3"/>
  <c r="J665" i="3"/>
  <c r="K665" i="3"/>
  <c r="H665" i="3"/>
  <c r="K501" i="3"/>
  <c r="I501" i="3"/>
  <c r="F501" i="3"/>
  <c r="H501" i="3"/>
  <c r="J501" i="3"/>
  <c r="K488" i="3"/>
  <c r="I488" i="3"/>
  <c r="H488" i="3"/>
  <c r="F488" i="3"/>
  <c r="J488" i="3"/>
  <c r="K523" i="3"/>
  <c r="F523" i="3"/>
  <c r="H523" i="3"/>
  <c r="I523" i="3"/>
  <c r="J523" i="3"/>
  <c r="F328" i="3"/>
  <c r="K328" i="3"/>
  <c r="J328" i="3"/>
  <c r="I328" i="3"/>
  <c r="H328" i="3"/>
  <c r="K771" i="3"/>
  <c r="I771" i="3"/>
  <c r="H771" i="3"/>
  <c r="J771" i="3"/>
  <c r="F771" i="3"/>
  <c r="K916" i="8"/>
  <c r="J916" i="8"/>
  <c r="K987" i="8"/>
  <c r="J987" i="8"/>
  <c r="F904" i="3"/>
  <c r="J904" i="3"/>
  <c r="K904" i="3"/>
  <c r="I904" i="3"/>
  <c r="H904" i="3"/>
  <c r="K726" i="8"/>
  <c r="J726" i="8"/>
  <c r="I615" i="3"/>
  <c r="F615" i="3"/>
  <c r="K615" i="3"/>
  <c r="H615" i="3"/>
  <c r="J615" i="3"/>
  <c r="K782" i="8"/>
  <c r="J782" i="8"/>
  <c r="K718" i="8"/>
  <c r="J718" i="8"/>
  <c r="H547" i="3"/>
  <c r="J547" i="3"/>
  <c r="F547" i="3"/>
  <c r="I547" i="3"/>
  <c r="K547" i="3"/>
  <c r="J778" i="8"/>
  <c r="K778" i="8"/>
  <c r="J772" i="8"/>
  <c r="K772" i="8"/>
  <c r="J465" i="3"/>
  <c r="I465" i="3"/>
  <c r="K465" i="3"/>
  <c r="F465" i="3"/>
  <c r="H465" i="3"/>
  <c r="J935" i="8"/>
  <c r="K935" i="8"/>
  <c r="J777" i="8"/>
  <c r="K777" i="8"/>
  <c r="F630" i="3"/>
  <c r="H630" i="3"/>
  <c r="J630" i="3"/>
  <c r="K630" i="3"/>
  <c r="I630" i="3"/>
  <c r="I711" i="3"/>
  <c r="H711" i="3"/>
  <c r="K711" i="3"/>
  <c r="J711" i="3"/>
  <c r="F711" i="3"/>
  <c r="K762" i="8"/>
  <c r="J762" i="8"/>
  <c r="K704" i="8"/>
  <c r="J704" i="8"/>
  <c r="H722" i="3"/>
  <c r="I722" i="3"/>
  <c r="K722" i="3"/>
  <c r="F722" i="3"/>
  <c r="J722" i="3"/>
  <c r="K592" i="3"/>
  <c r="H592" i="3"/>
  <c r="J592" i="3"/>
  <c r="F592" i="3"/>
  <c r="I592" i="3"/>
  <c r="K754" i="8"/>
  <c r="J754" i="8"/>
  <c r="J682" i="3"/>
  <c r="F682" i="3"/>
  <c r="I682" i="3"/>
  <c r="H682" i="3"/>
  <c r="K682" i="3"/>
  <c r="J362" i="3"/>
  <c r="I362" i="3"/>
  <c r="F362" i="3"/>
  <c r="K362" i="3"/>
  <c r="H362" i="3"/>
  <c r="J896" i="8"/>
  <c r="K896" i="8"/>
  <c r="K950" i="3"/>
  <c r="H950" i="3"/>
  <c r="F950" i="3"/>
  <c r="J950" i="3"/>
  <c r="I950" i="3"/>
  <c r="K811" i="3"/>
  <c r="H811" i="3"/>
  <c r="F811" i="3"/>
  <c r="J811" i="3"/>
  <c r="I811" i="3"/>
  <c r="H525" i="3"/>
  <c r="J525" i="3"/>
  <c r="I525" i="3"/>
  <c r="K525" i="3"/>
  <c r="F525" i="3"/>
  <c r="H852" i="3"/>
  <c r="K852" i="3"/>
  <c r="J852" i="3"/>
  <c r="F852" i="3"/>
  <c r="I852" i="3"/>
  <c r="H371" i="3"/>
  <c r="I371" i="3"/>
  <c r="F371" i="3"/>
  <c r="J371" i="3"/>
  <c r="K371" i="3"/>
  <c r="K892" i="3"/>
  <c r="H892" i="3"/>
  <c r="I892" i="3"/>
  <c r="J892" i="3"/>
  <c r="F892" i="3"/>
  <c r="K568" i="3"/>
  <c r="F568" i="3"/>
  <c r="I568" i="3"/>
  <c r="J568" i="3"/>
  <c r="H568" i="3"/>
  <c r="J856" i="3"/>
  <c r="K856" i="3"/>
  <c r="F856" i="3"/>
  <c r="H856" i="3"/>
  <c r="I856" i="3"/>
  <c r="H840" i="3"/>
  <c r="J840" i="3"/>
  <c r="K840" i="3"/>
  <c r="I840" i="3"/>
  <c r="F840" i="3"/>
  <c r="J938" i="3"/>
  <c r="F938" i="3"/>
  <c r="K938" i="3"/>
  <c r="I938" i="3"/>
  <c r="H938" i="3"/>
  <c r="J763" i="3"/>
  <c r="F763" i="3"/>
  <c r="I763" i="3"/>
  <c r="K763" i="3"/>
  <c r="H763" i="3"/>
  <c r="H706" i="3"/>
  <c r="J706" i="3"/>
  <c r="K706" i="3"/>
  <c r="F706" i="3"/>
  <c r="I706" i="3"/>
  <c r="F250" i="3"/>
  <c r="I250" i="3"/>
  <c r="H250" i="3"/>
  <c r="J250" i="3"/>
  <c r="K250" i="3"/>
  <c r="K919" i="8"/>
  <c r="J919" i="8"/>
  <c r="J840" i="8"/>
  <c r="K840" i="8"/>
  <c r="H570" i="3"/>
  <c r="J570" i="3"/>
  <c r="F570" i="3"/>
  <c r="I570" i="3"/>
  <c r="K570" i="3"/>
  <c r="I737" i="3"/>
  <c r="H737" i="3"/>
  <c r="K737" i="3"/>
  <c r="J737" i="3"/>
  <c r="F737" i="3"/>
  <c r="F486" i="3"/>
  <c r="J486" i="3"/>
  <c r="K486" i="3"/>
  <c r="I486" i="3"/>
  <c r="H486" i="3"/>
  <c r="K697" i="3"/>
  <c r="J697" i="3"/>
  <c r="F697" i="3"/>
  <c r="I697" i="3"/>
  <c r="H697" i="3"/>
  <c r="K978" i="3"/>
  <c r="J978" i="3"/>
  <c r="H978" i="3"/>
  <c r="F978" i="3"/>
  <c r="I978" i="3"/>
  <c r="J915" i="8"/>
  <c r="K915" i="8"/>
  <c r="F803" i="3"/>
  <c r="K803" i="3"/>
  <c r="I803" i="3"/>
  <c r="H803" i="3"/>
  <c r="J803" i="3"/>
  <c r="F919" i="3"/>
  <c r="I919" i="3"/>
  <c r="K919" i="3"/>
  <c r="H919" i="3"/>
  <c r="J919" i="3"/>
  <c r="K916" i="3"/>
  <c r="H916" i="3"/>
  <c r="F916" i="3"/>
  <c r="J916" i="3"/>
  <c r="I916" i="3"/>
  <c r="H242" i="3"/>
  <c r="J242" i="3"/>
  <c r="F242" i="3"/>
  <c r="I242" i="3"/>
  <c r="K242" i="3"/>
  <c r="K565" i="3"/>
  <c r="F565" i="3"/>
  <c r="I565" i="3"/>
  <c r="H565" i="3"/>
  <c r="J565" i="3"/>
  <c r="I396" i="3"/>
  <c r="H396" i="3"/>
  <c r="F396" i="3"/>
  <c r="J396" i="3"/>
  <c r="K396" i="3"/>
  <c r="K730" i="8"/>
  <c r="J730" i="8"/>
  <c r="H910" i="3"/>
  <c r="F910" i="3"/>
  <c r="K910" i="3"/>
  <c r="I910" i="3"/>
  <c r="J910" i="3"/>
  <c r="F936" i="3"/>
  <c r="J936" i="3"/>
  <c r="I936" i="3"/>
  <c r="K936" i="3"/>
  <c r="H936" i="3"/>
  <c r="J778" i="3"/>
  <c r="I778" i="3"/>
  <c r="H778" i="3"/>
  <c r="K778" i="3"/>
  <c r="F778" i="3"/>
  <c r="H640" i="3"/>
  <c r="I640" i="3"/>
  <c r="J640" i="3"/>
  <c r="F640" i="3"/>
  <c r="K640" i="3"/>
  <c r="K895" i="8"/>
  <c r="J895" i="8"/>
  <c r="J875" i="8"/>
  <c r="K875" i="8"/>
  <c r="J845" i="3"/>
  <c r="H845" i="3"/>
  <c r="F845" i="3"/>
  <c r="I845" i="3"/>
  <c r="K845" i="3"/>
  <c r="F530" i="3"/>
  <c r="K530" i="3"/>
  <c r="I530" i="3"/>
  <c r="J530" i="3"/>
  <c r="H530" i="3"/>
  <c r="K507" i="3"/>
  <c r="J507" i="3"/>
  <c r="I507" i="3"/>
  <c r="F507" i="3"/>
  <c r="H507" i="3"/>
  <c r="K500" i="3"/>
  <c r="H500" i="3"/>
  <c r="I500" i="3"/>
  <c r="J500" i="3"/>
  <c r="F500" i="3"/>
  <c r="J939" i="8"/>
  <c r="K939" i="8"/>
  <c r="J683" i="3"/>
  <c r="H683" i="3"/>
  <c r="K683" i="3"/>
  <c r="I683" i="3"/>
  <c r="F683" i="3"/>
  <c r="I569" i="3"/>
  <c r="F569" i="3"/>
  <c r="J569" i="3"/>
  <c r="K569" i="3"/>
  <c r="H569" i="3"/>
  <c r="I758" i="3"/>
  <c r="H758" i="3"/>
  <c r="J758" i="3"/>
  <c r="F758" i="3"/>
  <c r="K758" i="3"/>
  <c r="J998" i="8"/>
  <c r="K998" i="8"/>
  <c r="F624" i="3"/>
  <c r="J624" i="3"/>
  <c r="I624" i="3"/>
  <c r="H624" i="3"/>
  <c r="K624" i="3"/>
  <c r="J842" i="8"/>
  <c r="K842" i="8"/>
  <c r="J981" i="8"/>
  <c r="K981" i="8"/>
  <c r="J470" i="3"/>
  <c r="K470" i="3"/>
  <c r="H470" i="3"/>
  <c r="I470" i="3"/>
  <c r="F470" i="3"/>
  <c r="I564" i="3"/>
  <c r="F564" i="3"/>
  <c r="J564" i="3"/>
  <c r="K564" i="3"/>
  <c r="H564" i="3"/>
  <c r="J487" i="3"/>
  <c r="H487" i="3"/>
  <c r="K487" i="3"/>
  <c r="F487" i="3"/>
  <c r="I487" i="3"/>
  <c r="F887" i="3"/>
  <c r="K887" i="3"/>
  <c r="H887" i="3"/>
  <c r="J887" i="3"/>
  <c r="I887" i="3"/>
  <c r="I810" i="3"/>
  <c r="J810" i="3"/>
  <c r="K810" i="3"/>
  <c r="F810" i="3"/>
  <c r="H810" i="3"/>
  <c r="K815" i="8"/>
  <c r="J815" i="8"/>
  <c r="J975" i="8"/>
  <c r="K975" i="8"/>
  <c r="K690" i="3"/>
  <c r="H690" i="3"/>
  <c r="I690" i="3"/>
  <c r="J690" i="3"/>
  <c r="F690" i="3"/>
  <c r="F807" i="3"/>
  <c r="J807" i="3"/>
  <c r="H807" i="3"/>
  <c r="K807" i="3"/>
  <c r="I807" i="3"/>
  <c r="J473" i="3"/>
  <c r="H473" i="3"/>
  <c r="F473" i="3"/>
  <c r="K473" i="3"/>
  <c r="I473" i="3"/>
  <c r="K894" i="8"/>
  <c r="J894" i="8"/>
  <c r="J787" i="8"/>
  <c r="K787" i="8"/>
  <c r="K898" i="3"/>
  <c r="J898" i="3"/>
  <c r="H898" i="3"/>
  <c r="I898" i="3"/>
  <c r="F898" i="3"/>
  <c r="J952" i="8"/>
  <c r="K952" i="8"/>
  <c r="I777" i="3"/>
  <c r="K777" i="3"/>
  <c r="F777" i="3"/>
  <c r="H777" i="3"/>
  <c r="J777" i="3"/>
  <c r="J768" i="8"/>
  <c r="K768" i="8"/>
  <c r="I785" i="3"/>
  <c r="J785" i="3"/>
  <c r="F785" i="3"/>
  <c r="H785" i="3"/>
  <c r="K785" i="3"/>
  <c r="F524" i="3"/>
  <c r="I524" i="3"/>
  <c r="K524" i="3"/>
  <c r="J524" i="3"/>
  <c r="H524" i="3"/>
  <c r="K687" i="3"/>
  <c r="J687" i="3"/>
  <c r="F687" i="3"/>
  <c r="I687" i="3"/>
  <c r="H687" i="3"/>
  <c r="I968" i="3"/>
  <c r="K968" i="3"/>
  <c r="H968" i="3"/>
  <c r="F968" i="3"/>
  <c r="J968" i="3"/>
  <c r="K878" i="3"/>
  <c r="H878" i="3"/>
  <c r="F878" i="3"/>
  <c r="J878" i="3"/>
  <c r="I878" i="3"/>
  <c r="K725" i="8"/>
  <c r="J725" i="8"/>
  <c r="K532" i="3"/>
  <c r="J532" i="3"/>
  <c r="H532" i="3"/>
  <c r="F532" i="3"/>
  <c r="I532" i="3"/>
  <c r="H729" i="3"/>
  <c r="F729" i="3"/>
  <c r="K729" i="3"/>
  <c r="J729" i="3"/>
  <c r="I729" i="3"/>
  <c r="K584" i="3"/>
  <c r="H584" i="3"/>
  <c r="I584" i="3"/>
  <c r="J584" i="3"/>
  <c r="F584" i="3"/>
  <c r="K781" i="8"/>
  <c r="J781" i="8"/>
  <c r="K560" i="3"/>
  <c r="I560" i="3"/>
  <c r="H560" i="3"/>
  <c r="J560" i="3"/>
  <c r="F560" i="3"/>
  <c r="H974" i="3"/>
  <c r="F974" i="3"/>
  <c r="K974" i="3"/>
  <c r="J974" i="3"/>
  <c r="I974" i="3"/>
  <c r="J747" i="8"/>
  <c r="K747" i="8"/>
  <c r="H579" i="3"/>
  <c r="J579" i="3"/>
  <c r="F579" i="3"/>
  <c r="K579" i="3"/>
  <c r="I579" i="3"/>
  <c r="K835" i="8"/>
  <c r="J835" i="8"/>
  <c r="K742" i="8"/>
  <c r="J742" i="8"/>
  <c r="K591" i="3"/>
  <c r="H591" i="3"/>
  <c r="F591" i="3"/>
  <c r="I591" i="3"/>
  <c r="J591" i="3"/>
  <c r="J802" i="8"/>
  <c r="K802" i="8"/>
  <c r="K718" i="3"/>
  <c r="H718" i="3"/>
  <c r="F718" i="3"/>
  <c r="I718" i="3"/>
  <c r="J718" i="3"/>
  <c r="K931" i="8"/>
  <c r="J931" i="8"/>
  <c r="K649" i="3"/>
  <c r="J649" i="3"/>
  <c r="I649" i="3"/>
  <c r="F649" i="3"/>
  <c r="H649" i="3"/>
  <c r="K899" i="3"/>
  <c r="I899" i="3"/>
  <c r="F899" i="3"/>
  <c r="J899" i="3"/>
  <c r="H899" i="3"/>
  <c r="F717" i="3"/>
  <c r="I717" i="3"/>
  <c r="J717" i="3"/>
  <c r="K717" i="3"/>
  <c r="H717" i="3"/>
  <c r="J984" i="3"/>
  <c r="F984" i="3"/>
  <c r="K984" i="3"/>
  <c r="H984" i="3"/>
  <c r="I984" i="3"/>
  <c r="H728" i="3"/>
  <c r="I728" i="3"/>
  <c r="K728" i="3"/>
  <c r="F728" i="3"/>
  <c r="J728" i="3"/>
  <c r="K993" i="3"/>
  <c r="I993" i="3"/>
  <c r="H993" i="3"/>
  <c r="J993" i="3"/>
  <c r="F993" i="3"/>
  <c r="H951" i="3"/>
  <c r="F951" i="3"/>
  <c r="I951" i="3"/>
  <c r="J951" i="3"/>
  <c r="K951" i="3"/>
  <c r="K834" i="3"/>
  <c r="I834" i="3"/>
  <c r="H834" i="3"/>
  <c r="F834" i="3"/>
  <c r="J834" i="3"/>
  <c r="J654" i="3"/>
  <c r="F654" i="3"/>
  <c r="I654" i="3"/>
  <c r="K654" i="3"/>
  <c r="H654" i="3"/>
  <c r="K766" i="8"/>
  <c r="J766" i="8"/>
  <c r="J844" i="8"/>
  <c r="K844" i="8"/>
  <c r="F812" i="3"/>
  <c r="K812" i="3"/>
  <c r="I812" i="3"/>
  <c r="H812" i="3"/>
  <c r="J812" i="3"/>
  <c r="K836" i="8"/>
  <c r="J836" i="8"/>
  <c r="J495" i="3"/>
  <c r="I495" i="3"/>
  <c r="F495" i="3"/>
  <c r="H495" i="3"/>
  <c r="K495" i="3"/>
  <c r="K828" i="8"/>
  <c r="J828" i="8"/>
  <c r="K715" i="8"/>
  <c r="J715" i="8"/>
  <c r="K967" i="8"/>
  <c r="J967" i="8"/>
  <c r="K554" i="3"/>
  <c r="F554" i="3"/>
  <c r="J554" i="3"/>
  <c r="I554" i="3"/>
  <c r="H554" i="3"/>
  <c r="K793" i="3"/>
  <c r="I793" i="3"/>
  <c r="H793" i="3"/>
  <c r="F793" i="3"/>
  <c r="J793" i="3"/>
  <c r="J814" i="8"/>
  <c r="K814" i="8"/>
  <c r="J938" i="8"/>
  <c r="K938" i="8"/>
  <c r="H637" i="3"/>
  <c r="K637" i="3"/>
  <c r="J637" i="3"/>
  <c r="I637" i="3"/>
  <c r="F637" i="3"/>
  <c r="K511" i="3"/>
  <c r="H511" i="3"/>
  <c r="I511" i="3"/>
  <c r="F511" i="3"/>
  <c r="J511" i="3"/>
  <c r="I848" i="3"/>
  <c r="H848" i="3"/>
  <c r="J848" i="3"/>
  <c r="K848" i="3"/>
  <c r="F848" i="3"/>
  <c r="J999" i="8"/>
  <c r="K999" i="8"/>
  <c r="H943" i="3"/>
  <c r="I943" i="3"/>
  <c r="J943" i="3"/>
  <c r="F943" i="3"/>
  <c r="K943" i="3"/>
  <c r="J787" i="3"/>
  <c r="K787" i="3"/>
  <c r="H787" i="3"/>
  <c r="F787" i="3"/>
  <c r="I787" i="3"/>
  <c r="F751" i="3"/>
  <c r="J751" i="3"/>
  <c r="H751" i="3"/>
  <c r="I751" i="3"/>
  <c r="K751" i="3"/>
  <c r="K973" i="3"/>
  <c r="H973" i="3"/>
  <c r="I973" i="3"/>
  <c r="J973" i="3"/>
  <c r="F973" i="3"/>
  <c r="K821" i="8"/>
  <c r="J821" i="8"/>
  <c r="K905" i="3"/>
  <c r="F905" i="3"/>
  <c r="H905" i="3"/>
  <c r="I905" i="3"/>
  <c r="J905" i="3"/>
  <c r="I618" i="3"/>
  <c r="K618" i="3"/>
  <c r="H618" i="3"/>
  <c r="J618" i="3"/>
  <c r="F618" i="3"/>
  <c r="H888" i="3"/>
  <c r="F888" i="3"/>
  <c r="K888" i="3"/>
  <c r="I888" i="3"/>
  <c r="J888" i="3"/>
  <c r="K801" i="8"/>
  <c r="J801" i="8"/>
  <c r="J761" i="8"/>
  <c r="K761" i="8"/>
  <c r="J824" i="8"/>
  <c r="K824" i="8"/>
  <c r="K996" i="8"/>
  <c r="J996" i="8"/>
  <c r="K950" i="8"/>
  <c r="J950" i="8"/>
  <c r="F296" i="3"/>
  <c r="J296" i="3"/>
  <c r="K296" i="3"/>
  <c r="H296" i="3"/>
  <c r="I296" i="3"/>
  <c r="F553" i="3"/>
  <c r="K553" i="3"/>
  <c r="J553" i="3"/>
  <c r="H553" i="3"/>
  <c r="I553" i="3"/>
  <c r="K887" i="8"/>
  <c r="J887" i="8"/>
  <c r="K878" i="8"/>
  <c r="J878" i="8"/>
  <c r="J892" i="8"/>
  <c r="K892" i="8"/>
  <c r="K780" i="8"/>
  <c r="J780" i="8"/>
  <c r="J753" i="8"/>
  <c r="K753" i="8"/>
  <c r="F814" i="3"/>
  <c r="H814" i="3"/>
  <c r="K814" i="3"/>
  <c r="J814" i="3"/>
  <c r="I814" i="3"/>
  <c r="J990" i="3"/>
  <c r="H990" i="3"/>
  <c r="F990" i="3"/>
  <c r="K990" i="3"/>
  <c r="I990" i="3"/>
  <c r="H824" i="3"/>
  <c r="K824" i="3"/>
  <c r="I824" i="3"/>
  <c r="F824" i="3"/>
  <c r="J824" i="3"/>
  <c r="K768" i="3"/>
  <c r="F768" i="3"/>
  <c r="H768" i="3"/>
  <c r="J768" i="3"/>
  <c r="I768" i="3"/>
  <c r="H913" i="3"/>
  <c r="J913" i="3"/>
  <c r="I913" i="3"/>
  <c r="F913" i="3"/>
  <c r="K913" i="3"/>
  <c r="J900" i="8"/>
  <c r="K900" i="8"/>
  <c r="H590" i="3"/>
  <c r="J590" i="3"/>
  <c r="F590" i="3"/>
  <c r="I590" i="3"/>
  <c r="K590" i="3"/>
  <c r="K633" i="3"/>
  <c r="F633" i="3"/>
  <c r="J633" i="3"/>
  <c r="I633" i="3"/>
  <c r="H633" i="3"/>
  <c r="K686" i="3"/>
  <c r="F686" i="3"/>
  <c r="I686" i="3"/>
  <c r="H686" i="3"/>
  <c r="J686" i="3"/>
  <c r="H623" i="3"/>
  <c r="F623" i="3"/>
  <c r="K623" i="3"/>
  <c r="I623" i="3"/>
  <c r="J623" i="3"/>
  <c r="I561" i="3"/>
  <c r="H561" i="3"/>
  <c r="J561" i="3"/>
  <c r="K561" i="3"/>
  <c r="F561" i="3"/>
  <c r="K772" i="3"/>
  <c r="H772" i="3"/>
  <c r="I772" i="3"/>
  <c r="F772" i="3"/>
  <c r="J772" i="3"/>
  <c r="H533" i="3"/>
  <c r="F533" i="3"/>
  <c r="I533" i="3"/>
  <c r="J533" i="3"/>
  <c r="K533" i="3"/>
  <c r="J738" i="8"/>
  <c r="K738" i="8"/>
  <c r="H424" i="3"/>
  <c r="J424" i="3"/>
  <c r="K424" i="3"/>
  <c r="F424" i="3"/>
  <c r="I424" i="3"/>
  <c r="I464" i="3"/>
  <c r="K464" i="3"/>
  <c r="F464" i="3"/>
  <c r="H464" i="3"/>
  <c r="J464" i="3"/>
  <c r="H509" i="3"/>
  <c r="J509" i="3"/>
  <c r="K509" i="3"/>
  <c r="I509" i="3"/>
  <c r="F509" i="3"/>
  <c r="F567" i="3"/>
  <c r="H567" i="3"/>
  <c r="I567" i="3"/>
  <c r="K567" i="3"/>
  <c r="J567" i="3"/>
  <c r="F658" i="3"/>
  <c r="J658" i="3"/>
  <c r="I658" i="3"/>
  <c r="K658" i="3"/>
  <c r="H658" i="3"/>
  <c r="K639" i="3"/>
  <c r="J639" i="3"/>
  <c r="F639" i="3"/>
  <c r="I639" i="3"/>
  <c r="H639" i="3"/>
  <c r="K594" i="3"/>
  <c r="J594" i="3"/>
  <c r="I594" i="3"/>
  <c r="F594" i="3"/>
  <c r="H594" i="3"/>
  <c r="J759" i="8"/>
  <c r="K759" i="8"/>
  <c r="F468" i="3"/>
  <c r="H468" i="3"/>
  <c r="I468" i="3"/>
  <c r="K468" i="3"/>
  <c r="J468" i="3"/>
  <c r="K508" i="3"/>
  <c r="H508" i="3"/>
  <c r="F508" i="3"/>
  <c r="I508" i="3"/>
  <c r="J508" i="3"/>
  <c r="F549" i="3"/>
  <c r="I549" i="3"/>
  <c r="H549" i="3"/>
  <c r="J549" i="3"/>
  <c r="K549" i="3"/>
  <c r="I955" i="3"/>
  <c r="K955" i="3"/>
  <c r="H955" i="3"/>
  <c r="F955" i="3"/>
  <c r="J955" i="3"/>
  <c r="J518" i="3"/>
  <c r="F518" i="3"/>
  <c r="I518" i="3"/>
  <c r="H518" i="3"/>
  <c r="K518" i="3"/>
  <c r="F759" i="3"/>
  <c r="J759" i="3"/>
  <c r="I759" i="3"/>
  <c r="H759" i="3"/>
  <c r="K759" i="3"/>
  <c r="I606" i="3"/>
  <c r="F606" i="3"/>
  <c r="J606" i="3"/>
  <c r="H606" i="3"/>
  <c r="K606" i="3"/>
  <c r="K922" i="8"/>
  <c r="J922" i="8"/>
  <c r="J963" i="8"/>
  <c r="K963" i="8"/>
  <c r="K955" i="8"/>
  <c r="J955" i="8"/>
  <c r="J975" i="3"/>
  <c r="K975" i="3"/>
  <c r="H975" i="3"/>
  <c r="I975" i="3"/>
  <c r="F975" i="3"/>
  <c r="J736" i="8"/>
  <c r="K736" i="8"/>
  <c r="K866" i="8"/>
  <c r="J866" i="8"/>
  <c r="J692" i="8"/>
  <c r="K692" i="8"/>
  <c r="K866" i="3"/>
  <c r="I866" i="3"/>
  <c r="H866" i="3"/>
  <c r="J866" i="3"/>
  <c r="F866" i="3"/>
  <c r="H566" i="3"/>
  <c r="J566" i="3"/>
  <c r="F566" i="3"/>
  <c r="K566" i="3"/>
  <c r="I566" i="3"/>
  <c r="I934" i="3"/>
  <c r="F934" i="3"/>
  <c r="K934" i="3"/>
  <c r="H934" i="3"/>
  <c r="J934" i="3"/>
  <c r="F985" i="3"/>
  <c r="I985" i="3"/>
  <c r="J985" i="3"/>
  <c r="H985" i="3"/>
  <c r="K985" i="3"/>
  <c r="J720" i="8"/>
  <c r="K720" i="8"/>
  <c r="I801" i="3"/>
  <c r="J801" i="3"/>
  <c r="F801" i="3"/>
  <c r="H801" i="3"/>
  <c r="K801" i="3"/>
  <c r="K717" i="8"/>
  <c r="J717" i="8"/>
  <c r="F700" i="3"/>
  <c r="J700" i="3"/>
  <c r="H700" i="3"/>
  <c r="K700" i="3"/>
  <c r="I700" i="3"/>
  <c r="H515" i="3"/>
  <c r="F515" i="3"/>
  <c r="K515" i="3"/>
  <c r="I515" i="3"/>
  <c r="J515" i="3"/>
  <c r="H672" i="3"/>
  <c r="I672" i="3"/>
  <c r="J672" i="3"/>
  <c r="K672" i="3"/>
  <c r="F672" i="3"/>
  <c r="F598" i="3"/>
  <c r="H598" i="3"/>
  <c r="K598" i="3"/>
  <c r="J598" i="3"/>
  <c r="I598" i="3"/>
  <c r="J997" i="3"/>
  <c r="F997" i="3"/>
  <c r="I997" i="3"/>
  <c r="H997" i="3"/>
  <c r="K997" i="3"/>
  <c r="F779" i="3"/>
  <c r="H779" i="3"/>
  <c r="I779" i="3"/>
  <c r="K779" i="3"/>
  <c r="J779" i="3"/>
  <c r="F599" i="3"/>
  <c r="K599" i="3"/>
  <c r="J599" i="3"/>
  <c r="I599" i="3"/>
  <c r="H599" i="3"/>
  <c r="I478" i="3"/>
  <c r="H478" i="3"/>
  <c r="K478" i="3"/>
  <c r="J478" i="3"/>
  <c r="F478" i="3"/>
  <c r="K536" i="3"/>
  <c r="F536" i="3"/>
  <c r="H536" i="3"/>
  <c r="J536" i="3"/>
  <c r="I536" i="3"/>
  <c r="K422" i="3"/>
  <c r="H422" i="3"/>
  <c r="I422" i="3"/>
  <c r="F422" i="3"/>
  <c r="J422" i="3"/>
  <c r="J709" i="3"/>
  <c r="K709" i="3"/>
  <c r="H709" i="3"/>
  <c r="F709" i="3"/>
  <c r="I709" i="3"/>
  <c r="F931" i="3"/>
  <c r="K931" i="3"/>
  <c r="H931" i="3"/>
  <c r="J931" i="3"/>
  <c r="I931" i="3"/>
  <c r="I843" i="3"/>
  <c r="K843" i="3"/>
  <c r="H843" i="3"/>
  <c r="J843" i="3"/>
  <c r="F843" i="3"/>
  <c r="I550" i="3"/>
  <c r="H550" i="3"/>
  <c r="J550" i="3"/>
  <c r="F550" i="3"/>
  <c r="K550" i="3"/>
  <c r="K793" i="8"/>
  <c r="J793" i="8"/>
  <c r="J471" i="3"/>
  <c r="F471" i="3"/>
  <c r="H471" i="3"/>
  <c r="K471" i="3"/>
  <c r="I471" i="3"/>
  <c r="J882" i="3"/>
  <c r="F882" i="3"/>
  <c r="H882" i="3"/>
  <c r="I882" i="3"/>
  <c r="K882" i="3"/>
  <c r="J514" i="3"/>
  <c r="H514" i="3"/>
  <c r="F514" i="3"/>
  <c r="I514" i="3"/>
  <c r="K514" i="3"/>
  <c r="K522" i="3"/>
  <c r="J522" i="3"/>
  <c r="F522" i="3"/>
  <c r="H522" i="3"/>
  <c r="I522" i="3"/>
  <c r="J971" i="8"/>
  <c r="K971" i="8"/>
  <c r="J826" i="3"/>
  <c r="H826" i="3"/>
  <c r="K826" i="3"/>
  <c r="F826" i="3"/>
  <c r="I826" i="3"/>
  <c r="F730" i="3"/>
  <c r="I730" i="3"/>
  <c r="J730" i="3"/>
  <c r="H730" i="3"/>
  <c r="K730" i="3"/>
  <c r="J988" i="8"/>
  <c r="K988" i="8"/>
  <c r="K921" i="8"/>
  <c r="J921" i="8"/>
  <c r="H669" i="3"/>
  <c r="J669" i="3"/>
  <c r="I669" i="3"/>
  <c r="F669" i="3"/>
  <c r="K669" i="3"/>
  <c r="J664" i="3"/>
  <c r="F664" i="3"/>
  <c r="K664" i="3"/>
  <c r="I664" i="3"/>
  <c r="H664" i="3"/>
  <c r="K753" i="3"/>
  <c r="F753" i="3"/>
  <c r="H753" i="3"/>
  <c r="J753" i="3"/>
  <c r="I753" i="3"/>
  <c r="K984" i="8"/>
  <c r="J984" i="8"/>
  <c r="K914" i="3"/>
  <c r="J914" i="3"/>
  <c r="I914" i="3"/>
  <c r="H914" i="3"/>
  <c r="F914" i="3"/>
  <c r="H612" i="3"/>
  <c r="K612" i="3"/>
  <c r="J612" i="3"/>
  <c r="F612" i="3"/>
  <c r="I612" i="3"/>
  <c r="J876" i="3"/>
  <c r="K876" i="3"/>
  <c r="F876" i="3"/>
  <c r="I876" i="3"/>
  <c r="H876" i="3"/>
  <c r="K912" i="3"/>
  <c r="H912" i="3"/>
  <c r="F912" i="3"/>
  <c r="J912" i="3"/>
  <c r="I912" i="3"/>
  <c r="H648" i="3"/>
  <c r="K648" i="3"/>
  <c r="J648" i="3"/>
  <c r="F648" i="3"/>
  <c r="I648" i="3"/>
  <c r="K844" i="3"/>
  <c r="I844" i="3"/>
  <c r="H844" i="3"/>
  <c r="F844" i="3"/>
  <c r="J844" i="3"/>
  <c r="I694" i="3"/>
  <c r="F694" i="3"/>
  <c r="J694" i="3"/>
  <c r="K694" i="3"/>
  <c r="H694" i="3"/>
  <c r="H948" i="3"/>
  <c r="I948" i="3"/>
  <c r="K948" i="3"/>
  <c r="F948" i="3"/>
  <c r="J948" i="3"/>
  <c r="H761" i="3"/>
  <c r="K761" i="3"/>
  <c r="F761" i="3"/>
  <c r="J761" i="3"/>
  <c r="I761" i="3"/>
  <c r="J915" i="3"/>
  <c r="F915" i="3"/>
  <c r="K915" i="3"/>
  <c r="H915" i="3"/>
  <c r="I915" i="3"/>
  <c r="I953" i="3"/>
  <c r="K953" i="3"/>
  <c r="F953" i="3"/>
  <c r="J953" i="3"/>
  <c r="H953" i="3"/>
  <c r="K925" i="3"/>
  <c r="J925" i="3"/>
  <c r="I925" i="3"/>
  <c r="F925" i="3"/>
  <c r="H925" i="3"/>
  <c r="F841" i="3"/>
  <c r="K841" i="3"/>
  <c r="H841" i="3"/>
  <c r="J841" i="3"/>
  <c r="I841" i="3"/>
  <c r="J867" i="8"/>
  <c r="K867" i="8"/>
  <c r="K479" i="3"/>
  <c r="F479" i="3"/>
  <c r="I479" i="3"/>
  <c r="J479" i="3"/>
  <c r="H479" i="3"/>
  <c r="F853" i="3"/>
  <c r="I853" i="3"/>
  <c r="H853" i="3"/>
  <c r="K853" i="3"/>
  <c r="J853" i="3"/>
  <c r="J749" i="8"/>
  <c r="K749" i="8"/>
  <c r="F631" i="3"/>
  <c r="K631" i="3"/>
  <c r="H631" i="3"/>
  <c r="J631" i="3"/>
  <c r="I631" i="3"/>
  <c r="H1000" i="3"/>
  <c r="N994" i="2"/>
  <c r="I1000" i="3"/>
  <c r="O994" i="2"/>
  <c r="K1000" i="3"/>
  <c r="F1000" i="3"/>
  <c r="J1000" i="3"/>
  <c r="J800" i="3"/>
  <c r="F800" i="3"/>
  <c r="H800" i="3"/>
  <c r="I800" i="3"/>
  <c r="K800" i="3"/>
  <c r="H745" i="3"/>
  <c r="J745" i="3"/>
  <c r="I745" i="3"/>
  <c r="K745" i="3"/>
  <c r="F745" i="3"/>
  <c r="K702" i="3"/>
  <c r="I702" i="3"/>
  <c r="H702" i="3"/>
  <c r="F702" i="3"/>
  <c r="J702" i="3"/>
  <c r="F877" i="3"/>
  <c r="J877" i="3"/>
  <c r="I877" i="3"/>
  <c r="K877" i="3"/>
  <c r="H877" i="3"/>
  <c r="J865" i="8"/>
  <c r="K865" i="8"/>
  <c r="K808" i="8"/>
  <c r="J808" i="8"/>
  <c r="H879" i="3"/>
  <c r="J879" i="3"/>
  <c r="F879" i="3"/>
  <c r="I879" i="3"/>
  <c r="K879" i="3"/>
  <c r="K882" i="8"/>
  <c r="J882" i="8"/>
  <c r="K944" i="8"/>
  <c r="J944" i="8"/>
  <c r="K911" i="3"/>
  <c r="H911" i="3"/>
  <c r="F911" i="3"/>
  <c r="J911" i="3"/>
  <c r="I911" i="3"/>
  <c r="J976" i="8"/>
  <c r="K976" i="8"/>
  <c r="H792" i="3"/>
  <c r="J792" i="3"/>
  <c r="F792" i="3"/>
  <c r="K792" i="3"/>
  <c r="I792" i="3"/>
  <c r="J903" i="3"/>
  <c r="K903" i="3"/>
  <c r="I903" i="3"/>
  <c r="F903" i="3"/>
  <c r="H903" i="3"/>
  <c r="H689" i="3"/>
  <c r="I689" i="3"/>
  <c r="F689" i="3"/>
  <c r="J689" i="3"/>
  <c r="K689" i="3"/>
  <c r="K934" i="8"/>
  <c r="J934" i="8"/>
  <c r="H614" i="3"/>
  <c r="K614" i="3"/>
  <c r="J614" i="3"/>
  <c r="F614" i="3"/>
  <c r="I614" i="3"/>
  <c r="I585" i="3"/>
  <c r="F585" i="3"/>
  <c r="K585" i="3"/>
  <c r="J585" i="3"/>
  <c r="H585" i="3"/>
  <c r="J974" i="8"/>
  <c r="K974" i="8"/>
  <c r="H607" i="3"/>
  <c r="K607" i="3"/>
  <c r="I607" i="3"/>
  <c r="J607" i="3"/>
  <c r="F607" i="3"/>
  <c r="H742" i="3"/>
  <c r="K742" i="3"/>
  <c r="I742" i="3"/>
  <c r="F742" i="3"/>
  <c r="J742" i="3"/>
  <c r="J802" i="3"/>
  <c r="K802" i="3"/>
  <c r="I802" i="3"/>
  <c r="F802" i="3"/>
  <c r="H802" i="3"/>
  <c r="I467" i="3"/>
  <c r="F467" i="3"/>
  <c r="J467" i="3"/>
  <c r="H467" i="3"/>
  <c r="K467" i="3"/>
  <c r="H855" i="3"/>
  <c r="J855" i="3"/>
  <c r="K855" i="3"/>
  <c r="I855" i="3"/>
  <c r="F855" i="3"/>
  <c r="I884" i="3"/>
  <c r="F884" i="3"/>
  <c r="K884" i="3"/>
  <c r="H884" i="3"/>
  <c r="J884" i="3"/>
  <c r="F721" i="3"/>
  <c r="K721" i="3"/>
  <c r="I721" i="3"/>
  <c r="J721" i="3"/>
  <c r="H721" i="3"/>
  <c r="F736" i="3"/>
  <c r="J736" i="3"/>
  <c r="H736" i="3"/>
  <c r="K736" i="3"/>
  <c r="I736" i="3"/>
  <c r="F582" i="3"/>
  <c r="H582" i="3"/>
  <c r="I582" i="3"/>
  <c r="J582" i="3"/>
  <c r="K582" i="3"/>
  <c r="F542" i="3"/>
  <c r="K542" i="3"/>
  <c r="I542" i="3"/>
  <c r="J542" i="3"/>
  <c r="H542" i="3"/>
  <c r="H939" i="3"/>
  <c r="I939" i="3"/>
  <c r="J939" i="3"/>
  <c r="F939" i="3"/>
  <c r="K939" i="3"/>
  <c r="J540" i="3"/>
  <c r="K540" i="3"/>
  <c r="I540" i="3"/>
  <c r="H540" i="3"/>
  <c r="F540" i="3"/>
  <c r="I475" i="3"/>
  <c r="J475" i="3"/>
  <c r="H475" i="3"/>
  <c r="K475" i="3"/>
  <c r="F475" i="3"/>
  <c r="J816" i="3"/>
  <c r="I816" i="3"/>
  <c r="K816" i="3"/>
  <c r="H816" i="3"/>
  <c r="F816" i="3"/>
  <c r="J746" i="3"/>
  <c r="K746" i="3"/>
  <c r="F746" i="3"/>
  <c r="I746" i="3"/>
  <c r="H746" i="3"/>
  <c r="F666" i="3"/>
  <c r="K666" i="3"/>
  <c r="J666" i="3"/>
  <c r="H666" i="3"/>
  <c r="I666" i="3"/>
  <c r="K714" i="8"/>
  <c r="J714" i="8"/>
  <c r="K808" i="3"/>
  <c r="I808" i="3"/>
  <c r="H808" i="3"/>
  <c r="J808" i="3"/>
  <c r="F808" i="3"/>
  <c r="K574" i="3"/>
  <c r="I574" i="3"/>
  <c r="F574" i="3"/>
  <c r="H574" i="3"/>
  <c r="J574" i="3"/>
  <c r="K829" i="3"/>
  <c r="I829" i="3"/>
  <c r="F829" i="3"/>
  <c r="J829" i="3"/>
  <c r="H829" i="3"/>
  <c r="J526" i="3"/>
  <c r="K526" i="3"/>
  <c r="F526" i="3"/>
  <c r="I526" i="3"/>
  <c r="H526" i="3"/>
  <c r="K961" i="8"/>
  <c r="J961" i="8"/>
  <c r="I572" i="3"/>
  <c r="K572" i="3"/>
  <c r="H572" i="3"/>
  <c r="F572" i="3"/>
  <c r="J572" i="3"/>
  <c r="J490" i="3"/>
  <c r="K490" i="3"/>
  <c r="F490" i="3"/>
  <c r="I490" i="3"/>
  <c r="H490" i="3"/>
  <c r="H595" i="3"/>
  <c r="J595" i="3"/>
  <c r="I595" i="3"/>
  <c r="F595" i="3"/>
  <c r="K595" i="3"/>
  <c r="I705" i="3"/>
  <c r="J705" i="3"/>
  <c r="F705" i="3"/>
  <c r="H705" i="3"/>
  <c r="K705" i="3"/>
  <c r="J856" i="8"/>
  <c r="K856" i="8"/>
  <c r="F1001" i="3"/>
  <c r="O995" i="2"/>
  <c r="I1001" i="3"/>
  <c r="H1001" i="3"/>
  <c r="K1001" i="3"/>
  <c r="N995" i="2"/>
  <c r="J1001" i="3"/>
  <c r="H667" i="3"/>
  <c r="K667" i="3"/>
  <c r="I667" i="3"/>
  <c r="F667" i="3"/>
  <c r="J667" i="3"/>
  <c r="J834" i="8"/>
  <c r="K834" i="8"/>
  <c r="F828" i="3"/>
  <c r="I828" i="3"/>
  <c r="K828" i="3"/>
  <c r="J828" i="3"/>
  <c r="H828" i="3"/>
  <c r="K576" i="3"/>
  <c r="F576" i="3"/>
  <c r="J576" i="3"/>
  <c r="H576" i="3"/>
  <c r="I576" i="3"/>
  <c r="J577" i="3"/>
  <c r="K577" i="3"/>
  <c r="I577" i="3"/>
  <c r="H577" i="3"/>
  <c r="F577" i="3"/>
  <c r="K791" i="8"/>
  <c r="J791" i="8"/>
  <c r="F839" i="3"/>
  <c r="J839" i="3"/>
  <c r="H839" i="3"/>
  <c r="K839" i="3"/>
  <c r="I839" i="3"/>
  <c r="I988" i="3"/>
  <c r="J988" i="3"/>
  <c r="K988" i="3"/>
  <c r="F988" i="3"/>
  <c r="H988" i="3"/>
  <c r="F482" i="3"/>
  <c r="K482" i="3"/>
  <c r="J482" i="3"/>
  <c r="I482" i="3"/>
  <c r="H482" i="3"/>
  <c r="F996" i="3"/>
  <c r="K996" i="3"/>
  <c r="I996" i="3"/>
  <c r="J996" i="3"/>
  <c r="H996" i="3"/>
  <c r="K676" i="3"/>
  <c r="I676" i="3"/>
  <c r="J676" i="3"/>
  <c r="H676" i="3"/>
  <c r="F676" i="3"/>
  <c r="H678" i="3"/>
  <c r="K678" i="3"/>
  <c r="J678" i="3"/>
  <c r="I678" i="3"/>
  <c r="F678" i="3"/>
  <c r="F609" i="3"/>
  <c r="H609" i="3"/>
  <c r="I609" i="3"/>
  <c r="K609" i="3"/>
  <c r="J609" i="3"/>
  <c r="K883" i="8"/>
  <c r="J883" i="8"/>
  <c r="I941" i="3"/>
  <c r="J941" i="3"/>
  <c r="F941" i="3"/>
  <c r="K941" i="3"/>
  <c r="H941" i="3"/>
  <c r="K721" i="8"/>
  <c r="J721" i="8"/>
  <c r="K893" i="3"/>
  <c r="J893" i="3"/>
  <c r="F893" i="3"/>
  <c r="H893" i="3"/>
  <c r="I893" i="3"/>
  <c r="K781" i="3"/>
  <c r="H781" i="3"/>
  <c r="I781" i="3"/>
  <c r="J781" i="3"/>
  <c r="F781" i="3"/>
  <c r="K770" i="8"/>
  <c r="J770" i="8"/>
  <c r="F740" i="3"/>
  <c r="K740" i="3"/>
  <c r="I740" i="3"/>
  <c r="J740" i="3"/>
  <c r="H740" i="3"/>
  <c r="K854" i="3"/>
  <c r="J854" i="3"/>
  <c r="F854" i="3"/>
  <c r="H854" i="3"/>
  <c r="I854" i="3"/>
  <c r="K558" i="3"/>
  <c r="H558" i="3"/>
  <c r="F558" i="3"/>
  <c r="J558" i="3"/>
  <c r="I558" i="3"/>
  <c r="F685" i="3"/>
  <c r="J685" i="3"/>
  <c r="H685" i="3"/>
  <c r="K685" i="3"/>
  <c r="I685" i="3"/>
  <c r="K642" i="3"/>
  <c r="F642" i="3"/>
  <c r="J642" i="3"/>
  <c r="I642" i="3"/>
  <c r="H642" i="3"/>
  <c r="K719" i="3"/>
  <c r="J719" i="3"/>
  <c r="I719" i="3"/>
  <c r="F719" i="3"/>
  <c r="H719" i="3"/>
  <c r="F875" i="3"/>
  <c r="J875" i="3"/>
  <c r="H875" i="3"/>
  <c r="I875" i="3"/>
  <c r="K875" i="3"/>
  <c r="I483" i="3"/>
  <c r="H483" i="3"/>
  <c r="K483" i="3"/>
  <c r="J483" i="3"/>
  <c r="F483" i="3"/>
  <c r="H379" i="3"/>
  <c r="I379" i="3"/>
  <c r="F379" i="3"/>
  <c r="K379" i="3"/>
  <c r="J379" i="3"/>
  <c r="K864" i="3"/>
  <c r="F864" i="3"/>
  <c r="H864" i="3"/>
  <c r="J864" i="3"/>
  <c r="I864" i="3"/>
  <c r="I573" i="3"/>
  <c r="H573" i="3"/>
  <c r="F573" i="3"/>
  <c r="J573" i="3"/>
  <c r="K573" i="3"/>
  <c r="F604" i="3"/>
  <c r="H604" i="3"/>
  <c r="I604" i="3"/>
  <c r="J604" i="3"/>
  <c r="K604" i="3"/>
  <c r="J972" i="8"/>
  <c r="K972" i="8"/>
  <c r="I940" i="3"/>
  <c r="H940" i="3"/>
  <c r="K940" i="3"/>
  <c r="F940" i="3"/>
  <c r="J940" i="3"/>
  <c r="F498" i="3"/>
  <c r="I498" i="3"/>
  <c r="K498" i="3"/>
  <c r="H498" i="3"/>
  <c r="J498" i="3"/>
  <c r="K847" i="8"/>
  <c r="J847" i="8"/>
  <c r="H835" i="3"/>
  <c r="K835" i="3"/>
  <c r="I835" i="3"/>
  <c r="J835" i="3"/>
  <c r="F835" i="3"/>
  <c r="I723" i="3"/>
  <c r="J723" i="3"/>
  <c r="F723" i="3"/>
  <c r="K723" i="3"/>
  <c r="H723" i="3"/>
  <c r="J989" i="3"/>
  <c r="I989" i="3"/>
  <c r="K989" i="3"/>
  <c r="F989" i="3"/>
  <c r="H989" i="3"/>
  <c r="J852" i="8"/>
  <c r="K852" i="8"/>
  <c r="H583" i="3"/>
  <c r="I583" i="3"/>
  <c r="F583" i="3"/>
  <c r="K583" i="3"/>
  <c r="J583" i="3"/>
  <c r="J484" i="3"/>
  <c r="H484" i="3"/>
  <c r="K484" i="3"/>
  <c r="I484" i="3"/>
  <c r="F484" i="3"/>
  <c r="J626" i="3"/>
  <c r="I626" i="3"/>
  <c r="K626" i="3"/>
  <c r="F626" i="3"/>
  <c r="H626" i="3"/>
  <c r="J869" i="8"/>
  <c r="K869" i="8"/>
  <c r="J995" i="8"/>
  <c r="K995" i="8"/>
  <c r="F924" i="3"/>
  <c r="J924" i="3"/>
  <c r="H924" i="3"/>
  <c r="K924" i="3"/>
  <c r="I924" i="3"/>
  <c r="I881" i="3"/>
  <c r="J881" i="3"/>
  <c r="H881" i="3"/>
  <c r="F881" i="3"/>
  <c r="K881" i="3"/>
  <c r="I838" i="3"/>
  <c r="J838" i="3"/>
  <c r="F838" i="3"/>
  <c r="K838" i="3"/>
  <c r="H838" i="3"/>
  <c r="I960" i="3"/>
  <c r="H960" i="3"/>
  <c r="J960" i="3"/>
  <c r="F960" i="3"/>
  <c r="K960" i="3"/>
  <c r="I634" i="3"/>
  <c r="H634" i="3"/>
  <c r="K634" i="3"/>
  <c r="J634" i="3"/>
  <c r="F634" i="3"/>
  <c r="K698" i="3"/>
  <c r="H698" i="3"/>
  <c r="J698" i="3"/>
  <c r="I698" i="3"/>
  <c r="F698" i="3"/>
  <c r="J952" i="3"/>
  <c r="I952" i="3"/>
  <c r="K952" i="3"/>
  <c r="H952" i="3"/>
  <c r="F952" i="3"/>
  <c r="F959" i="3"/>
  <c r="I959" i="3"/>
  <c r="H959" i="3"/>
  <c r="J959" i="3"/>
  <c r="K959" i="3"/>
  <c r="F850" i="3"/>
  <c r="I850" i="3"/>
  <c r="K850" i="3"/>
  <c r="H850" i="3"/>
  <c r="J850" i="3"/>
  <c r="F688" i="3"/>
  <c r="J688" i="3"/>
  <c r="H688" i="3"/>
  <c r="I688" i="3"/>
  <c r="K688" i="3"/>
  <c r="H942" i="3"/>
  <c r="J942" i="3"/>
  <c r="F942" i="3"/>
  <c r="K942" i="3"/>
  <c r="I942" i="3"/>
  <c r="K1002" i="8"/>
  <c r="J1002" i="8"/>
  <c r="K510" i="3"/>
  <c r="H510" i="3"/>
  <c r="J510" i="3"/>
  <c r="I510" i="3"/>
  <c r="F510" i="3"/>
  <c r="I679" i="3"/>
  <c r="H679" i="3"/>
  <c r="F679" i="3"/>
  <c r="J679" i="3"/>
  <c r="K679" i="3"/>
  <c r="J961" i="3"/>
  <c r="I961" i="3"/>
  <c r="K961" i="3"/>
  <c r="H961" i="3"/>
  <c r="F961" i="3"/>
  <c r="F517" i="3"/>
  <c r="H517" i="3"/>
  <c r="J517" i="3"/>
  <c r="K517" i="3"/>
  <c r="I517" i="3"/>
  <c r="I937" i="3"/>
  <c r="K937" i="3"/>
  <c r="F937" i="3"/>
  <c r="H937" i="3"/>
  <c r="J937" i="3"/>
  <c r="K809" i="8"/>
  <c r="J809" i="8"/>
  <c r="F783" i="3"/>
  <c r="J783" i="3"/>
  <c r="K783" i="3"/>
  <c r="H783" i="3"/>
  <c r="I783" i="3"/>
  <c r="J775" i="3"/>
  <c r="I775" i="3"/>
  <c r="K775" i="3"/>
  <c r="H775" i="3"/>
  <c r="F775" i="3"/>
  <c r="K632" i="3"/>
  <c r="H632" i="3"/>
  <c r="F632" i="3"/>
  <c r="I632" i="3"/>
  <c r="J632" i="3"/>
  <c r="I531" i="3"/>
  <c r="J531" i="3"/>
  <c r="H531" i="3"/>
  <c r="K531" i="3"/>
  <c r="F531" i="3"/>
  <c r="H474" i="3"/>
  <c r="F474" i="3"/>
  <c r="I474" i="3"/>
  <c r="K474" i="3"/>
  <c r="J474" i="3"/>
  <c r="I874" i="3"/>
  <c r="H874" i="3"/>
  <c r="J874" i="3"/>
  <c r="F874" i="3"/>
  <c r="K874" i="3"/>
  <c r="I782" i="3"/>
  <c r="F782" i="3"/>
  <c r="J782" i="3"/>
  <c r="H782" i="3"/>
  <c r="K782" i="3"/>
  <c r="J635" i="3"/>
  <c r="I635" i="3"/>
  <c r="H635" i="3"/>
  <c r="K635" i="3"/>
  <c r="F635" i="3"/>
  <c r="I798" i="3"/>
  <c r="K798" i="3"/>
  <c r="J798" i="3"/>
  <c r="F798" i="3"/>
  <c r="H798" i="3"/>
  <c r="K766" i="3"/>
  <c r="F766" i="3"/>
  <c r="I766" i="3"/>
  <c r="H766" i="3"/>
  <c r="J766" i="3"/>
  <c r="H476" i="3"/>
  <c r="K476" i="3"/>
  <c r="F476" i="3"/>
  <c r="J476" i="3"/>
  <c r="I476" i="3"/>
  <c r="I764" i="3"/>
  <c r="F764" i="3"/>
  <c r="K764" i="3"/>
  <c r="J764" i="3"/>
  <c r="H764" i="3"/>
  <c r="K603" i="3"/>
  <c r="J603" i="3"/>
  <c r="H603" i="3"/>
  <c r="F603" i="3"/>
  <c r="I603" i="3"/>
  <c r="K863" i="3"/>
  <c r="H863" i="3"/>
  <c r="I863" i="3"/>
  <c r="J863" i="3"/>
  <c r="F863" i="3"/>
  <c r="J817" i="3"/>
  <c r="K817" i="3"/>
  <c r="H817" i="3"/>
  <c r="F817" i="3"/>
  <c r="I817" i="3"/>
  <c r="F480" i="3"/>
  <c r="I480" i="3"/>
  <c r="K480" i="3"/>
  <c r="J480" i="3"/>
  <c r="H480" i="3"/>
  <c r="I907" i="3"/>
  <c r="H907" i="3"/>
  <c r="F907" i="3"/>
  <c r="J907" i="3"/>
  <c r="K907" i="3"/>
  <c r="I991" i="3"/>
  <c r="J991" i="3"/>
  <c r="F991" i="3"/>
  <c r="H991" i="3"/>
  <c r="K991" i="3"/>
  <c r="J791" i="3"/>
  <c r="F791" i="3"/>
  <c r="I791" i="3"/>
  <c r="K791" i="3"/>
  <c r="H791" i="3"/>
  <c r="J696" i="8"/>
  <c r="K696" i="8"/>
  <c r="F747" i="3"/>
  <c r="J747" i="3"/>
  <c r="K747" i="3"/>
  <c r="H747" i="3"/>
  <c r="I747" i="3"/>
  <c r="J977" i="8"/>
  <c r="K977" i="8"/>
  <c r="H563" i="3"/>
  <c r="K563" i="3"/>
  <c r="J563" i="3"/>
  <c r="I563" i="3"/>
  <c r="F563" i="3"/>
  <c r="H860" i="3"/>
  <c r="F860" i="3"/>
  <c r="K860" i="3"/>
  <c r="I860" i="3"/>
  <c r="J860" i="3"/>
  <c r="K862" i="8"/>
  <c r="J862" i="8"/>
  <c r="K823" i="8"/>
  <c r="J823" i="8"/>
  <c r="K969" i="8"/>
  <c r="J969" i="8"/>
  <c r="F551" i="3"/>
  <c r="I551" i="3"/>
  <c r="H551" i="3"/>
  <c r="J551" i="3"/>
  <c r="K551" i="3"/>
  <c r="H865" i="3"/>
  <c r="I865" i="3"/>
  <c r="K865" i="3"/>
  <c r="J865" i="3"/>
  <c r="F865" i="3"/>
  <c r="F748" i="3"/>
  <c r="I748" i="3"/>
  <c r="K748" i="3"/>
  <c r="H748" i="3"/>
  <c r="J748" i="3"/>
  <c r="K932" i="8"/>
  <c r="J932" i="8"/>
  <c r="J716" i="8"/>
  <c r="K716" i="8"/>
  <c r="J774" i="8"/>
  <c r="K774" i="8"/>
  <c r="F485" i="3"/>
  <c r="H485" i="3"/>
  <c r="J485" i="3"/>
  <c r="I485" i="3"/>
  <c r="K485" i="3"/>
  <c r="I947" i="3"/>
  <c r="H947" i="3"/>
  <c r="J947" i="3"/>
  <c r="F947" i="3"/>
  <c r="K947" i="3"/>
  <c r="F858" i="3"/>
  <c r="I858" i="3"/>
  <c r="K858" i="3"/>
  <c r="J858" i="3"/>
  <c r="H858" i="3"/>
  <c r="F765" i="3"/>
  <c r="H765" i="3"/>
  <c r="I765" i="3"/>
  <c r="J765" i="3"/>
  <c r="K765" i="3"/>
  <c r="F652" i="3"/>
  <c r="J652" i="3"/>
  <c r="H652" i="3"/>
  <c r="K652" i="3"/>
  <c r="I652" i="3"/>
  <c r="H497" i="3"/>
  <c r="K497" i="3"/>
  <c r="F497" i="3"/>
  <c r="I497" i="3"/>
  <c r="J497" i="3"/>
  <c r="H752" i="3"/>
  <c r="J752" i="3"/>
  <c r="F752" i="3"/>
  <c r="K752" i="3"/>
  <c r="I752" i="3"/>
  <c r="K969" i="3"/>
  <c r="J969" i="3"/>
  <c r="F969" i="3"/>
  <c r="I969" i="3"/>
  <c r="H969" i="3"/>
  <c r="J746" i="8"/>
  <c r="K746" i="8"/>
  <c r="J825" i="3"/>
  <c r="I825" i="3"/>
  <c r="K825" i="3"/>
  <c r="H825" i="3"/>
  <c r="F825" i="3"/>
  <c r="J798" i="8"/>
  <c r="K798" i="8"/>
  <c r="J943" i="8"/>
  <c r="K943" i="8"/>
  <c r="J849" i="8"/>
  <c r="K849" i="8"/>
  <c r="K945" i="3"/>
  <c r="H945" i="3"/>
  <c r="F945" i="3"/>
  <c r="I945" i="3"/>
  <c r="J945" i="3"/>
  <c r="F720" i="3"/>
  <c r="H720" i="3"/>
  <c r="I720" i="3"/>
  <c r="J720" i="3"/>
  <c r="K720" i="3"/>
  <c r="H608" i="3"/>
  <c r="K608" i="3"/>
  <c r="F608" i="3"/>
  <c r="I608" i="3"/>
  <c r="J608" i="3"/>
  <c r="I805" i="3"/>
  <c r="K805" i="3"/>
  <c r="J805" i="3"/>
  <c r="F805" i="3"/>
  <c r="H805" i="3"/>
  <c r="H724" i="3"/>
  <c r="F724" i="3"/>
  <c r="K724" i="3"/>
  <c r="I724" i="3"/>
  <c r="J724" i="3"/>
</calcChain>
</file>

<file path=xl/sharedStrings.xml><?xml version="1.0" encoding="utf-8"?>
<sst xmlns="http://schemas.openxmlformats.org/spreadsheetml/2006/main" count="514" uniqueCount="170">
  <si>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</si>
  <si>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</si>
  <si>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</si>
  <si>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</si>
  <si>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</si>
  <si>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</si>
  <si>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</si>
  <si>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</si>
  <si>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</si>
  <si>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</si>
  <si>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</si>
  <si>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</si>
  <si>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</si>
  <si>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</si>
  <si>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</si>
  <si>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</si>
  <si>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</si>
  <si>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</si>
  <si>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</si>
  <si>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</si>
  <si>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</si>
  <si>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</si>
  <si>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</si>
  <si>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</si>
  <si>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</si>
  <si>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</si>
  <si>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</si>
  <si>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</si>
  <si>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</si>
  <si>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</si>
  <si>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</si>
  <si>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</si>
  <si>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</si>
  <si>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</si>
  <si>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</si>
  <si>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</si>
  <si>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</si>
  <si>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</si>
  <si>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</si>
  <si>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</si>
  <si>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</si>
  <si>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</si>
  <si>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</si>
  <si>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</si>
  <si>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</si>
  <si>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</si>
  <si>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</si>
  <si>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</si>
  <si>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</si>
  <si>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</si>
  <si>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</si>
  <si>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</si>
  <si>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</si>
  <si>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</si>
  <si>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</si>
  <si>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</si>
  <si>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</si>
  <si>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</si>
  <si>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</si>
  <si>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</si>
  <si>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</si>
  <si>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</si>
  <si>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</si>
  <si>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</si>
  <si>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</si>
  <si>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</si>
  <si>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</si>
  <si>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</si>
  <si>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Watford</t>
  </si>
  <si>
    <t>Sheffield United</t>
  </si>
  <si>
    <t>Blackburn</t>
  </si>
  <si>
    <t>QPR</t>
  </si>
  <si>
    <t>Blackpool</t>
  </si>
  <si>
    <t>Reading</t>
  </si>
  <si>
    <t>Cardiff</t>
  </si>
  <si>
    <t>Hull</t>
  </si>
  <si>
    <t>Bristol City</t>
  </si>
  <si>
    <t>Luton</t>
  </si>
  <si>
    <t>Birmingham</t>
  </si>
  <si>
    <t>Middlesbrough</t>
  </si>
  <si>
    <t>West Brom</t>
  </si>
  <si>
    <t>Millwall</t>
  </si>
  <si>
    <t>Stoke</t>
  </si>
  <si>
    <t>Rotherham</t>
  </si>
  <si>
    <t>Swansea</t>
  </si>
  <si>
    <t>Preston</t>
  </si>
  <si>
    <t>Sunderland</t>
  </si>
  <si>
    <t>E1</t>
  </si>
  <si>
    <t>Gateshead</t>
  </si>
  <si>
    <t>Wrexham</t>
  </si>
  <si>
    <t>EC</t>
  </si>
  <si>
    <t>Wigan</t>
  </si>
  <si>
    <t>Huddersfield</t>
  </si>
  <si>
    <t>Coventry</t>
  </si>
  <si>
    <t>Accrington</t>
  </si>
  <si>
    <t>Ipswich</t>
  </si>
  <si>
    <t>Bolton</t>
  </si>
  <si>
    <t>Charlton</t>
  </si>
  <si>
    <t>Bristol Rvs</t>
  </si>
  <si>
    <t>Morecambe</t>
  </si>
  <si>
    <t>Cambridge</t>
  </si>
  <si>
    <t>Lincoln</t>
  </si>
  <si>
    <t>Derby</t>
  </si>
  <si>
    <t>Plymouth</t>
  </si>
  <si>
    <t>Exeter</t>
  </si>
  <si>
    <t>Milton Keynes Dons</t>
  </si>
  <si>
    <t>Fleetwood Town</t>
  </si>
  <si>
    <t>Wycombe</t>
  </si>
  <si>
    <t>Forest Green</t>
  </si>
  <si>
    <t>Shrewsbury</t>
  </si>
  <si>
    <t>Oxford</t>
  </si>
  <si>
    <t>Burton</t>
  </si>
  <si>
    <t>Port Vale</t>
  </si>
  <si>
    <t>Cheltenham</t>
  </si>
  <si>
    <t>Portsmouth</t>
  </si>
  <si>
    <t>Peterboro</t>
  </si>
  <si>
    <t>Sheffield Weds</t>
  </si>
  <si>
    <t>Barnsley</t>
  </si>
  <si>
    <t>Bradford</t>
  </si>
  <si>
    <t>Walsall</t>
  </si>
  <si>
    <t>Carlisle</t>
  </si>
  <si>
    <t>Rochdale</t>
  </si>
  <si>
    <t>Colchester</t>
  </si>
  <si>
    <t>Hartlepool</t>
  </si>
  <si>
    <t>Crewe</t>
  </si>
  <si>
    <t>Stevenage</t>
  </si>
  <si>
    <t>Doncaster</t>
  </si>
  <si>
    <t>Mansfield</t>
  </si>
  <si>
    <t>Gillingham</t>
  </si>
  <si>
    <t>Swindon</t>
  </si>
  <si>
    <t>Leyton Orient</t>
  </si>
  <si>
    <t>Newport County</t>
  </si>
  <si>
    <t>Grimsby</t>
  </si>
  <si>
    <t>Northampton</t>
  </si>
  <si>
    <t>Barrow</t>
  </si>
  <si>
    <t>Salford</t>
  </si>
  <si>
    <t>Crawley Town</t>
  </si>
  <si>
    <t>AFC Wimbledon</t>
  </si>
  <si>
    <t>Sutton</t>
  </si>
  <si>
    <t>Harrogate</t>
  </si>
  <si>
    <t>Aldershot</t>
  </si>
  <si>
    <t>Barnet</t>
  </si>
  <si>
    <t>Bromley</t>
  </si>
  <si>
    <t>Eastleigh</t>
  </si>
  <si>
    <t>Dag and Red</t>
  </si>
  <si>
    <t>Notts County</t>
  </si>
  <si>
    <t>Dorking</t>
  </si>
  <si>
    <t>Maidstone</t>
  </si>
  <si>
    <t>Maidenhead</t>
  </si>
  <si>
    <t>Halifax</t>
  </si>
  <si>
    <t>Oldham</t>
  </si>
  <si>
    <t>Chesterfield</t>
  </si>
  <si>
    <t>Scunthorpe</t>
  </si>
  <si>
    <t>Boreham Wood</t>
  </si>
  <si>
    <t>Solihull</t>
  </si>
  <si>
    <t>Altrincham</t>
  </si>
  <si>
    <t>Southend</t>
  </si>
  <si>
    <t>Torquay</t>
  </si>
  <si>
    <t>Yeovil</t>
  </si>
  <si>
    <t>York</t>
  </si>
  <si>
    <t>Wealdstone</t>
  </si>
  <si>
    <t>Woking</t>
  </si>
  <si>
    <t>E2</t>
  </si>
  <si>
    <t>E3</t>
  </si>
  <si>
    <t>Burnley</t>
  </si>
  <si>
    <t>Stockport</t>
  </si>
  <si>
    <t>Tranmere</t>
  </si>
  <si>
    <t>Norwich</t>
  </si>
  <si>
    <t>13/09/2022</t>
  </si>
  <si>
    <t>14/09/2022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</si>
</sst>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1.0533218816775407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1.0524934496338532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1.0484438729518561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1.050305669221034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1.042106143326367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1.0513686083765104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1.0575635508862022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1.0581003177923753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1.0475117579190587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1.0500631329117833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1.0581003177923753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1.0587691192107669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1.0555202493807025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1.0502857379813271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1.0602107487113226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1.0532159430726011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1.0611367580726192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1.0581003177923753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1.0611367580726192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1.0503245504598744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1.056895036351561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1.0587691192107669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1.0475615653703467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1.0550761118040843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1.0513726059103246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1.056895036351561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1.0597968244159457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1.0475615653703467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1.0570323013866483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1.0556120689697279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1.0674111222252509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1.0749435315745663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1.0643567077555702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1.0682468217514451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1.0757988792885387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1.0682468217514451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1.064224351228114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1.0750214632810238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1.0703838499014962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1.0682468217514451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1.0693912214495154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1.0674111222252509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1.0439719885779606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1.050186013602848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1.050305669221034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1.0533067630678474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1.0502085589023142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1.042106143326367</v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1.0254172482192649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9.3268608377041176</v>
      </c>
      <c r="I2" s="6">
        <f>IF('Log_working_3-way'!$D2="","",'True_Odds_Calculator_3-way'!O3/'True_Odds_Calculator_3-way'!B3-1)</f>
        <v>8.0468499692591404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2.7436344628685827E-2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1.0251946356496986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12.254575241527961</v>
      </c>
      <c r="I3" s="6">
        <f>IF('Log_working_3-way'!$D3="","",'True_Odds_Calculator_3-way'!O4/'True_Odds_Calculator_3-way'!B4-1)</f>
        <v>8.2728743742670208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2.7296014995891849E-2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1.025402967740751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10.981947499672209</v>
      </c>
      <c r="I4" s="6">
        <f>IF('Log_working_3-way'!$D4="","",'True_Odds_Calculator_3-way'!O5/'True_Odds_Calculator_3-way'!B5-1)</f>
        <v>8.0462678991381171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2.7502453658854842E-2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1.0297101343885127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31.109543511789255</v>
      </c>
      <c r="I5" s="6">
        <f>IF('Log_working_3-way'!$D5="","",'True_Odds_Calculator_3-way'!O6/'True_Odds_Calculator_3-way'!B6-1)</f>
        <v>6.3371916085235132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2.8649387937485615E-2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1.0265375298490562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7.3152774675781966</v>
      </c>
      <c r="I6" s="6">
        <f>IF('Log_working_3-way'!$D6="","",'True_Odds_Calculator_3-way'!O7/'True_Odds_Calculator_3-way'!B7-1)</f>
        <v>7.0310156040908325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2.818447593133655E-2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1.0250541123065708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8.0510489990659089</v>
      </c>
      <c r="I7" s="6">
        <f>IF('Log_working_3-way'!$D7="","",'True_Odds_Calculator_3-way'!O8/'True_Odds_Calculator_3-way'!B8-1)</f>
        <v>8.3914977770485955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2.6959688736523768E-2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1.032593954361035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19.91588051479383</v>
      </c>
      <c r="I8" s="6">
        <f>IF('Log_working_3-way'!$D8="","",'True_Odds_Calculator_3-way'!O9/'True_Odds_Calculator_3-way'!B9-1)</f>
        <v>7.1229706095050993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3.4300960472082975E-2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1.0358158628491361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4.5768629658980133</v>
      </c>
      <c r="I9" s="6">
        <f>IF('Log_working_3-way'!$D9="","",'True_Odds_Calculator_3-way'!O10/'True_Odds_Calculator_3-way'!B10-1)</f>
        <v>5.7189005745326655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3.6151751745699956E-2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1.0359611371728525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30.914778428244531</v>
      </c>
      <c r="I10" s="6">
        <f>IF('Log_working_3-way'!$D10="","",'True_Odds_Calculator_3-way'!O11/'True_Odds_Calculator_3-way'!B11-1)</f>
        <v>5.2561222908114109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3.4926886759240272E-2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1.0312810540837887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10.348483263227704</v>
      </c>
      <c r="I11" s="6">
        <f>IF('Log_working_3-way'!$D11="","",'True_Odds_Calculator_3-way'!O12/'True_Odds_Calculator_3-way'!B12-1)</f>
        <v>6.4661811493506729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3.3466671698302974E-2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1.0530403840249862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50.983921265381753</v>
      </c>
      <c r="I12" s="6">
        <f>IF('Log_working_3-way'!$D12="","",'True_Odds_Calculator_3-way'!O13/'True_Odds_Calculator_3-way'!B13-1)</f>
        <v>2.8769318548269429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4.0047434448568175E-2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1.0356583063296663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3.3525098095943431</v>
      </c>
      <c r="I13" s="6">
        <f>IF('Log_working_3-way'!$D13="","",'True_Odds_Calculator_3-way'!O14/'True_Odds_Calculator_3-way'!B14-1)</f>
        <v>6.8821643156752552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3.5662919369514823E-2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1.0304115203554713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10.593901863661715</v>
      </c>
      <c r="I14" s="6">
        <f>IF('Log_working_3-way'!$D14="","",'True_Odds_Calculator_3-way'!O15/'True_Odds_Calculator_3-way'!B15-1)</f>
        <v>7.1355536866615417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3.2701230534839532E-2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1.0462056194609735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0.26016226881605986</v>
      </c>
      <c r="I15" s="6">
        <f>IF('Log_working_3-way'!$D15="","",'True_Odds_Calculator_3-way'!O16/'True_Odds_Calculator_3-way'!B16-1)</f>
        <v>3.1701571875220802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3.6471636471636426E-2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1.0403521316268303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35.730202782244476</v>
      </c>
      <c r="I16" s="6">
        <f>IF('Log_working_3-way'!$D16="","",'True_Odds_Calculator_3-way'!O17/'True_Odds_Calculator_3-way'!B17-1)</f>
        <v>4.412880673262193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3.7400958412016738E-2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1.0348930598575272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24.391689864773696</v>
      </c>
      <c r="I17" s="6">
        <f>IF('Log_working_3-way'!$D17="","",'True_Odds_Calculator_3-way'!O18/'True_Odds_Calculator_3-way'!B18-1)</f>
        <v>6.091009959592097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3.5712391613356154E-2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1.0308345934852741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9.3362787842049233</v>
      </c>
      <c r="I18" s="6">
        <f>IF('Log_working_3-way'!$D18="","",'True_Odds_Calculator_3-way'!O19/'True_Odds_Calculator_3-way'!B19-1)</f>
        <v>8.2768817897019247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3.3220305666125993E-2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1.0336796950139753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23.159849657307099</v>
      </c>
      <c r="I19" s="6">
        <f>IF('Log_working_3-way'!$D19="","",'True_Odds_Calculator_3-way'!O20/'True_Odds_Calculator_3-way'!B20-1)</f>
        <v>5.9834228400124569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3.4774651109585886E-2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1.0308037291263821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14.001861746245645</v>
      </c>
      <c r="I20" s="6">
        <f>IF('Log_working_3-way'!$D20="","",'True_Odds_Calculator_3-way'!O21/'True_Odds_Calculator_3-way'!B21-1)</f>
        <v>8.3347103933180033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3.3207162033807469E-2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1.0323303834887634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22.021149605501478</v>
      </c>
      <c r="I21" s="6">
        <f>IF('Log_working_3-way'!$D21="","",'True_Odds_Calculator_3-way'!O22/'True_Odds_Calculator_3-way'!B22-1)</f>
        <v>6.4236984996370454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3.3630392599163228E-2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1.0328654647896252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4.8390081298765013</v>
      </c>
      <c r="I22" s="6">
        <f>IF('Log_working_3-way'!$D22="","",'True_Odds_Calculator_3-way'!O23/'True_Odds_Calculator_3-way'!B23-1)</f>
        <v>7.0328368951316982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3.3884683740591504E-2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1.0353037124340554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27.84844247801983</v>
      </c>
      <c r="I23" s="6">
        <f>IF('Log_working_3-way'!$D23="","",'True_Odds_Calculator_3-way'!O24/'True_Odds_Calculator_3-way'!B24-1)</f>
        <v>6.4961048575539158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3.5083653078565424E-2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1.0311722517740589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7.5241652170947155</v>
      </c>
      <c r="I24" s="6">
        <f>IF('Log_working_3-way'!$D24="","",'True_Odds_Calculator_3-way'!O25/'True_Odds_Calculator_3-way'!B25-1)</f>
        <v>6.681657762667963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3.2971500435035273E-2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1.0303065017123287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10.513592867050589</v>
      </c>
      <c r="I25" s="6">
        <f>IF('Log_working_3-way'!$D25="","",'True_Odds_Calculator_3-way'!O26/'True_Odds_Calculator_3-way'!B26-1)</f>
        <v>8.3388870039635279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3.2745082984114493E-2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1.0392757716748939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35.766580999052195</v>
      </c>
      <c r="I26" s="6">
        <f>IF('Log_working_3-way'!$D26="","",'True_Odds_Calculator_3-way'!O27/'True_Odds_Calculator_3-way'!B27-1)</f>
        <v>4.5224362522557078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3.6374515485963155E-2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1.0324532008461347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7.5626315941276587</v>
      </c>
      <c r="I27" s="6">
        <f>IF('Log_working_3-way'!$D27="","",'True_Odds_Calculator_3-way'!O28/'True_Odds_Calculator_3-way'!B28-1)</f>
        <v>7.2648238470865927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3.4461152882205415E-2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1.0360925175715885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26.304221566991671</v>
      </c>
      <c r="I28" s="6">
        <f>IF('Log_working_3-way'!$D28="","",'True_Odds_Calculator_3-way'!O29/'True_Odds_Calculator_3-way'!B29-1)</f>
        <v>7.2027081153579999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3.6226040568202889E-2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1.0316428286850474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18.110797705172072</v>
      </c>
      <c r="I29" s="6">
        <f>IF('Log_working_3-way'!$D29="","",'True_Odds_Calculator_3-way'!O30/'True_Odds_Calculator_3-way'!B30-1)</f>
        <v>7.2234794500959296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3.3608681567865117E-2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1.0303709761017468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13.434257283880028</v>
      </c>
      <c r="I30" s="6">
        <f>IF('Log_working_3-way'!$D30="","",'True_Odds_Calculator_3-way'!O31/'True_Odds_Calculator_3-way'!B31-1)</f>
        <v>8.167000358437452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3.2775744640151316E-2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1.0374937483816999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28.433226433490098</v>
      </c>
      <c r="I31" s="6">
        <f>IF('Log_working_3-way'!$D31="","",'True_Odds_Calculator_3-way'!O32/'True_Odds_Calculator_3-way'!B32-1)</f>
        <v>6.3583066083725246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3.7062615101289165E-2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1.0427490359571672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18.770650278124705</v>
      </c>
      <c r="I32" s="6">
        <f>IF('Log_working_3-way'!$D32="","",'True_Odds_Calculator_3-way'!O33/'True_Odds_Calculator_3-way'!B33-1)</f>
        <v>6.5503367114413882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4.5041854169763251E-2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1.0420959552736144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16.042511349320005</v>
      </c>
      <c r="I33" s="6">
        <f>IF('Log_working_3-way'!$D33="","",'True_Odds_Calculator_3-way'!O34/'True_Odds_Calculator_3-way'!B34-1)</f>
        <v>5.8803830975566243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4.4647372093364668E-2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1.0476816431433638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30.207851837969695</v>
      </c>
      <c r="I34" s="6">
        <f>IF('Log_working_3-way'!$D34="","",'True_Odds_Calculator_3-way'!O35/'True_Odds_Calculator_3-way'!B35-1)</f>
        <v>5.9437192590712202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4.6309159439220204E-2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1.0546070894034132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32.694199888316071</v>
      </c>
      <c r="I35" s="6">
        <f>IF('Log_working_3-way'!$D35="","",'True_Odds_Calculator_3-way'!O36/'True_Odds_Calculator_3-way'!B36-1)</f>
        <v>6.0605995860674069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5.1541188682557415E-2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1.0415153907499997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17.753622515773515</v>
      </c>
      <c r="I36" s="6">
        <f>IF('Log_working_3-way'!$D36="","",'True_Odds_Calculator_3-way'!O37/'True_Odds_Calculator_3-way'!B37-1)</f>
        <v>7.5863604253975385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4.3993877336362841E-2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1.0406991388520224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12.959724670888177</v>
      </c>
      <c r="I37" s="6">
        <f>IF('Log_working_3-way'!$D37="","",'True_Odds_Calculator_3-way'!O38/'True_Odds_Calculator_3-way'!B38-1)</f>
        <v>6.9126316249541562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4.3567546358050047E-2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1.0455556518841187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22.641208632970287</v>
      </c>
      <c r="I38" s="6">
        <f>IF('Log_working_3-way'!$D38="","",'True_Odds_Calculator_3-way'!O39/'True_Odds_Calculator_3-way'!B39-1)</f>
        <v>6.2886089403607359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4.6979575449444422E-2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1.0724198231005564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52.66074495447004</v>
      </c>
      <c r="I39" s="6">
        <f>IF('Log_working_3-way'!$D39="","",'True_Odds_Calculator_3-way'!O40/'True_Odds_Calculator_3-way'!B40-1)</f>
        <v>2.1840119869434065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5.3513294720578308E-2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1.0511761489729969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3.3535961240913599</v>
      </c>
      <c r="I40" s="6">
        <f>IF('Log_working_3-way'!$D40="","",'True_Odds_Calculator_3-way'!O41/'True_Odds_Calculator_3-way'!B41-1)</f>
        <v>4.4836248266594554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4.8721462390527215E-2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1.0450108806806924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23.630824606695434</v>
      </c>
      <c r="I41" s="6">
        <f>IF('Log_working_3-way'!$D41="","",'True_Odds_Calculator_3-way'!O42/'True_Odds_Calculator_3-way'!B42-1)</f>
        <v>6.1750622793112644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4.6137080487960169E-2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1.0595332189725364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44.960779464660895</v>
      </c>
      <c r="I42" s="6">
        <f>IF('Log_working_3-way'!$D42="","",'True_Odds_Calculator_3-way'!O43/'True_Odds_Calculator_3-way'!B43-1)</f>
        <v>3.2240120686059095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4.9270904534062465E-2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1.0413580653891366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13.498198557521082</v>
      </c>
      <c r="I43" s="6">
        <f>IF('Log_working_3-way'!$D43="","",'True_Odds_Calculator_3-way'!O44/'True_Odds_Calculator_3-way'!B44-1)</f>
        <v>7.13939359047429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4.428661150649571E-2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1.0264963566658458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20.243738092883383</v>
      </c>
      <c r="I44" s="6">
        <f>IF('Log_working_3-way'!$D44="","",'True_Odds_Calculator_3-way'!O45/'True_Odds_Calculator_3-way'!B45-1)</f>
        <v>7.5664065871997419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2.7877867414741964E-2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1.0263534940453773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16.168708659556781</v>
      </c>
      <c r="I45" s="6">
        <f>IF('Log_working_3-way'!$D45="","",'True_Odds_Calculator_3-way'!O46/'True_Odds_Calculator_3-way'!B46-1)</f>
        <v>8.321514950895093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2.8273053133272219E-2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1.0321672871739402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32.969916067961819</v>
      </c>
      <c r="I46" s="6">
        <f>IF('Log_working_3-way'!$D46="","",'True_Odds_Calculator_3-way'!O47/'True_Odds_Calculator_3-way'!B47-1)</f>
        <v>4.8859397996618315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3.0699622410881089E-2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1.0262794929551207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17.071317481110597</v>
      </c>
      <c r="I47" s="6">
        <f>IF('Log_working_3-way'!$D47="","",'True_Odds_Calculator_3-way'!O48/'True_Odds_Calculator_3-way'!B48-1)</f>
        <v>7.8244900575491432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2.8097290201409608E-2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1.0253773063590967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11.776271381860072</v>
      </c>
      <c r="I48" s="6">
        <f>IF('Log_working_3-way'!$D48="","",'True_Odds_Calculator_3-way'!O49/'True_Odds_Calculator_3-way'!B49-1)</f>
        <v>8.1577143361113773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2.7490245905479327E-2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1.037103174438226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45.148240943432867</v>
      </c>
      <c r="I49" s="6">
        <f>IF('Log_working_3-way'!$D49="","",'True_Odds_Calculator_3-way'!O50/'True_Odds_Calculator_3-way'!B50-1)</f>
        <v>3.5655100711726178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3.0644391018294082E-2</v>
      </c>
    </row>
    <row r="50" spans="4:11" x14ac:dyDescent="0.25">
      <c r="D50" t="str">
        <f>solve_for_c('True_Odds_Calculator_3-way'!A51,'True_Odds_Calculator_3-way'!B51,'True_Odds_Calculator_3-way'!C51,'Log_working_3-way'!B$1,'Log_working_3-way'!B$2)</f>
        <v/>
      </c>
      <c r="F50" s="6" t="str">
        <f>IF('Log_working_3-way'!D50="","",1/'True_Odds_Calculator_3-way'!N51+1/'True_Odds_Calculator_3-way'!O51+1/'True_Odds_Calculator_3-way'!#REF!-1)</f>
        <v/>
      </c>
      <c r="H50" s="6" t="str">
        <f>IF('Log_working_3-way'!$D50="","",'True_Odds_Calculator_3-way'!N51/'True_Odds_Calculator_3-way'!A51-1)</f>
        <v/>
      </c>
      <c r="I50" s="6" t="str">
        <f>IF('Log_working_3-way'!$D50="","",'True_Odds_Calculator_3-way'!O51/'True_Odds_Calculator_3-way'!B51-1)</f>
        <v/>
      </c>
      <c r="J50" s="6" t="str">
        <f>IF('Log_working_3-way'!$D50="","",'True_Odds_Calculator_3-way'!#REF!/'True_Odds_Calculator_3-way'!C51-1)</f>
        <v/>
      </c>
      <c r="K50" s="6" t="str">
        <f>IF('Log_working_3-way'!$D50="","",1/'True_Odds_Calculator_3-way'!A51+1/'True_Odds_Calculator_3-way'!B51+1/'True_Odds_Calculator_3-way'!C51-1)</f>
        <v/>
      </c>
    </row>
    <row r="51" spans="4:11" x14ac:dyDescent="0.25">
      <c r="D51" t="str">
        <f>solve_for_c('True_Odds_Calculator_3-way'!A52,'True_Odds_Calculator_3-way'!B52,'True_Odds_Calculator_3-way'!C52,'Log_working_3-way'!B$1,'Log_working_3-way'!B$2)</f>
        <v/>
      </c>
      <c r="F51" s="6" t="str">
        <f>IF('Log_working_3-way'!D51="","",1/'True_Odds_Calculator_3-way'!N52+1/'True_Odds_Calculator_3-way'!O52+1/'True_Odds_Calculator_3-way'!#REF!-1)</f>
        <v/>
      </c>
      <c r="H51" s="6" t="str">
        <f>IF('Log_working_3-way'!$D51="","",'True_Odds_Calculator_3-way'!N52/'True_Odds_Calculator_3-way'!A52-1)</f>
        <v/>
      </c>
      <c r="I51" s="6" t="str">
        <f>IF('Log_working_3-way'!$D51="","",'True_Odds_Calculator_3-way'!O52/'True_Odds_Calculator_3-way'!B52-1)</f>
        <v/>
      </c>
      <c r="J51" s="6" t="str">
        <f>IF('Log_working_3-way'!$D51="","",'True_Odds_Calculator_3-way'!#REF!/'True_Odds_Calculator_3-way'!C52-1)</f>
        <v/>
      </c>
      <c r="K51" s="6" t="str">
        <f>IF('Log_working_3-way'!$D51="","",1/'True_Odds_Calculator_3-way'!A52+1/'True_Odds_Calculator_3-way'!B52+1/'True_Odds_Calculator_3-way'!C52-1)</f>
        <v/>
      </c>
    </row>
    <row r="52" spans="4:11" x14ac:dyDescent="0.25">
      <c r="D52" t="str">
        <f>solve_for_c('True_Odds_Calculator_3-way'!A53,'True_Odds_Calculator_3-way'!B53,'True_Odds_Calculator_3-way'!C53,'Log_working_3-way'!B$1,'Log_working_3-way'!B$2)</f>
        <v/>
      </c>
      <c r="F52" s="6" t="str">
        <f>IF('Log_working_3-way'!D52="","",1/'True_Odds_Calculator_3-way'!N53+1/'True_Odds_Calculator_3-way'!O53+1/'True_Odds_Calculator_3-way'!#REF!-1)</f>
        <v/>
      </c>
      <c r="H52" s="6" t="str">
        <f>IF('Log_working_3-way'!$D52="","",'True_Odds_Calculator_3-way'!N53/'True_Odds_Calculator_3-way'!A53-1)</f>
        <v/>
      </c>
      <c r="I52" s="6" t="str">
        <f>IF('Log_working_3-way'!$D52="","",'True_Odds_Calculator_3-way'!O53/'True_Odds_Calculator_3-way'!B53-1)</f>
        <v/>
      </c>
      <c r="J52" s="6" t="str">
        <f>IF('Log_working_3-way'!$D52="","",'True_Odds_Calculator_3-way'!#REF!/'True_Odds_Calculator_3-way'!C53-1)</f>
        <v/>
      </c>
      <c r="K52" s="6" t="str">
        <f>IF('Log_working_3-way'!$D52="","",1/'True_Odds_Calculator_3-way'!A53+1/'True_Odds_Calculator_3-way'!B53+1/'True_Odds_Calculator_3-way'!C53-1)</f>
        <v/>
      </c>
    </row>
    <row r="53" spans="4:11" x14ac:dyDescent="0.25">
      <c r="D53" t="str">
        <f>solve_for_c('True_Odds_Calculator_3-way'!A54,'True_Odds_Calculator_3-way'!B54,'True_Odds_Calculator_3-way'!C54,'Log_working_3-way'!B$1,'Log_working_3-way'!B$2)</f>
        <v/>
      </c>
      <c r="F53" s="6" t="str">
        <f>IF('Log_working_3-way'!D53="","",1/'True_Odds_Calculator_3-way'!N54+1/'True_Odds_Calculator_3-way'!O54+1/'True_Odds_Calculator_3-way'!#REF!-1)</f>
        <v/>
      </c>
      <c r="H53" s="6" t="str">
        <f>IF('Log_working_3-way'!$D53="","",'True_Odds_Calculator_3-way'!N54/'True_Odds_Calculator_3-way'!A54-1)</f>
        <v/>
      </c>
      <c r="I53" s="6" t="str">
        <f>IF('Log_working_3-way'!$D53="","",'True_Odds_Calculator_3-way'!O54/'True_Odds_Calculator_3-way'!B54-1)</f>
        <v/>
      </c>
      <c r="J53" s="6" t="str">
        <f>IF('Log_working_3-way'!$D53="","",'True_Odds_Calculator_3-way'!#REF!/'True_Odds_Calculator_3-way'!C54-1)</f>
        <v/>
      </c>
      <c r="K53" s="6" t="str">
        <f>IF('Log_working_3-way'!$D53="","",1/'True_Odds_Calculator_3-way'!A54+1/'True_Odds_Calculator_3-way'!B54+1/'True_Odds_Calculator_3-way'!C54-1)</f>
        <v/>
      </c>
    </row>
    <row r="54" spans="4:11" x14ac:dyDescent="0.25">
      <c r="D54" t="str">
        <f>solve_for_c('True_Odds_Calculator_3-way'!A55,'True_Odds_Calculator_3-way'!B55,'True_Odds_Calculator_3-way'!C55,'Log_working_3-way'!B$1,'Log_working_3-way'!B$2)</f>
        <v/>
      </c>
      <c r="F54" s="6" t="str">
        <f>IF('Log_working_3-way'!D54="","",1/'True_Odds_Calculator_3-way'!N55+1/'True_Odds_Calculator_3-way'!O55+1/'True_Odds_Calculator_3-way'!#REF!-1)</f>
        <v/>
      </c>
      <c r="H54" s="6" t="str">
        <f>IF('Log_working_3-way'!$D54="","",'True_Odds_Calculator_3-way'!N55/'True_Odds_Calculator_3-way'!A55-1)</f>
        <v/>
      </c>
      <c r="I54" s="6" t="str">
        <f>IF('Log_working_3-way'!$D54="","",'True_Odds_Calculator_3-way'!O55/'True_Odds_Calculator_3-way'!B55-1)</f>
        <v/>
      </c>
      <c r="J54" s="6" t="str">
        <f>IF('Log_working_3-way'!$D54="","",'True_Odds_Calculator_3-way'!#REF!/'True_Odds_Calculator_3-way'!C55-1)</f>
        <v/>
      </c>
      <c r="K54" s="6" t="str">
        <f>IF('Log_working_3-way'!$D54="","",1/'True_Odds_Calculator_3-way'!A55+1/'True_Odds_Calculator_3-way'!B55+1/'True_Odds_Calculator_3-way'!C55-1)</f>
        <v/>
      </c>
    </row>
    <row r="55" spans="4:11" x14ac:dyDescent="0.25">
      <c r="D55" t="str">
        <f>solve_for_c('True_Odds_Calculator_3-way'!A56,'True_Odds_Calculator_3-way'!B56,'True_Odds_Calculator_3-way'!C56,'Log_working_3-way'!B$1,'Log_working_3-way'!B$2)</f>
        <v/>
      </c>
      <c r="F55" s="6" t="str">
        <f>IF('Log_working_3-way'!D55="","",1/'True_Odds_Calculator_3-way'!N56+1/'True_Odds_Calculator_3-way'!O56+1/'True_Odds_Calculator_3-way'!#REF!-1)</f>
        <v/>
      </c>
      <c r="H55" s="6" t="str">
        <f>IF('Log_working_3-way'!$D55="","",'True_Odds_Calculator_3-way'!N56/'True_Odds_Calculator_3-way'!A56-1)</f>
        <v/>
      </c>
      <c r="I55" s="6" t="str">
        <f>IF('Log_working_3-way'!$D55="","",'True_Odds_Calculator_3-way'!O56/'True_Odds_Calculator_3-way'!B56-1)</f>
        <v/>
      </c>
      <c r="J55" s="6" t="str">
        <f>IF('Log_working_3-way'!$D55="","",'True_Odds_Calculator_3-way'!#REF!/'True_Odds_Calculator_3-way'!C56-1)</f>
        <v/>
      </c>
      <c r="K55" s="6" t="str">
        <f>IF('Log_working_3-way'!$D55="","",1/'True_Odds_Calculator_3-way'!A56+1/'True_Odds_Calculator_3-way'!B56+1/'True_Odds_Calculator_3-way'!C56-1)</f>
        <v/>
      </c>
    </row>
    <row r="56" spans="4:11" x14ac:dyDescent="0.25">
      <c r="D56" t="str">
        <f>solve_for_c('True_Odds_Calculator_3-way'!A57,'True_Odds_Calculator_3-way'!B57,'True_Odds_Calculator_3-way'!C57,'Log_working_3-way'!B$1,'Log_working_3-way'!B$2)</f>
        <v/>
      </c>
      <c r="F56" s="6" t="str">
        <f>IF('Log_working_3-way'!D56="","",1/'True_Odds_Calculator_3-way'!N57+1/'True_Odds_Calculator_3-way'!O57+1/'True_Odds_Calculator_3-way'!#REF!-1)</f>
        <v/>
      </c>
      <c r="H56" s="6" t="str">
        <f>IF('Log_working_3-way'!$D56="","",'True_Odds_Calculator_3-way'!N57/'True_Odds_Calculator_3-way'!A57-1)</f>
        <v/>
      </c>
      <c r="I56" s="6" t="str">
        <f>IF('Log_working_3-way'!$D56="","",'True_Odds_Calculator_3-way'!O57/'True_Odds_Calculator_3-way'!B57-1)</f>
        <v/>
      </c>
      <c r="J56" s="6" t="str">
        <f>IF('Log_working_3-way'!$D56="","",'True_Odds_Calculator_3-way'!#REF!/'True_Odds_Calculator_3-way'!C57-1)</f>
        <v/>
      </c>
      <c r="K56" s="6" t="str">
        <f>IF('Log_working_3-way'!$D56="","",1/'True_Odds_Calculator_3-way'!A57+1/'True_Odds_Calculator_3-way'!B57+1/'True_Odds_Calculator_3-way'!C57-1)</f>
        <v/>
      </c>
    </row>
    <row r="57" spans="4:11" x14ac:dyDescent="0.25">
      <c r="D57" t="str">
        <f>solve_for_c('True_Odds_Calculator_3-way'!A58,'True_Odds_Calculator_3-way'!B58,'True_Odds_Calculator_3-way'!C58,'Log_working_3-way'!B$1,'Log_working_3-way'!B$2)</f>
        <v/>
      </c>
      <c r="F57" s="6" t="str">
        <f>IF('Log_working_3-way'!D57="","",1/'True_Odds_Calculator_3-way'!N58+1/'True_Odds_Calculator_3-way'!O58+1/'True_Odds_Calculator_3-way'!#REF!-1)</f>
        <v/>
      </c>
      <c r="H57" s="6" t="str">
        <f>IF('Log_working_3-way'!$D57="","",'True_Odds_Calculator_3-way'!N58/'True_Odds_Calculator_3-way'!A58-1)</f>
        <v/>
      </c>
      <c r="I57" s="6" t="str">
        <f>IF('Log_working_3-way'!$D57="","",'True_Odds_Calculator_3-way'!O58/'True_Odds_Calculator_3-way'!B58-1)</f>
        <v/>
      </c>
      <c r="J57" s="6" t="str">
        <f>IF('Log_working_3-way'!$D57="","",'True_Odds_Calculator_3-way'!#REF!/'True_Odds_Calculator_3-way'!C58-1)</f>
        <v/>
      </c>
      <c r="K57" s="6" t="str">
        <f>IF('Log_working_3-way'!$D57="","",1/'True_Odds_Calculator_3-way'!A58+1/'True_Odds_Calculator_3-way'!B58+1/'True_Odds_Calculator_3-way'!C58-1)</f>
        <v/>
      </c>
    </row>
    <row r="58" spans="4:11" x14ac:dyDescent="0.25">
      <c r="D58" t="str">
        <f>solve_for_c('True_Odds_Calculator_3-way'!A59,'True_Odds_Calculator_3-way'!B59,'True_Odds_Calculator_3-way'!C59,'Log_working_3-way'!B$1,'Log_working_3-way'!B$2)</f>
        <v/>
      </c>
      <c r="F58" s="6" t="str">
        <f>IF('Log_working_3-way'!D58="","",1/'True_Odds_Calculator_3-way'!N59+1/'True_Odds_Calculator_3-way'!O59+1/'True_Odds_Calculator_3-way'!#REF!-1)</f>
        <v/>
      </c>
      <c r="H58" s="6" t="str">
        <f>IF('Log_working_3-way'!$D58="","",'True_Odds_Calculator_3-way'!N59/'True_Odds_Calculator_3-way'!A59-1)</f>
        <v/>
      </c>
      <c r="I58" s="6" t="str">
        <f>IF('Log_working_3-way'!$D58="","",'True_Odds_Calculator_3-way'!O59/'True_Odds_Calculator_3-way'!B59-1)</f>
        <v/>
      </c>
      <c r="J58" s="6" t="str">
        <f>IF('Log_working_3-way'!$D58="","",'True_Odds_Calculator_3-way'!#REF!/'True_Odds_Calculator_3-way'!C59-1)</f>
        <v/>
      </c>
      <c r="K58" s="6" t="str">
        <f>IF('Log_working_3-way'!$D58="","",1/'True_Odds_Calculator_3-way'!A59+1/'True_Odds_Calculator_3-way'!B59+1/'True_Odds_Calculator_3-way'!C59-1)</f>
        <v/>
      </c>
    </row>
    <row r="59" spans="4:11" x14ac:dyDescent="0.25">
      <c r="D59" t="str">
        <f>solve_for_c('True_Odds_Calculator_3-way'!A60,'True_Odds_Calculator_3-way'!B60,'True_Odds_Calculator_3-way'!C60,'Log_working_3-way'!B$1,'Log_working_3-way'!B$2)</f>
        <v/>
      </c>
      <c r="F59" s="6" t="str">
        <f>IF('Log_working_3-way'!D59="","",1/'True_Odds_Calculator_3-way'!N60+1/'True_Odds_Calculator_3-way'!O60+1/'True_Odds_Calculator_3-way'!#REF!-1)</f>
        <v/>
      </c>
      <c r="H59" s="6" t="str">
        <f>IF('Log_working_3-way'!$D59="","",'True_Odds_Calculator_3-way'!N60/'True_Odds_Calculator_3-way'!A60-1)</f>
        <v/>
      </c>
      <c r="I59" s="6" t="str">
        <f>IF('Log_working_3-way'!$D59="","",'True_Odds_Calculator_3-way'!O60/'True_Odds_Calculator_3-way'!B60-1)</f>
        <v/>
      </c>
      <c r="J59" s="6" t="str">
        <f>IF('Log_working_3-way'!$D59="","",'True_Odds_Calculator_3-way'!#REF!/'True_Odds_Calculator_3-way'!C60-1)</f>
        <v/>
      </c>
      <c r="K59" s="6" t="str">
        <f>IF('Log_working_3-way'!$D59="","",1/'True_Odds_Calculator_3-way'!A60+1/'True_Odds_Calculator_3-way'!B60+1/'True_Odds_Calculator_3-way'!C60-1)</f>
        <v/>
      </c>
    </row>
    <row r="60" spans="4:11" x14ac:dyDescent="0.25">
      <c r="D60" t="str">
        <f>solve_for_c('True_Odds_Calculator_3-way'!A61,'True_Odds_Calculator_3-way'!B61,'True_Odds_Calculator_3-way'!C61,'Log_working_3-way'!B$1,'Log_working_3-way'!B$2)</f>
        <v/>
      </c>
      <c r="F60" s="6" t="str">
        <f>IF('Log_working_3-way'!D60="","",1/'True_Odds_Calculator_3-way'!N61+1/'True_Odds_Calculator_3-way'!O61+1/'True_Odds_Calculator_3-way'!#REF!-1)</f>
        <v/>
      </c>
      <c r="H60" s="6" t="str">
        <f>IF('Log_working_3-way'!$D60="","",'True_Odds_Calculator_3-way'!N61/'True_Odds_Calculator_3-way'!A61-1)</f>
        <v/>
      </c>
      <c r="I60" s="6" t="str">
        <f>IF('Log_working_3-way'!$D60="","",'True_Odds_Calculator_3-way'!O61/'True_Odds_Calculator_3-way'!B61-1)</f>
        <v/>
      </c>
      <c r="J60" s="6" t="str">
        <f>IF('Log_working_3-way'!$D60="","",'True_Odds_Calculator_3-way'!#REF!/'True_Odds_Calculator_3-way'!C61-1)</f>
        <v/>
      </c>
      <c r="K60" s="6" t="str">
        <f>IF('Log_working_3-way'!$D60="","",1/'True_Odds_Calculator_3-way'!A61+1/'True_Odds_Calculator_3-way'!B61+1/'True_Odds_Calculator_3-way'!C61-1)</f>
        <v/>
      </c>
    </row>
    <row r="61" spans="4:11" x14ac:dyDescent="0.25">
      <c r="D61" t="str">
        <f>solve_for_c('True_Odds_Calculator_3-way'!A62,'True_Odds_Calculator_3-way'!B62,'True_Odds_Calculator_3-way'!C62,'Log_working_3-way'!B$1,'Log_working_3-way'!B$2)</f>
        <v/>
      </c>
      <c r="F61" s="6" t="str">
        <f>IF('Log_working_3-way'!D61="","",1/'True_Odds_Calculator_3-way'!N62+1/'True_Odds_Calculator_3-way'!O62+1/'True_Odds_Calculator_3-way'!#REF!-1)</f>
        <v/>
      </c>
      <c r="H61" s="6" t="str">
        <f>IF('Log_working_3-way'!$D61="","",'True_Odds_Calculator_3-way'!N62/'True_Odds_Calculator_3-way'!A62-1)</f>
        <v/>
      </c>
      <c r="I61" s="6" t="str">
        <f>IF('Log_working_3-way'!$D61="","",'True_Odds_Calculator_3-way'!O62/'True_Odds_Calculator_3-way'!B62-1)</f>
        <v/>
      </c>
      <c r="J61" s="6" t="str">
        <f>IF('Log_working_3-way'!$D61="","",'True_Odds_Calculator_3-way'!#REF!/'True_Odds_Calculator_3-way'!C62-1)</f>
        <v/>
      </c>
      <c r="K61" s="6" t="str">
        <f>IF('Log_working_3-way'!$D61="","",1/'True_Odds_Calculator_3-way'!A62+1/'True_Odds_Calculator_3-way'!B62+1/'True_Odds_Calculator_3-way'!C62-1)</f>
        <v/>
      </c>
    </row>
    <row r="62" spans="4:11" x14ac:dyDescent="0.25">
      <c r="D62" t="str">
        <f>solve_for_c('True_Odds_Calculator_3-way'!A63,'True_Odds_Calculator_3-way'!B63,'True_Odds_Calculator_3-way'!C63,'Log_working_3-way'!B$1,'Log_working_3-way'!B$2)</f>
        <v/>
      </c>
      <c r="F62" s="6" t="str">
        <f>IF('Log_working_3-way'!D62="","",1/'True_Odds_Calculator_3-way'!N63+1/'True_Odds_Calculator_3-way'!O63+1/'True_Odds_Calculator_3-way'!#REF!-1)</f>
        <v/>
      </c>
      <c r="H62" s="6" t="str">
        <f>IF('Log_working_3-way'!$D62="","",'True_Odds_Calculator_3-way'!N63/'True_Odds_Calculator_3-way'!A63-1)</f>
        <v/>
      </c>
      <c r="I62" s="6" t="str">
        <f>IF('Log_working_3-way'!$D62="","",'True_Odds_Calculator_3-way'!O63/'True_Odds_Calculator_3-way'!B63-1)</f>
        <v/>
      </c>
      <c r="J62" s="6" t="str">
        <f>IF('Log_working_3-way'!$D62="","",'True_Odds_Calculator_3-way'!#REF!/'True_Odds_Calculator_3-way'!C63-1)</f>
        <v/>
      </c>
      <c r="K62" s="6" t="str">
        <f>IF('Log_working_3-way'!$D62="","",1/'True_Odds_Calculator_3-way'!A63+1/'True_Odds_Calculator_3-way'!B63+1/'True_Odds_Calculator_3-way'!C63-1)</f>
        <v/>
      </c>
    </row>
    <row r="63" spans="4:11" x14ac:dyDescent="0.25">
      <c r="D63" t="str">
        <f>solve_for_c('True_Odds_Calculator_3-way'!A64,'True_Odds_Calculator_3-way'!B64,'True_Odds_Calculator_3-way'!C64,'Log_working_3-way'!B$1,'Log_working_3-way'!B$2)</f>
        <v/>
      </c>
      <c r="F63" s="6" t="str">
        <f>IF('Log_working_3-way'!D63="","",1/'True_Odds_Calculator_3-way'!N64+1/'True_Odds_Calculator_3-way'!O64+1/'True_Odds_Calculator_3-way'!#REF!-1)</f>
        <v/>
      </c>
      <c r="H63" s="6" t="str">
        <f>IF('Log_working_3-way'!$D63="","",'True_Odds_Calculator_3-way'!N64/'True_Odds_Calculator_3-way'!A64-1)</f>
        <v/>
      </c>
      <c r="I63" s="6" t="str">
        <f>IF('Log_working_3-way'!$D63="","",'True_Odds_Calculator_3-way'!O64/'True_Odds_Calculator_3-way'!B64-1)</f>
        <v/>
      </c>
      <c r="J63" s="6" t="str">
        <f>IF('Log_working_3-way'!$D63="","",'True_Odds_Calculator_3-way'!#REF!/'True_Odds_Calculator_3-way'!C64-1)</f>
        <v/>
      </c>
      <c r="K63" s="6" t="str">
        <f>IF('Log_working_3-way'!$D63="","",1/'True_Odds_Calculator_3-way'!A64+1/'True_Odds_Calculator_3-way'!B64+1/'True_Odds_Calculator_3-way'!C64-1)</f>
        <v/>
      </c>
    </row>
    <row r="64" spans="4:11" x14ac:dyDescent="0.25">
      <c r="D64" t="str">
        <f>solve_for_c('True_Odds_Calculator_3-way'!A65,'True_Odds_Calculator_3-way'!B65,'True_Odds_Calculator_3-way'!C65,'Log_working_3-way'!B$1,'Log_working_3-way'!B$2)</f>
        <v/>
      </c>
      <c r="F64" s="6" t="str">
        <f>IF('Log_working_3-way'!D64="","",1/'True_Odds_Calculator_3-way'!N65+1/'True_Odds_Calculator_3-way'!O65+1/'True_Odds_Calculator_3-way'!#REF!-1)</f>
        <v/>
      </c>
      <c r="H64" s="6" t="str">
        <f>IF('Log_working_3-way'!$D64="","",'True_Odds_Calculator_3-way'!N65/'True_Odds_Calculator_3-way'!A65-1)</f>
        <v/>
      </c>
      <c r="I64" s="6" t="str">
        <f>IF('Log_working_3-way'!$D64="","",'True_Odds_Calculator_3-way'!O65/'True_Odds_Calculator_3-way'!B65-1)</f>
        <v/>
      </c>
      <c r="J64" s="6" t="str">
        <f>IF('Log_working_3-way'!$D64="","",'True_Odds_Calculator_3-way'!#REF!/'True_Odds_Calculator_3-way'!C65-1)</f>
        <v/>
      </c>
      <c r="K64" s="6" t="str">
        <f>IF('Log_working_3-way'!$D64="","",1/'True_Odds_Calculator_3-way'!A65+1/'True_Odds_Calculator_3-way'!B65+1/'True_Odds_Calculator_3-way'!C65-1)</f>
        <v/>
      </c>
    </row>
    <row r="65" spans="4:11" x14ac:dyDescent="0.25">
      <c r="D65" t="str">
        <f>solve_for_c('True_Odds_Calculator_3-way'!A66,'True_Odds_Calculator_3-way'!B66,'True_Odds_Calculator_3-way'!C66,'Log_working_3-way'!B$1,'Log_working_3-way'!B$2)</f>
        <v/>
      </c>
      <c r="F65" s="6" t="str">
        <f>IF('Log_working_3-way'!D65="","",1/'True_Odds_Calculator_3-way'!N66+1/'True_Odds_Calculator_3-way'!O66+1/'True_Odds_Calculator_3-way'!#REF!-1)</f>
        <v/>
      </c>
      <c r="H65" s="6" t="str">
        <f>IF('Log_working_3-way'!$D65="","",'True_Odds_Calculator_3-way'!N66/'True_Odds_Calculator_3-way'!A66-1)</f>
        <v/>
      </c>
      <c r="I65" s="6" t="str">
        <f>IF('Log_working_3-way'!$D65="","",'True_Odds_Calculator_3-way'!O66/'True_Odds_Calculator_3-way'!B66-1)</f>
        <v/>
      </c>
      <c r="J65" s="6" t="str">
        <f>IF('Log_working_3-way'!$D65="","",'True_Odds_Calculator_3-way'!#REF!/'True_Odds_Calculator_3-way'!C66-1)</f>
        <v/>
      </c>
      <c r="K65" s="6" t="str">
        <f>IF('Log_working_3-way'!$D65="","",1/'True_Odds_Calculator_3-way'!A66+1/'True_Odds_Calculator_3-way'!B66+1/'True_Odds_Calculator_3-way'!C66-1)</f>
        <v/>
      </c>
    </row>
    <row r="66" spans="4:11" x14ac:dyDescent="0.25">
      <c r="D66" t="str">
        <f>solve_for_c('True_Odds_Calculator_3-way'!A67,'True_Odds_Calculator_3-way'!B67,'True_Odds_Calculator_3-way'!C67,'Log_working_3-way'!B$1,'Log_working_3-way'!B$2)</f>
        <v/>
      </c>
      <c r="F66" s="6" t="str">
        <f>IF('Log_working_3-way'!D66="","",1/'True_Odds_Calculator_3-way'!N67+1/'True_Odds_Calculator_3-way'!O67+1/'True_Odds_Calculator_3-way'!#REF!-1)</f>
        <v/>
      </c>
      <c r="H66" s="6" t="str">
        <f>IF('Log_working_3-way'!$D66="","",'True_Odds_Calculator_3-way'!N67/'True_Odds_Calculator_3-way'!A67-1)</f>
        <v/>
      </c>
      <c r="I66" s="6" t="str">
        <f>IF('Log_working_3-way'!$D66="","",'True_Odds_Calculator_3-way'!O67/'True_Odds_Calculator_3-way'!B67-1)</f>
        <v/>
      </c>
      <c r="J66" s="6" t="str">
        <f>IF('Log_working_3-way'!$D66="","",'True_Odds_Calculator_3-way'!#REF!/'True_Odds_Calculator_3-way'!C67-1)</f>
        <v/>
      </c>
      <c r="K66" s="6" t="str">
        <f>IF('Log_working_3-way'!$D66="","",1/'True_Odds_Calculator_3-way'!A67+1/'True_Odds_Calculator_3-way'!B67+1/'True_Odds_Calculator_3-way'!C67-1)</f>
        <v/>
      </c>
    </row>
    <row r="67" spans="4:11" x14ac:dyDescent="0.25">
      <c r="D67" t="str">
        <f>solve_for_c('True_Odds_Calculator_3-way'!A68,'True_Odds_Calculator_3-way'!B68,'True_Odds_Calculator_3-way'!C68,'Log_working_3-way'!B$1,'Log_working_3-way'!B$2)</f>
        <v/>
      </c>
      <c r="F67" s="6" t="str">
        <f>IF('Log_working_3-way'!D67="","",1/'True_Odds_Calculator_3-way'!N68+1/'True_Odds_Calculator_3-way'!O68+1/'True_Odds_Calculator_3-way'!#REF!-1)</f>
        <v/>
      </c>
      <c r="H67" s="6" t="str">
        <f>IF('Log_working_3-way'!$D67="","",'True_Odds_Calculator_3-way'!N68/'True_Odds_Calculator_3-way'!A68-1)</f>
        <v/>
      </c>
      <c r="I67" s="6" t="str">
        <f>IF('Log_working_3-way'!$D67="","",'True_Odds_Calculator_3-way'!O68/'True_Odds_Calculator_3-way'!B68-1)</f>
        <v/>
      </c>
      <c r="J67" s="6" t="str">
        <f>IF('Log_working_3-way'!$D67="","",'True_Odds_Calculator_3-way'!#REF!/'True_Odds_Calculator_3-way'!C68-1)</f>
        <v/>
      </c>
      <c r="K67" s="6" t="str">
        <f>IF('Log_working_3-way'!$D67="","",1/'True_Odds_Calculator_3-way'!A68+1/'True_Odds_Calculator_3-way'!B68+1/'True_Odds_Calculator_3-way'!C68-1)</f>
        <v/>
      </c>
    </row>
    <row r="68" spans="4:11" x14ac:dyDescent="0.25">
      <c r="D68" t="str">
        <f>solve_for_c('True_Odds_Calculator_3-way'!A69,'True_Odds_Calculator_3-way'!B69,'True_Odds_Calculator_3-way'!C69,'Log_working_3-way'!B$1,'Log_working_3-way'!B$2)</f>
        <v/>
      </c>
      <c r="F68" s="6" t="str">
        <f>IF('Log_working_3-way'!D68="","",1/'True_Odds_Calculator_3-way'!N69+1/'True_Odds_Calculator_3-way'!O69+1/'True_Odds_Calculator_3-way'!#REF!-1)</f>
        <v/>
      </c>
      <c r="H68" s="6" t="str">
        <f>IF('Log_working_3-way'!$D68="","",'True_Odds_Calculator_3-way'!N69/'True_Odds_Calculator_3-way'!A69-1)</f>
        <v/>
      </c>
      <c r="I68" s="6" t="str">
        <f>IF('Log_working_3-way'!$D68="","",'True_Odds_Calculator_3-way'!O69/'True_Odds_Calculator_3-way'!B69-1)</f>
        <v/>
      </c>
      <c r="J68" s="6" t="str">
        <f>IF('Log_working_3-way'!$D68="","",'True_Odds_Calculator_3-way'!#REF!/'True_Odds_Calculator_3-way'!C69-1)</f>
        <v/>
      </c>
      <c r="K68" s="6" t="str">
        <f>IF('Log_working_3-way'!$D68="","",1/'True_Odds_Calculator_3-way'!A69+1/'True_Odds_Calculator_3-way'!B69+1/'True_Odds_Calculator_3-way'!C69-1)</f>
        <v/>
      </c>
    </row>
    <row r="69" spans="4:11" x14ac:dyDescent="0.25">
      <c r="D69" t="str">
        <f>solve_for_c('True_Odds_Calculator_3-way'!A70,'True_Odds_Calculator_3-way'!B70,'True_Odds_Calculator_3-way'!C70,'Log_working_3-way'!B$1,'Log_working_3-way'!B$2)</f>
        <v/>
      </c>
      <c r="F69" s="6" t="str">
        <f>IF('Log_working_3-way'!D69="","",1/'True_Odds_Calculator_3-way'!N70+1/'True_Odds_Calculator_3-way'!O70+1/'True_Odds_Calculator_3-way'!#REF!-1)</f>
        <v/>
      </c>
      <c r="H69" s="6" t="str">
        <f>IF('Log_working_3-way'!$D69="","",'True_Odds_Calculator_3-way'!N70/'True_Odds_Calculator_3-way'!A70-1)</f>
        <v/>
      </c>
      <c r="I69" s="6" t="str">
        <f>IF('Log_working_3-way'!$D69="","",'True_Odds_Calculator_3-way'!O70/'True_Odds_Calculator_3-way'!B70-1)</f>
        <v/>
      </c>
      <c r="J69" s="6" t="str">
        <f>IF('Log_working_3-way'!$D69="","",'True_Odds_Calculator_3-way'!#REF!/'True_Odds_Calculator_3-way'!C70-1)</f>
        <v/>
      </c>
      <c r="K69" s="6" t="str">
        <f>IF('Log_working_3-way'!$D69="","",1/'True_Odds_Calculator_3-way'!A70+1/'True_Odds_Calculator_3-way'!B70+1/'True_Odds_Calculator_3-way'!C70-1)</f>
        <v/>
      </c>
    </row>
    <row r="70" spans="4:11" x14ac:dyDescent="0.25">
      <c r="D70" t="str">
        <f>solve_for_c('True_Odds_Calculator_3-way'!A71,'True_Odds_Calculator_3-way'!B71,'True_Odds_Calculator_3-way'!C71,'Log_working_3-way'!B$1,'Log_working_3-way'!B$2)</f>
        <v/>
      </c>
      <c r="F70" s="6" t="str">
        <f>IF('Log_working_3-way'!D70="","",1/'True_Odds_Calculator_3-way'!N71+1/'True_Odds_Calculator_3-way'!O71+1/'True_Odds_Calculator_3-way'!#REF!-1)</f>
        <v/>
      </c>
      <c r="H70" s="6" t="str">
        <f>IF('Log_working_3-way'!$D70="","",'True_Odds_Calculator_3-way'!N71/'True_Odds_Calculator_3-way'!A71-1)</f>
        <v/>
      </c>
      <c r="I70" s="6" t="str">
        <f>IF('Log_working_3-way'!$D70="","",'True_Odds_Calculator_3-way'!O71/'True_Odds_Calculator_3-way'!B71-1)</f>
        <v/>
      </c>
      <c r="J70" s="6" t="str">
        <f>IF('Log_working_3-way'!$D70="","",'True_Odds_Calculator_3-way'!#REF!/'True_Odds_Calculator_3-way'!C71-1)</f>
        <v/>
      </c>
      <c r="K70" s="6" t="str">
        <f>IF('Log_working_3-way'!$D70="","",1/'True_Odds_Calculator_3-way'!A71+1/'True_Odds_Calculator_3-way'!B71+1/'True_Odds_Calculator_3-way'!C71-1)</f>
        <v/>
      </c>
    </row>
    <row r="71" spans="4:11" x14ac:dyDescent="0.25">
      <c r="D71" t="str">
        <f>solve_for_c('True_Odds_Calculator_3-way'!A72,'True_Odds_Calculator_3-way'!B72,'True_Odds_Calculator_3-way'!C72,'Log_working_3-way'!B$1,'Log_working_3-way'!B$2)</f>
        <v/>
      </c>
      <c r="F71" s="6" t="str">
        <f>IF('Log_working_3-way'!D71="","",1/'True_Odds_Calculator_3-way'!N72+1/'True_Odds_Calculator_3-way'!O72+1/'True_Odds_Calculator_3-way'!#REF!-1)</f>
        <v/>
      </c>
      <c r="H71" s="6" t="str">
        <f>IF('Log_working_3-way'!$D71="","",'True_Odds_Calculator_3-way'!N72/'True_Odds_Calculator_3-way'!A72-1)</f>
        <v/>
      </c>
      <c r="I71" s="6" t="str">
        <f>IF('Log_working_3-way'!$D71="","",'True_Odds_Calculator_3-way'!O72/'True_Odds_Calculator_3-way'!B72-1)</f>
        <v/>
      </c>
      <c r="J71" s="6" t="str">
        <f>IF('Log_working_3-way'!$D71="","",'True_Odds_Calculator_3-way'!#REF!/'True_Odds_Calculator_3-way'!C72-1)</f>
        <v/>
      </c>
      <c r="K71" s="6" t="str">
        <f>IF('Log_working_3-way'!$D71="","",1/'True_Odds_Calculator_3-way'!A72+1/'True_Odds_Calculator_3-way'!B72+1/'True_Odds_Calculator_3-way'!C72-1)</f>
        <v/>
      </c>
    </row>
    <row r="72" spans="4:11" x14ac:dyDescent="0.25">
      <c r="D72" t="str">
        <f>solve_for_c('True_Odds_Calculator_3-way'!A73,'True_Odds_Calculator_3-way'!B73,'True_Odds_Calculator_3-way'!C73,'Log_working_3-way'!B$1,'Log_working_3-way'!B$2)</f>
        <v/>
      </c>
      <c r="F72" s="6" t="str">
        <f>IF('Log_working_3-way'!D72="","",1/'True_Odds_Calculator_3-way'!N73+1/'True_Odds_Calculator_3-way'!O73+1/'True_Odds_Calculator_3-way'!#REF!-1)</f>
        <v/>
      </c>
      <c r="H72" s="6" t="str">
        <f>IF('Log_working_3-way'!$D72="","",'True_Odds_Calculator_3-way'!N73/'True_Odds_Calculator_3-way'!A73-1)</f>
        <v/>
      </c>
      <c r="I72" s="6" t="str">
        <f>IF('Log_working_3-way'!$D72="","",'True_Odds_Calculator_3-way'!O73/'True_Odds_Calculator_3-way'!B73-1)</f>
        <v/>
      </c>
      <c r="J72" s="6" t="str">
        <f>IF('Log_working_3-way'!$D72="","",'True_Odds_Calculator_3-way'!#REF!/'True_Odds_Calculator_3-way'!C73-1)</f>
        <v/>
      </c>
      <c r="K72" s="6" t="str">
        <f>IF('Log_working_3-way'!$D72="","",1/'True_Odds_Calculator_3-way'!A73+1/'True_Odds_Calculator_3-way'!B73+1/'True_Odds_Calculator_3-way'!C73-1)</f>
        <v/>
      </c>
    </row>
    <row r="73" spans="4:11" x14ac:dyDescent="0.25">
      <c r="D73" t="str">
        <f>solve_for_c('True_Odds_Calculator_3-way'!A74,'True_Odds_Calculator_3-way'!B74,'True_Odds_Calculator_3-way'!C74,'Log_working_3-way'!B$1,'Log_working_3-way'!B$2)</f>
        <v/>
      </c>
      <c r="F73" s="6" t="str">
        <f>IF('Log_working_3-way'!D73="","",1/'True_Odds_Calculator_3-way'!N74+1/'True_Odds_Calculator_3-way'!O74+1/'True_Odds_Calculator_3-way'!#REF!-1)</f>
        <v/>
      </c>
      <c r="H73" s="6" t="str">
        <f>IF('Log_working_3-way'!$D73="","",'True_Odds_Calculator_3-way'!N74/'True_Odds_Calculator_3-way'!A74-1)</f>
        <v/>
      </c>
      <c r="I73" s="6" t="str">
        <f>IF('Log_working_3-way'!$D73="","",'True_Odds_Calculator_3-way'!O74/'True_Odds_Calculator_3-way'!B74-1)</f>
        <v/>
      </c>
      <c r="J73" s="6" t="str">
        <f>IF('Log_working_3-way'!$D73="","",'True_Odds_Calculator_3-way'!#REF!/'True_Odds_Calculator_3-way'!C74-1)</f>
        <v/>
      </c>
      <c r="K73" s="6" t="str">
        <f>IF('Log_working_3-way'!$D73="","",1/'True_Odds_Calculator_3-way'!A74+1/'True_Odds_Calculator_3-way'!B74+1/'True_Odds_Calculator_3-way'!C74-1)</f>
        <v/>
      </c>
    </row>
    <row r="74" spans="4:11" x14ac:dyDescent="0.25">
      <c r="D74" t="str">
        <f>solve_for_c('True_Odds_Calculator_3-way'!A75,'True_Odds_Calculator_3-way'!B75,'True_Odds_Calculator_3-way'!C75,'Log_working_3-way'!B$1,'Log_working_3-way'!B$2)</f>
        <v/>
      </c>
      <c r="F74" s="6" t="str">
        <f>IF('Log_working_3-way'!D74="","",1/'True_Odds_Calculator_3-way'!N75+1/'True_Odds_Calculator_3-way'!O75+1/'True_Odds_Calculator_3-way'!#REF!-1)</f>
        <v/>
      </c>
      <c r="H74" s="6" t="str">
        <f>IF('Log_working_3-way'!$D74="","",'True_Odds_Calculator_3-way'!N75/'True_Odds_Calculator_3-way'!A75-1)</f>
        <v/>
      </c>
      <c r="I74" s="6" t="str">
        <f>IF('Log_working_3-way'!$D74="","",'True_Odds_Calculator_3-way'!O75/'True_Odds_Calculator_3-way'!B75-1)</f>
        <v/>
      </c>
      <c r="J74" s="6" t="str">
        <f>IF('Log_working_3-way'!$D74="","",'True_Odds_Calculator_3-way'!#REF!/'True_Odds_Calculator_3-way'!C75-1)</f>
        <v/>
      </c>
      <c r="K74" s="6" t="str">
        <f>IF('Log_working_3-way'!$D74="","",1/'True_Odds_Calculator_3-way'!A75+1/'True_Odds_Calculator_3-way'!B75+1/'True_Odds_Calculator_3-way'!C75-1)</f>
        <v/>
      </c>
    </row>
    <row r="75" spans="4:11" x14ac:dyDescent="0.25">
      <c r="D75" t="str">
        <f>solve_for_c('True_Odds_Calculator_3-way'!A76,'True_Odds_Calculator_3-way'!B76,'True_Odds_Calculator_3-way'!C76,'Log_working_3-way'!B$1,'Log_working_3-way'!B$2)</f>
        <v/>
      </c>
      <c r="F75" s="6" t="str">
        <f>IF('Log_working_3-way'!D75="","",1/'True_Odds_Calculator_3-way'!N76+1/'True_Odds_Calculator_3-way'!O76+1/'True_Odds_Calculator_3-way'!#REF!-1)</f>
        <v/>
      </c>
      <c r="H75" s="6" t="str">
        <f>IF('Log_working_3-way'!$D75="","",'True_Odds_Calculator_3-way'!N76/'True_Odds_Calculator_3-way'!A76-1)</f>
        <v/>
      </c>
      <c r="I75" s="6" t="str">
        <f>IF('Log_working_3-way'!$D75="","",'True_Odds_Calculator_3-way'!O76/'True_Odds_Calculator_3-way'!B76-1)</f>
        <v/>
      </c>
      <c r="J75" s="6" t="str">
        <f>IF('Log_working_3-way'!$D75="","",'True_Odds_Calculator_3-way'!#REF!/'True_Odds_Calculator_3-way'!C76-1)</f>
        <v/>
      </c>
      <c r="K75" s="6" t="str">
        <f>IF('Log_working_3-way'!$D75="","",1/'True_Odds_Calculator_3-way'!A76+1/'True_Odds_Calculator_3-way'!B76+1/'True_Odds_Calculator_3-way'!C76-1)</f>
        <v/>
      </c>
    </row>
    <row r="76" spans="4:11" x14ac:dyDescent="0.25">
      <c r="D76" t="str">
        <f>solve_for_c('True_Odds_Calculator_3-way'!A77,'True_Odds_Calculator_3-way'!B77,'True_Odds_Calculator_3-way'!C77,'Log_working_3-way'!B$1,'Log_working_3-way'!B$2)</f>
        <v/>
      </c>
      <c r="F76" s="6" t="str">
        <f>IF('Log_working_3-way'!D76="","",1/'True_Odds_Calculator_3-way'!N77+1/'True_Odds_Calculator_3-way'!O77+1/'True_Odds_Calculator_3-way'!#REF!-1)</f>
        <v/>
      </c>
      <c r="H76" s="6" t="str">
        <f>IF('Log_working_3-way'!$D76="","",'True_Odds_Calculator_3-way'!N77/'True_Odds_Calculator_3-way'!A77-1)</f>
        <v/>
      </c>
      <c r="I76" s="6" t="str">
        <f>IF('Log_working_3-way'!$D76="","",'True_Odds_Calculator_3-way'!O77/'True_Odds_Calculator_3-way'!B77-1)</f>
        <v/>
      </c>
      <c r="J76" s="6" t="str">
        <f>IF('Log_working_3-way'!$D76="","",'True_Odds_Calculator_3-way'!#REF!/'True_Odds_Calculator_3-way'!C77-1)</f>
        <v/>
      </c>
      <c r="K76" s="6" t="str">
        <f>IF('Log_working_3-way'!$D76="","",1/'True_Odds_Calculator_3-way'!A77+1/'True_Odds_Calculator_3-way'!B77+1/'True_Odds_Calculator_3-way'!C77-1)</f>
        <v/>
      </c>
    </row>
    <row r="77" spans="4:11" x14ac:dyDescent="0.25">
      <c r="D77" t="str">
        <f>solve_for_c('True_Odds_Calculator_3-way'!A78,'True_Odds_Calculator_3-way'!B78,'True_Odds_Calculator_3-way'!C78,'Log_working_3-way'!B$1,'Log_working_3-way'!B$2)</f>
        <v/>
      </c>
      <c r="F77" s="6" t="str">
        <f>IF('Log_working_3-way'!D77="","",1/'True_Odds_Calculator_3-way'!N78+1/'True_Odds_Calculator_3-way'!O78+1/'True_Odds_Calculator_3-way'!#REF!-1)</f>
        <v/>
      </c>
      <c r="H77" s="6" t="str">
        <f>IF('Log_working_3-way'!$D77="","",'True_Odds_Calculator_3-way'!N78/'True_Odds_Calculator_3-way'!A78-1)</f>
        <v/>
      </c>
      <c r="I77" s="6" t="str">
        <f>IF('Log_working_3-way'!$D77="","",'True_Odds_Calculator_3-way'!O78/'True_Odds_Calculator_3-way'!B78-1)</f>
        <v/>
      </c>
      <c r="J77" s="6" t="str">
        <f>IF('Log_working_3-way'!$D77="","",'True_Odds_Calculator_3-way'!#REF!/'True_Odds_Calculator_3-way'!C78-1)</f>
        <v/>
      </c>
      <c r="K77" s="6" t="str">
        <f>IF('Log_working_3-way'!$D77="","",1/'True_Odds_Calculator_3-way'!A78+1/'True_Odds_Calculator_3-way'!B78+1/'True_Odds_Calculator_3-way'!C78-1)</f>
        <v/>
      </c>
    </row>
    <row r="78" spans="4:11" x14ac:dyDescent="0.25">
      <c r="D78" t="str">
        <f>solve_for_c('True_Odds_Calculator_3-way'!A79,'True_Odds_Calculator_3-way'!B79,'True_Odds_Calculator_3-way'!C79,'Log_working_3-way'!B$1,'Log_working_3-way'!B$2)</f>
        <v/>
      </c>
      <c r="F78" s="6" t="str">
        <f>IF('Log_working_3-way'!D78="","",1/'True_Odds_Calculator_3-way'!N79+1/'True_Odds_Calculator_3-way'!O79+1/'True_Odds_Calculator_3-way'!#REF!-1)</f>
        <v/>
      </c>
      <c r="H78" s="6" t="str">
        <f>IF('Log_working_3-way'!$D78="","",'True_Odds_Calculator_3-way'!N79/'True_Odds_Calculator_3-way'!A79-1)</f>
        <v/>
      </c>
      <c r="I78" s="6" t="str">
        <f>IF('Log_working_3-way'!$D78="","",'True_Odds_Calculator_3-way'!O79/'True_Odds_Calculator_3-way'!B79-1)</f>
        <v/>
      </c>
      <c r="J78" s="6" t="str">
        <f>IF('Log_working_3-way'!$D78="","",'True_Odds_Calculator_3-way'!#REF!/'True_Odds_Calculator_3-way'!C79-1)</f>
        <v/>
      </c>
      <c r="K78" s="6" t="str">
        <f>IF('Log_working_3-way'!$D78="","",1/'True_Odds_Calculator_3-way'!A79+1/'True_Odds_Calculator_3-way'!B79+1/'True_Odds_Calculator_3-way'!C79-1)</f>
        <v/>
      </c>
    </row>
    <row r="79" spans="4:11" x14ac:dyDescent="0.25">
      <c r="D79" t="str">
        <f>solve_for_c('True_Odds_Calculator_3-way'!A80,'True_Odds_Calculator_3-way'!B80,'True_Odds_Calculator_3-way'!C80,'Log_working_3-way'!B$1,'Log_working_3-way'!B$2)</f>
        <v/>
      </c>
      <c r="F79" s="6" t="str">
        <f>IF('Log_working_3-way'!D79="","",1/'True_Odds_Calculator_3-way'!N80+1/'True_Odds_Calculator_3-way'!O80+1/'True_Odds_Calculator_3-way'!#REF!-1)</f>
        <v/>
      </c>
      <c r="H79" s="6" t="str">
        <f>IF('Log_working_3-way'!$D79="","",'True_Odds_Calculator_3-way'!N80/'True_Odds_Calculator_3-way'!A80-1)</f>
        <v/>
      </c>
      <c r="I79" s="6" t="str">
        <f>IF('Log_working_3-way'!$D79="","",'True_Odds_Calculator_3-way'!O80/'True_Odds_Calculator_3-way'!B80-1)</f>
        <v/>
      </c>
      <c r="J79" s="6" t="str">
        <f>IF('Log_working_3-way'!$D79="","",'True_Odds_Calculator_3-way'!#REF!/'True_Odds_Calculator_3-way'!C80-1)</f>
        <v/>
      </c>
      <c r="K79" s="6" t="str">
        <f>IF('Log_working_3-way'!$D79="","",1/'True_Odds_Calculator_3-way'!A80+1/'True_Odds_Calculator_3-way'!B80+1/'True_Odds_Calculator_3-way'!C80-1)</f>
        <v/>
      </c>
    </row>
    <row r="80" spans="4:11" x14ac:dyDescent="0.25">
      <c r="D80" t="str">
        <f>solve_for_c('True_Odds_Calculator_3-way'!A81,'True_Odds_Calculator_3-way'!B81,'True_Odds_Calculator_3-way'!C81,'Log_working_3-way'!B$1,'Log_working_3-way'!B$2)</f>
        <v/>
      </c>
      <c r="F80" s="6" t="str">
        <f>IF('Log_working_3-way'!D80="","",1/'True_Odds_Calculator_3-way'!N81+1/'True_Odds_Calculator_3-way'!O81+1/'True_Odds_Calculator_3-way'!#REF!-1)</f>
        <v/>
      </c>
      <c r="H80" s="6" t="str">
        <f>IF('Log_working_3-way'!$D80="","",'True_Odds_Calculator_3-way'!N81/'True_Odds_Calculator_3-way'!A81-1)</f>
        <v/>
      </c>
      <c r="I80" s="6" t="str">
        <f>IF('Log_working_3-way'!$D80="","",'True_Odds_Calculator_3-way'!O81/'True_Odds_Calculator_3-way'!B81-1)</f>
        <v/>
      </c>
      <c r="J80" s="6" t="str">
        <f>IF('Log_working_3-way'!$D80="","",'True_Odds_Calculator_3-way'!#REF!/'True_Odds_Calculator_3-way'!C81-1)</f>
        <v/>
      </c>
      <c r="K80" s="6" t="str">
        <f>IF('Log_working_3-way'!$D80="","",1/'True_Odds_Calculator_3-way'!A81+1/'True_Odds_Calculator_3-way'!B81+1/'True_Odds_Calculator_3-way'!C81-1)</f>
        <v/>
      </c>
    </row>
    <row r="81" spans="4:11" x14ac:dyDescent="0.25">
      <c r="D81" t="str">
        <f>solve_for_c('True_Odds_Calculator_3-way'!A82,'True_Odds_Calculator_3-way'!B82,'True_Odds_Calculator_3-way'!C82,'Log_working_3-way'!B$1,'Log_working_3-way'!B$2)</f>
        <v/>
      </c>
      <c r="F81" s="6" t="str">
        <f>IF('Log_working_3-way'!D81="","",1/'True_Odds_Calculator_3-way'!N82+1/'True_Odds_Calculator_3-way'!O82+1/'True_Odds_Calculator_3-way'!#REF!-1)</f>
        <v/>
      </c>
      <c r="H81" s="6" t="str">
        <f>IF('Log_working_3-way'!$D81="","",'True_Odds_Calculator_3-way'!N82/'True_Odds_Calculator_3-way'!A82-1)</f>
        <v/>
      </c>
      <c r="I81" s="6" t="str">
        <f>IF('Log_working_3-way'!$D81="","",'True_Odds_Calculator_3-way'!O82/'True_Odds_Calculator_3-way'!B82-1)</f>
        <v/>
      </c>
      <c r="J81" s="6" t="str">
        <f>IF('Log_working_3-way'!$D81="","",'True_Odds_Calculator_3-way'!#REF!/'True_Odds_Calculator_3-way'!C82-1)</f>
        <v/>
      </c>
      <c r="K81" s="6" t="str">
        <f>IF('Log_working_3-way'!$D81="","",1/'True_Odds_Calculator_3-way'!A82+1/'True_Odds_Calculator_3-way'!B82+1/'True_Odds_Calculator_3-way'!C82-1)</f>
        <v/>
      </c>
    </row>
    <row r="82" spans="4:11" x14ac:dyDescent="0.25">
      <c r="D82" t="str">
        <f>solve_for_c('True_Odds_Calculator_3-way'!A83,'True_Odds_Calculator_3-way'!B83,'True_Odds_Calculator_3-way'!C83,'Log_working_3-way'!B$1,'Log_working_3-way'!B$2)</f>
        <v/>
      </c>
      <c r="F82" s="6" t="str">
        <f>IF('Log_working_3-way'!D82="","",1/'True_Odds_Calculator_3-way'!N83+1/'True_Odds_Calculator_3-way'!O83+1/'True_Odds_Calculator_3-way'!#REF!-1)</f>
        <v/>
      </c>
      <c r="H82" s="6" t="str">
        <f>IF('Log_working_3-way'!$D82="","",'True_Odds_Calculator_3-way'!N83/'True_Odds_Calculator_3-way'!A83-1)</f>
        <v/>
      </c>
      <c r="I82" s="6" t="str">
        <f>IF('Log_working_3-way'!$D82="","",'True_Odds_Calculator_3-way'!O83/'True_Odds_Calculator_3-way'!B83-1)</f>
        <v/>
      </c>
      <c r="J82" s="6" t="str">
        <f>IF('Log_working_3-way'!$D82="","",'True_Odds_Calculator_3-way'!#REF!/'True_Odds_Calculator_3-way'!C83-1)</f>
        <v/>
      </c>
      <c r="K82" s="6" t="str">
        <f>IF('Log_working_3-way'!$D82="","",1/'True_Odds_Calculator_3-way'!A83+1/'True_Odds_Calculator_3-way'!B83+1/'True_Odds_Calculator_3-way'!C83-1)</f>
        <v/>
      </c>
    </row>
    <row r="83" spans="4:11" x14ac:dyDescent="0.25">
      <c r="D83" t="str">
        <f>solve_for_c('True_Odds_Calculator_3-way'!A84,'True_Odds_Calculator_3-way'!B84,'True_Odds_Calculator_3-way'!C84,'Log_working_3-way'!B$1,'Log_working_3-way'!B$2)</f>
        <v/>
      </c>
      <c r="F83" s="6" t="str">
        <f>IF('Log_working_3-way'!D83="","",1/'True_Odds_Calculator_3-way'!N84+1/'True_Odds_Calculator_3-way'!O84+1/'True_Odds_Calculator_3-way'!#REF!-1)</f>
        <v/>
      </c>
      <c r="H83" s="6" t="str">
        <f>IF('Log_working_3-way'!$D83="","",'True_Odds_Calculator_3-way'!N84/'True_Odds_Calculator_3-way'!A84-1)</f>
        <v/>
      </c>
      <c r="I83" s="6" t="str">
        <f>IF('Log_working_3-way'!$D83="","",'True_Odds_Calculator_3-way'!O84/'True_Odds_Calculator_3-way'!B84-1)</f>
        <v/>
      </c>
      <c r="J83" s="6" t="str">
        <f>IF('Log_working_3-way'!$D83="","",'True_Odds_Calculator_3-way'!#REF!/'True_Odds_Calculator_3-way'!C84-1)</f>
        <v/>
      </c>
      <c r="K83" s="6" t="str">
        <f>IF('Log_working_3-way'!$D83="","",1/'True_Odds_Calculator_3-way'!A84+1/'True_Odds_Calculator_3-way'!B84+1/'True_Odds_Calculator_3-way'!C84-1)</f>
        <v/>
      </c>
    </row>
    <row r="84" spans="4:11" x14ac:dyDescent="0.25">
      <c r="D84" t="str">
        <f>solve_for_c('True_Odds_Calculator_3-way'!A85,'True_Odds_Calculator_3-way'!B85,'True_Odds_Calculator_3-way'!C85,'Log_working_3-way'!B$1,'Log_working_3-way'!B$2)</f>
        <v/>
      </c>
      <c r="F84" s="6" t="str">
        <f>IF('Log_working_3-way'!D84="","",1/'True_Odds_Calculator_3-way'!N85+1/'True_Odds_Calculator_3-way'!O85+1/'True_Odds_Calculator_3-way'!#REF!-1)</f>
        <v/>
      </c>
      <c r="H84" s="6" t="str">
        <f>IF('Log_working_3-way'!$D84="","",'True_Odds_Calculator_3-way'!N85/'True_Odds_Calculator_3-way'!A85-1)</f>
        <v/>
      </c>
      <c r="I84" s="6" t="str">
        <f>IF('Log_working_3-way'!$D84="","",'True_Odds_Calculator_3-way'!O85/'True_Odds_Calculator_3-way'!B85-1)</f>
        <v/>
      </c>
      <c r="J84" s="6" t="str">
        <f>IF('Log_working_3-way'!$D84="","",'True_Odds_Calculator_3-way'!#REF!/'True_Odds_Calculator_3-way'!C85-1)</f>
        <v/>
      </c>
      <c r="K84" s="6" t="str">
        <f>IF('Log_working_3-way'!$D84="","",1/'True_Odds_Calculator_3-way'!A85+1/'True_Odds_Calculator_3-way'!B85+1/'True_Odds_Calculator_3-way'!C85-1)</f>
        <v/>
      </c>
    </row>
    <row r="85" spans="4:11" x14ac:dyDescent="0.25">
      <c r="D85" t="str">
        <f>solve_for_c('True_Odds_Calculator_3-way'!A86,'True_Odds_Calculator_3-way'!B86,'True_Odds_Calculator_3-way'!C86,'Log_working_3-way'!B$1,'Log_working_3-way'!B$2)</f>
        <v/>
      </c>
      <c r="F85" s="6" t="str">
        <f>IF('Log_working_3-way'!D85="","",1/'True_Odds_Calculator_3-way'!N86+1/'True_Odds_Calculator_3-way'!O86+1/'True_Odds_Calculator_3-way'!#REF!-1)</f>
        <v/>
      </c>
      <c r="H85" s="6" t="str">
        <f>IF('Log_working_3-way'!$D85="","",'True_Odds_Calculator_3-way'!N86/'True_Odds_Calculator_3-way'!A86-1)</f>
        <v/>
      </c>
      <c r="I85" s="6" t="str">
        <f>IF('Log_working_3-way'!$D85="","",'True_Odds_Calculator_3-way'!O86/'True_Odds_Calculator_3-way'!B86-1)</f>
        <v/>
      </c>
      <c r="J85" s="6" t="str">
        <f>IF('Log_working_3-way'!$D85="","",'True_Odds_Calculator_3-way'!#REF!/'True_Odds_Calculator_3-way'!C86-1)</f>
        <v/>
      </c>
      <c r="K85" s="6" t="str">
        <f>IF('Log_working_3-way'!$D85="","",1/'True_Odds_Calculator_3-way'!A86+1/'True_Odds_Calculator_3-way'!B86+1/'True_Odds_Calculator_3-way'!C86-1)</f>
        <v/>
      </c>
    </row>
    <row r="86" spans="4:11" x14ac:dyDescent="0.25">
      <c r="D86" t="str">
        <f>solve_for_c('True_Odds_Calculator_3-way'!A87,'True_Odds_Calculator_3-way'!B87,'True_Odds_Calculator_3-way'!C87,'Log_working_3-way'!B$1,'Log_working_3-way'!B$2)</f>
        <v/>
      </c>
      <c r="F86" s="6" t="str">
        <f>IF('Log_working_3-way'!D86="","",1/'True_Odds_Calculator_3-way'!N87+1/'True_Odds_Calculator_3-way'!O87+1/'True_Odds_Calculator_3-way'!#REF!-1)</f>
        <v/>
      </c>
      <c r="H86" s="6" t="str">
        <f>IF('Log_working_3-way'!$D86="","",'True_Odds_Calculator_3-way'!N87/'True_Odds_Calculator_3-way'!A87-1)</f>
        <v/>
      </c>
      <c r="I86" s="6" t="str">
        <f>IF('Log_working_3-way'!$D86="","",'True_Odds_Calculator_3-way'!O87/'True_Odds_Calculator_3-way'!B87-1)</f>
        <v/>
      </c>
      <c r="J86" s="6" t="str">
        <f>IF('Log_working_3-way'!$D86="","",'True_Odds_Calculator_3-way'!#REF!/'True_Odds_Calculator_3-way'!C87-1)</f>
        <v/>
      </c>
      <c r="K86" s="6" t="str">
        <f>IF('Log_working_3-way'!$D86="","",1/'True_Odds_Calculator_3-way'!A87+1/'True_Odds_Calculator_3-way'!B87+1/'True_Odds_Calculator_3-way'!C87-1)</f>
        <v/>
      </c>
    </row>
    <row r="87" spans="4:11" x14ac:dyDescent="0.25">
      <c r="D87" t="str">
        <f>solve_for_c('True_Odds_Calculator_3-way'!A88,'True_Odds_Calculator_3-way'!B88,'True_Odds_Calculator_3-way'!C88,'Log_working_3-way'!B$1,'Log_working_3-way'!B$2)</f>
        <v/>
      </c>
      <c r="F87" s="6" t="str">
        <f>IF('Log_working_3-way'!D87="","",1/'True_Odds_Calculator_3-way'!N88+1/'True_Odds_Calculator_3-way'!O88+1/'True_Odds_Calculator_3-way'!#REF!-1)</f>
        <v/>
      </c>
      <c r="H87" s="6" t="str">
        <f>IF('Log_working_3-way'!$D87="","",'True_Odds_Calculator_3-way'!N88/'True_Odds_Calculator_3-way'!A88-1)</f>
        <v/>
      </c>
      <c r="I87" s="6" t="str">
        <f>IF('Log_working_3-way'!$D87="","",'True_Odds_Calculator_3-way'!O88/'True_Odds_Calculator_3-way'!B88-1)</f>
        <v/>
      </c>
      <c r="J87" s="6" t="str">
        <f>IF('Log_working_3-way'!$D87="","",'True_Odds_Calculator_3-way'!#REF!/'True_Odds_Calculator_3-way'!C88-1)</f>
        <v/>
      </c>
      <c r="K87" s="6" t="str">
        <f>IF('Log_working_3-way'!$D87="","",1/'True_Odds_Calculator_3-way'!A88+1/'True_Odds_Calculator_3-way'!B88+1/'True_Odds_Calculator_3-way'!C88-1)</f>
        <v/>
      </c>
    </row>
    <row r="88" spans="4:11" x14ac:dyDescent="0.25">
      <c r="D88" t="str">
        <f>solve_for_c('True_Odds_Calculator_3-way'!A89,'True_Odds_Calculator_3-way'!B89,'True_Odds_Calculator_3-way'!C89,'Log_working_3-way'!B$1,'Log_working_3-way'!B$2)</f>
        <v/>
      </c>
      <c r="F88" s="6" t="str">
        <f>IF('Log_working_3-way'!D88="","",1/'True_Odds_Calculator_3-way'!N89+1/'True_Odds_Calculator_3-way'!O89+1/'True_Odds_Calculator_3-way'!#REF!-1)</f>
        <v/>
      </c>
      <c r="H88" s="6" t="str">
        <f>IF('Log_working_3-way'!$D88="","",'True_Odds_Calculator_3-way'!N89/'True_Odds_Calculator_3-way'!A89-1)</f>
        <v/>
      </c>
      <c r="I88" s="6" t="str">
        <f>IF('Log_working_3-way'!$D88="","",'True_Odds_Calculator_3-way'!O89/'True_Odds_Calculator_3-way'!B89-1)</f>
        <v/>
      </c>
      <c r="J88" s="6" t="str">
        <f>IF('Log_working_3-way'!$D88="","",'True_Odds_Calculator_3-way'!#REF!/'True_Odds_Calculator_3-way'!C89-1)</f>
        <v/>
      </c>
      <c r="K88" s="6" t="str">
        <f>IF('Log_working_3-way'!$D88="","",1/'True_Odds_Calculator_3-way'!A89+1/'True_Odds_Calculator_3-way'!B89+1/'True_Odds_Calculator_3-way'!C89-1)</f>
        <v/>
      </c>
    </row>
    <row r="89" spans="4:11" x14ac:dyDescent="0.25">
      <c r="D89" t="str">
        <f>solve_for_c('True_Odds_Calculator_3-way'!A90,'True_Odds_Calculator_3-way'!B90,'True_Odds_Calculator_3-way'!C90,'Log_working_3-way'!B$1,'Log_working_3-way'!B$2)</f>
        <v/>
      </c>
      <c r="F89" s="6" t="str">
        <f>IF('Log_working_3-way'!D89="","",1/'True_Odds_Calculator_3-way'!N90+1/'True_Odds_Calculator_3-way'!O90+1/'True_Odds_Calculator_3-way'!#REF!-1)</f>
        <v/>
      </c>
      <c r="H89" s="6" t="str">
        <f>IF('Log_working_3-way'!$D89="","",'True_Odds_Calculator_3-way'!N90/'True_Odds_Calculator_3-way'!A90-1)</f>
        <v/>
      </c>
      <c r="I89" s="6" t="str">
        <f>IF('Log_working_3-way'!$D89="","",'True_Odds_Calculator_3-way'!O90/'True_Odds_Calculator_3-way'!B90-1)</f>
        <v/>
      </c>
      <c r="J89" s="6" t="str">
        <f>IF('Log_working_3-way'!$D89="","",'True_Odds_Calculator_3-way'!#REF!/'True_Odds_Calculator_3-way'!C90-1)</f>
        <v/>
      </c>
      <c r="K89" s="6" t="str">
        <f>IF('Log_working_3-way'!$D89="","",1/'True_Odds_Calculator_3-way'!A90+1/'True_Odds_Calculator_3-way'!B90+1/'True_Odds_Calculator_3-way'!C90-1)</f>
        <v/>
      </c>
    </row>
    <row r="90" spans="4:11" x14ac:dyDescent="0.25">
      <c r="D90" t="str">
        <f>solve_for_c('True_Odds_Calculator_3-way'!A91,'True_Odds_Calculator_3-way'!B91,'True_Odds_Calculator_3-way'!C91,'Log_working_3-way'!B$1,'Log_working_3-way'!B$2)</f>
        <v/>
      </c>
      <c r="F90" s="6" t="str">
        <f>IF('Log_working_3-way'!D90="","",1/'True_Odds_Calculator_3-way'!N91+1/'True_Odds_Calculator_3-way'!O91+1/'True_Odds_Calculator_3-way'!#REF!-1)</f>
        <v/>
      </c>
      <c r="H90" s="6" t="str">
        <f>IF('Log_working_3-way'!$D90="","",'True_Odds_Calculator_3-way'!N91/'True_Odds_Calculator_3-way'!A91-1)</f>
        <v/>
      </c>
      <c r="I90" s="6" t="str">
        <f>IF('Log_working_3-way'!$D90="","",'True_Odds_Calculator_3-way'!O91/'True_Odds_Calculator_3-way'!B91-1)</f>
        <v/>
      </c>
      <c r="J90" s="6" t="str">
        <f>IF('Log_working_3-way'!$D90="","",'True_Odds_Calculator_3-way'!#REF!/'True_Odds_Calculator_3-way'!C91-1)</f>
        <v/>
      </c>
      <c r="K90" s="6" t="str">
        <f>IF('Log_working_3-way'!$D90="","",1/'True_Odds_Calculator_3-way'!A91+1/'True_Odds_Calculator_3-way'!B91+1/'True_Odds_Calculator_3-way'!C91-1)</f>
        <v/>
      </c>
    </row>
    <row r="91" spans="4:11" x14ac:dyDescent="0.25">
      <c r="D91" t="str">
        <f>solve_for_c('True_Odds_Calculator_3-way'!A92,'True_Odds_Calculator_3-way'!B92,'True_Odds_Calculator_3-way'!C92,'Log_working_3-way'!B$1,'Log_working_3-way'!B$2)</f>
        <v/>
      </c>
      <c r="F91" s="6" t="str">
        <f>IF('Log_working_3-way'!D91="","",1/'True_Odds_Calculator_3-way'!N92+1/'True_Odds_Calculator_3-way'!O92+1/'True_Odds_Calculator_3-way'!#REF!-1)</f>
        <v/>
      </c>
      <c r="H91" s="6" t="str">
        <f>IF('Log_working_3-way'!$D91="","",'True_Odds_Calculator_3-way'!N92/'True_Odds_Calculator_3-way'!A92-1)</f>
        <v/>
      </c>
      <c r="I91" s="6" t="str">
        <f>IF('Log_working_3-way'!$D91="","",'True_Odds_Calculator_3-way'!O92/'True_Odds_Calculator_3-way'!B92-1)</f>
        <v/>
      </c>
      <c r="J91" s="6" t="str">
        <f>IF('Log_working_3-way'!$D91="","",'True_Odds_Calculator_3-way'!#REF!/'True_Odds_Calculator_3-way'!C92-1)</f>
        <v/>
      </c>
      <c r="K91" s="6" t="str">
        <f>IF('Log_working_3-way'!$D91="","",1/'True_Odds_Calculator_3-way'!A92+1/'True_Odds_Calculator_3-way'!B92+1/'True_Odds_Calculator_3-way'!C92-1)</f>
        <v/>
      </c>
    </row>
    <row r="92" spans="4:11" x14ac:dyDescent="0.25">
      <c r="D92" t="str">
        <f>solve_for_c('True_Odds_Calculator_3-way'!A93,'True_Odds_Calculator_3-way'!B93,'True_Odds_Calculator_3-way'!C93,'Log_working_3-way'!B$1,'Log_working_3-way'!B$2)</f>
        <v/>
      </c>
      <c r="F92" s="6" t="str">
        <f>IF('Log_working_3-way'!D92="","",1/'True_Odds_Calculator_3-way'!N93+1/'True_Odds_Calculator_3-way'!O93+1/'True_Odds_Calculator_3-way'!#REF!-1)</f>
        <v/>
      </c>
      <c r="H92" s="6" t="str">
        <f>IF('Log_working_3-way'!$D92="","",'True_Odds_Calculator_3-way'!N93/'True_Odds_Calculator_3-way'!A93-1)</f>
        <v/>
      </c>
      <c r="I92" s="6" t="str">
        <f>IF('Log_working_3-way'!$D92="","",'True_Odds_Calculator_3-way'!O93/'True_Odds_Calculator_3-way'!B93-1)</f>
        <v/>
      </c>
      <c r="J92" s="6" t="str">
        <f>IF('Log_working_3-way'!$D92="","",'True_Odds_Calculator_3-way'!#REF!/'True_Odds_Calculator_3-way'!C93-1)</f>
        <v/>
      </c>
      <c r="K92" s="6" t="str">
        <f>IF('Log_working_3-way'!$D92="","",1/'True_Odds_Calculator_3-way'!A93+1/'True_Odds_Calculator_3-way'!B93+1/'True_Odds_Calculator_3-way'!C93-1)</f>
        <v/>
      </c>
    </row>
    <row r="93" spans="4:11" x14ac:dyDescent="0.25">
      <c r="D93" t="str">
        <f>solve_for_c('True_Odds_Calculator_3-way'!A94,'True_Odds_Calculator_3-way'!B94,'True_Odds_Calculator_3-way'!C94,'Log_working_3-way'!B$1,'Log_working_3-way'!B$2)</f>
        <v/>
      </c>
      <c r="F93" s="6" t="str">
        <f>IF('Log_working_3-way'!D93="","",1/'True_Odds_Calculator_3-way'!N94+1/'True_Odds_Calculator_3-way'!O94+1/'True_Odds_Calculator_3-way'!#REF!-1)</f>
        <v/>
      </c>
      <c r="H93" s="6" t="str">
        <f>IF('Log_working_3-way'!$D93="","",'True_Odds_Calculator_3-way'!N94/'True_Odds_Calculator_3-way'!A94-1)</f>
        <v/>
      </c>
      <c r="I93" s="6" t="str">
        <f>IF('Log_working_3-way'!$D93="","",'True_Odds_Calculator_3-way'!O94/'True_Odds_Calculator_3-way'!B94-1)</f>
        <v/>
      </c>
      <c r="J93" s="6" t="str">
        <f>IF('Log_working_3-way'!$D93="","",'True_Odds_Calculator_3-way'!#REF!/'True_Odds_Calculator_3-way'!C94-1)</f>
        <v/>
      </c>
      <c r="K93" s="6" t="str">
        <f>IF('Log_working_3-way'!$D93="","",1/'True_Odds_Calculator_3-way'!A94+1/'True_Odds_Calculator_3-way'!B94+1/'True_Odds_Calculator_3-way'!C94-1)</f>
        <v/>
      </c>
    </row>
    <row r="94" spans="4:11" x14ac:dyDescent="0.25">
      <c r="D94" t="str">
        <f>solve_for_c('True_Odds_Calculator_3-way'!A95,'True_Odds_Calculator_3-way'!B95,'True_Odds_Calculator_3-way'!C95,'Log_working_3-way'!B$1,'Log_working_3-way'!B$2)</f>
        <v/>
      </c>
      <c r="F94" s="6" t="str">
        <f>IF('Log_working_3-way'!D94="","",1/'True_Odds_Calculator_3-way'!N95+1/'True_Odds_Calculator_3-way'!O95+1/'True_Odds_Calculator_3-way'!#REF!-1)</f>
        <v/>
      </c>
      <c r="H94" s="6" t="str">
        <f>IF('Log_working_3-way'!$D94="","",'True_Odds_Calculator_3-way'!N95/'True_Odds_Calculator_3-way'!A95-1)</f>
        <v/>
      </c>
      <c r="I94" s="6" t="str">
        <f>IF('Log_working_3-way'!$D94="","",'True_Odds_Calculator_3-way'!O95/'True_Odds_Calculator_3-way'!B95-1)</f>
        <v/>
      </c>
      <c r="J94" s="6" t="str">
        <f>IF('Log_working_3-way'!$D94="","",'True_Odds_Calculator_3-way'!#REF!/'True_Odds_Calculator_3-way'!C95-1)</f>
        <v/>
      </c>
      <c r="K94" s="6" t="str">
        <f>IF('Log_working_3-way'!$D94="","",1/'True_Odds_Calculator_3-way'!A95+1/'True_Odds_Calculator_3-way'!B95+1/'True_Odds_Calculator_3-way'!C95-1)</f>
        <v/>
      </c>
    </row>
    <row r="95" spans="4:11" x14ac:dyDescent="0.25">
      <c r="D95" t="str">
        <f>solve_for_c('True_Odds_Calculator_3-way'!A96,'True_Odds_Calculator_3-way'!B96,'True_Odds_Calculator_3-way'!C96,'Log_working_3-way'!B$1,'Log_working_3-way'!B$2)</f>
        <v/>
      </c>
      <c r="F95" s="6" t="str">
        <f>IF('Log_working_3-way'!D95="","",1/'True_Odds_Calculator_3-way'!N96+1/'True_Odds_Calculator_3-way'!O96+1/'True_Odds_Calculator_3-way'!#REF!-1)</f>
        <v/>
      </c>
      <c r="H95" s="6" t="str">
        <f>IF('Log_working_3-way'!$D95="","",'True_Odds_Calculator_3-way'!N96/'True_Odds_Calculator_3-way'!A96-1)</f>
        <v/>
      </c>
      <c r="I95" s="6" t="str">
        <f>IF('Log_working_3-way'!$D95="","",'True_Odds_Calculator_3-way'!O96/'True_Odds_Calculator_3-way'!B96-1)</f>
        <v/>
      </c>
      <c r="J95" s="6" t="str">
        <f>IF('Log_working_3-way'!$D95="","",'True_Odds_Calculator_3-way'!#REF!/'True_Odds_Calculator_3-way'!C96-1)</f>
        <v/>
      </c>
      <c r="K95" s="6" t="str">
        <f>IF('Log_working_3-way'!$D95="","",1/'True_Odds_Calculator_3-way'!A96+1/'True_Odds_Calculator_3-way'!B96+1/'True_Odds_Calculator_3-way'!C96-1)</f>
        <v/>
      </c>
    </row>
    <row r="96" spans="4:11" x14ac:dyDescent="0.25">
      <c r="D96" t="str">
        <f>solve_for_c('True_Odds_Calculator_3-way'!A97,'True_Odds_Calculator_3-way'!B97,'True_Odds_Calculator_3-way'!C97,'Log_working_3-way'!B$1,'Log_working_3-way'!B$2)</f>
        <v/>
      </c>
      <c r="F96" s="6" t="str">
        <f>IF('Log_working_3-way'!D96="","",1/'True_Odds_Calculator_3-way'!N97+1/'True_Odds_Calculator_3-way'!O97+1/'True_Odds_Calculator_3-way'!#REF!-1)</f>
        <v/>
      </c>
      <c r="H96" s="6" t="str">
        <f>IF('Log_working_3-way'!$D96="","",'True_Odds_Calculator_3-way'!N97/'True_Odds_Calculator_3-way'!A97-1)</f>
        <v/>
      </c>
      <c r="I96" s="6" t="str">
        <f>IF('Log_working_3-way'!$D96="","",'True_Odds_Calculator_3-way'!O97/'True_Odds_Calculator_3-way'!B97-1)</f>
        <v/>
      </c>
      <c r="J96" s="6" t="str">
        <f>IF('Log_working_3-way'!$D96="","",'True_Odds_Calculator_3-way'!#REF!/'True_Odds_Calculator_3-way'!C97-1)</f>
        <v/>
      </c>
      <c r="K96" s="6" t="str">
        <f>IF('Log_working_3-way'!$D96="","",1/'True_Odds_Calculator_3-way'!A97+1/'True_Odds_Calculator_3-way'!B97+1/'True_Odds_Calculator_3-way'!C97-1)</f>
        <v/>
      </c>
    </row>
    <row r="97" spans="4:11" x14ac:dyDescent="0.25">
      <c r="D97" t="str">
        <f>solve_for_c('True_Odds_Calculator_3-way'!A98,'True_Odds_Calculator_3-way'!B98,'True_Odds_Calculator_3-way'!C98,'Log_working_3-way'!B$1,'Log_working_3-way'!B$2)</f>
        <v/>
      </c>
      <c r="F97" s="6" t="str">
        <f>IF('Log_working_3-way'!D97="","",1/'True_Odds_Calculator_3-way'!N98+1/'True_Odds_Calculator_3-way'!O98+1/'True_Odds_Calculator_3-way'!#REF!-1)</f>
        <v/>
      </c>
      <c r="H97" s="6" t="str">
        <f>IF('Log_working_3-way'!$D97="","",'True_Odds_Calculator_3-way'!N98/'True_Odds_Calculator_3-way'!A98-1)</f>
        <v/>
      </c>
      <c r="I97" s="6" t="str">
        <f>IF('Log_working_3-way'!$D97="","",'True_Odds_Calculator_3-way'!O98/'True_Odds_Calculator_3-way'!B98-1)</f>
        <v/>
      </c>
      <c r="J97" s="6" t="str">
        <f>IF('Log_working_3-way'!$D97="","",'True_Odds_Calculator_3-way'!#REF!/'True_Odds_Calculator_3-way'!C98-1)</f>
        <v/>
      </c>
      <c r="K97" s="6" t="str">
        <f>IF('Log_working_3-way'!$D97="","",1/'True_Odds_Calculator_3-way'!A98+1/'True_Odds_Calculator_3-way'!B98+1/'True_Odds_Calculator_3-way'!C98-1)</f>
        <v/>
      </c>
    </row>
    <row r="98" spans="4:11" x14ac:dyDescent="0.25">
      <c r="D98" t="str">
        <f>solve_for_c('True_Odds_Calculator_3-way'!A99,'True_Odds_Calculator_3-way'!B99,'True_Odds_Calculator_3-way'!C99,'Log_working_3-way'!B$1,'Log_working_3-way'!B$2)</f>
        <v/>
      </c>
      <c r="F98" s="6" t="str">
        <f>IF('Log_working_3-way'!D98="","",1/'True_Odds_Calculator_3-way'!N99+1/'True_Odds_Calculator_3-way'!O99+1/'True_Odds_Calculator_3-way'!#REF!-1)</f>
        <v/>
      </c>
      <c r="H98" s="6" t="str">
        <f>IF('Log_working_3-way'!$D98="","",'True_Odds_Calculator_3-way'!N99/'True_Odds_Calculator_3-way'!A99-1)</f>
        <v/>
      </c>
      <c r="I98" s="6" t="str">
        <f>IF('Log_working_3-way'!$D98="","",'True_Odds_Calculator_3-way'!O99/'True_Odds_Calculator_3-way'!B99-1)</f>
        <v/>
      </c>
      <c r="J98" s="6" t="str">
        <f>IF('Log_working_3-way'!$D98="","",'True_Odds_Calculator_3-way'!#REF!/'True_Odds_Calculator_3-way'!C99-1)</f>
        <v/>
      </c>
      <c r="K98" s="6" t="str">
        <f>IF('Log_working_3-way'!$D98="","",1/'True_Odds_Calculator_3-way'!A99+1/'True_Odds_Calculator_3-way'!B99+1/'True_Odds_Calculator_3-way'!C99-1)</f>
        <v/>
      </c>
    </row>
    <row r="99" spans="4:11" x14ac:dyDescent="0.25">
      <c r="D99" t="str">
        <f>solve_for_c('True_Odds_Calculator_3-way'!A100,'True_Odds_Calculator_3-way'!B100,'True_Odds_Calculator_3-way'!C100,'Log_working_3-way'!B$1,'Log_working_3-way'!B$2)</f>
        <v/>
      </c>
      <c r="F99" s="6" t="str">
        <f>IF('Log_working_3-way'!D99="","",1/'True_Odds_Calculator_3-way'!N100+1/'True_Odds_Calculator_3-way'!O100+1/'True_Odds_Calculator_3-way'!#REF!-1)</f>
        <v/>
      </c>
      <c r="H99" s="6" t="str">
        <f>IF('Log_working_3-way'!$D99="","",'True_Odds_Calculator_3-way'!N100/'True_Odds_Calculator_3-way'!A100-1)</f>
        <v/>
      </c>
      <c r="I99" s="6" t="str">
        <f>IF('Log_working_3-way'!$D99="","",'True_Odds_Calculator_3-way'!O100/'True_Odds_Calculator_3-way'!B100-1)</f>
        <v/>
      </c>
      <c r="J99" s="6" t="str">
        <f>IF('Log_working_3-way'!$D99="","",'True_Odds_Calculator_3-way'!#REF!/'True_Odds_Calculator_3-way'!C100-1)</f>
        <v/>
      </c>
      <c r="K99" s="6" t="str">
        <f>IF('Log_working_3-way'!$D99="","",1/'True_Odds_Calculator_3-way'!A100+1/'True_Odds_Calculator_3-way'!B100+1/'True_Odds_Calculator_3-way'!C100-1)</f>
        <v/>
      </c>
    </row>
    <row r="100" spans="4:11" x14ac:dyDescent="0.25">
      <c r="D100" t="str">
        <f>solve_for_c('True_Odds_Calculator_3-way'!A101,'True_Odds_Calculator_3-way'!B101,'True_Odds_Calculator_3-way'!C101,'Log_working_3-way'!B$1,'Log_working_3-way'!B$2)</f>
        <v/>
      </c>
      <c r="F100" s="6" t="str">
        <f>IF('Log_working_3-way'!D100="","",1/'True_Odds_Calculator_3-way'!N101+1/'True_Odds_Calculator_3-way'!O101+1/'True_Odds_Calculator_3-way'!#REF!-1)</f>
        <v/>
      </c>
      <c r="H100" s="6" t="str">
        <f>IF('Log_working_3-way'!$D100="","",'True_Odds_Calculator_3-way'!N101/'True_Odds_Calculator_3-way'!A101-1)</f>
        <v/>
      </c>
      <c r="I100" s="6" t="str">
        <f>IF('Log_working_3-way'!$D100="","",'True_Odds_Calculator_3-way'!O101/'True_Odds_Calculator_3-way'!B101-1)</f>
        <v/>
      </c>
      <c r="J100" s="6" t="str">
        <f>IF('Log_working_3-way'!$D100="","",'True_Odds_Calculator_3-way'!#REF!/'True_Odds_Calculator_3-way'!C101-1)</f>
        <v/>
      </c>
      <c r="K100" s="6" t="str">
        <f>IF('Log_working_3-way'!$D100="","",1/'True_Odds_Calculator_3-way'!A101+1/'True_Odds_Calculator_3-way'!B101+1/'True_Odds_Calculator_3-way'!C101-1)</f>
        <v/>
      </c>
    </row>
    <row r="101" spans="4:11" x14ac:dyDescent="0.25">
      <c r="D101" t="str">
        <f>solve_for_c('True_Odds_Calculator_3-way'!A102,'True_Odds_Calculator_3-way'!B102,'True_Odds_Calculator_3-way'!C102,'Log_working_3-way'!B$1,'Log_working_3-way'!B$2)</f>
        <v/>
      </c>
      <c r="F101" s="6" t="str">
        <f>IF('Log_working_3-way'!D101="","",1/'True_Odds_Calculator_3-way'!N102+1/'True_Odds_Calculator_3-way'!O102+1/'True_Odds_Calculator_3-way'!#REF!-1)</f>
        <v/>
      </c>
      <c r="H101" s="6" t="str">
        <f>IF('Log_working_3-way'!$D101="","",'True_Odds_Calculator_3-way'!N102/'True_Odds_Calculator_3-way'!A102-1)</f>
        <v/>
      </c>
      <c r="I101" s="6" t="str">
        <f>IF('Log_working_3-way'!$D101="","",'True_Odds_Calculator_3-way'!O102/'True_Odds_Calculator_3-way'!B102-1)</f>
        <v/>
      </c>
      <c r="J101" s="6" t="str">
        <f>IF('Log_working_3-way'!$D101="","",'True_Odds_Calculator_3-way'!#REF!/'True_Odds_Calculator_3-way'!C102-1)</f>
        <v/>
      </c>
      <c r="K101" s="6" t="str">
        <f>IF('Log_working_3-way'!$D101="","",1/'True_Odds_Calculator_3-way'!A102+1/'True_Odds_Calculator_3-way'!B102+1/'True_Odds_Calculator_3-way'!C102-1)</f>
        <v/>
      </c>
    </row>
    <row r="102" spans="4:11" x14ac:dyDescent="0.25">
      <c r="D102" t="str">
        <f>solve_for_c('True_Odds_Calculator_3-way'!A103,'True_Odds_Calculator_3-way'!B103,'True_Odds_Calculator_3-way'!C103,'Log_working_3-way'!B$1,'Log_working_3-way'!B$2)</f>
        <v/>
      </c>
      <c r="F102" s="6" t="str">
        <f>IF('Log_working_3-way'!D102="","",1/'True_Odds_Calculator_3-way'!N103+1/'True_Odds_Calculator_3-way'!O103+1/'True_Odds_Calculator_3-way'!#REF!-1)</f>
        <v/>
      </c>
      <c r="H102" s="6" t="str">
        <f>IF('Log_working_3-way'!$D102="","",'True_Odds_Calculator_3-way'!N103/'True_Odds_Calculator_3-way'!A103-1)</f>
        <v/>
      </c>
      <c r="I102" s="6" t="str">
        <f>IF('Log_working_3-way'!$D102="","",'True_Odds_Calculator_3-way'!O103/'True_Odds_Calculator_3-way'!B103-1)</f>
        <v/>
      </c>
      <c r="J102" s="6" t="str">
        <f>IF('Log_working_3-way'!$D102="","",'True_Odds_Calculator_3-way'!#REF!/'True_Odds_Calculator_3-way'!C103-1)</f>
        <v/>
      </c>
      <c r="K102" s="6" t="str">
        <f>IF('Log_working_3-way'!$D102="","",1/'True_Odds_Calculator_3-way'!A103+1/'True_Odds_Calculator_3-way'!B103+1/'True_Odds_Calculator_3-way'!C103-1)</f>
        <v/>
      </c>
    </row>
    <row r="103" spans="4:11" x14ac:dyDescent="0.25">
      <c r="D103" t="str">
        <f>solve_for_c('True_Odds_Calculator_3-way'!A104,'True_Odds_Calculator_3-way'!B104,'True_Odds_Calculator_3-way'!C104,'Log_working_3-way'!B$1,'Log_working_3-way'!B$2)</f>
        <v/>
      </c>
      <c r="F103" s="6" t="str">
        <f>IF('Log_working_3-way'!D103="","",1/'True_Odds_Calculator_3-way'!N104+1/'True_Odds_Calculator_3-way'!O104+1/'True_Odds_Calculator_3-way'!#REF!-1)</f>
        <v/>
      </c>
      <c r="H103" s="6" t="str">
        <f>IF('Log_working_3-way'!$D103="","",'True_Odds_Calculator_3-way'!N104/'True_Odds_Calculator_3-way'!A104-1)</f>
        <v/>
      </c>
      <c r="I103" s="6" t="str">
        <f>IF('Log_working_3-way'!$D103="","",'True_Odds_Calculator_3-way'!O104/'True_Odds_Calculator_3-way'!B104-1)</f>
        <v/>
      </c>
      <c r="J103" s="6" t="str">
        <f>IF('Log_working_3-way'!$D103="","",'True_Odds_Calculator_3-way'!#REF!/'True_Odds_Calculator_3-way'!C104-1)</f>
        <v/>
      </c>
      <c r="K103" s="6" t="str">
        <f>IF('Log_working_3-way'!$D103="","",1/'True_Odds_Calculator_3-way'!A104+1/'True_Odds_Calculator_3-way'!B104+1/'True_Odds_Calculator_3-way'!C104-1)</f>
        <v/>
      </c>
    </row>
    <row r="104" spans="4:11" x14ac:dyDescent="0.25">
      <c r="D104" t="str">
        <f>solve_for_c('True_Odds_Calculator_3-way'!A105,'True_Odds_Calculator_3-way'!B105,'True_Odds_Calculator_3-way'!C105,'Log_working_3-way'!B$1,'Log_working_3-way'!B$2)</f>
        <v/>
      </c>
      <c r="F104" s="6" t="str">
        <f>IF('Log_working_3-way'!D104="","",1/'True_Odds_Calculator_3-way'!N105+1/'True_Odds_Calculator_3-way'!O105+1/'True_Odds_Calculator_3-way'!#REF!-1)</f>
        <v/>
      </c>
      <c r="H104" s="6" t="str">
        <f>IF('Log_working_3-way'!$D104="","",'True_Odds_Calculator_3-way'!N105/'True_Odds_Calculator_3-way'!A105-1)</f>
        <v/>
      </c>
      <c r="I104" s="6" t="str">
        <f>IF('Log_working_3-way'!$D104="","",'True_Odds_Calculator_3-way'!O105/'True_Odds_Calculator_3-way'!B105-1)</f>
        <v/>
      </c>
      <c r="J104" s="6" t="str">
        <f>IF('Log_working_3-way'!$D104="","",'True_Odds_Calculator_3-way'!#REF!/'True_Odds_Calculator_3-way'!C105-1)</f>
        <v/>
      </c>
      <c r="K104" s="6" t="str">
        <f>IF('Log_working_3-way'!$D104="","",1/'True_Odds_Calculator_3-way'!A105+1/'True_Odds_Calculator_3-way'!B105+1/'True_Odds_Calculator_3-way'!C105-1)</f>
        <v/>
      </c>
    </row>
    <row r="105" spans="4:11" x14ac:dyDescent="0.25">
      <c r="D105" t="str">
        <f>solve_for_c('True_Odds_Calculator_3-way'!A106,'True_Odds_Calculator_3-way'!B106,'True_Odds_Calculator_3-way'!C106,'Log_working_3-way'!B$1,'Log_working_3-way'!B$2)</f>
        <v/>
      </c>
      <c r="F105" s="6" t="str">
        <f>IF('Log_working_3-way'!D105="","",1/'True_Odds_Calculator_3-way'!N106+1/'True_Odds_Calculator_3-way'!O106+1/'True_Odds_Calculator_3-way'!#REF!-1)</f>
        <v/>
      </c>
      <c r="H105" s="6" t="str">
        <f>IF('Log_working_3-way'!$D105="","",'True_Odds_Calculator_3-way'!N106/'True_Odds_Calculator_3-way'!A106-1)</f>
        <v/>
      </c>
      <c r="I105" s="6" t="str">
        <f>IF('Log_working_3-way'!$D105="","",'True_Odds_Calculator_3-way'!O106/'True_Odds_Calculator_3-way'!B106-1)</f>
        <v/>
      </c>
      <c r="J105" s="6" t="str">
        <f>IF('Log_working_3-way'!$D105="","",'True_Odds_Calculator_3-way'!#REF!/'True_Odds_Calculator_3-way'!C106-1)</f>
        <v/>
      </c>
      <c r="K105" s="6" t="str">
        <f>IF('Log_working_3-way'!$D105="","",1/'True_Odds_Calculator_3-way'!A106+1/'True_Odds_Calculator_3-way'!B106+1/'True_Odds_Calculator_3-way'!C106-1)</f>
        <v/>
      </c>
    </row>
    <row r="106" spans="4:11" x14ac:dyDescent="0.25">
      <c r="D106" t="str">
        <f>solve_for_c('True_Odds_Calculator_3-way'!A107,'True_Odds_Calculator_3-way'!B107,'True_Odds_Calculator_3-way'!C107,'Log_working_3-way'!B$1,'Log_working_3-way'!B$2)</f>
        <v/>
      </c>
      <c r="F106" s="6" t="str">
        <f>IF('Log_working_3-way'!D106="","",1/'True_Odds_Calculator_3-way'!N107+1/'True_Odds_Calculator_3-way'!O107+1/'True_Odds_Calculator_3-way'!#REF!-1)</f>
        <v/>
      </c>
      <c r="H106" s="6" t="str">
        <f>IF('Log_working_3-way'!$D106="","",'True_Odds_Calculator_3-way'!N107/'True_Odds_Calculator_3-way'!A107-1)</f>
        <v/>
      </c>
      <c r="I106" s="6" t="str">
        <f>IF('Log_working_3-way'!$D106="","",'True_Odds_Calculator_3-way'!O107/'True_Odds_Calculator_3-way'!B107-1)</f>
        <v/>
      </c>
      <c r="J106" s="6" t="str">
        <f>IF('Log_working_3-way'!$D106="","",'True_Odds_Calculator_3-way'!#REF!/'True_Odds_Calculator_3-way'!C107-1)</f>
        <v/>
      </c>
      <c r="K106" s="6" t="str">
        <f>IF('Log_working_3-way'!$D106="","",1/'True_Odds_Calculator_3-way'!A107+1/'True_Odds_Calculator_3-way'!B107+1/'True_Odds_Calculator_3-way'!C107-1)</f>
        <v/>
      </c>
    </row>
    <row r="107" spans="4:11" x14ac:dyDescent="0.25">
      <c r="D107" t="str">
        <f>solve_for_c('True_Odds_Calculator_3-way'!A108,'True_Odds_Calculator_3-way'!B108,'True_Odds_Calculator_3-way'!C108,'Log_working_3-way'!B$1,'Log_working_3-way'!B$2)</f>
        <v/>
      </c>
      <c r="F107" s="6" t="str">
        <f>IF('Log_working_3-way'!D107="","",1/'True_Odds_Calculator_3-way'!N108+1/'True_Odds_Calculator_3-way'!O108+1/'True_Odds_Calculator_3-way'!#REF!-1)</f>
        <v/>
      </c>
      <c r="H107" s="6" t="str">
        <f>IF('Log_working_3-way'!$D107="","",'True_Odds_Calculator_3-way'!N108/'True_Odds_Calculator_3-way'!A108-1)</f>
        <v/>
      </c>
      <c r="I107" s="6" t="str">
        <f>IF('Log_working_3-way'!$D107="","",'True_Odds_Calculator_3-way'!O108/'True_Odds_Calculator_3-way'!B108-1)</f>
        <v/>
      </c>
      <c r="J107" s="6" t="str">
        <f>IF('Log_working_3-way'!$D107="","",'True_Odds_Calculator_3-way'!#REF!/'True_Odds_Calculator_3-way'!C108-1)</f>
        <v/>
      </c>
      <c r="K107" s="6" t="str">
        <f>IF('Log_working_3-way'!$D107="","",1/'True_Odds_Calculator_3-way'!A108+1/'True_Odds_Calculator_3-way'!B108+1/'True_Odds_Calculator_3-way'!C108-1)</f>
        <v/>
      </c>
    </row>
    <row r="108" spans="4:11" x14ac:dyDescent="0.25">
      <c r="D108" t="str">
        <f>solve_for_c('True_Odds_Calculator_3-way'!A109,'True_Odds_Calculator_3-way'!B109,'True_Odds_Calculator_3-way'!C109,'Log_working_3-way'!B$1,'Log_working_3-way'!B$2)</f>
        <v/>
      </c>
      <c r="F108" s="6" t="str">
        <f>IF('Log_working_3-way'!D108="","",1/'True_Odds_Calculator_3-way'!N109+1/'True_Odds_Calculator_3-way'!O109+1/'True_Odds_Calculator_3-way'!#REF!-1)</f>
        <v/>
      </c>
      <c r="H108" s="6" t="str">
        <f>IF('Log_working_3-way'!$D108="","",'True_Odds_Calculator_3-way'!N109/'True_Odds_Calculator_3-way'!A109-1)</f>
        <v/>
      </c>
      <c r="I108" s="6" t="str">
        <f>IF('Log_working_3-way'!$D108="","",'True_Odds_Calculator_3-way'!O109/'True_Odds_Calculator_3-way'!B109-1)</f>
        <v/>
      </c>
      <c r="J108" s="6" t="str">
        <f>IF('Log_working_3-way'!$D108="","",'True_Odds_Calculator_3-way'!#REF!/'True_Odds_Calculator_3-way'!C109-1)</f>
        <v/>
      </c>
      <c r="K108" s="6" t="str">
        <f>IF('Log_working_3-way'!$D108="","",1/'True_Odds_Calculator_3-way'!A109+1/'True_Odds_Calculator_3-way'!B109+1/'True_Odds_Calculator_3-way'!C109-1)</f>
        <v/>
      </c>
    </row>
    <row r="109" spans="4:11" x14ac:dyDescent="0.25">
      <c r="D109" t="str">
        <f>solve_for_c('True_Odds_Calculator_3-way'!A110,'True_Odds_Calculator_3-way'!B110,'True_Odds_Calculator_3-way'!C110,'Log_working_3-way'!B$1,'Log_working_3-way'!B$2)</f>
        <v/>
      </c>
      <c r="F109" s="6" t="str">
        <f>IF('Log_working_3-way'!D109="","",1/'True_Odds_Calculator_3-way'!N110+1/'True_Odds_Calculator_3-way'!O110+1/'True_Odds_Calculator_3-way'!#REF!-1)</f>
        <v/>
      </c>
      <c r="H109" s="6" t="str">
        <f>IF('Log_working_3-way'!$D109="","",'True_Odds_Calculator_3-way'!N110/'True_Odds_Calculator_3-way'!A110-1)</f>
        <v/>
      </c>
      <c r="I109" s="6" t="str">
        <f>IF('Log_working_3-way'!$D109="","",'True_Odds_Calculator_3-way'!O110/'True_Odds_Calculator_3-way'!B110-1)</f>
        <v/>
      </c>
      <c r="J109" s="6" t="str">
        <f>IF('Log_working_3-way'!$D109="","",'True_Odds_Calculator_3-way'!#REF!/'True_Odds_Calculator_3-way'!C110-1)</f>
        <v/>
      </c>
      <c r="K109" s="6" t="str">
        <f>IF('Log_working_3-way'!$D109="","",1/'True_Odds_Calculator_3-way'!A110+1/'True_Odds_Calculator_3-way'!B110+1/'True_Odds_Calculator_3-way'!C110-1)</f>
        <v/>
      </c>
    </row>
    <row r="110" spans="4:11" x14ac:dyDescent="0.25">
      <c r="D110" t="str">
        <f>solve_for_c('True_Odds_Calculator_3-way'!A111,'True_Odds_Calculator_3-way'!B111,'True_Odds_Calculator_3-way'!C111,'Log_working_3-way'!B$1,'Log_working_3-way'!B$2)</f>
        <v/>
      </c>
      <c r="F110" s="6" t="str">
        <f>IF('Log_working_3-way'!D110="","",1/'True_Odds_Calculator_3-way'!N111+1/'True_Odds_Calculator_3-way'!O111+1/'True_Odds_Calculator_3-way'!#REF!-1)</f>
        <v/>
      </c>
      <c r="H110" s="6" t="str">
        <f>IF('Log_working_3-way'!$D110="","",'True_Odds_Calculator_3-way'!N111/'True_Odds_Calculator_3-way'!A111-1)</f>
        <v/>
      </c>
      <c r="I110" s="6" t="str">
        <f>IF('Log_working_3-way'!$D110="","",'True_Odds_Calculator_3-way'!O111/'True_Odds_Calculator_3-way'!B111-1)</f>
        <v/>
      </c>
      <c r="J110" s="6" t="str">
        <f>IF('Log_working_3-way'!$D110="","",'True_Odds_Calculator_3-way'!#REF!/'True_Odds_Calculator_3-way'!C111-1)</f>
        <v/>
      </c>
      <c r="K110" s="6" t="str">
        <f>IF('Log_working_3-way'!$D110="","",1/'True_Odds_Calculator_3-way'!A111+1/'True_Odds_Calculator_3-way'!B111+1/'True_Odds_Calculator_3-way'!C111-1)</f>
        <v/>
      </c>
    </row>
    <row r="111" spans="4:11" x14ac:dyDescent="0.25">
      <c r="D111" t="str">
        <f>solve_for_c('True_Odds_Calculator_3-way'!A112,'True_Odds_Calculator_3-way'!B112,'True_Odds_Calculator_3-way'!C112,'Log_working_3-way'!B$1,'Log_working_3-way'!B$2)</f>
        <v/>
      </c>
      <c r="F111" s="6" t="str">
        <f>IF('Log_working_3-way'!D111="","",1/'True_Odds_Calculator_3-way'!N112+1/'True_Odds_Calculator_3-way'!O112+1/'True_Odds_Calculator_3-way'!#REF!-1)</f>
        <v/>
      </c>
      <c r="H111" s="6" t="str">
        <f>IF('Log_working_3-way'!$D111="","",'True_Odds_Calculator_3-way'!N112/'True_Odds_Calculator_3-way'!A112-1)</f>
        <v/>
      </c>
      <c r="I111" s="6" t="str">
        <f>IF('Log_working_3-way'!$D111="","",'True_Odds_Calculator_3-way'!O112/'True_Odds_Calculator_3-way'!B112-1)</f>
        <v/>
      </c>
      <c r="J111" s="6" t="str">
        <f>IF('Log_working_3-way'!$D111="","",'True_Odds_Calculator_3-way'!#REF!/'True_Odds_Calculator_3-way'!C112-1)</f>
        <v/>
      </c>
      <c r="K111" s="6" t="str">
        <f>IF('Log_working_3-way'!$D111="","",1/'True_Odds_Calculator_3-way'!A112+1/'True_Odds_Calculator_3-way'!B112+1/'True_Odds_Calculator_3-way'!C112-1)</f>
        <v/>
      </c>
    </row>
    <row r="112" spans="4:11" x14ac:dyDescent="0.25">
      <c r="D112" t="str">
        <f>solve_for_c('True_Odds_Calculator_3-way'!A113,'True_Odds_Calculator_3-way'!B113,'True_Odds_Calculator_3-way'!C113,'Log_working_3-way'!B$1,'Log_working_3-way'!B$2)</f>
        <v/>
      </c>
      <c r="F112" s="6" t="str">
        <f>IF('Log_working_3-way'!D112="","",1/'True_Odds_Calculator_3-way'!N113+1/'True_Odds_Calculator_3-way'!O113+1/'True_Odds_Calculator_3-way'!#REF!-1)</f>
        <v/>
      </c>
      <c r="H112" s="6" t="str">
        <f>IF('Log_working_3-way'!$D112="","",'True_Odds_Calculator_3-way'!N113/'True_Odds_Calculator_3-way'!A113-1)</f>
        <v/>
      </c>
      <c r="I112" s="6" t="str">
        <f>IF('Log_working_3-way'!$D112="","",'True_Odds_Calculator_3-way'!O113/'True_Odds_Calculator_3-way'!B113-1)</f>
        <v/>
      </c>
      <c r="J112" s="6" t="str">
        <f>IF('Log_working_3-way'!$D112="","",'True_Odds_Calculator_3-way'!#REF!/'True_Odds_Calculator_3-way'!C113-1)</f>
        <v/>
      </c>
      <c r="K112" s="6" t="str">
        <f>IF('Log_working_3-way'!$D112="","",1/'True_Odds_Calculator_3-way'!A113+1/'True_Odds_Calculator_3-way'!B113+1/'True_Odds_Calculator_3-way'!C113-1)</f>
        <v/>
      </c>
    </row>
    <row r="113" spans="4:11" x14ac:dyDescent="0.25">
      <c r="D113" t="str">
        <f>solve_for_c('True_Odds_Calculator_3-way'!A114,'True_Odds_Calculator_3-way'!B114,'True_Odds_Calculator_3-way'!C114,'Log_working_3-way'!B$1,'Log_working_3-way'!B$2)</f>
        <v/>
      </c>
      <c r="F113" s="6" t="str">
        <f>IF('Log_working_3-way'!D113="","",1/'True_Odds_Calculator_3-way'!N114+1/'True_Odds_Calculator_3-way'!O114+1/'True_Odds_Calculator_3-way'!#REF!-1)</f>
        <v/>
      </c>
      <c r="H113" s="6" t="str">
        <f>IF('Log_working_3-way'!$D113="","",'True_Odds_Calculator_3-way'!N114/'True_Odds_Calculator_3-way'!A114-1)</f>
        <v/>
      </c>
      <c r="I113" s="6" t="str">
        <f>IF('Log_working_3-way'!$D113="","",'True_Odds_Calculator_3-way'!O114/'True_Odds_Calculator_3-way'!B114-1)</f>
        <v/>
      </c>
      <c r="J113" s="6" t="str">
        <f>IF('Log_working_3-way'!$D113="","",'True_Odds_Calculator_3-way'!#REF!/'True_Odds_Calculator_3-way'!C114-1)</f>
        <v/>
      </c>
      <c r="K113" s="6" t="str">
        <f>IF('Log_working_3-way'!$D113="","",1/'True_Odds_Calculator_3-way'!A114+1/'True_Odds_Calculator_3-way'!B114+1/'True_Odds_Calculator_3-way'!C114-1)</f>
        <v/>
      </c>
    </row>
    <row r="114" spans="4:11" x14ac:dyDescent="0.25">
      <c r="D114" t="str">
        <f>solve_for_c('True_Odds_Calculator_3-way'!A115,'True_Odds_Calculator_3-way'!B115,'True_Odds_Calculator_3-way'!C115,'Log_working_3-way'!B$1,'Log_working_3-way'!B$2)</f>
        <v/>
      </c>
      <c r="F114" s="6" t="str">
        <f>IF('Log_working_3-way'!D114="","",1/'True_Odds_Calculator_3-way'!N115+1/'True_Odds_Calculator_3-way'!O115+1/'True_Odds_Calculator_3-way'!#REF!-1)</f>
        <v/>
      </c>
      <c r="H114" s="6" t="str">
        <f>IF('Log_working_3-way'!$D114="","",'True_Odds_Calculator_3-way'!N115/'True_Odds_Calculator_3-way'!A115-1)</f>
        <v/>
      </c>
      <c r="I114" s="6" t="str">
        <f>IF('Log_working_3-way'!$D114="","",'True_Odds_Calculator_3-way'!O115/'True_Odds_Calculator_3-way'!B115-1)</f>
        <v/>
      </c>
      <c r="J114" s="6" t="str">
        <f>IF('Log_working_3-way'!$D114="","",'True_Odds_Calculator_3-way'!#REF!/'True_Odds_Calculator_3-way'!C115-1)</f>
        <v/>
      </c>
      <c r="K114" s="6" t="str">
        <f>IF('Log_working_3-way'!$D114="","",1/'True_Odds_Calculator_3-way'!A115+1/'True_Odds_Calculator_3-way'!B115+1/'True_Odds_Calculator_3-way'!C115-1)</f>
        <v/>
      </c>
    </row>
    <row r="115" spans="4:11" x14ac:dyDescent="0.25">
      <c r="D115" t="str">
        <f>solve_for_c('True_Odds_Calculator_3-way'!A116,'True_Odds_Calculator_3-way'!B116,'True_Odds_Calculator_3-way'!C116,'Log_working_3-way'!B$1,'Log_working_3-way'!B$2)</f>
        <v/>
      </c>
      <c r="F115" s="6" t="str">
        <f>IF('Log_working_3-way'!D115="","",1/'True_Odds_Calculator_3-way'!N116+1/'True_Odds_Calculator_3-way'!O116+1/'True_Odds_Calculator_3-way'!#REF!-1)</f>
        <v/>
      </c>
      <c r="H115" s="6" t="str">
        <f>IF('Log_working_3-way'!$D115="","",'True_Odds_Calculator_3-way'!N116/'True_Odds_Calculator_3-way'!A116-1)</f>
        <v/>
      </c>
      <c r="I115" s="6" t="str">
        <f>IF('Log_working_3-way'!$D115="","",'True_Odds_Calculator_3-way'!O116/'True_Odds_Calculator_3-way'!B116-1)</f>
        <v/>
      </c>
      <c r="J115" s="6" t="str">
        <f>IF('Log_working_3-way'!$D115="","",'True_Odds_Calculator_3-way'!#REF!/'True_Odds_Calculator_3-way'!C116-1)</f>
        <v/>
      </c>
      <c r="K115" s="6" t="str">
        <f>IF('Log_working_3-way'!$D115="","",1/'True_Odds_Calculator_3-way'!A116+1/'True_Odds_Calculator_3-way'!B116+1/'True_Odds_Calculator_3-way'!C116-1)</f>
        <v/>
      </c>
    </row>
    <row r="116" spans="4:11" x14ac:dyDescent="0.25">
      <c r="D116" t="str">
        <f>solve_for_c('True_Odds_Calculator_3-way'!A117,'True_Odds_Calculator_3-way'!B117,'True_Odds_Calculator_3-way'!C117,'Log_working_3-way'!B$1,'Log_working_3-way'!B$2)</f>
        <v/>
      </c>
      <c r="F116" s="6" t="str">
        <f>IF('Log_working_3-way'!D116="","",1/'True_Odds_Calculator_3-way'!N117+1/'True_Odds_Calculator_3-way'!O117+1/'True_Odds_Calculator_3-way'!#REF!-1)</f>
        <v/>
      </c>
      <c r="H116" s="6" t="str">
        <f>IF('Log_working_3-way'!$D116="","",'True_Odds_Calculator_3-way'!N117/'True_Odds_Calculator_3-way'!A117-1)</f>
        <v/>
      </c>
      <c r="I116" s="6" t="str">
        <f>IF('Log_working_3-way'!$D116="","",'True_Odds_Calculator_3-way'!O117/'True_Odds_Calculator_3-way'!B117-1)</f>
        <v/>
      </c>
      <c r="J116" s="6" t="str">
        <f>IF('Log_working_3-way'!$D116="","",'True_Odds_Calculator_3-way'!#REF!/'True_Odds_Calculator_3-way'!C117-1)</f>
        <v/>
      </c>
      <c r="K116" s="6" t="str">
        <f>IF('Log_working_3-way'!$D116="","",1/'True_Odds_Calculator_3-way'!A117+1/'True_Odds_Calculator_3-way'!B117+1/'True_Odds_Calculator_3-way'!C117-1)</f>
        <v/>
      </c>
    </row>
    <row r="117" spans="4:11" x14ac:dyDescent="0.25">
      <c r="D117" t="str">
        <f>solve_for_c('True_Odds_Calculator_3-way'!A118,'True_Odds_Calculator_3-way'!B118,'True_Odds_Calculator_3-way'!C118,'Log_working_3-way'!B$1,'Log_working_3-way'!B$2)</f>
        <v/>
      </c>
      <c r="F117" s="6" t="str">
        <f>IF('Log_working_3-way'!D117="","",1/'True_Odds_Calculator_3-way'!N118+1/'True_Odds_Calculator_3-way'!O118+1/'True_Odds_Calculator_3-way'!#REF!-1)</f>
        <v/>
      </c>
      <c r="H117" s="6" t="str">
        <f>IF('Log_working_3-way'!$D117="","",'True_Odds_Calculator_3-way'!N118/'True_Odds_Calculator_3-way'!A118-1)</f>
        <v/>
      </c>
      <c r="I117" s="6" t="str">
        <f>IF('Log_working_3-way'!$D117="","",'True_Odds_Calculator_3-way'!O118/'True_Odds_Calculator_3-way'!B118-1)</f>
        <v/>
      </c>
      <c r="J117" s="6" t="str">
        <f>IF('Log_working_3-way'!$D117="","",'True_Odds_Calculator_3-way'!#REF!/'True_Odds_Calculator_3-way'!C118-1)</f>
        <v/>
      </c>
      <c r="K117" s="6" t="str">
        <f>IF('Log_working_3-way'!$D117="","",1/'True_Odds_Calculator_3-way'!A118+1/'True_Odds_Calculator_3-way'!B118+1/'True_Odds_Calculator_3-way'!C118-1)</f>
        <v/>
      </c>
    </row>
    <row r="118" spans="4:11" x14ac:dyDescent="0.25">
      <c r="D118" t="str">
        <f>solve_for_c('True_Odds_Calculator_3-way'!A119,'True_Odds_Calculator_3-way'!B119,'True_Odds_Calculator_3-way'!C119,'Log_working_3-way'!B$1,'Log_working_3-way'!B$2)</f>
        <v/>
      </c>
      <c r="F118" s="6" t="str">
        <f>IF('Log_working_3-way'!D118="","",1/'True_Odds_Calculator_3-way'!N119+1/'True_Odds_Calculator_3-way'!O119+1/'True_Odds_Calculator_3-way'!#REF!-1)</f>
        <v/>
      </c>
      <c r="H118" s="6" t="str">
        <f>IF('Log_working_3-way'!$D118="","",'True_Odds_Calculator_3-way'!N119/'True_Odds_Calculator_3-way'!A119-1)</f>
        <v/>
      </c>
      <c r="I118" s="6" t="str">
        <f>IF('Log_working_3-way'!$D118="","",'True_Odds_Calculator_3-way'!O119/'True_Odds_Calculator_3-way'!B119-1)</f>
        <v/>
      </c>
      <c r="J118" s="6" t="str">
        <f>IF('Log_working_3-way'!$D118="","",'True_Odds_Calculator_3-way'!#REF!/'True_Odds_Calculator_3-way'!C119-1)</f>
        <v/>
      </c>
      <c r="K118" s="6" t="str">
        <f>IF('Log_working_3-way'!$D118="","",1/'True_Odds_Calculator_3-way'!A119+1/'True_Odds_Calculator_3-way'!B119+1/'True_Odds_Calculator_3-way'!C119-1)</f>
        <v/>
      </c>
    </row>
    <row r="119" spans="4:11" x14ac:dyDescent="0.25">
      <c r="D119" t="str">
        <f>solve_for_c('True_Odds_Calculator_3-way'!A120,'True_Odds_Calculator_3-way'!B120,'True_Odds_Calculator_3-way'!C120,'Log_working_3-way'!B$1,'Log_working_3-way'!B$2)</f>
        <v/>
      </c>
      <c r="F119" s="6" t="str">
        <f>IF('Log_working_3-way'!D119="","",1/'True_Odds_Calculator_3-way'!N120+1/'True_Odds_Calculator_3-way'!O120+1/'True_Odds_Calculator_3-way'!#REF!-1)</f>
        <v/>
      </c>
      <c r="H119" s="6" t="str">
        <f>IF('Log_working_3-way'!$D119="","",'True_Odds_Calculator_3-way'!N120/'True_Odds_Calculator_3-way'!A120-1)</f>
        <v/>
      </c>
      <c r="I119" s="6" t="str">
        <f>IF('Log_working_3-way'!$D119="","",'True_Odds_Calculator_3-way'!O120/'True_Odds_Calculator_3-way'!B120-1)</f>
        <v/>
      </c>
      <c r="J119" s="6" t="str">
        <f>IF('Log_working_3-way'!$D119="","",'True_Odds_Calculator_3-way'!#REF!/'True_Odds_Calculator_3-way'!C120-1)</f>
        <v/>
      </c>
      <c r="K119" s="6" t="str">
        <f>IF('Log_working_3-way'!$D119="","",1/'True_Odds_Calculator_3-way'!A120+1/'True_Odds_Calculator_3-way'!B120+1/'True_Odds_Calculator_3-way'!C120-1)</f>
        <v/>
      </c>
    </row>
    <row r="120" spans="4:11" x14ac:dyDescent="0.25">
      <c r="D120" t="str">
        <f>solve_for_c('True_Odds_Calculator_3-way'!A121,'True_Odds_Calculator_3-way'!B121,'True_Odds_Calculator_3-way'!C121,'Log_working_3-way'!B$1,'Log_working_3-way'!B$2)</f>
        <v/>
      </c>
      <c r="F120" s="6" t="str">
        <f>IF('Log_working_3-way'!D120="","",1/'True_Odds_Calculator_3-way'!N121+1/'True_Odds_Calculator_3-way'!O121+1/'True_Odds_Calculator_3-way'!#REF!-1)</f>
        <v/>
      </c>
      <c r="H120" s="6" t="str">
        <f>IF('Log_working_3-way'!$D120="","",'True_Odds_Calculator_3-way'!N121/'True_Odds_Calculator_3-way'!A121-1)</f>
        <v/>
      </c>
      <c r="I120" s="6" t="str">
        <f>IF('Log_working_3-way'!$D120="","",'True_Odds_Calculator_3-way'!O121/'True_Odds_Calculator_3-way'!B121-1)</f>
        <v/>
      </c>
      <c r="J120" s="6" t="str">
        <f>IF('Log_working_3-way'!$D120="","",'True_Odds_Calculator_3-way'!#REF!/'True_Odds_Calculator_3-way'!C121-1)</f>
        <v/>
      </c>
      <c r="K120" s="6" t="str">
        <f>IF('Log_working_3-way'!$D120="","",1/'True_Odds_Calculator_3-way'!A121+1/'True_Odds_Calculator_3-way'!B121+1/'True_Odds_Calculator_3-way'!C121-1)</f>
        <v/>
      </c>
    </row>
    <row r="121" spans="4:11" x14ac:dyDescent="0.25">
      <c r="D121" t="str">
        <f>solve_for_c('True_Odds_Calculator_3-way'!A122,'True_Odds_Calculator_3-way'!B122,'True_Odds_Calculator_3-way'!C122,'Log_working_3-way'!B$1,'Log_working_3-way'!B$2)</f>
        <v/>
      </c>
      <c r="F121" s="6" t="str">
        <f>IF('Log_working_3-way'!D121="","",1/'True_Odds_Calculator_3-way'!N122+1/'True_Odds_Calculator_3-way'!O122+1/'True_Odds_Calculator_3-way'!#REF!-1)</f>
        <v/>
      </c>
      <c r="H121" s="6" t="str">
        <f>IF('Log_working_3-way'!$D121="","",'True_Odds_Calculator_3-way'!N122/'True_Odds_Calculator_3-way'!A122-1)</f>
        <v/>
      </c>
      <c r="I121" s="6" t="str">
        <f>IF('Log_working_3-way'!$D121="","",'True_Odds_Calculator_3-way'!O122/'True_Odds_Calculator_3-way'!B122-1)</f>
        <v/>
      </c>
      <c r="J121" s="6" t="str">
        <f>IF('Log_working_3-way'!$D121="","",'True_Odds_Calculator_3-way'!#REF!/'True_Odds_Calculator_3-way'!C122-1)</f>
        <v/>
      </c>
      <c r="K121" s="6" t="str">
        <f>IF('Log_working_3-way'!$D121="","",1/'True_Odds_Calculator_3-way'!A122+1/'True_Odds_Calculator_3-way'!B122+1/'True_Odds_Calculator_3-way'!C122-1)</f>
        <v/>
      </c>
    </row>
    <row r="122" spans="4:11" x14ac:dyDescent="0.25">
      <c r="D122" t="str">
        <f>solve_for_c('True_Odds_Calculator_3-way'!A123,'True_Odds_Calculator_3-way'!B123,'True_Odds_Calculator_3-way'!C123,'Log_working_3-way'!B$1,'Log_working_3-way'!B$2)</f>
        <v/>
      </c>
      <c r="F122" s="6" t="str">
        <f>IF('Log_working_3-way'!D122="","",1/'True_Odds_Calculator_3-way'!N123+1/'True_Odds_Calculator_3-way'!O123+1/'True_Odds_Calculator_3-way'!#REF!-1)</f>
        <v/>
      </c>
      <c r="H122" s="6" t="str">
        <f>IF('Log_working_3-way'!$D122="","",'True_Odds_Calculator_3-way'!N123/'True_Odds_Calculator_3-way'!A123-1)</f>
        <v/>
      </c>
      <c r="I122" s="6" t="str">
        <f>IF('Log_working_3-way'!$D122="","",'True_Odds_Calculator_3-way'!O123/'True_Odds_Calculator_3-way'!B123-1)</f>
        <v/>
      </c>
      <c r="J122" s="6" t="str">
        <f>IF('Log_working_3-way'!$D122="","",'True_Odds_Calculator_3-way'!#REF!/'True_Odds_Calculator_3-way'!C123-1)</f>
        <v/>
      </c>
      <c r="K122" s="6" t="str">
        <f>IF('Log_working_3-way'!$D122="","",1/'True_Odds_Calculator_3-way'!A123+1/'True_Odds_Calculator_3-way'!B123+1/'True_Odds_Calculator_3-way'!C123-1)</f>
        <v/>
      </c>
    </row>
    <row r="123" spans="4:11" x14ac:dyDescent="0.25">
      <c r="D123" t="str">
        <f>solve_for_c('True_Odds_Calculator_3-way'!A124,'True_Odds_Calculator_3-way'!B124,'True_Odds_Calculator_3-way'!C124,'Log_working_3-way'!B$1,'Log_working_3-way'!B$2)</f>
        <v/>
      </c>
      <c r="F123" s="6" t="str">
        <f>IF('Log_working_3-way'!D123="","",1/'True_Odds_Calculator_3-way'!N124+1/'True_Odds_Calculator_3-way'!O124+1/'True_Odds_Calculator_3-way'!#REF!-1)</f>
        <v/>
      </c>
      <c r="H123" s="6" t="str">
        <f>IF('Log_working_3-way'!$D123="","",'True_Odds_Calculator_3-way'!N124/'True_Odds_Calculator_3-way'!A124-1)</f>
        <v/>
      </c>
      <c r="I123" s="6" t="str">
        <f>IF('Log_working_3-way'!$D123="","",'True_Odds_Calculator_3-way'!O124/'True_Odds_Calculator_3-way'!B124-1)</f>
        <v/>
      </c>
      <c r="J123" s="6" t="str">
        <f>IF('Log_working_3-way'!$D123="","",'True_Odds_Calculator_3-way'!#REF!/'True_Odds_Calculator_3-way'!C124-1)</f>
        <v/>
      </c>
      <c r="K123" s="6" t="str">
        <f>IF('Log_working_3-way'!$D123="","",1/'True_Odds_Calculator_3-way'!A124+1/'True_Odds_Calculator_3-way'!B124+1/'True_Odds_Calculator_3-way'!C124-1)</f>
        <v/>
      </c>
    </row>
    <row r="124" spans="4:11" x14ac:dyDescent="0.25">
      <c r="D124" t="str">
        <f>solve_for_c('True_Odds_Calculator_3-way'!A125,'True_Odds_Calculator_3-way'!B125,'True_Odds_Calculator_3-way'!C125,'Log_working_3-way'!B$1,'Log_working_3-way'!B$2)</f>
        <v/>
      </c>
      <c r="F124" s="6" t="str">
        <f>IF('Log_working_3-way'!D124="","",1/'True_Odds_Calculator_3-way'!N125+1/'True_Odds_Calculator_3-way'!O125+1/'True_Odds_Calculator_3-way'!#REF!-1)</f>
        <v/>
      </c>
      <c r="H124" s="6" t="str">
        <f>IF('Log_working_3-way'!$D124="","",'True_Odds_Calculator_3-way'!N125/'True_Odds_Calculator_3-way'!A125-1)</f>
        <v/>
      </c>
      <c r="I124" s="6" t="str">
        <f>IF('Log_working_3-way'!$D124="","",'True_Odds_Calculator_3-way'!O125/'True_Odds_Calculator_3-way'!B125-1)</f>
        <v/>
      </c>
      <c r="J124" s="6" t="str">
        <f>IF('Log_working_3-way'!$D124="","",'True_Odds_Calculator_3-way'!#REF!/'True_Odds_Calculator_3-way'!C125-1)</f>
        <v/>
      </c>
      <c r="K124" s="6" t="str">
        <f>IF('Log_working_3-way'!$D124="","",1/'True_Odds_Calculator_3-way'!A125+1/'True_Odds_Calculator_3-way'!B125+1/'True_Odds_Calculator_3-way'!C125-1)</f>
        <v/>
      </c>
    </row>
    <row r="125" spans="4:11" x14ac:dyDescent="0.25">
      <c r="D125" t="str">
        <f>solve_for_c('True_Odds_Calculator_3-way'!A126,'True_Odds_Calculator_3-way'!B126,'True_Odds_Calculator_3-way'!C126,'Log_working_3-way'!B$1,'Log_working_3-way'!B$2)</f>
        <v/>
      </c>
      <c r="F125" s="6" t="str">
        <f>IF('Log_working_3-way'!D125="","",1/'True_Odds_Calculator_3-way'!N126+1/'True_Odds_Calculator_3-way'!O126+1/'True_Odds_Calculator_3-way'!#REF!-1)</f>
        <v/>
      </c>
      <c r="H125" s="6" t="str">
        <f>IF('Log_working_3-way'!$D125="","",'True_Odds_Calculator_3-way'!N126/'True_Odds_Calculator_3-way'!A126-1)</f>
        <v/>
      </c>
      <c r="I125" s="6" t="str">
        <f>IF('Log_working_3-way'!$D125="","",'True_Odds_Calculator_3-way'!O126/'True_Odds_Calculator_3-way'!B126-1)</f>
        <v/>
      </c>
      <c r="J125" s="6" t="str">
        <f>IF('Log_working_3-way'!$D125="","",'True_Odds_Calculator_3-way'!#REF!/'True_Odds_Calculator_3-way'!C126-1)</f>
        <v/>
      </c>
      <c r="K125" s="6" t="str">
        <f>IF('Log_working_3-way'!$D125="","",1/'True_Odds_Calculator_3-way'!A126+1/'True_Odds_Calculator_3-way'!B126+1/'True_Odds_Calculator_3-way'!C126-1)</f>
        <v/>
      </c>
    </row>
    <row r="126" spans="4:11" x14ac:dyDescent="0.25">
      <c r="D126" t="str">
        <f>solve_for_c('True_Odds_Calculator_3-way'!A127,'True_Odds_Calculator_3-way'!B127,'True_Odds_Calculator_3-way'!C127,'Log_working_3-way'!B$1,'Log_working_3-way'!B$2)</f>
        <v/>
      </c>
      <c r="F126" s="6" t="str">
        <f>IF('Log_working_3-way'!D126="","",1/'True_Odds_Calculator_3-way'!N127+1/'True_Odds_Calculator_3-way'!O127+1/'True_Odds_Calculator_3-way'!#REF!-1)</f>
        <v/>
      </c>
      <c r="H126" s="6" t="str">
        <f>IF('Log_working_3-way'!$D126="","",'True_Odds_Calculator_3-way'!N127/'True_Odds_Calculator_3-way'!A127-1)</f>
        <v/>
      </c>
      <c r="I126" s="6" t="str">
        <f>IF('Log_working_3-way'!$D126="","",'True_Odds_Calculator_3-way'!O127/'True_Odds_Calculator_3-way'!B127-1)</f>
        <v/>
      </c>
      <c r="J126" s="6" t="str">
        <f>IF('Log_working_3-way'!$D126="","",'True_Odds_Calculator_3-way'!#REF!/'True_Odds_Calculator_3-way'!C127-1)</f>
        <v/>
      </c>
      <c r="K126" s="6" t="str">
        <f>IF('Log_working_3-way'!$D126="","",1/'True_Odds_Calculator_3-way'!A127+1/'True_Odds_Calculator_3-way'!B127+1/'True_Odds_Calculator_3-way'!C127-1)</f>
        <v/>
      </c>
    </row>
    <row r="127" spans="4:11" x14ac:dyDescent="0.25">
      <c r="D127" t="str">
        <f>solve_for_c('True_Odds_Calculator_3-way'!A128,'True_Odds_Calculator_3-way'!B128,'True_Odds_Calculator_3-way'!C128,'Log_working_3-way'!B$1,'Log_working_3-way'!B$2)</f>
        <v/>
      </c>
      <c r="F127" s="6" t="str">
        <f>IF('Log_working_3-way'!D127="","",1/'True_Odds_Calculator_3-way'!N128+1/'True_Odds_Calculator_3-way'!O128+1/'True_Odds_Calculator_3-way'!#REF!-1)</f>
        <v/>
      </c>
      <c r="H127" s="6" t="str">
        <f>IF('Log_working_3-way'!$D127="","",'True_Odds_Calculator_3-way'!N128/'True_Odds_Calculator_3-way'!A128-1)</f>
        <v/>
      </c>
      <c r="I127" s="6" t="str">
        <f>IF('Log_working_3-way'!$D127="","",'True_Odds_Calculator_3-way'!O128/'True_Odds_Calculator_3-way'!B128-1)</f>
        <v/>
      </c>
      <c r="J127" s="6" t="str">
        <f>IF('Log_working_3-way'!$D127="","",'True_Odds_Calculator_3-way'!#REF!/'True_Odds_Calculator_3-way'!C128-1)</f>
        <v/>
      </c>
      <c r="K127" s="6" t="str">
        <f>IF('Log_working_3-way'!$D127="","",1/'True_Odds_Calculator_3-way'!A128+1/'True_Odds_Calculator_3-way'!B128+1/'True_Odds_Calculator_3-way'!C128-1)</f>
        <v/>
      </c>
    </row>
    <row r="128" spans="4:11" x14ac:dyDescent="0.25">
      <c r="D128" t="str">
        <f>solve_for_c('True_Odds_Calculator_3-way'!A129,'True_Odds_Calculator_3-way'!B129,'True_Odds_Calculator_3-way'!C129,'Log_working_3-way'!B$1,'Log_working_3-way'!B$2)</f>
        <v/>
      </c>
      <c r="F128" s="6" t="str">
        <f>IF('Log_working_3-way'!D128="","",1/'True_Odds_Calculator_3-way'!N129+1/'True_Odds_Calculator_3-way'!O129+1/'True_Odds_Calculator_3-way'!#REF!-1)</f>
        <v/>
      </c>
      <c r="H128" s="6" t="str">
        <f>IF('Log_working_3-way'!$D128="","",'True_Odds_Calculator_3-way'!N129/'True_Odds_Calculator_3-way'!A129-1)</f>
        <v/>
      </c>
      <c r="I128" s="6" t="str">
        <f>IF('Log_working_3-way'!$D128="","",'True_Odds_Calculator_3-way'!O129/'True_Odds_Calculator_3-way'!B129-1)</f>
        <v/>
      </c>
      <c r="J128" s="6" t="str">
        <f>IF('Log_working_3-way'!$D128="","",'True_Odds_Calculator_3-way'!#REF!/'True_Odds_Calculator_3-way'!C129-1)</f>
        <v/>
      </c>
      <c r="K128" s="6" t="str">
        <f>IF('Log_working_3-way'!$D128="","",1/'True_Odds_Calculator_3-way'!A129+1/'True_Odds_Calculator_3-way'!B129+1/'True_Odds_Calculator_3-way'!C129-1)</f>
        <v/>
      </c>
    </row>
    <row r="129" spans="4:11" x14ac:dyDescent="0.25">
      <c r="D129" t="str">
        <f>solve_for_c('True_Odds_Calculator_3-way'!A130,'True_Odds_Calculator_3-way'!B130,'True_Odds_Calculator_3-way'!C130,'Log_working_3-way'!B$1,'Log_working_3-way'!B$2)</f>
        <v/>
      </c>
      <c r="F129" s="6" t="str">
        <f>IF('Log_working_3-way'!D129="","",1/'True_Odds_Calculator_3-way'!N130+1/'True_Odds_Calculator_3-way'!O130+1/'True_Odds_Calculator_3-way'!#REF!-1)</f>
        <v/>
      </c>
      <c r="H129" s="6" t="str">
        <f>IF('Log_working_3-way'!$D129="","",'True_Odds_Calculator_3-way'!N130/'True_Odds_Calculator_3-way'!A130-1)</f>
        <v/>
      </c>
      <c r="I129" s="6" t="str">
        <f>IF('Log_working_3-way'!$D129="","",'True_Odds_Calculator_3-way'!O130/'True_Odds_Calculator_3-way'!B130-1)</f>
        <v/>
      </c>
      <c r="J129" s="6" t="str">
        <f>IF('Log_working_3-way'!$D129="","",'True_Odds_Calculator_3-way'!#REF!/'True_Odds_Calculator_3-way'!C130-1)</f>
        <v/>
      </c>
      <c r="K129" s="6" t="str">
        <f>IF('Log_working_3-way'!$D129="","",1/'True_Odds_Calculator_3-way'!A130+1/'True_Odds_Calculator_3-way'!B130+1/'True_Odds_Calculator_3-way'!C130-1)</f>
        <v/>
      </c>
    </row>
    <row r="130" spans="4:11" x14ac:dyDescent="0.25">
      <c r="D130" t="str">
        <f>solve_for_c('True_Odds_Calculator_3-way'!A131,'True_Odds_Calculator_3-way'!B131,'True_Odds_Calculator_3-way'!C131,'Log_working_3-way'!B$1,'Log_working_3-way'!B$2)</f>
        <v/>
      </c>
      <c r="F130" s="6" t="str">
        <f>IF('Log_working_3-way'!D130="","",1/'True_Odds_Calculator_3-way'!N131+1/'True_Odds_Calculator_3-way'!O131+1/'True_Odds_Calculator_3-way'!#REF!-1)</f>
        <v/>
      </c>
      <c r="H130" s="6" t="str">
        <f>IF('Log_working_3-way'!$D130="","",'True_Odds_Calculator_3-way'!N131/'True_Odds_Calculator_3-way'!A131-1)</f>
        <v/>
      </c>
      <c r="I130" s="6" t="str">
        <f>IF('Log_working_3-way'!$D130="","",'True_Odds_Calculator_3-way'!O131/'True_Odds_Calculator_3-way'!B131-1)</f>
        <v/>
      </c>
      <c r="J130" s="6" t="str">
        <f>IF('Log_working_3-way'!$D130="","",'True_Odds_Calculator_3-way'!#REF!/'True_Odds_Calculator_3-way'!C131-1)</f>
        <v/>
      </c>
      <c r="K130" s="6" t="str">
        <f>IF('Log_working_3-way'!$D130="","",1/'True_Odds_Calculator_3-way'!A131+1/'True_Odds_Calculator_3-way'!B131+1/'True_Odds_Calculator_3-way'!C131-1)</f>
        <v/>
      </c>
    </row>
    <row r="131" spans="4:11" x14ac:dyDescent="0.25">
      <c r="D131" t="str">
        <f>solve_for_c('True_Odds_Calculator_3-way'!A132,'True_Odds_Calculator_3-way'!B132,'True_Odds_Calculator_3-way'!C132,'Log_working_3-way'!B$1,'Log_working_3-way'!B$2)</f>
        <v/>
      </c>
      <c r="F131" s="6" t="str">
        <f>IF('Log_working_3-way'!D131="","",1/'True_Odds_Calculator_3-way'!N132+1/'True_Odds_Calculator_3-way'!O132+1/'True_Odds_Calculator_3-way'!#REF!-1)</f>
        <v/>
      </c>
      <c r="H131" s="6" t="str">
        <f>IF('Log_working_3-way'!$D131="","",'True_Odds_Calculator_3-way'!N132/'True_Odds_Calculator_3-way'!A132-1)</f>
        <v/>
      </c>
      <c r="I131" s="6" t="str">
        <f>IF('Log_working_3-way'!$D131="","",'True_Odds_Calculator_3-way'!O132/'True_Odds_Calculator_3-way'!B132-1)</f>
        <v/>
      </c>
      <c r="J131" s="6" t="str">
        <f>IF('Log_working_3-way'!$D131="","",'True_Odds_Calculator_3-way'!#REF!/'True_Odds_Calculator_3-way'!C132-1)</f>
        <v/>
      </c>
      <c r="K131" s="6" t="str">
        <f>IF('Log_working_3-way'!$D131="","",1/'True_Odds_Calculator_3-way'!A132+1/'True_Odds_Calculator_3-way'!B132+1/'True_Odds_Calculator_3-way'!C132-1)</f>
        <v/>
      </c>
    </row>
    <row r="132" spans="4:11" x14ac:dyDescent="0.25">
      <c r="D132" t="str">
        <f>solve_for_c('True_Odds_Calculator_3-way'!A133,'True_Odds_Calculator_3-way'!B133,'True_Odds_Calculator_3-way'!C133,'Log_working_3-way'!B$1,'Log_working_3-way'!B$2)</f>
        <v/>
      </c>
      <c r="F132" s="6" t="str">
        <f>IF('Log_working_3-way'!D132="","",1/'True_Odds_Calculator_3-way'!N133+1/'True_Odds_Calculator_3-way'!O133+1/'True_Odds_Calculator_3-way'!#REF!-1)</f>
        <v/>
      </c>
      <c r="H132" s="6" t="str">
        <f>IF('Log_working_3-way'!$D132="","",'True_Odds_Calculator_3-way'!N133/'True_Odds_Calculator_3-way'!A133-1)</f>
        <v/>
      </c>
      <c r="I132" s="6" t="str">
        <f>IF('Log_working_3-way'!$D132="","",'True_Odds_Calculator_3-way'!O133/'True_Odds_Calculator_3-way'!B133-1)</f>
        <v/>
      </c>
      <c r="J132" s="6" t="str">
        <f>IF('Log_working_3-way'!$D132="","",'True_Odds_Calculator_3-way'!#REF!/'True_Odds_Calculator_3-way'!C133-1)</f>
        <v/>
      </c>
      <c r="K132" s="6" t="str">
        <f>IF('Log_working_3-way'!$D132="","",1/'True_Odds_Calculator_3-way'!A133+1/'True_Odds_Calculator_3-way'!B133+1/'True_Odds_Calculator_3-way'!C133-1)</f>
        <v/>
      </c>
    </row>
    <row r="133" spans="4:11" x14ac:dyDescent="0.25">
      <c r="D133" t="str">
        <f>solve_for_c('True_Odds_Calculator_3-way'!A134,'True_Odds_Calculator_3-way'!B134,'True_Odds_Calculator_3-way'!C134,'Log_working_3-way'!B$1,'Log_working_3-way'!B$2)</f>
        <v/>
      </c>
      <c r="F133" s="6" t="str">
        <f>IF('Log_working_3-way'!D133="","",1/'True_Odds_Calculator_3-way'!N134+1/'True_Odds_Calculator_3-way'!O134+1/'True_Odds_Calculator_3-way'!#REF!-1)</f>
        <v/>
      </c>
      <c r="H133" s="6" t="str">
        <f>IF('Log_working_3-way'!$D133="","",'True_Odds_Calculator_3-way'!N134/'True_Odds_Calculator_3-way'!A134-1)</f>
        <v/>
      </c>
      <c r="I133" s="6" t="str">
        <f>IF('Log_working_3-way'!$D133="","",'True_Odds_Calculator_3-way'!O134/'True_Odds_Calculator_3-way'!B134-1)</f>
        <v/>
      </c>
      <c r="J133" s="6" t="str">
        <f>IF('Log_working_3-way'!$D133="","",'True_Odds_Calculator_3-way'!#REF!/'True_Odds_Calculator_3-way'!C134-1)</f>
        <v/>
      </c>
      <c r="K133" s="6" t="str">
        <f>IF('Log_working_3-way'!$D133="","",1/'True_Odds_Calculator_3-way'!A134+1/'True_Odds_Calculator_3-way'!B134+1/'True_Odds_Calculator_3-way'!C134-1)</f>
        <v/>
      </c>
    </row>
    <row r="134" spans="4:11" x14ac:dyDescent="0.25">
      <c r="D134" t="str">
        <f>solve_for_c('True_Odds_Calculator_3-way'!A135,'True_Odds_Calculator_3-way'!B135,'True_Odds_Calculator_3-way'!C135,'Log_working_3-way'!B$1,'Log_working_3-way'!B$2)</f>
        <v/>
      </c>
      <c r="F134" s="6" t="str">
        <f>IF('Log_working_3-way'!D134="","",1/'True_Odds_Calculator_3-way'!N135+1/'True_Odds_Calculator_3-way'!O135+1/'True_Odds_Calculator_3-way'!#REF!-1)</f>
        <v/>
      </c>
      <c r="H134" s="6" t="str">
        <f>IF('Log_working_3-way'!$D134="","",'True_Odds_Calculator_3-way'!N135/'True_Odds_Calculator_3-way'!A135-1)</f>
        <v/>
      </c>
      <c r="I134" s="6" t="str">
        <f>IF('Log_working_3-way'!$D134="","",'True_Odds_Calculator_3-way'!O135/'True_Odds_Calculator_3-way'!B135-1)</f>
        <v/>
      </c>
      <c r="J134" s="6" t="str">
        <f>IF('Log_working_3-way'!$D134="","",'True_Odds_Calculator_3-way'!#REF!/'True_Odds_Calculator_3-way'!C135-1)</f>
        <v/>
      </c>
      <c r="K134" s="6" t="str">
        <f>IF('Log_working_3-way'!$D134="","",1/'True_Odds_Calculator_3-way'!A135+1/'True_Odds_Calculator_3-way'!B135+1/'True_Odds_Calculator_3-way'!C135-1)</f>
        <v/>
      </c>
    </row>
    <row r="135" spans="4:11" x14ac:dyDescent="0.25">
      <c r="D135" t="str">
        <f>solve_for_c('True_Odds_Calculator_3-way'!A136,'True_Odds_Calculator_3-way'!B136,'True_Odds_Calculator_3-way'!C136,'Log_working_3-way'!B$1,'Log_working_3-way'!B$2)</f>
        <v/>
      </c>
      <c r="F135" s="6" t="str">
        <f>IF('Log_working_3-way'!D135="","",1/'True_Odds_Calculator_3-way'!N136+1/'True_Odds_Calculator_3-way'!O136+1/'True_Odds_Calculator_3-way'!#REF!-1)</f>
        <v/>
      </c>
      <c r="H135" s="6" t="str">
        <f>IF('Log_working_3-way'!$D135="","",'True_Odds_Calculator_3-way'!N136/'True_Odds_Calculator_3-way'!A136-1)</f>
        <v/>
      </c>
      <c r="I135" s="6" t="str">
        <f>IF('Log_working_3-way'!$D135="","",'True_Odds_Calculator_3-way'!O136/'True_Odds_Calculator_3-way'!B136-1)</f>
        <v/>
      </c>
      <c r="J135" s="6" t="str">
        <f>IF('Log_working_3-way'!$D135="","",'True_Odds_Calculator_3-way'!#REF!/'True_Odds_Calculator_3-way'!C136-1)</f>
        <v/>
      </c>
      <c r="K135" s="6" t="str">
        <f>IF('Log_working_3-way'!$D135="","",1/'True_Odds_Calculator_3-way'!A136+1/'True_Odds_Calculator_3-way'!B136+1/'True_Odds_Calculator_3-way'!C136-1)</f>
        <v/>
      </c>
    </row>
    <row r="136" spans="4:11" x14ac:dyDescent="0.25">
      <c r="D136" t="str">
        <f>solve_for_c('True_Odds_Calculator_3-way'!A137,'True_Odds_Calculator_3-way'!B137,'True_Odds_Calculator_3-way'!C137,'Log_working_3-way'!B$1,'Log_working_3-way'!B$2)</f>
        <v/>
      </c>
      <c r="F136" s="6" t="str">
        <f>IF('Log_working_3-way'!D136="","",1/'True_Odds_Calculator_3-way'!N137+1/'True_Odds_Calculator_3-way'!O137+1/'True_Odds_Calculator_3-way'!#REF!-1)</f>
        <v/>
      </c>
      <c r="H136" s="6" t="str">
        <f>IF('Log_working_3-way'!$D136="","",'True_Odds_Calculator_3-way'!N137/'True_Odds_Calculator_3-way'!A137-1)</f>
        <v/>
      </c>
      <c r="I136" s="6" t="str">
        <f>IF('Log_working_3-way'!$D136="","",'True_Odds_Calculator_3-way'!O137/'True_Odds_Calculator_3-way'!B137-1)</f>
        <v/>
      </c>
      <c r="J136" s="6" t="str">
        <f>IF('Log_working_3-way'!$D136="","",'True_Odds_Calculator_3-way'!#REF!/'True_Odds_Calculator_3-way'!C137-1)</f>
        <v/>
      </c>
      <c r="K136" s="6" t="str">
        <f>IF('Log_working_3-way'!$D136="","",1/'True_Odds_Calculator_3-way'!A137+1/'True_Odds_Calculator_3-way'!B137+1/'True_Odds_Calculator_3-way'!C137-1)</f>
        <v/>
      </c>
    </row>
    <row r="137" spans="4:11" x14ac:dyDescent="0.25">
      <c r="D137" t="str">
        <f>solve_for_c('True_Odds_Calculator_3-way'!A138,'True_Odds_Calculator_3-way'!B138,'True_Odds_Calculator_3-way'!C138,'Log_working_3-way'!B$1,'Log_working_3-way'!B$2)</f>
        <v/>
      </c>
      <c r="F137" s="6" t="str">
        <f>IF('Log_working_3-way'!D137="","",1/'True_Odds_Calculator_3-way'!N138+1/'True_Odds_Calculator_3-way'!O138+1/'True_Odds_Calculator_3-way'!#REF!-1)</f>
        <v/>
      </c>
      <c r="H137" s="6" t="str">
        <f>IF('Log_working_3-way'!$D137="","",'True_Odds_Calculator_3-way'!N138/'True_Odds_Calculator_3-way'!A138-1)</f>
        <v/>
      </c>
      <c r="I137" s="6" t="str">
        <f>IF('Log_working_3-way'!$D137="","",'True_Odds_Calculator_3-way'!O138/'True_Odds_Calculator_3-way'!B138-1)</f>
        <v/>
      </c>
      <c r="J137" s="6" t="str">
        <f>IF('Log_working_3-way'!$D137="","",'True_Odds_Calculator_3-way'!#REF!/'True_Odds_Calculator_3-way'!C138-1)</f>
        <v/>
      </c>
      <c r="K137" s="6" t="str">
        <f>IF('Log_working_3-way'!$D137="","",1/'True_Odds_Calculator_3-way'!A138+1/'True_Odds_Calculator_3-way'!B138+1/'True_Odds_Calculator_3-way'!C138-1)</f>
        <v/>
      </c>
    </row>
    <row r="138" spans="4:11" x14ac:dyDescent="0.25">
      <c r="D138" t="str">
        <f>solve_for_c('True_Odds_Calculator_3-way'!A139,'True_Odds_Calculator_3-way'!B139,'True_Odds_Calculator_3-way'!C139,'Log_working_3-way'!B$1,'Log_working_3-way'!B$2)</f>
        <v/>
      </c>
      <c r="F138" s="6" t="str">
        <f>IF('Log_working_3-way'!D138="","",1/'True_Odds_Calculator_3-way'!N139+1/'True_Odds_Calculator_3-way'!O139+1/'True_Odds_Calculator_3-way'!#REF!-1)</f>
        <v/>
      </c>
      <c r="H138" s="6" t="str">
        <f>IF('Log_working_3-way'!$D138="","",'True_Odds_Calculator_3-way'!N139/'True_Odds_Calculator_3-way'!A139-1)</f>
        <v/>
      </c>
      <c r="I138" s="6" t="str">
        <f>IF('Log_working_3-way'!$D138="","",'True_Odds_Calculator_3-way'!O139/'True_Odds_Calculator_3-way'!B139-1)</f>
        <v/>
      </c>
      <c r="J138" s="6" t="str">
        <f>IF('Log_working_3-way'!$D138="","",'True_Odds_Calculator_3-way'!#REF!/'True_Odds_Calculator_3-way'!C139-1)</f>
        <v/>
      </c>
      <c r="K138" s="6" t="str">
        <f>IF('Log_working_3-way'!$D138="","",1/'True_Odds_Calculator_3-way'!A139+1/'True_Odds_Calculator_3-way'!B139+1/'True_Odds_Calculator_3-way'!C139-1)</f>
        <v/>
      </c>
    </row>
    <row r="139" spans="4:11" x14ac:dyDescent="0.25">
      <c r="D139" t="str">
        <f>solve_for_c('True_Odds_Calculator_3-way'!A140,'True_Odds_Calculator_3-way'!B140,'True_Odds_Calculator_3-way'!C140,'Log_working_3-way'!B$1,'Log_working_3-way'!B$2)</f>
        <v/>
      </c>
      <c r="F139" s="6" t="str">
        <f>IF('Log_working_3-way'!D139="","",1/'True_Odds_Calculator_3-way'!N140+1/'True_Odds_Calculator_3-way'!O140+1/'True_Odds_Calculator_3-way'!#REF!-1)</f>
        <v/>
      </c>
      <c r="H139" s="6" t="str">
        <f>IF('Log_working_3-way'!$D139="","",'True_Odds_Calculator_3-way'!N140/'True_Odds_Calculator_3-way'!A140-1)</f>
        <v/>
      </c>
      <c r="I139" s="6" t="str">
        <f>IF('Log_working_3-way'!$D139="","",'True_Odds_Calculator_3-way'!O140/'True_Odds_Calculator_3-way'!B140-1)</f>
        <v/>
      </c>
      <c r="J139" s="6" t="str">
        <f>IF('Log_working_3-way'!$D139="","",'True_Odds_Calculator_3-way'!#REF!/'True_Odds_Calculator_3-way'!C140-1)</f>
        <v/>
      </c>
      <c r="K139" s="6" t="str">
        <f>IF('Log_working_3-way'!$D139="","",1/'True_Odds_Calculator_3-way'!A140+1/'True_Odds_Calculator_3-way'!B140+1/'True_Odds_Calculator_3-way'!C140-1)</f>
        <v/>
      </c>
    </row>
    <row r="140" spans="4:11" x14ac:dyDescent="0.25">
      <c r="D140" t="str">
        <f>solve_for_c('True_Odds_Calculator_3-way'!A141,'True_Odds_Calculator_3-way'!B141,'True_Odds_Calculator_3-way'!C141,'Log_working_3-way'!B$1,'Log_working_3-way'!B$2)</f>
        <v/>
      </c>
      <c r="F140" s="6" t="str">
        <f>IF('Log_working_3-way'!D140="","",1/'True_Odds_Calculator_3-way'!N141+1/'True_Odds_Calculator_3-way'!O141+1/'True_Odds_Calculator_3-way'!#REF!-1)</f>
        <v/>
      </c>
      <c r="H140" s="6" t="str">
        <f>IF('Log_working_3-way'!$D140="","",'True_Odds_Calculator_3-way'!N141/'True_Odds_Calculator_3-way'!A141-1)</f>
        <v/>
      </c>
      <c r="I140" s="6" t="str">
        <f>IF('Log_working_3-way'!$D140="","",'True_Odds_Calculator_3-way'!O141/'True_Odds_Calculator_3-way'!B141-1)</f>
        <v/>
      </c>
      <c r="J140" s="6" t="str">
        <f>IF('Log_working_3-way'!$D140="","",'True_Odds_Calculator_3-way'!#REF!/'True_Odds_Calculator_3-way'!C141-1)</f>
        <v/>
      </c>
      <c r="K140" s="6" t="str">
        <f>IF('Log_working_3-way'!$D140="","",1/'True_Odds_Calculator_3-way'!A141+1/'True_Odds_Calculator_3-way'!B141+1/'True_Odds_Calculator_3-way'!C141-1)</f>
        <v/>
      </c>
    </row>
    <row r="141" spans="4:11" x14ac:dyDescent="0.25">
      <c r="D141" t="str">
        <f>solve_for_c('True_Odds_Calculator_3-way'!A142,'True_Odds_Calculator_3-way'!B142,'True_Odds_Calculator_3-way'!C142,'Log_working_3-way'!B$1,'Log_working_3-way'!B$2)</f>
        <v/>
      </c>
      <c r="F141" s="6" t="str">
        <f>IF('Log_working_3-way'!D141="","",1/'True_Odds_Calculator_3-way'!N142+1/'True_Odds_Calculator_3-way'!O142+1/'True_Odds_Calculator_3-way'!#REF!-1)</f>
        <v/>
      </c>
      <c r="H141" s="6" t="str">
        <f>IF('Log_working_3-way'!$D141="","",'True_Odds_Calculator_3-way'!N142/'True_Odds_Calculator_3-way'!A142-1)</f>
        <v/>
      </c>
      <c r="I141" s="6" t="str">
        <f>IF('Log_working_3-way'!$D141="","",'True_Odds_Calculator_3-way'!O142/'True_Odds_Calculator_3-way'!B142-1)</f>
        <v/>
      </c>
      <c r="J141" s="6" t="str">
        <f>IF('Log_working_3-way'!$D141="","",'True_Odds_Calculator_3-way'!#REF!/'True_Odds_Calculator_3-way'!C142-1)</f>
        <v/>
      </c>
      <c r="K141" s="6" t="str">
        <f>IF('Log_working_3-way'!$D141="","",1/'True_Odds_Calculator_3-way'!A142+1/'True_Odds_Calculator_3-way'!B142+1/'True_Odds_Calculator_3-way'!C142-1)</f>
        <v/>
      </c>
    </row>
    <row r="142" spans="4:11" x14ac:dyDescent="0.25">
      <c r="D142" t="str">
        <f>solve_for_c('True_Odds_Calculator_3-way'!A143,'True_Odds_Calculator_3-way'!B143,'True_Odds_Calculator_3-way'!C143,'Log_working_3-way'!B$1,'Log_working_3-way'!B$2)</f>
        <v/>
      </c>
      <c r="F142" s="6" t="str">
        <f>IF('Log_working_3-way'!D142="","",1/'True_Odds_Calculator_3-way'!N143+1/'True_Odds_Calculator_3-way'!O143+1/'True_Odds_Calculator_3-way'!#REF!-1)</f>
        <v/>
      </c>
      <c r="H142" s="6" t="str">
        <f>IF('Log_working_3-way'!$D142="","",'True_Odds_Calculator_3-way'!N143/'True_Odds_Calculator_3-way'!A143-1)</f>
        <v/>
      </c>
      <c r="I142" s="6" t="str">
        <f>IF('Log_working_3-way'!$D142="","",'True_Odds_Calculator_3-way'!O143/'True_Odds_Calculator_3-way'!B143-1)</f>
        <v/>
      </c>
      <c r="J142" s="6" t="str">
        <f>IF('Log_working_3-way'!$D142="","",'True_Odds_Calculator_3-way'!#REF!/'True_Odds_Calculator_3-way'!C143-1)</f>
        <v/>
      </c>
      <c r="K142" s="6" t="str">
        <f>IF('Log_working_3-way'!$D142="","",1/'True_Odds_Calculator_3-way'!A143+1/'True_Odds_Calculator_3-way'!B143+1/'True_Odds_Calculator_3-way'!C143-1)</f>
        <v/>
      </c>
    </row>
    <row r="143" spans="4:11" x14ac:dyDescent="0.25">
      <c r="D143" t="str">
        <f>solve_for_c('True_Odds_Calculator_3-way'!A144,'True_Odds_Calculator_3-way'!B144,'True_Odds_Calculator_3-way'!C144,'Log_working_3-way'!B$1,'Log_working_3-way'!B$2)</f>
        <v/>
      </c>
      <c r="F143" s="6" t="str">
        <f>IF('Log_working_3-way'!D143="","",1/'True_Odds_Calculator_3-way'!N144+1/'True_Odds_Calculator_3-way'!O144+1/'True_Odds_Calculator_3-way'!#REF!-1)</f>
        <v/>
      </c>
      <c r="H143" s="6" t="str">
        <f>IF('Log_working_3-way'!$D143="","",'True_Odds_Calculator_3-way'!N144/'True_Odds_Calculator_3-way'!A144-1)</f>
        <v/>
      </c>
      <c r="I143" s="6" t="str">
        <f>IF('Log_working_3-way'!$D143="","",'True_Odds_Calculator_3-way'!O144/'True_Odds_Calculator_3-way'!B144-1)</f>
        <v/>
      </c>
      <c r="J143" s="6" t="str">
        <f>IF('Log_working_3-way'!$D143="","",'True_Odds_Calculator_3-way'!#REF!/'True_Odds_Calculator_3-way'!C144-1)</f>
        <v/>
      </c>
      <c r="K143" s="6" t="str">
        <f>IF('Log_working_3-way'!$D143="","",1/'True_Odds_Calculator_3-way'!A144+1/'True_Odds_Calculator_3-way'!B144+1/'True_Odds_Calculator_3-way'!C144-1)</f>
        <v/>
      </c>
    </row>
    <row r="144" spans="4:11" x14ac:dyDescent="0.25">
      <c r="D144" t="str">
        <f>solve_for_c('True_Odds_Calculator_3-way'!A145,'True_Odds_Calculator_3-way'!B145,'True_Odds_Calculator_3-way'!C145,'Log_working_3-way'!B$1,'Log_working_3-way'!B$2)</f>
        <v/>
      </c>
      <c r="F144" s="6" t="str">
        <f>IF('Log_working_3-way'!D144="","",1/'True_Odds_Calculator_3-way'!N145+1/'True_Odds_Calculator_3-way'!O145+1/'True_Odds_Calculator_3-way'!#REF!-1)</f>
        <v/>
      </c>
      <c r="H144" s="6" t="str">
        <f>IF('Log_working_3-way'!$D144="","",'True_Odds_Calculator_3-way'!N145/'True_Odds_Calculator_3-way'!A145-1)</f>
        <v/>
      </c>
      <c r="I144" s="6" t="str">
        <f>IF('Log_working_3-way'!$D144="","",'True_Odds_Calculator_3-way'!O145/'True_Odds_Calculator_3-way'!B145-1)</f>
        <v/>
      </c>
      <c r="J144" s="6" t="str">
        <f>IF('Log_working_3-way'!$D144="","",'True_Odds_Calculator_3-way'!#REF!/'True_Odds_Calculator_3-way'!C145-1)</f>
        <v/>
      </c>
      <c r="K144" s="6" t="str">
        <f>IF('Log_working_3-way'!$D144="","",1/'True_Odds_Calculator_3-way'!A145+1/'True_Odds_Calculator_3-way'!B145+1/'True_Odds_Calculator_3-way'!C145-1)</f>
        <v/>
      </c>
    </row>
    <row r="145" spans="4:11" x14ac:dyDescent="0.25">
      <c r="D145" t="str">
        <f>solve_for_c('True_Odds_Calculator_3-way'!A146,'True_Odds_Calculator_3-way'!B146,'True_Odds_Calculator_3-way'!C146,'Log_working_3-way'!B$1,'Log_working_3-way'!B$2)</f>
        <v/>
      </c>
      <c r="F145" s="6" t="str">
        <f>IF('Log_working_3-way'!D145="","",1/'True_Odds_Calculator_3-way'!N146+1/'True_Odds_Calculator_3-way'!O146+1/'True_Odds_Calculator_3-way'!#REF!-1)</f>
        <v/>
      </c>
      <c r="H145" s="6" t="str">
        <f>IF('Log_working_3-way'!$D145="","",'True_Odds_Calculator_3-way'!N146/'True_Odds_Calculator_3-way'!A146-1)</f>
        <v/>
      </c>
      <c r="I145" s="6" t="str">
        <f>IF('Log_working_3-way'!$D145="","",'True_Odds_Calculator_3-way'!O146/'True_Odds_Calculator_3-way'!B146-1)</f>
        <v/>
      </c>
      <c r="J145" s="6" t="str">
        <f>IF('Log_working_3-way'!$D145="","",'True_Odds_Calculator_3-way'!#REF!/'True_Odds_Calculator_3-way'!C146-1)</f>
        <v/>
      </c>
      <c r="K145" s="6" t="str">
        <f>IF('Log_working_3-way'!$D145="","",1/'True_Odds_Calculator_3-way'!A146+1/'True_Odds_Calculator_3-way'!B146+1/'True_Odds_Calculator_3-way'!C146-1)</f>
        <v/>
      </c>
    </row>
    <row r="146" spans="4:11" x14ac:dyDescent="0.25">
      <c r="D146" t="str">
        <f>solve_for_c('True_Odds_Calculator_3-way'!A147,'True_Odds_Calculator_3-way'!B147,'True_Odds_Calculator_3-way'!C147,'Log_working_3-way'!B$1,'Log_working_3-way'!B$2)</f>
        <v/>
      </c>
      <c r="F146" s="6" t="str">
        <f>IF('Log_working_3-way'!D146="","",1/'True_Odds_Calculator_3-way'!N147+1/'True_Odds_Calculator_3-way'!O147+1/'True_Odds_Calculator_3-way'!#REF!-1)</f>
        <v/>
      </c>
      <c r="H146" s="6" t="str">
        <f>IF('Log_working_3-way'!$D146="","",'True_Odds_Calculator_3-way'!N147/'True_Odds_Calculator_3-way'!A147-1)</f>
        <v/>
      </c>
      <c r="I146" s="6" t="str">
        <f>IF('Log_working_3-way'!$D146="","",'True_Odds_Calculator_3-way'!O147/'True_Odds_Calculator_3-way'!B147-1)</f>
        <v/>
      </c>
      <c r="J146" s="6" t="str">
        <f>IF('Log_working_3-way'!$D146="","",'True_Odds_Calculator_3-way'!#REF!/'True_Odds_Calculator_3-way'!C147-1)</f>
        <v/>
      </c>
      <c r="K146" s="6" t="str">
        <f>IF('Log_working_3-way'!$D146="","",1/'True_Odds_Calculator_3-way'!A147+1/'True_Odds_Calculator_3-way'!B147+1/'True_Odds_Calculator_3-way'!C147-1)</f>
        <v/>
      </c>
    </row>
    <row r="147" spans="4:11" x14ac:dyDescent="0.25">
      <c r="D147" t="str">
        <f>solve_for_c('True_Odds_Calculator_3-way'!A148,'True_Odds_Calculator_3-way'!B148,'True_Odds_Calculator_3-way'!C148,'Log_working_3-way'!B$1,'Log_working_3-way'!B$2)</f>
        <v/>
      </c>
      <c r="F147" s="6" t="str">
        <f>IF('Log_working_3-way'!D147="","",1/'True_Odds_Calculator_3-way'!N148+1/'True_Odds_Calculator_3-way'!O148+1/'True_Odds_Calculator_3-way'!#REF!-1)</f>
        <v/>
      </c>
      <c r="H147" s="6" t="str">
        <f>IF('Log_working_3-way'!$D147="","",'True_Odds_Calculator_3-way'!N148/'True_Odds_Calculator_3-way'!A148-1)</f>
        <v/>
      </c>
      <c r="I147" s="6" t="str">
        <f>IF('Log_working_3-way'!$D147="","",'True_Odds_Calculator_3-way'!O148/'True_Odds_Calculator_3-way'!B148-1)</f>
        <v/>
      </c>
      <c r="J147" s="6" t="str">
        <f>IF('Log_working_3-way'!$D147="","",'True_Odds_Calculator_3-way'!#REF!/'True_Odds_Calculator_3-way'!C148-1)</f>
        <v/>
      </c>
      <c r="K147" s="6" t="str">
        <f>IF('Log_working_3-way'!$D147="","",1/'True_Odds_Calculator_3-way'!A148+1/'True_Odds_Calculator_3-way'!B148+1/'True_Odds_Calculator_3-way'!C148-1)</f>
        <v/>
      </c>
    </row>
    <row r="148" spans="4:11" x14ac:dyDescent="0.25">
      <c r="D148" t="str">
        <f>solve_for_c('True_Odds_Calculator_3-way'!A149,'True_Odds_Calculator_3-way'!B149,'True_Odds_Calculator_3-way'!C149,'Log_working_3-way'!B$1,'Log_working_3-way'!B$2)</f>
        <v/>
      </c>
      <c r="F148" s="6" t="str">
        <f>IF('Log_working_3-way'!D148="","",1/'True_Odds_Calculator_3-way'!N149+1/'True_Odds_Calculator_3-way'!O149+1/'True_Odds_Calculator_3-way'!#REF!-1)</f>
        <v/>
      </c>
      <c r="H148" s="6" t="str">
        <f>IF('Log_working_3-way'!$D148="","",'True_Odds_Calculator_3-way'!N149/'True_Odds_Calculator_3-way'!A149-1)</f>
        <v/>
      </c>
      <c r="I148" s="6" t="str">
        <f>IF('Log_working_3-way'!$D148="","",'True_Odds_Calculator_3-way'!O149/'True_Odds_Calculator_3-way'!B149-1)</f>
        <v/>
      </c>
      <c r="J148" s="6" t="str">
        <f>IF('Log_working_3-way'!$D148="","",'True_Odds_Calculator_3-way'!#REF!/'True_Odds_Calculator_3-way'!C149-1)</f>
        <v/>
      </c>
      <c r="K148" s="6" t="str">
        <f>IF('Log_working_3-way'!$D148="","",1/'True_Odds_Calculator_3-way'!A149+1/'True_Odds_Calculator_3-way'!B149+1/'True_Odds_Calculator_3-way'!C149-1)</f>
        <v/>
      </c>
    </row>
    <row r="149" spans="4:11" x14ac:dyDescent="0.25">
      <c r="D149" t="str">
        <f>solve_for_c('True_Odds_Calculator_3-way'!A150,'True_Odds_Calculator_3-way'!B150,'True_Odds_Calculator_3-way'!C150,'Log_working_3-way'!B$1,'Log_working_3-way'!B$2)</f>
        <v/>
      </c>
      <c r="F149" s="6" t="str">
        <f>IF('Log_working_3-way'!D149="","",1/'True_Odds_Calculator_3-way'!N150+1/'True_Odds_Calculator_3-way'!O150+1/'True_Odds_Calculator_3-way'!#REF!-1)</f>
        <v/>
      </c>
      <c r="H149" s="6" t="str">
        <f>IF('Log_working_3-way'!$D149="","",'True_Odds_Calculator_3-way'!N150/'True_Odds_Calculator_3-way'!A150-1)</f>
        <v/>
      </c>
      <c r="I149" s="6" t="str">
        <f>IF('Log_working_3-way'!$D149="","",'True_Odds_Calculator_3-way'!O150/'True_Odds_Calculator_3-way'!B150-1)</f>
        <v/>
      </c>
      <c r="J149" s="6" t="str">
        <f>IF('Log_working_3-way'!$D149="","",'True_Odds_Calculator_3-way'!#REF!/'True_Odds_Calculator_3-way'!C150-1)</f>
        <v/>
      </c>
      <c r="K149" s="6" t="str">
        <f>IF('Log_working_3-way'!$D149="","",1/'True_Odds_Calculator_3-way'!A150+1/'True_Odds_Calculator_3-way'!B150+1/'True_Odds_Calculator_3-way'!C150-1)</f>
        <v/>
      </c>
    </row>
    <row r="150" spans="4:11" x14ac:dyDescent="0.25">
      <c r="D150" t="str">
        <f>solve_for_c('True_Odds_Calculator_3-way'!A151,'True_Odds_Calculator_3-way'!B151,'True_Odds_Calculator_3-way'!C151,'Log_working_3-way'!B$1,'Log_working_3-way'!B$2)</f>
        <v/>
      </c>
      <c r="F150" s="6" t="str">
        <f>IF('Log_working_3-way'!D150="","",1/'True_Odds_Calculator_3-way'!N151+1/'True_Odds_Calculator_3-way'!O151+1/'True_Odds_Calculator_3-way'!#REF!-1)</f>
        <v/>
      </c>
      <c r="H150" s="6" t="str">
        <f>IF('Log_working_3-way'!$D150="","",'True_Odds_Calculator_3-way'!N151/'True_Odds_Calculator_3-way'!A151-1)</f>
        <v/>
      </c>
      <c r="I150" s="6" t="str">
        <f>IF('Log_working_3-way'!$D150="","",'True_Odds_Calculator_3-way'!O151/'True_Odds_Calculator_3-way'!B151-1)</f>
        <v/>
      </c>
      <c r="J150" s="6" t="str">
        <f>IF('Log_working_3-way'!$D150="","",'True_Odds_Calculator_3-way'!#REF!/'True_Odds_Calculator_3-way'!C151-1)</f>
        <v/>
      </c>
      <c r="K150" s="6" t="str">
        <f>IF('Log_working_3-way'!$D150="","",1/'True_Odds_Calculator_3-way'!A151+1/'True_Odds_Calculator_3-way'!B151+1/'True_Odds_Calculator_3-way'!C151-1)</f>
        <v/>
      </c>
    </row>
    <row r="151" spans="4:11" x14ac:dyDescent="0.25">
      <c r="D151" t="str">
        <f>solve_for_c('True_Odds_Calculator_3-way'!A152,'True_Odds_Calculator_3-way'!B152,'True_Odds_Calculator_3-way'!C152,'Log_working_3-way'!B$1,'Log_working_3-way'!B$2)</f>
        <v/>
      </c>
      <c r="F151" s="6" t="str">
        <f>IF('Log_working_3-way'!D151="","",1/'True_Odds_Calculator_3-way'!N152+1/'True_Odds_Calculator_3-way'!O152+1/'True_Odds_Calculator_3-way'!#REF!-1)</f>
        <v/>
      </c>
      <c r="H151" s="6" t="str">
        <f>IF('Log_working_3-way'!$D151="","",'True_Odds_Calculator_3-way'!N152/'True_Odds_Calculator_3-way'!A152-1)</f>
        <v/>
      </c>
      <c r="I151" s="6" t="str">
        <f>IF('Log_working_3-way'!$D151="","",'True_Odds_Calculator_3-way'!O152/'True_Odds_Calculator_3-way'!B152-1)</f>
        <v/>
      </c>
      <c r="J151" s="6" t="str">
        <f>IF('Log_working_3-way'!$D151="","",'True_Odds_Calculator_3-way'!#REF!/'True_Odds_Calculator_3-way'!C152-1)</f>
        <v/>
      </c>
      <c r="K151" s="6" t="str">
        <f>IF('Log_working_3-way'!$D151="","",1/'True_Odds_Calculator_3-way'!A152+1/'True_Odds_Calculator_3-way'!B152+1/'True_Odds_Calculator_3-way'!C152-1)</f>
        <v/>
      </c>
    </row>
    <row r="152" spans="4:11" x14ac:dyDescent="0.25">
      <c r="D152" t="str">
        <f>solve_for_c('True_Odds_Calculator_3-way'!A153,'True_Odds_Calculator_3-way'!B153,'True_Odds_Calculator_3-way'!C153,'Log_working_3-way'!B$1,'Log_working_3-way'!B$2)</f>
        <v/>
      </c>
      <c r="F152" s="6" t="str">
        <f>IF('Log_working_3-way'!D152="","",1/'True_Odds_Calculator_3-way'!N153+1/'True_Odds_Calculator_3-way'!O153+1/'True_Odds_Calculator_3-way'!#REF!-1)</f>
        <v/>
      </c>
      <c r="H152" s="6" t="str">
        <f>IF('Log_working_3-way'!$D152="","",'True_Odds_Calculator_3-way'!N153/'True_Odds_Calculator_3-way'!A153-1)</f>
        <v/>
      </c>
      <c r="I152" s="6" t="str">
        <f>IF('Log_working_3-way'!$D152="","",'True_Odds_Calculator_3-way'!O153/'True_Odds_Calculator_3-way'!B153-1)</f>
        <v/>
      </c>
      <c r="J152" s="6" t="str">
        <f>IF('Log_working_3-way'!$D152="","",'True_Odds_Calculator_3-way'!#REF!/'True_Odds_Calculator_3-way'!C153-1)</f>
        <v/>
      </c>
      <c r="K152" s="6" t="str">
        <f>IF('Log_working_3-way'!$D152="","",1/'True_Odds_Calculator_3-way'!A153+1/'True_Odds_Calculator_3-way'!B153+1/'True_Odds_Calculator_3-way'!C153-1)</f>
        <v/>
      </c>
    </row>
    <row r="153" spans="4:11" x14ac:dyDescent="0.25">
      <c r="D153" t="str">
        <f>solve_for_c('True_Odds_Calculator_3-way'!A154,'True_Odds_Calculator_3-way'!B154,'True_Odds_Calculator_3-way'!C154,'Log_working_3-way'!B$1,'Log_working_3-way'!B$2)</f>
        <v/>
      </c>
      <c r="F153" s="6" t="str">
        <f>IF('Log_working_3-way'!D153="","",1/'True_Odds_Calculator_3-way'!N154+1/'True_Odds_Calculator_3-way'!O154+1/'True_Odds_Calculator_3-way'!#REF!-1)</f>
        <v/>
      </c>
      <c r="H153" s="6" t="str">
        <f>IF('Log_working_3-way'!$D153="","",'True_Odds_Calculator_3-way'!N154/'True_Odds_Calculator_3-way'!A154-1)</f>
        <v/>
      </c>
      <c r="I153" s="6" t="str">
        <f>IF('Log_working_3-way'!$D153="","",'True_Odds_Calculator_3-way'!O154/'True_Odds_Calculator_3-way'!B154-1)</f>
        <v/>
      </c>
      <c r="J153" s="6" t="str">
        <f>IF('Log_working_3-way'!$D153="","",'True_Odds_Calculator_3-way'!#REF!/'True_Odds_Calculator_3-way'!C154-1)</f>
        <v/>
      </c>
      <c r="K153" s="6" t="str">
        <f>IF('Log_working_3-way'!$D153="","",1/'True_Odds_Calculator_3-way'!A154+1/'True_Odds_Calculator_3-way'!B154+1/'True_Odds_Calculator_3-way'!C154-1)</f>
        <v/>
      </c>
    </row>
    <row r="154" spans="4:11" x14ac:dyDescent="0.25">
      <c r="D154" t="str">
        <f>solve_for_c('True_Odds_Calculator_3-way'!A155,'True_Odds_Calculator_3-way'!B155,'True_Odds_Calculator_3-way'!C155,'Log_working_3-way'!B$1,'Log_working_3-way'!B$2)</f>
        <v/>
      </c>
      <c r="F154" s="6" t="str">
        <f>IF('Log_working_3-way'!D154="","",1/'True_Odds_Calculator_3-way'!N155+1/'True_Odds_Calculator_3-way'!O155+1/'True_Odds_Calculator_3-way'!#REF!-1)</f>
        <v/>
      </c>
      <c r="H154" s="6" t="str">
        <f>IF('Log_working_3-way'!$D154="","",'True_Odds_Calculator_3-way'!N155/'True_Odds_Calculator_3-way'!A155-1)</f>
        <v/>
      </c>
      <c r="I154" s="6" t="str">
        <f>IF('Log_working_3-way'!$D154="","",'True_Odds_Calculator_3-way'!O155/'True_Odds_Calculator_3-way'!B155-1)</f>
        <v/>
      </c>
      <c r="J154" s="6" t="str">
        <f>IF('Log_working_3-way'!$D154="","",'True_Odds_Calculator_3-way'!#REF!/'True_Odds_Calculator_3-way'!C155-1)</f>
        <v/>
      </c>
      <c r="K154" s="6" t="str">
        <f>IF('Log_working_3-way'!$D154="","",1/'True_Odds_Calculator_3-way'!A155+1/'True_Odds_Calculator_3-way'!B155+1/'True_Odds_Calculator_3-way'!C155-1)</f>
        <v/>
      </c>
    </row>
    <row r="155" spans="4:11" x14ac:dyDescent="0.25">
      <c r="D155" t="str">
        <f>solve_for_c('True_Odds_Calculator_3-way'!A156,'True_Odds_Calculator_3-way'!B156,'True_Odds_Calculator_3-way'!C156,'Log_working_3-way'!B$1,'Log_working_3-way'!B$2)</f>
        <v/>
      </c>
      <c r="F155" s="6" t="str">
        <f>IF('Log_working_3-way'!D155="","",1/'True_Odds_Calculator_3-way'!N156+1/'True_Odds_Calculator_3-way'!O156+1/'True_Odds_Calculator_3-way'!#REF!-1)</f>
        <v/>
      </c>
      <c r="H155" s="6" t="str">
        <f>IF('Log_working_3-way'!$D155="","",'True_Odds_Calculator_3-way'!N156/'True_Odds_Calculator_3-way'!A156-1)</f>
        <v/>
      </c>
      <c r="I155" s="6" t="str">
        <f>IF('Log_working_3-way'!$D155="","",'True_Odds_Calculator_3-way'!O156/'True_Odds_Calculator_3-way'!B156-1)</f>
        <v/>
      </c>
      <c r="J155" s="6" t="str">
        <f>IF('Log_working_3-way'!$D155="","",'True_Odds_Calculator_3-way'!#REF!/'True_Odds_Calculator_3-way'!C156-1)</f>
        <v/>
      </c>
      <c r="K155" s="6" t="str">
        <f>IF('Log_working_3-way'!$D155="","",1/'True_Odds_Calculator_3-way'!A156+1/'True_Odds_Calculator_3-way'!B156+1/'True_Odds_Calculator_3-way'!C156-1)</f>
        <v/>
      </c>
    </row>
    <row r="156" spans="4:11" x14ac:dyDescent="0.25">
      <c r="D156" t="str">
        <f>solve_for_c('True_Odds_Calculator_3-way'!A157,'True_Odds_Calculator_3-way'!B157,'True_Odds_Calculator_3-way'!C157,'Log_working_3-way'!B$1,'Log_working_3-way'!B$2)</f>
        <v/>
      </c>
      <c r="F156" s="6" t="str">
        <f>IF('Log_working_3-way'!D156="","",1/'True_Odds_Calculator_3-way'!N157+1/'True_Odds_Calculator_3-way'!O157+1/'True_Odds_Calculator_3-way'!#REF!-1)</f>
        <v/>
      </c>
      <c r="H156" s="6" t="str">
        <f>IF('Log_working_3-way'!$D156="","",'True_Odds_Calculator_3-way'!N157/'True_Odds_Calculator_3-way'!A157-1)</f>
        <v/>
      </c>
      <c r="I156" s="6" t="str">
        <f>IF('Log_working_3-way'!$D156="","",'True_Odds_Calculator_3-way'!O157/'True_Odds_Calculator_3-way'!B157-1)</f>
        <v/>
      </c>
      <c r="J156" s="6" t="str">
        <f>IF('Log_working_3-way'!$D156="","",'True_Odds_Calculator_3-way'!#REF!/'True_Odds_Calculator_3-way'!C157-1)</f>
        <v/>
      </c>
      <c r="K156" s="6" t="str">
        <f>IF('Log_working_3-way'!$D156="","",1/'True_Odds_Calculator_3-way'!A157+1/'True_Odds_Calculator_3-way'!B157+1/'True_Odds_Calculator_3-way'!C157-1)</f>
        <v/>
      </c>
    </row>
    <row r="157" spans="4:11" x14ac:dyDescent="0.25">
      <c r="D157" t="str">
        <f>solve_for_c('True_Odds_Calculator_3-way'!A158,'True_Odds_Calculator_3-way'!B158,'True_Odds_Calculator_3-way'!C158,'Log_working_3-way'!B$1,'Log_working_3-way'!B$2)</f>
        <v/>
      </c>
      <c r="F157" s="6" t="str">
        <f>IF('Log_working_3-way'!D157="","",1/'True_Odds_Calculator_3-way'!N158+1/'True_Odds_Calculator_3-way'!O158+1/'True_Odds_Calculator_3-way'!#REF!-1)</f>
        <v/>
      </c>
      <c r="H157" s="6" t="str">
        <f>IF('Log_working_3-way'!$D157="","",'True_Odds_Calculator_3-way'!N158/'True_Odds_Calculator_3-way'!A158-1)</f>
        <v/>
      </c>
      <c r="I157" s="6" t="str">
        <f>IF('Log_working_3-way'!$D157="","",'True_Odds_Calculator_3-way'!O158/'True_Odds_Calculator_3-way'!B158-1)</f>
        <v/>
      </c>
      <c r="J157" s="6" t="str">
        <f>IF('Log_working_3-way'!$D157="","",'True_Odds_Calculator_3-way'!#REF!/'True_Odds_Calculator_3-way'!C158-1)</f>
        <v/>
      </c>
      <c r="K157" s="6" t="str">
        <f>IF('Log_working_3-way'!$D157="","",1/'True_Odds_Calculator_3-way'!A158+1/'True_Odds_Calculator_3-way'!B158+1/'True_Odds_Calculator_3-way'!C158-1)</f>
        <v/>
      </c>
    </row>
    <row r="158" spans="4:11" x14ac:dyDescent="0.25">
      <c r="D158" t="str">
        <f>solve_for_c('True_Odds_Calculator_3-way'!A159,'True_Odds_Calculator_3-way'!B159,'True_Odds_Calculator_3-way'!C159,'Log_working_3-way'!B$1,'Log_working_3-way'!B$2)</f>
        <v/>
      </c>
      <c r="F158" s="6" t="str">
        <f>IF('Log_working_3-way'!D158="","",1/'True_Odds_Calculator_3-way'!N159+1/'True_Odds_Calculator_3-way'!O159+1/'True_Odds_Calculator_3-way'!#REF!-1)</f>
        <v/>
      </c>
      <c r="H158" s="6" t="str">
        <f>IF('Log_working_3-way'!$D158="","",'True_Odds_Calculator_3-way'!N159/'True_Odds_Calculator_3-way'!A159-1)</f>
        <v/>
      </c>
      <c r="I158" s="6" t="str">
        <f>IF('Log_working_3-way'!$D158="","",'True_Odds_Calculator_3-way'!O159/'True_Odds_Calculator_3-way'!B159-1)</f>
        <v/>
      </c>
      <c r="J158" s="6" t="str">
        <f>IF('Log_working_3-way'!$D158="","",'True_Odds_Calculator_3-way'!#REF!/'True_Odds_Calculator_3-way'!C159-1)</f>
        <v/>
      </c>
      <c r="K158" s="6" t="str">
        <f>IF('Log_working_3-way'!$D158="","",1/'True_Odds_Calculator_3-way'!A159+1/'True_Odds_Calculator_3-way'!B159+1/'True_Odds_Calculator_3-way'!C159-1)</f>
        <v/>
      </c>
    </row>
    <row r="159" spans="4:11" x14ac:dyDescent="0.25">
      <c r="D159" t="str">
        <f>solve_for_c('True_Odds_Calculator_3-way'!A160,'True_Odds_Calculator_3-way'!B160,'True_Odds_Calculator_3-way'!C160,'Log_working_3-way'!B$1,'Log_working_3-way'!B$2)</f>
        <v/>
      </c>
      <c r="F159" s="6" t="str">
        <f>IF('Log_working_3-way'!D159="","",1/'True_Odds_Calculator_3-way'!N160+1/'True_Odds_Calculator_3-way'!O160+1/'True_Odds_Calculator_3-way'!#REF!-1)</f>
        <v/>
      </c>
      <c r="H159" s="6" t="str">
        <f>IF('Log_working_3-way'!$D159="","",'True_Odds_Calculator_3-way'!N160/'True_Odds_Calculator_3-way'!A160-1)</f>
        <v/>
      </c>
      <c r="I159" s="6" t="str">
        <f>IF('Log_working_3-way'!$D159="","",'True_Odds_Calculator_3-way'!O160/'True_Odds_Calculator_3-way'!B160-1)</f>
        <v/>
      </c>
      <c r="J159" s="6" t="str">
        <f>IF('Log_working_3-way'!$D159="","",'True_Odds_Calculator_3-way'!#REF!/'True_Odds_Calculator_3-way'!C160-1)</f>
        <v/>
      </c>
      <c r="K159" s="6" t="str">
        <f>IF('Log_working_3-way'!$D159="","",1/'True_Odds_Calculator_3-way'!A160+1/'True_Odds_Calculator_3-way'!B160+1/'True_Odds_Calculator_3-way'!C160-1)</f>
        <v/>
      </c>
    </row>
    <row r="160" spans="4:11" x14ac:dyDescent="0.25">
      <c r="D160" t="str">
        <f>solve_for_c('True_Odds_Calculator_3-way'!A161,'True_Odds_Calculator_3-way'!B161,'True_Odds_Calculator_3-way'!C161,'Log_working_3-way'!B$1,'Log_working_3-way'!B$2)</f>
        <v/>
      </c>
      <c r="F160" s="6" t="str">
        <f>IF('Log_working_3-way'!D160="","",1/'True_Odds_Calculator_3-way'!N161+1/'True_Odds_Calculator_3-way'!O161+1/'True_Odds_Calculator_3-way'!#REF!-1)</f>
        <v/>
      </c>
      <c r="H160" s="6" t="str">
        <f>IF('Log_working_3-way'!$D160="","",'True_Odds_Calculator_3-way'!N161/'True_Odds_Calculator_3-way'!A161-1)</f>
        <v/>
      </c>
      <c r="I160" s="6" t="str">
        <f>IF('Log_working_3-way'!$D160="","",'True_Odds_Calculator_3-way'!O161/'True_Odds_Calculator_3-way'!B161-1)</f>
        <v/>
      </c>
      <c r="J160" s="6" t="str">
        <f>IF('Log_working_3-way'!$D160="","",'True_Odds_Calculator_3-way'!#REF!/'True_Odds_Calculator_3-way'!C161-1)</f>
        <v/>
      </c>
      <c r="K160" s="6" t="str">
        <f>IF('Log_working_3-way'!$D160="","",1/'True_Odds_Calculator_3-way'!A161+1/'True_Odds_Calculator_3-way'!B161+1/'True_Odds_Calculator_3-way'!C161-1)</f>
        <v/>
      </c>
    </row>
    <row r="161" spans="4:11" x14ac:dyDescent="0.25">
      <c r="D161" t="str">
        <f>solve_for_c('True_Odds_Calculator_3-way'!A162,'True_Odds_Calculator_3-way'!B162,'True_Odds_Calculator_3-way'!C162,'Log_working_3-way'!B$1,'Log_working_3-way'!B$2)</f>
        <v/>
      </c>
      <c r="F161" s="6" t="str">
        <f>IF('Log_working_3-way'!D161="","",1/'True_Odds_Calculator_3-way'!N162+1/'True_Odds_Calculator_3-way'!O162+1/'True_Odds_Calculator_3-way'!#REF!-1)</f>
        <v/>
      </c>
      <c r="H161" s="6" t="str">
        <f>IF('Log_working_3-way'!$D161="","",'True_Odds_Calculator_3-way'!N162/'True_Odds_Calculator_3-way'!A162-1)</f>
        <v/>
      </c>
      <c r="I161" s="6" t="str">
        <f>IF('Log_working_3-way'!$D161="","",'True_Odds_Calculator_3-way'!O162/'True_Odds_Calculator_3-way'!B162-1)</f>
        <v/>
      </c>
      <c r="J161" s="6" t="str">
        <f>IF('Log_working_3-way'!$D161="","",'True_Odds_Calculator_3-way'!#REF!/'True_Odds_Calculator_3-way'!C162-1)</f>
        <v/>
      </c>
      <c r="K161" s="6" t="str">
        <f>IF('Log_working_3-way'!$D161="","",1/'True_Odds_Calculator_3-way'!A162+1/'True_Odds_Calculator_3-way'!B162+1/'True_Odds_Calculator_3-way'!C162-1)</f>
        <v/>
      </c>
    </row>
    <row r="162" spans="4:11" x14ac:dyDescent="0.25">
      <c r="D162" t="str">
        <f>solve_for_c('True_Odds_Calculator_3-way'!A163,'True_Odds_Calculator_3-way'!B163,'True_Odds_Calculator_3-way'!C163,'Log_working_3-way'!B$1,'Log_working_3-way'!B$2)</f>
        <v/>
      </c>
      <c r="F162" s="6" t="str">
        <f>IF('Log_working_3-way'!D162="","",1/'True_Odds_Calculator_3-way'!N163+1/'True_Odds_Calculator_3-way'!O163+1/'True_Odds_Calculator_3-way'!#REF!-1)</f>
        <v/>
      </c>
      <c r="H162" s="6" t="str">
        <f>IF('Log_working_3-way'!$D162="","",'True_Odds_Calculator_3-way'!N163/'True_Odds_Calculator_3-way'!A163-1)</f>
        <v/>
      </c>
      <c r="I162" s="6" t="str">
        <f>IF('Log_working_3-way'!$D162="","",'True_Odds_Calculator_3-way'!O163/'True_Odds_Calculator_3-way'!B163-1)</f>
        <v/>
      </c>
      <c r="J162" s="6" t="str">
        <f>IF('Log_working_3-way'!$D162="","",'True_Odds_Calculator_3-way'!#REF!/'True_Odds_Calculator_3-way'!C163-1)</f>
        <v/>
      </c>
      <c r="K162" s="6" t="str">
        <f>IF('Log_working_3-way'!$D162="","",1/'True_Odds_Calculator_3-way'!A163+1/'True_Odds_Calculator_3-way'!B163+1/'True_Odds_Calculator_3-way'!C163-1)</f>
        <v/>
      </c>
    </row>
    <row r="163" spans="4:11" x14ac:dyDescent="0.25">
      <c r="D163" t="str">
        <f>solve_for_c('True_Odds_Calculator_3-way'!A164,'True_Odds_Calculator_3-way'!B164,'True_Odds_Calculator_3-way'!C164,'Log_working_3-way'!B$1,'Log_working_3-way'!B$2)</f>
        <v/>
      </c>
      <c r="F163" s="6" t="str">
        <f>IF('Log_working_3-way'!D163="","",1/'True_Odds_Calculator_3-way'!N164+1/'True_Odds_Calculator_3-way'!O164+1/'True_Odds_Calculator_3-way'!#REF!-1)</f>
        <v/>
      </c>
      <c r="H163" s="6" t="str">
        <f>IF('Log_working_3-way'!$D163="","",'True_Odds_Calculator_3-way'!N164/'True_Odds_Calculator_3-way'!A164-1)</f>
        <v/>
      </c>
      <c r="I163" s="6" t="str">
        <f>IF('Log_working_3-way'!$D163="","",'True_Odds_Calculator_3-way'!O164/'True_Odds_Calculator_3-way'!B164-1)</f>
        <v/>
      </c>
      <c r="J163" s="6" t="str">
        <f>IF('Log_working_3-way'!$D163="","",'True_Odds_Calculator_3-way'!#REF!/'True_Odds_Calculator_3-way'!C164-1)</f>
        <v/>
      </c>
      <c r="K163" s="6" t="str">
        <f>IF('Log_working_3-way'!$D163="","",1/'True_Odds_Calculator_3-way'!A164+1/'True_Odds_Calculator_3-way'!B164+1/'True_Odds_Calculator_3-way'!C164-1)</f>
        <v/>
      </c>
    </row>
    <row r="164" spans="4:11" x14ac:dyDescent="0.25">
      <c r="D164" t="str">
        <f>solve_for_c('True_Odds_Calculator_3-way'!A165,'True_Odds_Calculator_3-way'!B165,'True_Odds_Calculator_3-way'!C165,'Log_working_3-way'!B$1,'Log_working_3-way'!B$2)</f>
        <v/>
      </c>
      <c r="F164" s="6" t="str">
        <f>IF('Log_working_3-way'!D164="","",1/'True_Odds_Calculator_3-way'!N165+1/'True_Odds_Calculator_3-way'!O165+1/'True_Odds_Calculator_3-way'!#REF!-1)</f>
        <v/>
      </c>
      <c r="H164" s="6" t="str">
        <f>IF('Log_working_3-way'!$D164="","",'True_Odds_Calculator_3-way'!N165/'True_Odds_Calculator_3-way'!A165-1)</f>
        <v/>
      </c>
      <c r="I164" s="6" t="str">
        <f>IF('Log_working_3-way'!$D164="","",'True_Odds_Calculator_3-way'!O165/'True_Odds_Calculator_3-way'!B165-1)</f>
        <v/>
      </c>
      <c r="J164" s="6" t="str">
        <f>IF('Log_working_3-way'!$D164="","",'True_Odds_Calculator_3-way'!#REF!/'True_Odds_Calculator_3-way'!C165-1)</f>
        <v/>
      </c>
      <c r="K164" s="6" t="str">
        <f>IF('Log_working_3-way'!$D164="","",1/'True_Odds_Calculator_3-way'!A165+1/'True_Odds_Calculator_3-way'!B165+1/'True_Odds_Calculator_3-way'!C165-1)</f>
        <v/>
      </c>
    </row>
    <row r="165" spans="4:11" x14ac:dyDescent="0.25">
      <c r="D165" t="str">
        <f>solve_for_c('True_Odds_Calculator_3-way'!A166,'True_Odds_Calculator_3-way'!B166,'True_Odds_Calculator_3-way'!C166,'Log_working_3-way'!B$1,'Log_working_3-way'!B$2)</f>
        <v/>
      </c>
      <c r="F165" s="6" t="str">
        <f>IF('Log_working_3-way'!D165="","",1/'True_Odds_Calculator_3-way'!N166+1/'True_Odds_Calculator_3-way'!O166+1/'True_Odds_Calculator_3-way'!#REF!-1)</f>
        <v/>
      </c>
      <c r="H165" s="6" t="str">
        <f>IF('Log_working_3-way'!$D165="","",'True_Odds_Calculator_3-way'!N166/'True_Odds_Calculator_3-way'!A166-1)</f>
        <v/>
      </c>
      <c r="I165" s="6" t="str">
        <f>IF('Log_working_3-way'!$D165="","",'True_Odds_Calculator_3-way'!O166/'True_Odds_Calculator_3-way'!B166-1)</f>
        <v/>
      </c>
      <c r="J165" s="6" t="str">
        <f>IF('Log_working_3-way'!$D165="","",'True_Odds_Calculator_3-way'!#REF!/'True_Odds_Calculator_3-way'!C166-1)</f>
        <v/>
      </c>
      <c r="K165" s="6" t="str">
        <f>IF('Log_working_3-way'!$D165="","",1/'True_Odds_Calculator_3-way'!A166+1/'True_Odds_Calculator_3-way'!B166+1/'True_Odds_Calculator_3-way'!C166-1)</f>
        <v/>
      </c>
    </row>
    <row r="166" spans="4:11" x14ac:dyDescent="0.25">
      <c r="D166" t="str">
        <f>solve_for_c('True_Odds_Calculator_3-way'!A167,'True_Odds_Calculator_3-way'!B167,'True_Odds_Calculator_3-way'!C167,'Log_working_3-way'!B$1,'Log_working_3-way'!B$2)</f>
        <v/>
      </c>
      <c r="F166" s="6" t="str">
        <f>IF('Log_working_3-way'!D166="","",1/'True_Odds_Calculator_3-way'!N167+1/'True_Odds_Calculator_3-way'!O167+1/'True_Odds_Calculator_3-way'!#REF!-1)</f>
        <v/>
      </c>
      <c r="H166" s="6" t="str">
        <f>IF('Log_working_3-way'!$D166="","",'True_Odds_Calculator_3-way'!N167/'True_Odds_Calculator_3-way'!A167-1)</f>
        <v/>
      </c>
      <c r="I166" s="6" t="str">
        <f>IF('Log_working_3-way'!$D166="","",'True_Odds_Calculator_3-way'!O167/'True_Odds_Calculator_3-way'!B167-1)</f>
        <v/>
      </c>
      <c r="J166" s="6" t="str">
        <f>IF('Log_working_3-way'!$D166="","",'True_Odds_Calculator_3-way'!#REF!/'True_Odds_Calculator_3-way'!C167-1)</f>
        <v/>
      </c>
      <c r="K166" s="6" t="str">
        <f>IF('Log_working_3-way'!$D166="","",1/'True_Odds_Calculator_3-way'!A167+1/'True_Odds_Calculator_3-way'!B167+1/'True_Odds_Calculator_3-way'!C167-1)</f>
        <v/>
      </c>
    </row>
    <row r="167" spans="4:11" x14ac:dyDescent="0.25">
      <c r="D167" t="str">
        <f>solve_for_c('True_Odds_Calculator_3-way'!A168,'True_Odds_Calculator_3-way'!B168,'True_Odds_Calculator_3-way'!C168,'Log_working_3-way'!B$1,'Log_working_3-way'!B$2)</f>
        <v/>
      </c>
      <c r="F167" s="6" t="str">
        <f>IF('Log_working_3-way'!D167="","",1/'True_Odds_Calculator_3-way'!N168+1/'True_Odds_Calculator_3-way'!O168+1/'True_Odds_Calculator_3-way'!#REF!-1)</f>
        <v/>
      </c>
      <c r="H167" s="6" t="str">
        <f>IF('Log_working_3-way'!$D167="","",'True_Odds_Calculator_3-way'!N168/'True_Odds_Calculator_3-way'!A168-1)</f>
        <v/>
      </c>
      <c r="I167" s="6" t="str">
        <f>IF('Log_working_3-way'!$D167="","",'True_Odds_Calculator_3-way'!O168/'True_Odds_Calculator_3-way'!B168-1)</f>
        <v/>
      </c>
      <c r="J167" s="6" t="str">
        <f>IF('Log_working_3-way'!$D167="","",'True_Odds_Calculator_3-way'!#REF!/'True_Odds_Calculator_3-way'!C168-1)</f>
        <v/>
      </c>
      <c r="K167" s="6" t="str">
        <f>IF('Log_working_3-way'!$D167="","",1/'True_Odds_Calculator_3-way'!A168+1/'True_Odds_Calculator_3-way'!B168+1/'True_Odds_Calculator_3-way'!C168-1)</f>
        <v/>
      </c>
    </row>
    <row r="168" spans="4:11" x14ac:dyDescent="0.25">
      <c r="D168" t="str">
        <f>solve_for_c('True_Odds_Calculator_3-way'!A169,'True_Odds_Calculator_3-way'!B169,'True_Odds_Calculator_3-way'!C169,'Log_working_3-way'!B$1,'Log_working_3-way'!B$2)</f>
        <v/>
      </c>
      <c r="F168" s="6" t="str">
        <f>IF('Log_working_3-way'!D168="","",1/'True_Odds_Calculator_3-way'!N169+1/'True_Odds_Calculator_3-way'!O169+1/'True_Odds_Calculator_3-way'!#REF!-1)</f>
        <v/>
      </c>
      <c r="H168" s="6" t="str">
        <f>IF('Log_working_3-way'!$D168="","",'True_Odds_Calculator_3-way'!N169/'True_Odds_Calculator_3-way'!A169-1)</f>
        <v/>
      </c>
      <c r="I168" s="6" t="str">
        <f>IF('Log_working_3-way'!$D168="","",'True_Odds_Calculator_3-way'!O169/'True_Odds_Calculator_3-way'!B169-1)</f>
        <v/>
      </c>
      <c r="J168" s="6" t="str">
        <f>IF('Log_working_3-way'!$D168="","",'True_Odds_Calculator_3-way'!#REF!/'True_Odds_Calculator_3-way'!C169-1)</f>
        <v/>
      </c>
      <c r="K168" s="6" t="str">
        <f>IF('Log_working_3-way'!$D168="","",1/'True_Odds_Calculator_3-way'!A169+1/'True_Odds_Calculator_3-way'!B169+1/'True_Odds_Calculator_3-way'!C169-1)</f>
        <v/>
      </c>
    </row>
    <row r="169" spans="4:11" x14ac:dyDescent="0.25">
      <c r="D169" t="str">
        <f>solve_for_c('True_Odds_Calculator_3-way'!A170,'True_Odds_Calculator_3-way'!B170,'True_Odds_Calculator_3-way'!C170,'Log_working_3-way'!B$1,'Log_working_3-way'!B$2)</f>
        <v/>
      </c>
      <c r="F169" s="6" t="str">
        <f>IF('Log_working_3-way'!D169="","",1/'True_Odds_Calculator_3-way'!N170+1/'True_Odds_Calculator_3-way'!O170+1/'True_Odds_Calculator_3-way'!#REF!-1)</f>
        <v/>
      </c>
      <c r="H169" s="6" t="str">
        <f>IF('Log_working_3-way'!$D169="","",'True_Odds_Calculator_3-way'!N170/'True_Odds_Calculator_3-way'!A170-1)</f>
        <v/>
      </c>
      <c r="I169" s="6" t="str">
        <f>IF('Log_working_3-way'!$D169="","",'True_Odds_Calculator_3-way'!O170/'True_Odds_Calculator_3-way'!B170-1)</f>
        <v/>
      </c>
      <c r="J169" s="6" t="str">
        <f>IF('Log_working_3-way'!$D169="","",'True_Odds_Calculator_3-way'!#REF!/'True_Odds_Calculator_3-way'!C170-1)</f>
        <v/>
      </c>
      <c r="K169" s="6" t="str">
        <f>IF('Log_working_3-way'!$D169="","",1/'True_Odds_Calculator_3-way'!A170+1/'True_Odds_Calculator_3-way'!B170+1/'True_Odds_Calculator_3-way'!C170-1)</f>
        <v/>
      </c>
    </row>
    <row r="170" spans="4:11" x14ac:dyDescent="0.25">
      <c r="D170" t="str">
        <f>solve_for_c('True_Odds_Calculator_3-way'!A171,'True_Odds_Calculator_3-way'!B171,'True_Odds_Calculator_3-way'!C171,'Log_working_3-way'!B$1,'Log_working_3-way'!B$2)</f>
        <v/>
      </c>
      <c r="F170" s="6" t="str">
        <f>IF('Log_working_3-way'!D170="","",1/'True_Odds_Calculator_3-way'!N171+1/'True_Odds_Calculator_3-way'!O171+1/'True_Odds_Calculator_3-way'!#REF!-1)</f>
        <v/>
      </c>
      <c r="H170" s="6" t="str">
        <f>IF('Log_working_3-way'!$D170="","",'True_Odds_Calculator_3-way'!N171/'True_Odds_Calculator_3-way'!A171-1)</f>
        <v/>
      </c>
      <c r="I170" s="6" t="str">
        <f>IF('Log_working_3-way'!$D170="","",'True_Odds_Calculator_3-way'!O171/'True_Odds_Calculator_3-way'!B171-1)</f>
        <v/>
      </c>
      <c r="J170" s="6" t="str">
        <f>IF('Log_working_3-way'!$D170="","",'True_Odds_Calculator_3-way'!#REF!/'True_Odds_Calculator_3-way'!C171-1)</f>
        <v/>
      </c>
      <c r="K170" s="6" t="str">
        <f>IF('Log_working_3-way'!$D170="","",1/'True_Odds_Calculator_3-way'!A171+1/'True_Odds_Calculator_3-way'!B171+1/'True_Odds_Calculator_3-way'!C171-1)</f>
        <v/>
      </c>
    </row>
    <row r="171" spans="4:11" x14ac:dyDescent="0.25">
      <c r="D171" t="str">
        <f>solve_for_c('True_Odds_Calculator_3-way'!A172,'True_Odds_Calculator_3-way'!B172,'True_Odds_Calculator_3-way'!C172,'Log_working_3-way'!B$1,'Log_working_3-way'!B$2)</f>
        <v/>
      </c>
      <c r="F171" s="6" t="str">
        <f>IF('Log_working_3-way'!D171="","",1/'True_Odds_Calculator_3-way'!N172+1/'True_Odds_Calculator_3-way'!O172+1/'True_Odds_Calculator_3-way'!#REF!-1)</f>
        <v/>
      </c>
      <c r="H171" s="6" t="str">
        <f>IF('Log_working_3-way'!$D171="","",'True_Odds_Calculator_3-way'!N172/'True_Odds_Calculator_3-way'!A172-1)</f>
        <v/>
      </c>
      <c r="I171" s="6" t="str">
        <f>IF('Log_working_3-way'!$D171="","",'True_Odds_Calculator_3-way'!O172/'True_Odds_Calculator_3-way'!B172-1)</f>
        <v/>
      </c>
      <c r="J171" s="6" t="str">
        <f>IF('Log_working_3-way'!$D171="","",'True_Odds_Calculator_3-way'!#REF!/'True_Odds_Calculator_3-way'!C172-1)</f>
        <v/>
      </c>
      <c r="K171" s="6" t="str">
        <f>IF('Log_working_3-way'!$D171="","",1/'True_Odds_Calculator_3-way'!A172+1/'True_Odds_Calculator_3-way'!B172+1/'True_Odds_Calculator_3-way'!C172-1)</f>
        <v/>
      </c>
    </row>
    <row r="172" spans="4:11" x14ac:dyDescent="0.25">
      <c r="D172" t="str">
        <f>solve_for_c('True_Odds_Calculator_3-way'!A173,'True_Odds_Calculator_3-way'!B173,'True_Odds_Calculator_3-way'!C173,'Log_working_3-way'!B$1,'Log_working_3-way'!B$2)</f>
        <v/>
      </c>
      <c r="F172" s="6" t="str">
        <f>IF('Log_working_3-way'!D172="","",1/'True_Odds_Calculator_3-way'!N173+1/'True_Odds_Calculator_3-way'!O173+1/'True_Odds_Calculator_3-way'!#REF!-1)</f>
        <v/>
      </c>
      <c r="H172" s="6" t="str">
        <f>IF('Log_working_3-way'!$D172="","",'True_Odds_Calculator_3-way'!N173/'True_Odds_Calculator_3-way'!A173-1)</f>
        <v/>
      </c>
      <c r="I172" s="6" t="str">
        <f>IF('Log_working_3-way'!$D172="","",'True_Odds_Calculator_3-way'!O173/'True_Odds_Calculator_3-way'!B173-1)</f>
        <v/>
      </c>
      <c r="J172" s="6" t="str">
        <f>IF('Log_working_3-way'!$D172="","",'True_Odds_Calculator_3-way'!#REF!/'True_Odds_Calculator_3-way'!C173-1)</f>
        <v/>
      </c>
      <c r="K172" s="6" t="str">
        <f>IF('Log_working_3-way'!$D172="","",1/'True_Odds_Calculator_3-way'!A173+1/'True_Odds_Calculator_3-way'!B173+1/'True_Odds_Calculator_3-way'!C173-1)</f>
        <v/>
      </c>
    </row>
    <row r="173" spans="4:11" x14ac:dyDescent="0.25">
      <c r="D173" t="str">
        <f>solve_for_c('True_Odds_Calculator_3-way'!A174,'True_Odds_Calculator_3-way'!B174,'True_Odds_Calculator_3-way'!C174,'Log_working_3-way'!B$1,'Log_working_3-way'!B$2)</f>
        <v/>
      </c>
      <c r="F173" s="6" t="str">
        <f>IF('Log_working_3-way'!D173="","",1/'True_Odds_Calculator_3-way'!N174+1/'True_Odds_Calculator_3-way'!O174+1/'True_Odds_Calculator_3-way'!#REF!-1)</f>
        <v/>
      </c>
      <c r="H173" s="6" t="str">
        <f>IF('Log_working_3-way'!$D173="","",'True_Odds_Calculator_3-way'!N174/'True_Odds_Calculator_3-way'!A174-1)</f>
        <v/>
      </c>
      <c r="I173" s="6" t="str">
        <f>IF('Log_working_3-way'!$D173="","",'True_Odds_Calculator_3-way'!O174/'True_Odds_Calculator_3-way'!B174-1)</f>
        <v/>
      </c>
      <c r="J173" s="6" t="str">
        <f>IF('Log_working_3-way'!$D173="","",'True_Odds_Calculator_3-way'!#REF!/'True_Odds_Calculator_3-way'!C174-1)</f>
        <v/>
      </c>
      <c r="K173" s="6" t="str">
        <f>IF('Log_working_3-way'!$D173="","",1/'True_Odds_Calculator_3-way'!A174+1/'True_Odds_Calculator_3-way'!B174+1/'True_Odds_Calculator_3-way'!C174-1)</f>
        <v/>
      </c>
    </row>
    <row r="174" spans="4:11" x14ac:dyDescent="0.25">
      <c r="D174" t="str">
        <f>solve_for_c('True_Odds_Calculator_3-way'!A175,'True_Odds_Calculator_3-way'!B175,'True_Odds_Calculator_3-way'!C175,'Log_working_3-way'!B$1,'Log_working_3-way'!B$2)</f>
        <v/>
      </c>
      <c r="F174" s="6" t="str">
        <f>IF('Log_working_3-way'!D174="","",1/'True_Odds_Calculator_3-way'!N175+1/'True_Odds_Calculator_3-way'!O175+1/'True_Odds_Calculator_3-way'!#REF!-1)</f>
        <v/>
      </c>
      <c r="H174" s="6" t="str">
        <f>IF('Log_working_3-way'!$D174="","",'True_Odds_Calculator_3-way'!N175/'True_Odds_Calculator_3-way'!A175-1)</f>
        <v/>
      </c>
      <c r="I174" s="6" t="str">
        <f>IF('Log_working_3-way'!$D174="","",'True_Odds_Calculator_3-way'!O175/'True_Odds_Calculator_3-way'!B175-1)</f>
        <v/>
      </c>
      <c r="J174" s="6" t="str">
        <f>IF('Log_working_3-way'!$D174="","",'True_Odds_Calculator_3-way'!#REF!/'True_Odds_Calculator_3-way'!C175-1)</f>
        <v/>
      </c>
      <c r="K174" s="6" t="str">
        <f>IF('Log_working_3-way'!$D174="","",1/'True_Odds_Calculator_3-way'!A175+1/'True_Odds_Calculator_3-way'!B175+1/'True_Odds_Calculator_3-way'!C175-1)</f>
        <v/>
      </c>
    </row>
    <row r="175" spans="4:11" x14ac:dyDescent="0.25">
      <c r="D175" t="str">
        <f>solve_for_c('True_Odds_Calculator_3-way'!A176,'True_Odds_Calculator_3-way'!B176,'True_Odds_Calculator_3-way'!C176,'Log_working_3-way'!B$1,'Log_working_3-way'!B$2)</f>
        <v/>
      </c>
      <c r="F175" s="6" t="str">
        <f>IF('Log_working_3-way'!D175="","",1/'True_Odds_Calculator_3-way'!N176+1/'True_Odds_Calculator_3-way'!O176+1/'True_Odds_Calculator_3-way'!#REF!-1)</f>
        <v/>
      </c>
      <c r="H175" s="6" t="str">
        <f>IF('Log_working_3-way'!$D175="","",'True_Odds_Calculator_3-way'!N176/'True_Odds_Calculator_3-way'!A176-1)</f>
        <v/>
      </c>
      <c r="I175" s="6" t="str">
        <f>IF('Log_working_3-way'!$D175="","",'True_Odds_Calculator_3-way'!O176/'True_Odds_Calculator_3-way'!B176-1)</f>
        <v/>
      </c>
      <c r="J175" s="6" t="str">
        <f>IF('Log_working_3-way'!$D175="","",'True_Odds_Calculator_3-way'!#REF!/'True_Odds_Calculator_3-way'!C176-1)</f>
        <v/>
      </c>
      <c r="K175" s="6" t="str">
        <f>IF('Log_working_3-way'!$D175="","",1/'True_Odds_Calculator_3-way'!A176+1/'True_Odds_Calculator_3-way'!B176+1/'True_Odds_Calculator_3-way'!C176-1)</f>
        <v/>
      </c>
    </row>
    <row r="176" spans="4:11" x14ac:dyDescent="0.25">
      <c r="D176" t="str">
        <f>solve_for_c('True_Odds_Calculator_3-way'!A177,'True_Odds_Calculator_3-way'!B177,'True_Odds_Calculator_3-way'!C177,'Log_working_3-way'!B$1,'Log_working_3-way'!B$2)</f>
        <v/>
      </c>
      <c r="F176" s="6" t="str">
        <f>IF('Log_working_3-way'!D176="","",1/'True_Odds_Calculator_3-way'!N177+1/'True_Odds_Calculator_3-way'!O177+1/'True_Odds_Calculator_3-way'!#REF!-1)</f>
        <v/>
      </c>
      <c r="H176" s="6" t="str">
        <f>IF('Log_working_3-way'!$D176="","",'True_Odds_Calculator_3-way'!N177/'True_Odds_Calculator_3-way'!A177-1)</f>
        <v/>
      </c>
      <c r="I176" s="6" t="str">
        <f>IF('Log_working_3-way'!$D176="","",'True_Odds_Calculator_3-way'!O177/'True_Odds_Calculator_3-way'!B177-1)</f>
        <v/>
      </c>
      <c r="J176" s="6" t="str">
        <f>IF('Log_working_3-way'!$D176="","",'True_Odds_Calculator_3-way'!#REF!/'True_Odds_Calculator_3-way'!C177-1)</f>
        <v/>
      </c>
      <c r="K176" s="6" t="str">
        <f>IF('Log_working_3-way'!$D176="","",1/'True_Odds_Calculator_3-way'!A177+1/'True_Odds_Calculator_3-way'!B177+1/'True_Odds_Calculator_3-way'!C177-1)</f>
        <v/>
      </c>
    </row>
    <row r="177" spans="4:11" x14ac:dyDescent="0.25">
      <c r="D177" t="str">
        <f>solve_for_c('True_Odds_Calculator_3-way'!A178,'True_Odds_Calculator_3-way'!B178,'True_Odds_Calculator_3-way'!C178,'Log_working_3-way'!B$1,'Log_working_3-way'!B$2)</f>
        <v/>
      </c>
      <c r="F177" s="6" t="str">
        <f>IF('Log_working_3-way'!D177="","",1/'True_Odds_Calculator_3-way'!N178+1/'True_Odds_Calculator_3-way'!O178+1/'True_Odds_Calculator_3-way'!#REF!-1)</f>
        <v/>
      </c>
      <c r="H177" s="6" t="str">
        <f>IF('Log_working_3-way'!$D177="","",'True_Odds_Calculator_3-way'!N178/'True_Odds_Calculator_3-way'!A178-1)</f>
        <v/>
      </c>
      <c r="I177" s="6" t="str">
        <f>IF('Log_working_3-way'!$D177="","",'True_Odds_Calculator_3-way'!O178/'True_Odds_Calculator_3-way'!B178-1)</f>
        <v/>
      </c>
      <c r="J177" s="6" t="str">
        <f>IF('Log_working_3-way'!$D177="","",'True_Odds_Calculator_3-way'!#REF!/'True_Odds_Calculator_3-way'!C178-1)</f>
        <v/>
      </c>
      <c r="K177" s="6" t="str">
        <f>IF('Log_working_3-way'!$D177="","",1/'True_Odds_Calculator_3-way'!A178+1/'True_Odds_Calculator_3-way'!B178+1/'True_Odds_Calculator_3-way'!C178-1)</f>
        <v/>
      </c>
    </row>
    <row r="178" spans="4:11" x14ac:dyDescent="0.25">
      <c r="D178" t="str">
        <f>solve_for_c('True_Odds_Calculator_3-way'!A179,'True_Odds_Calculator_3-way'!B179,'True_Odds_Calculator_3-way'!C179,'Log_working_3-way'!B$1,'Log_working_3-way'!B$2)</f>
        <v/>
      </c>
      <c r="F178" s="6" t="str">
        <f>IF('Log_working_3-way'!D178="","",1/'True_Odds_Calculator_3-way'!N179+1/'True_Odds_Calculator_3-way'!O179+1/'True_Odds_Calculator_3-way'!#REF!-1)</f>
        <v/>
      </c>
      <c r="H178" s="6" t="str">
        <f>IF('Log_working_3-way'!$D178="","",'True_Odds_Calculator_3-way'!N179/'True_Odds_Calculator_3-way'!A179-1)</f>
        <v/>
      </c>
      <c r="I178" s="6" t="str">
        <f>IF('Log_working_3-way'!$D178="","",'True_Odds_Calculator_3-way'!O179/'True_Odds_Calculator_3-way'!B179-1)</f>
        <v/>
      </c>
      <c r="J178" s="6" t="str">
        <f>IF('Log_working_3-way'!$D178="","",'True_Odds_Calculator_3-way'!#REF!/'True_Odds_Calculator_3-way'!C179-1)</f>
        <v/>
      </c>
      <c r="K178" s="6" t="str">
        <f>IF('Log_working_3-way'!$D178="","",1/'True_Odds_Calculator_3-way'!A179+1/'True_Odds_Calculator_3-way'!B179+1/'True_Odds_Calculator_3-way'!C179-1)</f>
        <v/>
      </c>
    </row>
    <row r="179" spans="4:11" x14ac:dyDescent="0.25">
      <c r="D179" t="str">
        <f>solve_for_c('True_Odds_Calculator_3-way'!A180,'True_Odds_Calculator_3-way'!B180,'True_Odds_Calculator_3-way'!C180,'Log_working_3-way'!B$1,'Log_working_3-way'!B$2)</f>
        <v/>
      </c>
      <c r="F179" s="6" t="str">
        <f>IF('Log_working_3-way'!D179="","",1/'True_Odds_Calculator_3-way'!N180+1/'True_Odds_Calculator_3-way'!O180+1/'True_Odds_Calculator_3-way'!#REF!-1)</f>
        <v/>
      </c>
      <c r="H179" s="6" t="str">
        <f>IF('Log_working_3-way'!$D179="","",'True_Odds_Calculator_3-way'!N180/'True_Odds_Calculator_3-way'!A180-1)</f>
        <v/>
      </c>
      <c r="I179" s="6" t="str">
        <f>IF('Log_working_3-way'!$D179="","",'True_Odds_Calculator_3-way'!O180/'True_Odds_Calculator_3-way'!B180-1)</f>
        <v/>
      </c>
      <c r="J179" s="6" t="str">
        <f>IF('Log_working_3-way'!$D179="","",'True_Odds_Calculator_3-way'!#REF!/'True_Odds_Calculator_3-way'!C180-1)</f>
        <v/>
      </c>
      <c r="K179" s="6" t="str">
        <f>IF('Log_working_3-way'!$D179="","",1/'True_Odds_Calculator_3-way'!A180+1/'True_Odds_Calculator_3-way'!B180+1/'True_Odds_Calculator_3-way'!C180-1)</f>
        <v/>
      </c>
    </row>
    <row r="180" spans="4:11" x14ac:dyDescent="0.25">
      <c r="D180" t="str">
        <f>solve_for_c('True_Odds_Calculator_3-way'!A181,'True_Odds_Calculator_3-way'!B181,'True_Odds_Calculator_3-way'!C181,'Log_working_3-way'!B$1,'Log_working_3-way'!B$2)</f>
        <v/>
      </c>
      <c r="F180" s="6" t="str">
        <f>IF('Log_working_3-way'!D180="","",1/'True_Odds_Calculator_3-way'!N181+1/'True_Odds_Calculator_3-way'!O181+1/'True_Odds_Calculator_3-way'!#REF!-1)</f>
        <v/>
      </c>
      <c r="H180" s="6" t="str">
        <f>IF('Log_working_3-way'!$D180="","",'True_Odds_Calculator_3-way'!N181/'True_Odds_Calculator_3-way'!A181-1)</f>
        <v/>
      </c>
      <c r="I180" s="6" t="str">
        <f>IF('Log_working_3-way'!$D180="","",'True_Odds_Calculator_3-way'!O181/'True_Odds_Calculator_3-way'!B181-1)</f>
        <v/>
      </c>
      <c r="J180" s="6" t="str">
        <f>IF('Log_working_3-way'!$D180="","",'True_Odds_Calculator_3-way'!#REF!/'True_Odds_Calculator_3-way'!C181-1)</f>
        <v/>
      </c>
      <c r="K180" s="6" t="str">
        <f>IF('Log_working_3-way'!$D180="","",1/'True_Odds_Calculator_3-way'!A181+1/'True_Odds_Calculator_3-way'!B181+1/'True_Odds_Calculator_3-way'!C181-1)</f>
        <v/>
      </c>
    </row>
    <row r="181" spans="4:11" x14ac:dyDescent="0.25">
      <c r="D181" t="str">
        <f>solve_for_c('True_Odds_Calculator_3-way'!A182,'True_Odds_Calculator_3-way'!B182,'True_Odds_Calculator_3-way'!C182,'Log_working_3-way'!B$1,'Log_working_3-way'!B$2)</f>
        <v/>
      </c>
      <c r="F181" s="6" t="str">
        <f>IF('Log_working_3-way'!D181="","",1/'True_Odds_Calculator_3-way'!N182+1/'True_Odds_Calculator_3-way'!O182+1/'True_Odds_Calculator_3-way'!#REF!-1)</f>
        <v/>
      </c>
      <c r="H181" s="6" t="str">
        <f>IF('Log_working_3-way'!$D181="","",'True_Odds_Calculator_3-way'!N182/'True_Odds_Calculator_3-way'!A182-1)</f>
        <v/>
      </c>
      <c r="I181" s="6" t="str">
        <f>IF('Log_working_3-way'!$D181="","",'True_Odds_Calculator_3-way'!O182/'True_Odds_Calculator_3-way'!B182-1)</f>
        <v/>
      </c>
      <c r="J181" s="6" t="str">
        <f>IF('Log_working_3-way'!$D181="","",'True_Odds_Calculator_3-way'!#REF!/'True_Odds_Calculator_3-way'!C182-1)</f>
        <v/>
      </c>
      <c r="K181" s="6" t="str">
        <f>IF('Log_working_3-way'!$D181="","",1/'True_Odds_Calculator_3-way'!A182+1/'True_Odds_Calculator_3-way'!B182+1/'True_Odds_Calculator_3-way'!C182-1)</f>
        <v/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3.07</v>
      </c>
      <c r="B2" s="4">
        <f>IF('True_Odds_Calculator_3-way'!B3="","",'True_Odds_Calculator_3-way'!B3)</f>
        <v>3.28</v>
      </c>
      <c r="C2" s="4">
        <f>IF('True_Odds_Calculator_3-way'!C3="","",'True_Odds_Calculator_3-way'!C3)</f>
        <v>2.52</v>
      </c>
      <c r="D2" s="9">
        <f>(K2/(AR2+K2-(AR2*K2)))</f>
        <v>0.31675822052587793</v>
      </c>
      <c r="E2" s="9">
        <f>(L2/(AR2+L2-(AR2*L2)))</f>
        <v>0.29622553052296169</v>
      </c>
      <c r="F2" s="9">
        <f>(M2/(AR2+M2-(AR2*M2)))</f>
        <v>0.38701624895116044</v>
      </c>
      <c r="G2" s="9">
        <f>AR2</f>
        <v>1.0420202890128643</v>
      </c>
      <c r="H2" s="9">
        <f>IF(A2="","",1/D2)</f>
        <v>3.156981998256629</v>
      </c>
      <c r="I2" s="9">
        <f>IF(B2="","",1/E2)</f>
        <v>3.3758062589493303</v>
      </c>
      <c r="J2" s="9">
        <f>IF(C2="","",1/F2)</f>
        <v>2.583870839299554</v>
      </c>
      <c r="K2" s="11">
        <f>1/A2</f>
        <v>0.32573289902280134</v>
      </c>
      <c r="L2" s="11">
        <f>1/B2</f>
        <v>0.3048780487804878</v>
      </c>
      <c r="M2" s="11">
        <f>1/C2</f>
        <v>0.3968253968253968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-0.28270664744804741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0.2313264756658735</v>
      </c>
      <c r="Q2" s="11">
        <f>2*'OddsRatio_working_3-way'!K2*'OddsRatio_working_3-way'!L2*'OddsRatio_working_3-way'!M2</f>
        <v>7.8816516410859794E-2</v>
      </c>
      <c r="R2" s="11">
        <f>O2/N2</f>
        <v>0</v>
      </c>
      <c r="S2" s="11">
        <f>P2/N2</f>
        <v>-0.81825623045663975</v>
      </c>
      <c r="T2" s="11">
        <f>Q2/N2</f>
        <v>-0.27879258277909363</v>
      </c>
      <c r="U2" s="11">
        <f>'OddsRatio_working_3-way'!S2-'OddsRatio_working_3-way'!R2^2/3</f>
        <v>-0.81825623045663975</v>
      </c>
      <c r="V2" s="11">
        <f>'OddsRatio_working_3-way'!S2*'OddsRatio_working_3-way'!R2/3-2*'OddsRatio_working_3-way'!R2^3/27-'OddsRatio_working_3-way'!T2</f>
        <v>0.27879258277909363</v>
      </c>
      <c r="W2" s="11">
        <f>'OddsRatio_working_3-way'!V2^2+4*'OddsRatio_working_3-way'!U2^3/27</f>
        <v>-3.438835487519179E-3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0.14244660376800578</v>
      </c>
      <c r="Y2" s="11">
        <f>IF('OddsRatio_working_3-way'!W2&gt;=0,IF('OddsRatio_working_3-way'!V2+SQRT('OddsRatio_working_3-way'!W2)&gt;0,0,PI()),ACOS('OddsRatio_working_3-way'!V2/(2*'OddsRatio_working_3-way'!X2)))</f>
        <v>0.20731902413977088</v>
      </c>
      <c r="Z2" s="11">
        <f>'OddsRatio_working_3-way'!X2^(1/3)*COS('OddsRatio_working_3-way'!Y2/3)</f>
        <v>0.52101014450643213</v>
      </c>
      <c r="AA2" s="11">
        <f>'OddsRatio_working_3-way'!X2^(1/3)*COS(('OddsRatio_working_3-way'!Y2+2*PI())/3)</f>
        <v>-0.29173614020165434</v>
      </c>
      <c r="AB2" s="11">
        <f>'OddsRatio_working_3-way'!X2^(1/3)*COS(('OddsRatio_working_3-way'!Y2+4*PI())/3)</f>
        <v>-0.22927400430477785</v>
      </c>
      <c r="AC2" s="11">
        <f>'OddsRatio_working_3-way'!X2^(1/3)*SIN('OddsRatio_working_3-way'!Y2/3)</f>
        <v>3.6062530974220644E-2</v>
      </c>
      <c r="AD2" s="11">
        <f>'OddsRatio_working_3-way'!X2^(1/3)*SIN(('OddsRatio_working_3-way'!Y2+2*PI())/3)</f>
        <v>0.43317675528486127</v>
      </c>
      <c r="AE2" s="11">
        <f>'OddsRatio_working_3-way'!X2^(1/3)*SIN(('OddsRatio_working_3-way'!Y2+4*PI())/3)</f>
        <v>-0.46923928625908184</v>
      </c>
      <c r="AF2" s="11">
        <f>-'OddsRatio_working_3-way'!U2/(3*'OddsRatio_working_3-way'!X2^(1/3))*COS(('OddsRatio_working_3-way'!Y2)/3)</f>
        <v>0.52101014450643213</v>
      </c>
      <c r="AG2" s="11">
        <f>-'OddsRatio_working_3-way'!U2/(3*'OddsRatio_working_3-way'!X2^(1/3))*COS(('OddsRatio_working_3-way'!Y2+2*PI())/3)</f>
        <v>-0.29173614020165434</v>
      </c>
      <c r="AH2" s="11">
        <f>-'OddsRatio_working_3-way'!U2/(3*'OddsRatio_working_3-way'!X2^(1/3))*COS(('OddsRatio_working_3-way'!Y2+4*PI())/3)</f>
        <v>-0.22927400430477785</v>
      </c>
      <c r="AI2" s="11">
        <f>'OddsRatio_working_3-way'!U2/(3*'OddsRatio_working_3-way'!X2^(1/3))*SIN(('OddsRatio_working_3-way'!Y2)/3)</f>
        <v>-3.6062530974220644E-2</v>
      </c>
      <c r="AJ2" s="11">
        <f>'OddsRatio_working_3-way'!U2/(3*'OddsRatio_working_3-way'!X2^(1/3))*SIN(('OddsRatio_working_3-way'!Y2+2*PI())/3)</f>
        <v>-0.43317675528486127</v>
      </c>
      <c r="AK2" s="11">
        <f>'OddsRatio_working_3-way'!U2/(3*'OddsRatio_working_3-way'!X2^(1/3))*SIN(('OddsRatio_working_3-way'!Y2+4*PI())/3)</f>
        <v>0.46923928625908184</v>
      </c>
      <c r="AL2" s="11">
        <f>'OddsRatio_working_3-way'!Z2+'OddsRatio_working_3-way'!AF2</f>
        <v>1.0420202890128643</v>
      </c>
      <c r="AM2" s="11">
        <f>'OddsRatio_working_3-way'!AA2+'OddsRatio_working_3-way'!AG2</f>
        <v>-0.58347228040330867</v>
      </c>
      <c r="AN2" s="11">
        <f>'OddsRatio_working_3-way'!AB2+'OddsRatio_working_3-way'!AH2</f>
        <v>-0.45854800860955569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1.0420202890128643</v>
      </c>
      <c r="AS2" s="11">
        <f>IF(('OddsRatio_working_3-way'!X2=0),IF(Q2&gt;0,-Q2^(1/3),(-Q2)^(1/3)),'OddsRatio_working_3-way'!AM2-'OddsRatio_working_3-way'!R2/3)</f>
        <v>-0.58347228040330867</v>
      </c>
      <c r="AT2" s="11">
        <f>IF(('OddsRatio_working_3-way'!X2=0),IF(Q2&gt;0,-Q2^(1/3),(-Q2)^(1/3)),'OddsRatio_working_3-way'!AN2-'OddsRatio_working_3-way'!R2/3)</f>
        <v>-0.45854800860955569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2.71</v>
      </c>
      <c r="B3" s="4">
        <f>IF('True_Odds_Calculator_3-way'!B4="","",'True_Odds_Calculator_3-way'!B4)</f>
        <v>3.24</v>
      </c>
      <c r="C3" s="4">
        <f>IF('True_Odds_Calculator_3-way'!C4="","",'True_Odds_Calculator_3-way'!C4)</f>
        <v>2.86</v>
      </c>
      <c r="D3" s="9">
        <f t="shared" ref="D3" si="0">(K3/(AR3+K3-(AR3*K3)))</f>
        <v>0.35955884234528263</v>
      </c>
      <c r="E3" s="9">
        <f t="shared" ref="E3" si="1">(L3/(AR3+L3-(AR3*L3)))</f>
        <v>0.30000755152141567</v>
      </c>
      <c r="F3" s="9">
        <f t="shared" ref="F3" si="2">(M3/(AR3+M3-(AR3*M3)))</f>
        <v>0.34043360613330176</v>
      </c>
      <c r="G3" s="9">
        <f t="shared" ref="G3" si="3">AR3</f>
        <v>1.041629209665994</v>
      </c>
      <c r="H3" s="9">
        <f t="shared" ref="H3" si="4">IF(A3="","",1/D3)</f>
        <v>2.7811859485288499</v>
      </c>
      <c r="I3" s="9">
        <f t="shared" ref="I3" si="5">IF(B3="","",1/E3)</f>
        <v>3.3332494296518274</v>
      </c>
      <c r="J3" s="9">
        <f t="shared" ref="J3" si="6">IF(C3="","",1/F3)</f>
        <v>2.9374303299787488</v>
      </c>
      <c r="K3" s="11">
        <f t="shared" ref="K3" si="7">1/A3</f>
        <v>0.36900369003690037</v>
      </c>
      <c r="L3" s="11">
        <f t="shared" ref="L3" si="8">1/B3</f>
        <v>0.30864197530864196</v>
      </c>
      <c r="M3" s="11">
        <f t="shared" ref="M3" si="9">1/C3</f>
        <v>0.34965034965034969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-0.28371136858221746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0.23136400750176889</v>
      </c>
      <c r="Q3" s="11">
        <f>2*'OddsRatio_working_3-way'!K3*'OddsRatio_working_3-way'!L3*'OddsRatio_working_3-way'!M3</f>
        <v>7.9643376076340408E-2</v>
      </c>
      <c r="R3" s="11">
        <f t="shared" ref="R3" si="10">O3/N3</f>
        <v>0</v>
      </c>
      <c r="S3" s="11">
        <f t="shared" ref="S3" si="11">P3/N3</f>
        <v>-0.8154907879016533</v>
      </c>
      <c r="T3" s="11">
        <f t="shared" ref="T3" si="12">Q3/N3</f>
        <v>-0.28071972044807342</v>
      </c>
      <c r="U3" s="11">
        <f>'OddsRatio_working_3-way'!S3-'OddsRatio_working_3-way'!R3^2/3</f>
        <v>-0.8154907879016533</v>
      </c>
      <c r="V3" s="11">
        <f>'OddsRatio_working_3-way'!S3*'OddsRatio_working_3-way'!R3/3-2*'OddsRatio_working_3-way'!R3^3/27-'OddsRatio_working_3-way'!T3</f>
        <v>0.28071972044807342</v>
      </c>
      <c r="W3" s="11">
        <f>'OddsRatio_working_3-way'!V3^2+4*'OddsRatio_working_3-way'!U3^3/27</f>
        <v>-1.540430378822677E-3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0.14172507878571383</v>
      </c>
      <c r="Y3" s="11">
        <f>IF('OddsRatio_working_3-way'!W3&gt;=0,IF('OddsRatio_working_3-way'!V3+SQRT('OddsRatio_working_3-way'!W3)&gt;0,0,PI()),ACOS('OddsRatio_working_3-way'!V3/(2*'OddsRatio_working_3-way'!X3)))</f>
        <v>0.13891270837076508</v>
      </c>
      <c r="Z3" s="11">
        <f>'OddsRatio_working_3-way'!X3^(1/3)*COS('OddsRatio_working_3-way'!Y3/3)</f>
        <v>0.52081460483299702</v>
      </c>
      <c r="AA3" s="11">
        <f>'OddsRatio_working_3-way'!X3^(1/3)*COS(('OddsRatio_working_3-way'!Y3+2*PI())/3)</f>
        <v>-0.281307243083884</v>
      </c>
      <c r="AB3" s="11">
        <f>'OddsRatio_working_3-way'!X3^(1/3)*COS(('OddsRatio_working_3-way'!Y3+4*PI())/3)</f>
        <v>-0.23950736174911311</v>
      </c>
      <c r="AC3" s="11">
        <f>'OddsRatio_working_3-way'!X3^(1/3)*SIN('OddsRatio_working_3-way'!Y3/3)</f>
        <v>2.4133172740724535E-2</v>
      </c>
      <c r="AD3" s="11">
        <f>'OddsRatio_working_3-way'!X3^(1/3)*SIN(('OddsRatio_working_3-way'!Y3+2*PI())/3)</f>
        <v>0.43897209207696686</v>
      </c>
      <c r="AE3" s="11">
        <f>'OddsRatio_working_3-way'!X3^(1/3)*SIN(('OddsRatio_working_3-way'!Y3+4*PI())/3)</f>
        <v>-0.46310526481769121</v>
      </c>
      <c r="AF3" s="11">
        <f>-'OddsRatio_working_3-way'!U3/(3*'OddsRatio_working_3-way'!X3^(1/3))*COS(('OddsRatio_working_3-way'!Y3)/3)</f>
        <v>0.52081460483299702</v>
      </c>
      <c r="AG3" s="11">
        <f>-'OddsRatio_working_3-way'!U3/(3*'OddsRatio_working_3-way'!X3^(1/3))*COS(('OddsRatio_working_3-way'!Y3+2*PI())/3)</f>
        <v>-0.281307243083884</v>
      </c>
      <c r="AH3" s="11">
        <f>-'OddsRatio_working_3-way'!U3/(3*'OddsRatio_working_3-way'!X3^(1/3))*COS(('OddsRatio_working_3-way'!Y3+4*PI())/3)</f>
        <v>-0.23950736174911311</v>
      </c>
      <c r="AI3" s="11">
        <f>'OddsRatio_working_3-way'!U3/(3*'OddsRatio_working_3-way'!X3^(1/3))*SIN(('OddsRatio_working_3-way'!Y3)/3)</f>
        <v>-2.4133172740724535E-2</v>
      </c>
      <c r="AJ3" s="11">
        <f>'OddsRatio_working_3-way'!U3/(3*'OddsRatio_working_3-way'!X3^(1/3))*SIN(('OddsRatio_working_3-way'!Y3+2*PI())/3)</f>
        <v>-0.43897209207696686</v>
      </c>
      <c r="AK3" s="11">
        <f>'OddsRatio_working_3-way'!U3/(3*'OddsRatio_working_3-way'!X3^(1/3))*SIN(('OddsRatio_working_3-way'!Y3+4*PI())/3)</f>
        <v>0.46310526481769121</v>
      </c>
      <c r="AL3" s="11">
        <f>'OddsRatio_working_3-way'!Z3+'OddsRatio_working_3-way'!AF3</f>
        <v>1.041629209665994</v>
      </c>
      <c r="AM3" s="11">
        <f>'OddsRatio_working_3-way'!AA3+'OddsRatio_working_3-way'!AG3</f>
        <v>-0.56261448616776799</v>
      </c>
      <c r="AN3" s="11">
        <f>'OddsRatio_working_3-way'!AB3+'OddsRatio_working_3-way'!AH3</f>
        <v>-0.47901472349822621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1.041629209665994</v>
      </c>
      <c r="AS3" s="11">
        <f>IF(('OddsRatio_working_3-way'!X3=0),IF(Q3&gt;0,-Q3^(1/3),(-Q3)^(1/3)),'OddsRatio_working_3-way'!AM3-'OddsRatio_working_3-way'!R3/3)</f>
        <v>-0.56261448616776799</v>
      </c>
      <c r="AT3" s="11">
        <f>IF(('OddsRatio_working_3-way'!X3=0),IF(Q3&gt;0,-Q3^(1/3),(-Q3)^(1/3)),'OddsRatio_working_3-way'!AN3-'OddsRatio_working_3-way'!R3/3)</f>
        <v>-0.47901472349822621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2.85</v>
      </c>
      <c r="B4" s="4">
        <f>IF('True_Odds_Calculator_3-way'!B5="","",'True_Odds_Calculator_3-way'!B5)</f>
        <v>3.28</v>
      </c>
      <c r="C4" s="4">
        <f>IF('True_Odds_Calculator_3-way'!C5="","",'True_Odds_Calculator_3-way'!C5)</f>
        <v>2.69</v>
      </c>
      <c r="D4" s="9">
        <f t="shared" ref="D4:D67" si="13">(K4/(AR4+K4-(AR4*K4)))</f>
        <v>0.34157017007649626</v>
      </c>
      <c r="E4" s="9">
        <f t="shared" ref="E4:E67" si="14">(L4/(AR4+L4-(AR4*L4)))</f>
        <v>0.29623433503869928</v>
      </c>
      <c r="F4" s="9">
        <f t="shared" ref="F4:F67" si="15">(M4/(AR4+M4-(AR4*M4)))</f>
        <v>0.36219549488480424</v>
      </c>
      <c r="G4" s="9">
        <f t="shared" ref="G4:G67" si="16">AR4</f>
        <v>1.0419762829264618</v>
      </c>
      <c r="H4" s="9">
        <f t="shared" ref="H4:H67" si="17">IF(A4="","",1/D4)</f>
        <v>2.927656123413954</v>
      </c>
      <c r="I4" s="9">
        <f t="shared" ref="I4:I67" si="18">IF(B4="","",1/E4)</f>
        <v>3.3757059250723338</v>
      </c>
      <c r="J4" s="9">
        <f t="shared" ref="J4:J67" si="19">IF(C4="","",1/F4)</f>
        <v>2.7609399181457199</v>
      </c>
      <c r="K4" s="11">
        <f t="shared" ref="K4:K67" si="20">1/A4</f>
        <v>0.35087719298245612</v>
      </c>
      <c r="L4" s="11">
        <f t="shared" ref="L4:L67" si="21">1/B4</f>
        <v>0.3048780487804878</v>
      </c>
      <c r="M4" s="11">
        <f t="shared" ref="M4:M67" si="22">1/C4</f>
        <v>0.37174721189591081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-0.28347991658355232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0.2314472371880831</v>
      </c>
      <c r="Q4" s="11">
        <f>2*'OddsRatio_working_3-way'!K4*'OddsRatio_working_3-way'!L4*'OddsRatio_working_3-way'!M4</f>
        <v>7.9535133054324081E-2</v>
      </c>
      <c r="R4" s="11">
        <f t="shared" ref="R4:R67" si="23">O4/N4</f>
        <v>0</v>
      </c>
      <c r="S4" s="11">
        <f t="shared" ref="S4:S67" si="24">P4/N4</f>
        <v>-0.81645020916276023</v>
      </c>
      <c r="T4" s="11">
        <f t="shared" ref="T4:T67" si="25">Q4/N4</f>
        <v>-0.28056708218651549</v>
      </c>
      <c r="U4" s="11">
        <f>'OddsRatio_working_3-way'!S4-'OddsRatio_working_3-way'!R4^2/3</f>
        <v>-0.81645020916276023</v>
      </c>
      <c r="V4" s="11">
        <f>'OddsRatio_working_3-way'!S4*'OddsRatio_working_3-way'!R4/3-2*'OddsRatio_working_3-way'!R4^3/27-'OddsRatio_working_3-way'!T4</f>
        <v>0.28056708218651549</v>
      </c>
      <c r="W4" s="11">
        <f>'OddsRatio_working_3-way'!V4^2+4*'OddsRatio_working_3-way'!U4^3/27</f>
        <v>-1.9100110139411014E-3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0.14197526071519997</v>
      </c>
      <c r="Y4" s="11">
        <f>IF('OddsRatio_working_3-way'!W4&gt;=0,IF('OddsRatio_working_3-way'!V4+SQRT('OddsRatio_working_3-way'!W4)&gt;0,0,PI()),ACOS('OddsRatio_working_3-way'!V4/(2*'OddsRatio_working_3-way'!X4)))</f>
        <v>0.15452723674476365</v>
      </c>
      <c r="Z4" s="11">
        <f>'OddsRatio_working_3-way'!X4^(1/3)*COS('OddsRatio_working_3-way'!Y4/3)</f>
        <v>0.52098814146323091</v>
      </c>
      <c r="AA4" s="11">
        <f>'OddsRatio_working_3-way'!X4^(1/3)*COS(('OddsRatio_working_3-way'!Y4+2*PI())/3)</f>
        <v>-0.28375497423312374</v>
      </c>
      <c r="AB4" s="11">
        <f>'OddsRatio_working_3-way'!X4^(1/3)*COS(('OddsRatio_working_3-way'!Y4+4*PI())/3)</f>
        <v>-0.23723316723010707</v>
      </c>
      <c r="AC4" s="11">
        <f>'OddsRatio_working_3-way'!X4^(1/3)*SIN('OddsRatio_working_3-way'!Y4/3)</f>
        <v>2.685937779637939E-2</v>
      </c>
      <c r="AD4" s="11">
        <f>'OddsRatio_working_3-way'!X4^(1/3)*SIN(('OddsRatio_working_3-way'!Y4+2*PI())/3)</f>
        <v>0.43775927667940912</v>
      </c>
      <c r="AE4" s="11">
        <f>'OddsRatio_working_3-way'!X4^(1/3)*SIN(('OddsRatio_working_3-way'!Y4+4*PI())/3)</f>
        <v>-0.46461865447578854</v>
      </c>
      <c r="AF4" s="11">
        <f>-'OddsRatio_working_3-way'!U4/(3*'OddsRatio_working_3-way'!X4^(1/3))*COS(('OddsRatio_working_3-way'!Y4)/3)</f>
        <v>0.5209881414632308</v>
      </c>
      <c r="AG4" s="11">
        <f>-'OddsRatio_working_3-way'!U4/(3*'OddsRatio_working_3-way'!X4^(1/3))*COS(('OddsRatio_working_3-way'!Y4+2*PI())/3)</f>
        <v>-0.28375497423312368</v>
      </c>
      <c r="AH4" s="11">
        <f>-'OddsRatio_working_3-way'!U4/(3*'OddsRatio_working_3-way'!X4^(1/3))*COS(('OddsRatio_working_3-way'!Y4+4*PI())/3)</f>
        <v>-0.23723316723010701</v>
      </c>
      <c r="AI4" s="11">
        <f>'OddsRatio_working_3-way'!U4/(3*'OddsRatio_working_3-way'!X4^(1/3))*SIN(('OddsRatio_working_3-way'!Y4)/3)</f>
        <v>-2.6859377796379383E-2</v>
      </c>
      <c r="AJ4" s="11">
        <f>'OddsRatio_working_3-way'!U4/(3*'OddsRatio_working_3-way'!X4^(1/3))*SIN(('OddsRatio_working_3-way'!Y4+2*PI())/3)</f>
        <v>-0.437759276679409</v>
      </c>
      <c r="AK4" s="11">
        <f>'OddsRatio_working_3-way'!U4/(3*'OddsRatio_working_3-way'!X4^(1/3))*SIN(('OddsRatio_working_3-way'!Y4+4*PI())/3)</f>
        <v>0.46461865447578848</v>
      </c>
      <c r="AL4" s="11">
        <f>'OddsRatio_working_3-way'!Z4+'OddsRatio_working_3-way'!AF4</f>
        <v>1.0419762829264618</v>
      </c>
      <c r="AM4" s="11">
        <f>'OddsRatio_working_3-way'!AA4+'OddsRatio_working_3-way'!AG4</f>
        <v>-0.56750994846624736</v>
      </c>
      <c r="AN4" s="11">
        <f>'OddsRatio_working_3-way'!AB4+'OddsRatio_working_3-way'!AH4</f>
        <v>-0.47446633446021408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1.0419762829264618</v>
      </c>
      <c r="AS4" s="11">
        <f>IF(('OddsRatio_working_3-way'!X4=0),IF(Q4&gt;0,-Q4^(1/3),(-Q4)^(1/3)),'OddsRatio_working_3-way'!AM4-'OddsRatio_working_3-way'!R4/3)</f>
        <v>-0.56750994846624736</v>
      </c>
      <c r="AT4" s="11">
        <f>IF(('OddsRatio_working_3-way'!X4=0),IF(Q4&gt;0,-Q4^(1/3),(-Q4)^(1/3)),'OddsRatio_working_3-way'!AN4-'OddsRatio_working_3-way'!R4/3)</f>
        <v>-0.47446633446021408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1.74</v>
      </c>
      <c r="B5" s="4">
        <f>IF('True_Odds_Calculator_3-way'!B6="","",'True_Odds_Calculator_3-way'!B6)</f>
        <v>3.64</v>
      </c>
      <c r="C5" s="4">
        <f>IF('True_Odds_Calculator_3-way'!C6="","",'True_Odds_Calculator_3-way'!C6)</f>
        <v>5.58</v>
      </c>
      <c r="D5" s="9">
        <f t="shared" si="13"/>
        <v>0.56274442276690262</v>
      </c>
      <c r="E5" s="9">
        <f t="shared" si="14"/>
        <v>0.26510993843526548</v>
      </c>
      <c r="F5" s="9">
        <f t="shared" si="15"/>
        <v>0.17214563879783207</v>
      </c>
      <c r="G5" s="9">
        <f t="shared" si="16"/>
        <v>1.0500075900789783</v>
      </c>
      <c r="H5" s="9">
        <f t="shared" si="17"/>
        <v>1.7770056166584443</v>
      </c>
      <c r="I5" s="9">
        <f t="shared" si="18"/>
        <v>3.7720200378085029</v>
      </c>
      <c r="J5" s="9">
        <f t="shared" si="19"/>
        <v>5.80903476256172</v>
      </c>
      <c r="K5" s="11">
        <f t="shared" si="20"/>
        <v>0.57471264367816088</v>
      </c>
      <c r="L5" s="11">
        <f t="shared" si="21"/>
        <v>0.27472527472527469</v>
      </c>
      <c r="M5" s="11">
        <f t="shared" si="22"/>
        <v>0.17921146953405018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-0.25317236218237349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0.22523103724438531</v>
      </c>
      <c r="Q5" s="11">
        <f>2*'OddsRatio_working_3-way'!K5*'OddsRatio_working_3-way'!L5*'OddsRatio_working_3-way'!M5</f>
        <v>5.6590712875473709E-2</v>
      </c>
      <c r="R5" s="11">
        <f t="shared" si="23"/>
        <v>0</v>
      </c>
      <c r="S5" s="11">
        <f t="shared" si="24"/>
        <v>-0.88963516911115059</v>
      </c>
      <c r="T5" s="11">
        <f t="shared" si="25"/>
        <v>-0.22352642439978662</v>
      </c>
      <c r="U5" s="11">
        <f>'OddsRatio_working_3-way'!S5-'OddsRatio_working_3-way'!R5^2/3</f>
        <v>-0.88963516911115059</v>
      </c>
      <c r="V5" s="11">
        <f>'OddsRatio_working_3-way'!S5*'OddsRatio_working_3-way'!R5/3-2*'OddsRatio_working_3-way'!R5^3/27-'OddsRatio_working_3-way'!T5</f>
        <v>0.22352642439978662</v>
      </c>
      <c r="W5" s="11">
        <f>'OddsRatio_working_3-way'!V5^2+4*'OddsRatio_working_3-way'!U5^3/27</f>
        <v>-5.4347405401191561E-2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0.16148642962037482</v>
      </c>
      <c r="Y5" s="11">
        <f>IF('OddsRatio_working_3-way'!W5&gt;=0,IF('OddsRatio_working_3-way'!V5+SQRT('OddsRatio_working_3-way'!W5)&gt;0,0,PI()),ACOS('OddsRatio_working_3-way'!V5/(2*'OddsRatio_working_3-way'!X5)))</f>
        <v>0.80641519128595784</v>
      </c>
      <c r="Z5" s="11">
        <f>'OddsRatio_working_3-way'!X5^(1/3)*COS('OddsRatio_working_3-way'!Y5/3)</f>
        <v>0.52500379503948913</v>
      </c>
      <c r="AA5" s="11">
        <f>'OddsRatio_working_3-way'!X5^(1/3)*COS(('OddsRatio_working_3-way'!Y5+2*PI())/3)</f>
        <v>-0.38774986625931435</v>
      </c>
      <c r="AB5" s="11">
        <f>'OddsRatio_working_3-way'!X5^(1/3)*COS(('OddsRatio_working_3-way'!Y5+4*PI())/3)</f>
        <v>-0.13725392878017481</v>
      </c>
      <c r="AC5" s="11">
        <f>'OddsRatio_working_3-way'!X5^(1/3)*SIN('OddsRatio_working_3-way'!Y5/3)</f>
        <v>0.14462389693448888</v>
      </c>
      <c r="AD5" s="11">
        <f>'OddsRatio_working_3-way'!X5^(1/3)*SIN(('OddsRatio_working_3-way'!Y5+2*PI())/3)</f>
        <v>0.38235467512019172</v>
      </c>
      <c r="AE5" s="11">
        <f>'OddsRatio_working_3-way'!X5^(1/3)*SIN(('OddsRatio_working_3-way'!Y5+4*PI())/3)</f>
        <v>-0.52697857205468068</v>
      </c>
      <c r="AF5" s="11">
        <f>-'OddsRatio_working_3-way'!U5/(3*'OddsRatio_working_3-way'!X5^(1/3))*COS(('OddsRatio_working_3-way'!Y5)/3)</f>
        <v>0.52500379503948913</v>
      </c>
      <c r="AG5" s="11">
        <f>-'OddsRatio_working_3-way'!U5/(3*'OddsRatio_working_3-way'!X5^(1/3))*COS(('OddsRatio_working_3-way'!Y5+2*PI())/3)</f>
        <v>-0.38774986625931435</v>
      </c>
      <c r="AH5" s="11">
        <f>-'OddsRatio_working_3-way'!U5/(3*'OddsRatio_working_3-way'!X5^(1/3))*COS(('OddsRatio_working_3-way'!Y5+4*PI())/3)</f>
        <v>-0.13725392878017481</v>
      </c>
      <c r="AI5" s="11">
        <f>'OddsRatio_working_3-way'!U5/(3*'OddsRatio_working_3-way'!X5^(1/3))*SIN(('OddsRatio_working_3-way'!Y5)/3)</f>
        <v>-0.14462389693448888</v>
      </c>
      <c r="AJ5" s="11">
        <f>'OddsRatio_working_3-way'!U5/(3*'OddsRatio_working_3-way'!X5^(1/3))*SIN(('OddsRatio_working_3-way'!Y5+2*PI())/3)</f>
        <v>-0.38235467512019172</v>
      </c>
      <c r="AK5" s="11">
        <f>'OddsRatio_working_3-way'!U5/(3*'OddsRatio_working_3-way'!X5^(1/3))*SIN(('OddsRatio_working_3-way'!Y5+4*PI())/3)</f>
        <v>0.52697857205468068</v>
      </c>
      <c r="AL5" s="11">
        <f>'OddsRatio_working_3-way'!Z5+'OddsRatio_working_3-way'!AF5</f>
        <v>1.0500075900789783</v>
      </c>
      <c r="AM5" s="11">
        <f>'OddsRatio_working_3-way'!AA5+'OddsRatio_working_3-way'!AG5</f>
        <v>-0.77549973251862869</v>
      </c>
      <c r="AN5" s="11">
        <f>'OddsRatio_working_3-way'!AB5+'OddsRatio_working_3-way'!AH5</f>
        <v>-0.27450785756034962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1.0500075900789783</v>
      </c>
      <c r="AS5" s="11">
        <f>IF(('OddsRatio_working_3-way'!X5=0),IF(Q5&gt;0,-Q5^(1/3),(-Q5)^(1/3)),'OddsRatio_working_3-way'!AM5-'OddsRatio_working_3-way'!R5/3)</f>
        <v>-0.77549973251862869</v>
      </c>
      <c r="AT5" s="11">
        <f>IF(('OddsRatio_working_3-way'!X5=0),IF(Q5&gt;0,-Q5^(1/3),(-Q5)^(1/3)),'OddsRatio_working_3-way'!AN5-'OddsRatio_working_3-way'!R5/3)</f>
        <v>-0.27450785756034962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3.42</v>
      </c>
      <c r="B6" s="4">
        <f>IF('True_Odds_Calculator_3-way'!B7="","",'True_Odds_Calculator_3-way'!B7)</f>
        <v>3.48</v>
      </c>
      <c r="C6" s="4">
        <f>IF('True_Odds_Calculator_3-way'!C7="","",'True_Odds_Calculator_3-way'!C7)</f>
        <v>2.23</v>
      </c>
      <c r="D6" s="9">
        <f t="shared" si="13"/>
        <v>0.28357073323691884</v>
      </c>
      <c r="E6" s="9">
        <f t="shared" si="14"/>
        <v>0.27862165778263309</v>
      </c>
      <c r="F6" s="9">
        <f t="shared" si="15"/>
        <v>0.43780760898044802</v>
      </c>
      <c r="G6" s="9">
        <f t="shared" si="16"/>
        <v>1.0439904999210592</v>
      </c>
      <c r="H6" s="9">
        <f t="shared" si="17"/>
        <v>3.5264570098089632</v>
      </c>
      <c r="I6" s="9">
        <f t="shared" si="18"/>
        <v>3.5890964398042264</v>
      </c>
      <c r="J6" s="9">
        <f t="shared" si="19"/>
        <v>2.2841083149029027</v>
      </c>
      <c r="K6" s="11">
        <f t="shared" si="20"/>
        <v>0.29239766081871343</v>
      </c>
      <c r="L6" s="11">
        <f t="shared" si="21"/>
        <v>0.28735632183908044</v>
      </c>
      <c r="M6" s="11">
        <f t="shared" si="22"/>
        <v>0.44843049327354262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-0.27813903605981594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0.2309671744779539</v>
      </c>
      <c r="Q6" s="11">
        <f>2*'OddsRatio_working_3-way'!K6*'OddsRatio_working_3-way'!L6*'OddsRatio_working_3-way'!M6</f>
        <v>7.535633751319866E-2</v>
      </c>
      <c r="R6" s="11">
        <f t="shared" si="23"/>
        <v>0</v>
      </c>
      <c r="S6" s="11">
        <f t="shared" si="24"/>
        <v>-0.83040186573553321</v>
      </c>
      <c r="T6" s="11">
        <f t="shared" si="25"/>
        <v>-0.270930461903926</v>
      </c>
      <c r="U6" s="11">
        <f>'OddsRatio_working_3-way'!S6-'OddsRatio_working_3-way'!R6^2/3</f>
        <v>-0.83040186573553321</v>
      </c>
      <c r="V6" s="11">
        <f>'OddsRatio_working_3-way'!S6*'OddsRatio_working_3-way'!R6/3-2*'OddsRatio_working_3-way'!R6^3/27-'OddsRatio_working_3-way'!T6</f>
        <v>0.270930461903926</v>
      </c>
      <c r="W6" s="11">
        <f>'OddsRatio_working_3-way'!V6^2+4*'OddsRatio_working_3-way'!U6^3/27</f>
        <v>-1.1428971939301452E-2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0.1456299137598249</v>
      </c>
      <c r="Y6" s="11">
        <f>IF('OddsRatio_working_3-way'!W6&gt;=0,IF('OddsRatio_working_3-way'!V6+SQRT('OddsRatio_working_3-way'!W6)&gt;0,0,PI()),ACOS('OddsRatio_working_3-way'!V6/(2*'OddsRatio_working_3-way'!X6)))</f>
        <v>0.37583364268428143</v>
      </c>
      <c r="Z6" s="11">
        <f>'OddsRatio_working_3-way'!X6^(1/3)*COS('OddsRatio_working_3-way'!Y6/3)</f>
        <v>0.52199524996052971</v>
      </c>
      <c r="AA6" s="11">
        <f>'OddsRatio_working_3-way'!X6^(1/3)*COS(('OddsRatio_working_3-way'!Y6+2*PI())/3)</f>
        <v>-0.31792903720468141</v>
      </c>
      <c r="AB6" s="11">
        <f>'OddsRatio_working_3-way'!X6^(1/3)*COS(('OddsRatio_working_3-way'!Y6+4*PI())/3)</f>
        <v>-0.20406621275584841</v>
      </c>
      <c r="AC6" s="11">
        <f>'OddsRatio_working_3-way'!X6^(1/3)*SIN('OddsRatio_working_3-way'!Y6/3)</f>
        <v>6.5738732346225084E-2</v>
      </c>
      <c r="AD6" s="11">
        <f>'OddsRatio_working_3-way'!X6^(1/3)*SIN(('OddsRatio_working_3-way'!Y6+2*PI())/3)</f>
        <v>0.41919178094751425</v>
      </c>
      <c r="AE6" s="11">
        <f>'OddsRatio_working_3-way'!X6^(1/3)*SIN(('OddsRatio_working_3-way'!Y6+4*PI())/3)</f>
        <v>-0.4849305132937391</v>
      </c>
      <c r="AF6" s="11">
        <f>-'OddsRatio_working_3-way'!U6/(3*'OddsRatio_working_3-way'!X6^(1/3))*COS(('OddsRatio_working_3-way'!Y6)/3)</f>
        <v>0.52199524996052959</v>
      </c>
      <c r="AG6" s="11">
        <f>-'OddsRatio_working_3-way'!U6/(3*'OddsRatio_working_3-way'!X6^(1/3))*COS(('OddsRatio_working_3-way'!Y6+2*PI())/3)</f>
        <v>-0.31792903720468135</v>
      </c>
      <c r="AH6" s="11">
        <f>-'OddsRatio_working_3-way'!U6/(3*'OddsRatio_working_3-way'!X6^(1/3))*COS(('OddsRatio_working_3-way'!Y6+4*PI())/3)</f>
        <v>-0.20406621275584838</v>
      </c>
      <c r="AI6" s="11">
        <f>'OddsRatio_working_3-way'!U6/(3*'OddsRatio_working_3-way'!X6^(1/3))*SIN(('OddsRatio_working_3-way'!Y6)/3)</f>
        <v>-6.5738732346225071E-2</v>
      </c>
      <c r="AJ6" s="11">
        <f>'OddsRatio_working_3-way'!U6/(3*'OddsRatio_working_3-way'!X6^(1/3))*SIN(('OddsRatio_working_3-way'!Y6+2*PI())/3)</f>
        <v>-0.41919178094751419</v>
      </c>
      <c r="AK6" s="11">
        <f>'OddsRatio_working_3-way'!U6/(3*'OddsRatio_working_3-way'!X6^(1/3))*SIN(('OddsRatio_working_3-way'!Y6+4*PI())/3)</f>
        <v>0.48493051329373899</v>
      </c>
      <c r="AL6" s="11">
        <f>'OddsRatio_working_3-way'!Z6+'OddsRatio_working_3-way'!AF6</f>
        <v>1.0439904999210592</v>
      </c>
      <c r="AM6" s="11">
        <f>'OddsRatio_working_3-way'!AA6+'OddsRatio_working_3-way'!AG6</f>
        <v>-0.63585807440936271</v>
      </c>
      <c r="AN6" s="11">
        <f>'OddsRatio_working_3-way'!AB6+'OddsRatio_working_3-way'!AH6</f>
        <v>-0.40813242551169682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1.0439904999210592</v>
      </c>
      <c r="AS6" s="11">
        <f>IF(('OddsRatio_working_3-way'!X6=0),IF(Q6&gt;0,-Q6^(1/3),(-Q6)^(1/3)),'OddsRatio_working_3-way'!AM6-'OddsRatio_working_3-way'!R6/3)</f>
        <v>-0.63585807440936271</v>
      </c>
      <c r="AT6" s="11">
        <f>IF(('OddsRatio_working_3-way'!X6=0),IF(Q6&gt;0,-Q6^(1/3),(-Q6)^(1/3)),'OddsRatio_working_3-way'!AN6-'OddsRatio_working_3-way'!R6/3)</f>
        <v>-0.40813242551169682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3.28</v>
      </c>
      <c r="B7" s="4">
        <f>IF('True_Odds_Calculator_3-way'!B8="","",'True_Odds_Calculator_3-way'!B8)</f>
        <v>3.22</v>
      </c>
      <c r="C7" s="4">
        <f>IF('True_Odds_Calculator_3-way'!C8="","",'True_Odds_Calculator_3-way'!C8)</f>
        <v>2.4300000000000002</v>
      </c>
      <c r="D7" s="9">
        <f t="shared" si="13"/>
        <v>0.29634158665134724</v>
      </c>
      <c r="E7" s="9">
        <f t="shared" si="14"/>
        <v>0.30193257069432222</v>
      </c>
      <c r="F7" s="9">
        <f t="shared" si="15"/>
        <v>0.40172584265433081</v>
      </c>
      <c r="G7" s="9">
        <f t="shared" si="16"/>
        <v>1.0414404356987235</v>
      </c>
      <c r="H7" s="9">
        <f t="shared" si="17"/>
        <v>3.3744841933930902</v>
      </c>
      <c r="I7" s="9">
        <f t="shared" si="18"/>
        <v>3.311997767251166</v>
      </c>
      <c r="J7" s="9">
        <f t="shared" si="19"/>
        <v>2.4892598230491743</v>
      </c>
      <c r="K7" s="11">
        <f t="shared" si="20"/>
        <v>0.3048780487804878</v>
      </c>
      <c r="L7" s="11">
        <f t="shared" si="21"/>
        <v>0.3105590062111801</v>
      </c>
      <c r="M7" s="11">
        <f t="shared" si="22"/>
        <v>0.41152263374485593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-0.28202517014818196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0.23105677341567524</v>
      </c>
      <c r="Q7" s="11">
        <f>2*'OddsRatio_working_3-way'!K7*'OddsRatio_working_3-way'!L7*'OddsRatio_working_3-way'!M7</f>
        <v>7.7928085469030434E-2</v>
      </c>
      <c r="R7" s="11">
        <f t="shared" si="23"/>
        <v>0</v>
      </c>
      <c r="S7" s="11">
        <f t="shared" si="24"/>
        <v>-0.81927713506660826</v>
      </c>
      <c r="T7" s="11">
        <f t="shared" si="25"/>
        <v>-0.27631606578974982</v>
      </c>
      <c r="U7" s="11">
        <f>'OddsRatio_working_3-way'!S7-'OddsRatio_working_3-way'!R7^2/3</f>
        <v>-0.81927713506660826</v>
      </c>
      <c r="V7" s="11">
        <f>'OddsRatio_working_3-way'!S7*'OddsRatio_working_3-way'!R7/3-2*'OddsRatio_working_3-way'!R7^3/27-'OddsRatio_working_3-way'!T7</f>
        <v>0.27631606578974982</v>
      </c>
      <c r="W7" s="11">
        <f>'OddsRatio_working_3-way'!V7^2+4*'OddsRatio_working_3-way'!U7^3/27</f>
        <v>-5.1177461437446198E-3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0.14271327404736217</v>
      </c>
      <c r="Y7" s="11">
        <f>IF('OddsRatio_working_3-way'!W7&gt;=0,IF('OddsRatio_working_3-way'!V7+SQRT('OddsRatio_working_3-way'!W7)&gt;0,0,PI()),ACOS('OddsRatio_working_3-way'!V7/(2*'OddsRatio_working_3-way'!X7)))</f>
        <v>0.25333809512929228</v>
      </c>
      <c r="Z7" s="11">
        <f>'OddsRatio_working_3-way'!X7^(1/3)*COS('OddsRatio_working_3-way'!Y7/3)</f>
        <v>0.52072021784936184</v>
      </c>
      <c r="AA7" s="11">
        <f>'OddsRatio_working_3-way'!X7^(1/3)*COS(('OddsRatio_working_3-way'!Y7+2*PI())/3)</f>
        <v>-0.29853241313646456</v>
      </c>
      <c r="AB7" s="11">
        <f>'OddsRatio_working_3-way'!X7^(1/3)*COS(('OddsRatio_working_3-way'!Y7+4*PI())/3)</f>
        <v>-0.2221878047128974</v>
      </c>
      <c r="AC7" s="11">
        <f>'OddsRatio_working_3-way'!X7^(1/3)*SIN('OddsRatio_working_3-way'!Y7/3)</f>
        <v>4.4077580224523086E-2</v>
      </c>
      <c r="AD7" s="11">
        <f>'OddsRatio_working_3-way'!X7^(1/3)*SIN(('OddsRatio_working_3-way'!Y7+2*PI())/3)</f>
        <v>0.42891814680945289</v>
      </c>
      <c r="AE7" s="11">
        <f>'OddsRatio_working_3-way'!X7^(1/3)*SIN(('OddsRatio_working_3-way'!Y7+4*PI())/3)</f>
        <v>-0.47299572703397597</v>
      </c>
      <c r="AF7" s="11">
        <f>-'OddsRatio_working_3-way'!U7/(3*'OddsRatio_working_3-way'!X7^(1/3))*COS(('OddsRatio_working_3-way'!Y7)/3)</f>
        <v>0.52072021784936173</v>
      </c>
      <c r="AG7" s="11">
        <f>-'OddsRatio_working_3-way'!U7/(3*'OddsRatio_working_3-way'!X7^(1/3))*COS(('OddsRatio_working_3-way'!Y7+2*PI())/3)</f>
        <v>-0.29853241313646445</v>
      </c>
      <c r="AH7" s="11">
        <f>-'OddsRatio_working_3-way'!U7/(3*'OddsRatio_working_3-way'!X7^(1/3))*COS(('OddsRatio_working_3-way'!Y7+4*PI())/3)</f>
        <v>-0.22218780471289734</v>
      </c>
      <c r="AI7" s="11">
        <f>'OddsRatio_working_3-way'!U7/(3*'OddsRatio_working_3-way'!X7^(1/3))*SIN(('OddsRatio_working_3-way'!Y7)/3)</f>
        <v>-4.4077580224523079E-2</v>
      </c>
      <c r="AJ7" s="11">
        <f>'OddsRatio_working_3-way'!U7/(3*'OddsRatio_working_3-way'!X7^(1/3))*SIN(('OddsRatio_working_3-way'!Y7+2*PI())/3)</f>
        <v>-0.42891814680945284</v>
      </c>
      <c r="AK7" s="11">
        <f>'OddsRatio_working_3-way'!U7/(3*'OddsRatio_working_3-way'!X7^(1/3))*SIN(('OddsRatio_working_3-way'!Y7+4*PI())/3)</f>
        <v>0.47299572703397585</v>
      </c>
      <c r="AL7" s="11">
        <f>'OddsRatio_working_3-way'!Z7+'OddsRatio_working_3-way'!AF7</f>
        <v>1.0414404356987235</v>
      </c>
      <c r="AM7" s="11">
        <f>'OddsRatio_working_3-way'!AA7+'OddsRatio_working_3-way'!AG7</f>
        <v>-0.59706482627292901</v>
      </c>
      <c r="AN7" s="11">
        <f>'OddsRatio_working_3-way'!AB7+'OddsRatio_working_3-way'!AH7</f>
        <v>-0.44437560942579474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1.0414404356987235</v>
      </c>
      <c r="AS7" s="11">
        <f>IF(('OddsRatio_working_3-way'!X7=0),IF(Q7&gt;0,-Q7^(1/3),(-Q7)^(1/3)),'OddsRatio_working_3-way'!AM7-'OddsRatio_working_3-way'!R7/3)</f>
        <v>-0.59706482627292901</v>
      </c>
      <c r="AT7" s="11">
        <f>IF(('OddsRatio_working_3-way'!X7=0),IF(Q7&gt;0,-Q7^(1/3),(-Q7)^(1/3)),'OddsRatio_working_3-way'!AN7-'OddsRatio_working_3-way'!R7/3)</f>
        <v>-0.44437560942579474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2.15</v>
      </c>
      <c r="B8" s="4">
        <f>IF('True_Odds_Calculator_3-way'!B9="","",'True_Odds_Calculator_3-way'!B9)</f>
        <v>3.45</v>
      </c>
      <c r="C8" s="4">
        <f>IF('True_Odds_Calculator_3-way'!C9="","",'True_Odds_Calculator_3-way'!C9)</f>
        <v>3.58</v>
      </c>
      <c r="D8" s="9">
        <f t="shared" si="13"/>
        <v>0.45203006197210421</v>
      </c>
      <c r="E8" s="9">
        <f t="shared" si="14"/>
        <v>0.27912665361624617</v>
      </c>
      <c r="F8" s="9">
        <f t="shared" si="15"/>
        <v>0.26884328441164967</v>
      </c>
      <c r="G8" s="9">
        <f t="shared" si="16"/>
        <v>1.0541236930267093</v>
      </c>
      <c r="H8" s="9">
        <f t="shared" si="17"/>
        <v>2.2122422469807157</v>
      </c>
      <c r="I8" s="9">
        <f t="shared" si="18"/>
        <v>3.5826030479154372</v>
      </c>
      <c r="J8" s="9">
        <f t="shared" si="19"/>
        <v>3.7196391280089101</v>
      </c>
      <c r="K8" s="11">
        <f t="shared" si="20"/>
        <v>0.46511627906976744</v>
      </c>
      <c r="L8" s="11">
        <f t="shared" si="21"/>
        <v>0.28985507246376813</v>
      </c>
      <c r="M8" s="11">
        <f t="shared" si="22"/>
        <v>0.27932960893854747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-0.27374301675977653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0.2327276013805491</v>
      </c>
      <c r="Q8" s="11">
        <f>2*'OddsRatio_working_3-way'!K8*'OddsRatio_working_3-way'!L8*'OddsRatio_working_3-way'!M8</f>
        <v>7.5316375851310416E-2</v>
      </c>
      <c r="R8" s="11">
        <f t="shared" si="23"/>
        <v>0</v>
      </c>
      <c r="S8" s="11">
        <f t="shared" si="24"/>
        <v>-0.85016817647180187</v>
      </c>
      <c r="T8" s="11">
        <f t="shared" si="25"/>
        <v>-0.27513533219152175</v>
      </c>
      <c r="U8" s="11">
        <f>'OddsRatio_working_3-way'!S8-'OddsRatio_working_3-way'!R8^2/3</f>
        <v>-0.85016817647180187</v>
      </c>
      <c r="V8" s="11">
        <f>'OddsRatio_working_3-way'!S8*'OddsRatio_working_3-way'!R8/3-2*'OddsRatio_working_3-way'!R8^3/27-'OddsRatio_working_3-way'!T8</f>
        <v>0.27513533219152175</v>
      </c>
      <c r="W8" s="11">
        <f>'OddsRatio_working_3-way'!V8^2+4*'OddsRatio_working_3-way'!U8^3/27</f>
        <v>-1.5336044480582095E-2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0.15086044503175869</v>
      </c>
      <c r="Y8" s="11">
        <f>IF('OddsRatio_working_3-way'!W8&gt;=0,IF('OddsRatio_working_3-way'!V8+SQRT('OddsRatio_working_3-way'!W8)&gt;0,0,PI()),ACOS('OddsRatio_working_3-way'!V8/(2*'OddsRatio_working_3-way'!X8)))</f>
        <v>0.4229382050216941</v>
      </c>
      <c r="Z8" s="11">
        <f>'OddsRatio_working_3-way'!X8^(1/3)*COS('OddsRatio_working_3-way'!Y8/3)</f>
        <v>0.52706184651335475</v>
      </c>
      <c r="AA8" s="11">
        <f>'OddsRatio_working_3-way'!X8^(1/3)*COS(('OddsRatio_working_3-way'!Y8+2*PI())/3)</f>
        <v>-0.32831056188179036</v>
      </c>
      <c r="AB8" s="11">
        <f>'OddsRatio_working_3-way'!X8^(1/3)*COS(('OddsRatio_working_3-way'!Y8+4*PI())/3)</f>
        <v>-0.1987512846315645</v>
      </c>
      <c r="AC8" s="11">
        <f>'OddsRatio_working_3-way'!X8^(1/3)*SIN('OddsRatio_working_3-way'!Y8/3)</f>
        <v>7.4801083596431284E-2</v>
      </c>
      <c r="AD8" s="11">
        <f>'OddsRatio_working_3-way'!X8^(1/3)*SIN(('OddsRatio_working_3-way'!Y8+2*PI())/3)</f>
        <v>0.41904840664788418</v>
      </c>
      <c r="AE8" s="11">
        <f>'OddsRatio_working_3-way'!X8^(1/3)*SIN(('OddsRatio_working_3-way'!Y8+4*PI())/3)</f>
        <v>-0.49384949024431546</v>
      </c>
      <c r="AF8" s="11">
        <f>-'OddsRatio_working_3-way'!U8/(3*'OddsRatio_working_3-way'!X8^(1/3))*COS(('OddsRatio_working_3-way'!Y8)/3)</f>
        <v>0.52706184651335453</v>
      </c>
      <c r="AG8" s="11">
        <f>-'OddsRatio_working_3-way'!U8/(3*'OddsRatio_working_3-way'!X8^(1/3))*COS(('OddsRatio_working_3-way'!Y8+2*PI())/3)</f>
        <v>-0.3283105618817902</v>
      </c>
      <c r="AH8" s="11">
        <f>-'OddsRatio_working_3-way'!U8/(3*'OddsRatio_working_3-way'!X8^(1/3))*COS(('OddsRatio_working_3-way'!Y8+4*PI())/3)</f>
        <v>-0.19875128463156441</v>
      </c>
      <c r="AI8" s="11">
        <f>'OddsRatio_working_3-way'!U8/(3*'OddsRatio_working_3-way'!X8^(1/3))*SIN(('OddsRatio_working_3-way'!Y8)/3)</f>
        <v>-7.4801083596431242E-2</v>
      </c>
      <c r="AJ8" s="11">
        <f>'OddsRatio_working_3-way'!U8/(3*'OddsRatio_working_3-way'!X8^(1/3))*SIN(('OddsRatio_working_3-way'!Y8+2*PI())/3)</f>
        <v>-0.41904840664788401</v>
      </c>
      <c r="AK8" s="11">
        <f>'OddsRatio_working_3-way'!U8/(3*'OddsRatio_working_3-way'!X8^(1/3))*SIN(('OddsRatio_working_3-way'!Y8+4*PI())/3)</f>
        <v>0.49384949024431524</v>
      </c>
      <c r="AL8" s="11">
        <f>'OddsRatio_working_3-way'!Z8+'OddsRatio_working_3-way'!AF8</f>
        <v>1.0541236930267093</v>
      </c>
      <c r="AM8" s="11">
        <f>'OddsRatio_working_3-way'!AA8+'OddsRatio_working_3-way'!AG8</f>
        <v>-0.65662112376358062</v>
      </c>
      <c r="AN8" s="11">
        <f>'OddsRatio_working_3-way'!AB8+'OddsRatio_working_3-way'!AH8</f>
        <v>-0.39750256926312888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1.0541236930267093</v>
      </c>
      <c r="AS8" s="11">
        <f>IF(('OddsRatio_working_3-way'!X8=0),IF(Q8&gt;0,-Q8^(1/3),(-Q8)^(1/3)),'OddsRatio_working_3-way'!AM8-'OddsRatio_working_3-way'!R8/3)</f>
        <v>-0.65662112376358062</v>
      </c>
      <c r="AT8" s="11">
        <f>IF(('OddsRatio_working_3-way'!X8=0),IF(Q8&gt;0,-Q8^(1/3),(-Q8)^(1/3)),'OddsRatio_working_3-way'!AN8-'OddsRatio_working_3-way'!R8/3)</f>
        <v>-0.39750256926312888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4.16</v>
      </c>
      <c r="B9" s="4">
        <f>IF('True_Odds_Calculator_3-way'!B10="","",'True_Odds_Calculator_3-way'!B10)</f>
        <v>3.79</v>
      </c>
      <c r="C9" s="4">
        <f>IF('True_Odds_Calculator_3-way'!C10="","",'True_Odds_Calculator_3-way'!C10)</f>
        <v>1.88</v>
      </c>
      <c r="D9" s="9">
        <f t="shared" si="13"/>
        <v>0.22991152913922822</v>
      </c>
      <c r="E9" s="9">
        <f t="shared" si="14"/>
        <v>0.25269684668837661</v>
      </c>
      <c r="F9" s="9">
        <f t="shared" si="15"/>
        <v>0.51739162417239504</v>
      </c>
      <c r="G9" s="9">
        <f t="shared" si="16"/>
        <v>1.0599680846636055</v>
      </c>
      <c r="H9" s="9">
        <f t="shared" si="17"/>
        <v>4.3494991475369948</v>
      </c>
      <c r="I9" s="9">
        <f t="shared" si="18"/>
        <v>3.9573109562114586</v>
      </c>
      <c r="J9" s="9">
        <f t="shared" si="19"/>
        <v>1.932771914503973</v>
      </c>
      <c r="K9" s="11">
        <f t="shared" si="20"/>
        <v>0.24038461538461536</v>
      </c>
      <c r="L9" s="11">
        <f t="shared" si="21"/>
        <v>0.26385224274406333</v>
      </c>
      <c r="M9" s="11">
        <f t="shared" si="22"/>
        <v>0.53191489361702127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-0.26174811827144395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0.23042538077203772</v>
      </c>
      <c r="Q9" s="11">
        <f>2*'OddsRatio_working_3-way'!K9*'OddsRatio_working_3-way'!L9*'OddsRatio_working_3-way'!M9</f>
        <v>6.7474489245106212E-2</v>
      </c>
      <c r="R9" s="11">
        <f t="shared" si="23"/>
        <v>0</v>
      </c>
      <c r="S9" s="11">
        <f t="shared" si="24"/>
        <v>-0.88033252079801694</v>
      </c>
      <c r="T9" s="11">
        <f t="shared" si="25"/>
        <v>-0.25778404708580288</v>
      </c>
      <c r="U9" s="11">
        <f>'OddsRatio_working_3-way'!S9-'OddsRatio_working_3-way'!R9^2/3</f>
        <v>-0.88033252079801694</v>
      </c>
      <c r="V9" s="11">
        <f>'OddsRatio_working_3-way'!S9*'OddsRatio_working_3-way'!R9/3-2*'OddsRatio_working_3-way'!R9^3/27-'OddsRatio_working_3-way'!T9</f>
        <v>0.25778404708580288</v>
      </c>
      <c r="W9" s="11">
        <f>'OddsRatio_working_3-way'!V9^2+4*'OddsRatio_working_3-way'!U9^3/27</f>
        <v>-3.4620689402839952E-2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0.15896013992096839</v>
      </c>
      <c r="Y9" s="11">
        <f>IF('OddsRatio_working_3-way'!W9&gt;=0,IF('OddsRatio_working_3-way'!V9+SQRT('OddsRatio_working_3-way'!W9)&gt;0,0,PI()),ACOS('OddsRatio_working_3-way'!V9/(2*'OddsRatio_working_3-way'!X9)))</f>
        <v>0.62520197131473831</v>
      </c>
      <c r="Z9" s="11">
        <f>'OddsRatio_working_3-way'!X9^(1/3)*COS('OddsRatio_working_3-way'!Y9/3)</f>
        <v>0.52998404233180274</v>
      </c>
      <c r="AA9" s="11">
        <f>'OddsRatio_working_3-way'!X9^(1/3)*COS(('OddsRatio_working_3-way'!Y9+2*PI())/3)</f>
        <v>-0.36205291109967291</v>
      </c>
      <c r="AB9" s="11">
        <f>'OddsRatio_working_3-way'!X9^(1/3)*COS(('OddsRatio_working_3-way'!Y9+4*PI())/3)</f>
        <v>-0.16793113123212991</v>
      </c>
      <c r="AC9" s="11">
        <f>'OddsRatio_working_3-way'!X9^(1/3)*SIN('OddsRatio_working_3-way'!Y9/3)</f>
        <v>0.11207626186209539</v>
      </c>
      <c r="AD9" s="11">
        <f>'OddsRatio_working_3-way'!X9^(1/3)*SIN(('OddsRatio_working_3-way'!Y9+2*PI())/3)</f>
        <v>0.40294151332866085</v>
      </c>
      <c r="AE9" s="11">
        <f>'OddsRatio_working_3-way'!X9^(1/3)*SIN(('OddsRatio_working_3-way'!Y9+4*PI())/3)</f>
        <v>-0.51501777519075609</v>
      </c>
      <c r="AF9" s="11">
        <f>-'OddsRatio_working_3-way'!U9/(3*'OddsRatio_working_3-way'!X9^(1/3))*COS(('OddsRatio_working_3-way'!Y9)/3)</f>
        <v>0.52998404233180263</v>
      </c>
      <c r="AG9" s="11">
        <f>-'OddsRatio_working_3-way'!U9/(3*'OddsRatio_working_3-way'!X9^(1/3))*COS(('OddsRatio_working_3-way'!Y9+2*PI())/3)</f>
        <v>-0.36205291109967286</v>
      </c>
      <c r="AH9" s="11">
        <f>-'OddsRatio_working_3-way'!U9/(3*'OddsRatio_working_3-way'!X9^(1/3))*COS(('OddsRatio_working_3-way'!Y9+4*PI())/3)</f>
        <v>-0.16793113123212985</v>
      </c>
      <c r="AI9" s="11">
        <f>'OddsRatio_working_3-way'!U9/(3*'OddsRatio_working_3-way'!X9^(1/3))*SIN(('OddsRatio_working_3-way'!Y9)/3)</f>
        <v>-0.11207626186209538</v>
      </c>
      <c r="AJ9" s="11">
        <f>'OddsRatio_working_3-way'!U9/(3*'OddsRatio_working_3-way'!X9^(1/3))*SIN(('OddsRatio_working_3-way'!Y9+2*PI())/3)</f>
        <v>-0.40294151332866074</v>
      </c>
      <c r="AK9" s="11">
        <f>'OddsRatio_working_3-way'!U9/(3*'OddsRatio_working_3-way'!X9^(1/3))*SIN(('OddsRatio_working_3-way'!Y9+4*PI())/3)</f>
        <v>0.51501777519075598</v>
      </c>
      <c r="AL9" s="11">
        <f>'OddsRatio_working_3-way'!Z9+'OddsRatio_working_3-way'!AF9</f>
        <v>1.0599680846636055</v>
      </c>
      <c r="AM9" s="11">
        <f>'OddsRatio_working_3-way'!AA9+'OddsRatio_working_3-way'!AG9</f>
        <v>-0.72410582219934572</v>
      </c>
      <c r="AN9" s="11">
        <f>'OddsRatio_working_3-way'!AB9+'OddsRatio_working_3-way'!AH9</f>
        <v>-0.33586226246425976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1.0599680846636055</v>
      </c>
      <c r="AS9" s="11">
        <f>IF(('OddsRatio_working_3-way'!X9=0),IF(Q9&gt;0,-Q9^(1/3),(-Q9)^(1/3)),'OddsRatio_working_3-way'!AM9-'OddsRatio_working_3-way'!R9/3)</f>
        <v>-0.72410582219934572</v>
      </c>
      <c r="AT9" s="11">
        <f>IF(('OddsRatio_working_3-way'!X9=0),IF(Q9&gt;0,-Q9^(1/3),(-Q9)^(1/3)),'OddsRatio_working_3-way'!AN9-'OddsRatio_working_3-way'!R9/3)</f>
        <v>-0.33586226246425976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1.74</v>
      </c>
      <c r="B10" s="4">
        <f>IF('True_Odds_Calculator_3-way'!B11="","",'True_Odds_Calculator_3-way'!B11)</f>
        <v>3.93</v>
      </c>
      <c r="C10" s="4">
        <f>IF('True_Odds_Calculator_3-way'!C11="","",'True_Odds_Calculator_3-way'!C11)</f>
        <v>4.8600000000000003</v>
      </c>
      <c r="D10" s="9">
        <f t="shared" si="13"/>
        <v>0.5602565852662843</v>
      </c>
      <c r="E10" s="9">
        <f t="shared" si="14"/>
        <v>0.24344134073559526</v>
      </c>
      <c r="F10" s="9">
        <f t="shared" si="15"/>
        <v>0.19630207399812041</v>
      </c>
      <c r="G10" s="9">
        <f t="shared" si="16"/>
        <v>1.0606709021828351</v>
      </c>
      <c r="H10" s="9">
        <f t="shared" si="17"/>
        <v>1.7848964676152983</v>
      </c>
      <c r="I10" s="9">
        <f t="shared" si="18"/>
        <v>4.1077657433957064</v>
      </c>
      <c r="J10" s="9">
        <f t="shared" si="19"/>
        <v>5.0941896824257444</v>
      </c>
      <c r="K10" s="11">
        <f t="shared" si="20"/>
        <v>0.57471264367816088</v>
      </c>
      <c r="L10" s="11">
        <f t="shared" si="21"/>
        <v>0.2544529262086514</v>
      </c>
      <c r="M10" s="11">
        <f t="shared" si="22"/>
        <v>0.20576131687242796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-0.25183064443233627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0.22657756661831807</v>
      </c>
      <c r="Q10" s="11">
        <f>2*'OddsRatio_working_3-way'!K10*'OddsRatio_working_3-way'!L10*'OddsRatio_working_3-way'!M10</f>
        <v>6.0179964573258443E-2</v>
      </c>
      <c r="R10" s="11">
        <f t="shared" si="23"/>
        <v>0</v>
      </c>
      <c r="S10" s="11">
        <f t="shared" si="24"/>
        <v>-0.89972198232291234</v>
      </c>
      <c r="T10" s="11">
        <f t="shared" si="25"/>
        <v>-0.23896998202467787</v>
      </c>
      <c r="U10" s="11">
        <f>'OddsRatio_working_3-way'!S10-'OddsRatio_working_3-way'!R10^2/3</f>
        <v>-0.89972198232291234</v>
      </c>
      <c r="V10" s="11">
        <f>'OddsRatio_working_3-way'!S10*'OddsRatio_working_3-way'!R10/3-2*'OddsRatio_working_3-way'!R10^3/27-'OddsRatio_working_3-way'!T10</f>
        <v>0.23896998202467787</v>
      </c>
      <c r="W10" s="11">
        <f>'OddsRatio_working_3-way'!V10^2+4*'OddsRatio_working_3-way'!U10^3/27</f>
        <v>-5.0793292241721535E-2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0.16424063485523033</v>
      </c>
      <c r="Y10" s="11">
        <f>IF('OddsRatio_working_3-way'!W10&gt;=0,IF('OddsRatio_working_3-way'!V10+SQRT('OddsRatio_working_3-way'!W10)&gt;0,0,PI()),ACOS('OddsRatio_working_3-way'!V10/(2*'OddsRatio_working_3-way'!X10)))</f>
        <v>0.75612582214715884</v>
      </c>
      <c r="Z10" s="11">
        <f>'OddsRatio_working_3-way'!X10^(1/3)*COS('OddsRatio_working_3-way'!Y10/3)</f>
        <v>0.53033545109141755</v>
      </c>
      <c r="AA10" s="11">
        <f>'OddsRatio_working_3-way'!X10^(1/3)*COS(('OddsRatio_working_3-way'!Y10+2*PI())/3)</f>
        <v>-0.3834416768937341</v>
      </c>
      <c r="AB10" s="11">
        <f>'OddsRatio_working_3-way'!X10^(1/3)*COS(('OddsRatio_working_3-way'!Y10+4*PI())/3)</f>
        <v>-0.14689377419768365</v>
      </c>
      <c r="AC10" s="11">
        <f>'OddsRatio_working_3-way'!X10^(1/3)*SIN('OddsRatio_working_3-way'!Y10/3)</f>
        <v>0.13657099529780625</v>
      </c>
      <c r="AD10" s="11">
        <f>'OddsRatio_working_3-way'!X10^(1/3)*SIN(('OddsRatio_working_3-way'!Y10+2*PI())/3)</f>
        <v>0.39099847552374423</v>
      </c>
      <c r="AE10" s="11">
        <f>'OddsRatio_working_3-way'!X10^(1/3)*SIN(('OddsRatio_working_3-way'!Y10+4*PI())/3)</f>
        <v>-0.52756947082155037</v>
      </c>
      <c r="AF10" s="11">
        <f>-'OddsRatio_working_3-way'!U10/(3*'OddsRatio_working_3-way'!X10^(1/3))*COS(('OddsRatio_working_3-way'!Y10)/3)</f>
        <v>0.53033545109141744</v>
      </c>
      <c r="AG10" s="11">
        <f>-'OddsRatio_working_3-way'!U10/(3*'OddsRatio_working_3-way'!X10^(1/3))*COS(('OddsRatio_working_3-way'!Y10+2*PI())/3)</f>
        <v>-0.38344167689373404</v>
      </c>
      <c r="AH10" s="11">
        <f>-'OddsRatio_working_3-way'!U10/(3*'OddsRatio_working_3-way'!X10^(1/3))*COS(('OddsRatio_working_3-way'!Y10+4*PI())/3)</f>
        <v>-0.14689377419768362</v>
      </c>
      <c r="AI10" s="11">
        <f>'OddsRatio_working_3-way'!U10/(3*'OddsRatio_working_3-way'!X10^(1/3))*SIN(('OddsRatio_working_3-way'!Y10)/3)</f>
        <v>-0.13657099529780622</v>
      </c>
      <c r="AJ10" s="11">
        <f>'OddsRatio_working_3-way'!U10/(3*'OddsRatio_working_3-way'!X10^(1/3))*SIN(('OddsRatio_working_3-way'!Y10+2*PI())/3)</f>
        <v>-0.39099847552374417</v>
      </c>
      <c r="AK10" s="11">
        <f>'OddsRatio_working_3-way'!U10/(3*'OddsRatio_working_3-way'!X10^(1/3))*SIN(('OddsRatio_working_3-way'!Y10+4*PI())/3)</f>
        <v>0.52756947082155026</v>
      </c>
      <c r="AL10" s="11">
        <f>'OddsRatio_working_3-way'!Z10+'OddsRatio_working_3-way'!AF10</f>
        <v>1.0606709021828351</v>
      </c>
      <c r="AM10" s="11">
        <f>'OddsRatio_working_3-way'!AA10+'OddsRatio_working_3-way'!AG10</f>
        <v>-0.76688335378746819</v>
      </c>
      <c r="AN10" s="11">
        <f>'OddsRatio_working_3-way'!AB10+'OddsRatio_working_3-way'!AH10</f>
        <v>-0.29378754839536725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1.0606709021828351</v>
      </c>
      <c r="AS10" s="11">
        <f>IF(('OddsRatio_working_3-way'!X10=0),IF(Q10&gt;0,-Q10^(1/3),(-Q10)^(1/3)),'OddsRatio_working_3-way'!AM10-'OddsRatio_working_3-way'!R10/3)</f>
        <v>-0.76688335378746819</v>
      </c>
      <c r="AT10" s="11">
        <f>IF(('OddsRatio_working_3-way'!X10=0),IF(Q10&gt;0,-Q10^(1/3),(-Q10)^(1/3)),'OddsRatio_working_3-way'!AN10-'OddsRatio_working_3-way'!R10/3)</f>
        <v>-0.29378754839536725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2.92</v>
      </c>
      <c r="B11" s="4">
        <f>IF('True_Odds_Calculator_3-way'!B12="","",'True_Odds_Calculator_3-way'!B12)</f>
        <v>3.6</v>
      </c>
      <c r="C11" s="4">
        <f>IF('True_Odds_Calculator_3-way'!C12="","",'True_Odds_Calculator_3-way'!C12)</f>
        <v>2.42</v>
      </c>
      <c r="D11" s="9">
        <f t="shared" si="13"/>
        <v>0.33119230505509356</v>
      </c>
      <c r="E11" s="9">
        <f t="shared" si="14"/>
        <v>0.26776659460411067</v>
      </c>
      <c r="F11" s="9">
        <f t="shared" si="15"/>
        <v>0.40104110034079588</v>
      </c>
      <c r="G11" s="9">
        <f t="shared" si="16"/>
        <v>1.0517676159752356</v>
      </c>
      <c r="H11" s="9">
        <f t="shared" si="17"/>
        <v>3.0193938226724528</v>
      </c>
      <c r="I11" s="9">
        <f t="shared" si="18"/>
        <v>3.7345958015356122</v>
      </c>
      <c r="J11" s="9">
        <f t="shared" si="19"/>
        <v>2.4935100146848344</v>
      </c>
      <c r="K11" s="11">
        <f t="shared" si="20"/>
        <v>0.34246575342465752</v>
      </c>
      <c r="L11" s="11">
        <f t="shared" si="21"/>
        <v>0.27777777777777779</v>
      </c>
      <c r="M11" s="11">
        <f t="shared" si="22"/>
        <v>0.41322314049586778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-0.27865202460470218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0.23349937733499376</v>
      </c>
      <c r="Q11" s="11">
        <f>2*'OddsRatio_working_3-way'!K11*'OddsRatio_working_3-way'!L11*'OddsRatio_working_3-way'!M11</f>
        <v>7.8619318968011373E-2</v>
      </c>
      <c r="R11" s="11">
        <f t="shared" si="23"/>
        <v>0</v>
      </c>
      <c r="S11" s="11">
        <f t="shared" si="24"/>
        <v>-0.83796045503791949</v>
      </c>
      <c r="T11" s="11">
        <f t="shared" si="25"/>
        <v>-0.28214156735283485</v>
      </c>
      <c r="U11" s="11">
        <f>'OddsRatio_working_3-way'!S11-'OddsRatio_working_3-way'!R11^2/3</f>
        <v>-0.83796045503791949</v>
      </c>
      <c r="V11" s="11">
        <f>'OddsRatio_working_3-way'!S11*'OddsRatio_working_3-way'!R11/3-2*'OddsRatio_working_3-way'!R11^3/27-'OddsRatio_working_3-way'!T11</f>
        <v>0.28214156735283485</v>
      </c>
      <c r="W11" s="11">
        <f>'OddsRatio_working_3-way'!V11^2+4*'OddsRatio_working_3-way'!U11^3/27</f>
        <v>-7.5660863856543137E-3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0.1476227882255722</v>
      </c>
      <c r="Y11" s="11">
        <f>IF('OddsRatio_working_3-way'!W11&gt;=0,IF('OddsRatio_working_3-way'!V11+SQRT('OddsRatio_working_3-way'!W11)&gt;0,0,PI()),ACOS('OddsRatio_working_3-way'!V11/(2*'OddsRatio_working_3-way'!X11)))</f>
        <v>0.29905076192257951</v>
      </c>
      <c r="Z11" s="11">
        <f>'OddsRatio_working_3-way'!X11^(1/3)*COS('OddsRatio_working_3-way'!Y11/3)</f>
        <v>0.5258838079876178</v>
      </c>
      <c r="AA11" s="11">
        <f>'OddsRatio_working_3-way'!X11^(1/3)*COS(('OddsRatio_working_3-way'!Y11+2*PI())/3)</f>
        <v>-0.30849164748168895</v>
      </c>
      <c r="AB11" s="11">
        <f>'OddsRatio_working_3-way'!X11^(1/3)*COS(('OddsRatio_working_3-way'!Y11+4*PI())/3)</f>
        <v>-0.21739216050592899</v>
      </c>
      <c r="AC11" s="11">
        <f>'OddsRatio_working_3-way'!X11^(1/3)*SIN('OddsRatio_working_3-way'!Y11/3)</f>
        <v>5.2596313328491816E-2</v>
      </c>
      <c r="AD11" s="11">
        <f>'OddsRatio_working_3-way'!X11^(1/3)*SIN(('OddsRatio_working_3-way'!Y11+2*PI())/3)</f>
        <v>0.42913058049192898</v>
      </c>
      <c r="AE11" s="11">
        <f>'OddsRatio_working_3-way'!X11^(1/3)*SIN(('OddsRatio_working_3-way'!Y11+4*PI())/3)</f>
        <v>-0.48172689382042083</v>
      </c>
      <c r="AF11" s="11">
        <f>-'OddsRatio_working_3-way'!U11/(3*'OddsRatio_working_3-way'!X11^(1/3))*COS(('OddsRatio_working_3-way'!Y11)/3)</f>
        <v>0.52588380798761769</v>
      </c>
      <c r="AG11" s="11">
        <f>-'OddsRatio_working_3-way'!U11/(3*'OddsRatio_working_3-way'!X11^(1/3))*COS(('OddsRatio_working_3-way'!Y11+2*PI())/3)</f>
        <v>-0.30849164748168884</v>
      </c>
      <c r="AH11" s="11">
        <f>-'OddsRatio_working_3-way'!U11/(3*'OddsRatio_working_3-way'!X11^(1/3))*COS(('OddsRatio_working_3-way'!Y11+4*PI())/3)</f>
        <v>-0.21739216050592894</v>
      </c>
      <c r="AI11" s="11">
        <f>'OddsRatio_working_3-way'!U11/(3*'OddsRatio_working_3-way'!X11^(1/3))*SIN(('OddsRatio_working_3-way'!Y11)/3)</f>
        <v>-5.2596313328491809E-2</v>
      </c>
      <c r="AJ11" s="11">
        <f>'OddsRatio_working_3-way'!U11/(3*'OddsRatio_working_3-way'!X11^(1/3))*SIN(('OddsRatio_working_3-way'!Y11+2*PI())/3)</f>
        <v>-0.42913058049192887</v>
      </c>
      <c r="AK11" s="11">
        <f>'OddsRatio_working_3-way'!U11/(3*'OddsRatio_working_3-way'!X11^(1/3))*SIN(('OddsRatio_working_3-way'!Y11+4*PI())/3)</f>
        <v>0.48172689382042072</v>
      </c>
      <c r="AL11" s="11">
        <f>'OddsRatio_working_3-way'!Z11+'OddsRatio_working_3-way'!AF11</f>
        <v>1.0517676159752356</v>
      </c>
      <c r="AM11" s="11">
        <f>'OddsRatio_working_3-way'!AA11+'OddsRatio_working_3-way'!AG11</f>
        <v>-0.61698329496337778</v>
      </c>
      <c r="AN11" s="11">
        <f>'OddsRatio_working_3-way'!AB11+'OddsRatio_working_3-way'!AH11</f>
        <v>-0.43478432101185793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1.0517676159752356</v>
      </c>
      <c r="AS11" s="11">
        <f>IF(('OddsRatio_working_3-way'!X11=0),IF(Q11&gt;0,-Q11^(1/3),(-Q11)^(1/3)),'OddsRatio_working_3-way'!AM11-'OddsRatio_working_3-way'!R11/3)</f>
        <v>-0.61698329496337778</v>
      </c>
      <c r="AT11" s="11">
        <f>IF(('OddsRatio_working_3-way'!X11=0),IF(Q11&gt;0,-Q11^(1/3),(-Q11)^(1/3)),'OddsRatio_working_3-way'!AN11-'OddsRatio_working_3-way'!R11/3)</f>
        <v>-0.43478432101185793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1.36</v>
      </c>
      <c r="B12" s="4">
        <f>IF('True_Odds_Calculator_3-way'!B13="","",'True_Odds_Calculator_3-way'!B13)</f>
        <v>4.9800000000000004</v>
      </c>
      <c r="C12" s="4">
        <f>IF('True_Odds_Calculator_3-way'!C13="","",'True_Odds_Calculator_3-way'!C13)</f>
        <v>9.6199999999999992</v>
      </c>
      <c r="D12" s="9">
        <f t="shared" si="13"/>
        <v>0.71740147275662947</v>
      </c>
      <c r="E12" s="9">
        <f t="shared" si="14"/>
        <v>0.18674134843464113</v>
      </c>
      <c r="F12" s="9">
        <f t="shared" si="15"/>
        <v>9.585717880872939E-2</v>
      </c>
      <c r="G12" s="9">
        <f t="shared" si="16"/>
        <v>1.0942212119986312</v>
      </c>
      <c r="H12" s="9">
        <f t="shared" si="17"/>
        <v>1.3939196363195074</v>
      </c>
      <c r="I12" s="9">
        <f t="shared" si="18"/>
        <v>5.3550004237545537</v>
      </c>
      <c r="J12" s="9">
        <f t="shared" si="19"/>
        <v>10.4321868474282</v>
      </c>
      <c r="K12" s="11">
        <f t="shared" si="20"/>
        <v>0.73529411764705876</v>
      </c>
      <c r="L12" s="11">
        <f t="shared" si="21"/>
        <v>0.20080321285140559</v>
      </c>
      <c r="M12" s="11">
        <f t="shared" si="22"/>
        <v>0.10395010395010396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-0.18956122889503491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0.19891231797681119</v>
      </c>
      <c r="Q12" s="11">
        <f>2*'OddsRatio_working_3-way'!K12*'OddsRatio_working_3-way'!L12*'OddsRatio_working_3-way'!M12</f>
        <v>3.0696345366791854E-2</v>
      </c>
      <c r="R12" s="11">
        <f t="shared" si="23"/>
        <v>0</v>
      </c>
      <c r="S12" s="11">
        <f t="shared" si="24"/>
        <v>-1.049330177569983</v>
      </c>
      <c r="T12" s="11">
        <f t="shared" si="25"/>
        <v>-0.16193366937808384</v>
      </c>
      <c r="U12" s="11">
        <f>'OddsRatio_working_3-way'!S12-'OddsRatio_working_3-way'!R12^2/3</f>
        <v>-1.049330177569983</v>
      </c>
      <c r="V12" s="11">
        <f>'OddsRatio_working_3-way'!S12*'OddsRatio_working_3-way'!R12/3-2*'OddsRatio_working_3-way'!R12^3/27-'OddsRatio_working_3-way'!T12</f>
        <v>0.16193366937808384</v>
      </c>
      <c r="W12" s="11">
        <f>'OddsRatio_working_3-way'!V12^2+4*'OddsRatio_working_3-way'!U12^3/27</f>
        <v>-0.14494948306216002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0.20686468786407855</v>
      </c>
      <c r="Y12" s="11">
        <f>IF('OddsRatio_working_3-way'!W12&gt;=0,IF('OddsRatio_working_3-way'!V12+SQRT('OddsRatio_working_3-way'!W12)&gt;0,0,PI()),ACOS('OddsRatio_working_3-way'!V12/(2*'OddsRatio_working_3-way'!X12)))</f>
        <v>1.1686438729228028</v>
      </c>
      <c r="Z12" s="11">
        <f>'OddsRatio_working_3-way'!X12^(1/3)*COS('OddsRatio_working_3-way'!Y12/3)</f>
        <v>0.54711060599931549</v>
      </c>
      <c r="AA12" s="11">
        <f>'OddsRatio_working_3-way'!X12^(1/3)*COS(('OddsRatio_working_3-way'!Y12+2*PI())/3)</f>
        <v>-0.46806759822747129</v>
      </c>
      <c r="AB12" s="11">
        <f>'OddsRatio_working_3-way'!X12^(1/3)*COS(('OddsRatio_working_3-way'!Y12+4*PI())/3)</f>
        <v>-7.9043007771844059E-2</v>
      </c>
      <c r="AC12" s="11">
        <f>'OddsRatio_working_3-way'!X12^(1/3)*SIN('OddsRatio_working_3-way'!Y12/3)</f>
        <v>0.22460345202094026</v>
      </c>
      <c r="AD12" s="11">
        <f>'OddsRatio_working_3-way'!X12^(1/3)*SIN(('OddsRatio_working_3-way'!Y12+2*PI())/3)</f>
        <v>0.361509957464836</v>
      </c>
      <c r="AE12" s="11">
        <f>'OddsRatio_working_3-way'!X12^(1/3)*SIN(('OddsRatio_working_3-way'!Y12+4*PI())/3)</f>
        <v>-0.58611340948577617</v>
      </c>
      <c r="AF12" s="11">
        <f>-'OddsRatio_working_3-way'!U12/(3*'OddsRatio_working_3-way'!X12^(1/3))*COS(('OddsRatio_working_3-way'!Y12)/3)</f>
        <v>0.5471106059993156</v>
      </c>
      <c r="AG12" s="11">
        <f>-'OddsRatio_working_3-way'!U12/(3*'OddsRatio_working_3-way'!X12^(1/3))*COS(('OddsRatio_working_3-way'!Y12+2*PI())/3)</f>
        <v>-0.46806759822747135</v>
      </c>
      <c r="AH12" s="11">
        <f>-'OddsRatio_working_3-way'!U12/(3*'OddsRatio_working_3-way'!X12^(1/3))*COS(('OddsRatio_working_3-way'!Y12+4*PI())/3)</f>
        <v>-7.9043007771844073E-2</v>
      </c>
      <c r="AI12" s="11">
        <f>'OddsRatio_working_3-way'!U12/(3*'OddsRatio_working_3-way'!X12^(1/3))*SIN(('OddsRatio_working_3-way'!Y12)/3)</f>
        <v>-0.22460345202094029</v>
      </c>
      <c r="AJ12" s="11">
        <f>'OddsRatio_working_3-way'!U12/(3*'OddsRatio_working_3-way'!X12^(1/3))*SIN(('OddsRatio_working_3-way'!Y12+2*PI())/3)</f>
        <v>-0.36150995746483605</v>
      </c>
      <c r="AK12" s="11">
        <f>'OddsRatio_working_3-way'!U12/(3*'OddsRatio_working_3-way'!X12^(1/3))*SIN(('OddsRatio_working_3-way'!Y12+4*PI())/3)</f>
        <v>0.58611340948577628</v>
      </c>
      <c r="AL12" s="11">
        <f>'OddsRatio_working_3-way'!Z12+'OddsRatio_working_3-way'!AF12</f>
        <v>1.0942212119986312</v>
      </c>
      <c r="AM12" s="11">
        <f>'OddsRatio_working_3-way'!AA12+'OddsRatio_working_3-way'!AG12</f>
        <v>-0.9361351964549427</v>
      </c>
      <c r="AN12" s="11">
        <f>'OddsRatio_working_3-way'!AB12+'OddsRatio_working_3-way'!AH12</f>
        <v>-0.15808601554368812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1.0942212119986312</v>
      </c>
      <c r="AS12" s="11">
        <f>IF(('OddsRatio_working_3-way'!X12=0),IF(Q12&gt;0,-Q12^(1/3),(-Q12)^(1/3)),'OddsRatio_working_3-way'!AM12-'OddsRatio_working_3-way'!R12/3)</f>
        <v>-0.9361351964549427</v>
      </c>
      <c r="AT12" s="11">
        <f>IF(('OddsRatio_working_3-way'!X12=0),IF(Q12&gt;0,-Q12^(1/3),(-Q12)^(1/3)),'OddsRatio_working_3-way'!AN12-'OddsRatio_working_3-way'!R12/3)</f>
        <v>-0.15808601554368812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4.71</v>
      </c>
      <c r="B13" s="4">
        <f>IF('True_Odds_Calculator_3-way'!B14="","",'True_Odds_Calculator_3-way'!B14)</f>
        <v>3.5</v>
      </c>
      <c r="C13" s="4">
        <f>IF('True_Odds_Calculator_3-way'!C14="","",'True_Odds_Calculator_3-way'!C14)</f>
        <v>1.86</v>
      </c>
      <c r="D13" s="9">
        <f t="shared" si="13"/>
        <v>0.20277856507821898</v>
      </c>
      <c r="E13" s="9">
        <f t="shared" si="14"/>
        <v>0.27402887450628333</v>
      </c>
      <c r="F13" s="9">
        <f t="shared" si="15"/>
        <v>0.523192560415498</v>
      </c>
      <c r="G13" s="9">
        <f t="shared" si="16"/>
        <v>1.0597001893347127</v>
      </c>
      <c r="H13" s="9">
        <f t="shared" si="17"/>
        <v>4.9314877024317836</v>
      </c>
      <c r="I13" s="9">
        <f t="shared" si="18"/>
        <v>3.6492504733367817</v>
      </c>
      <c r="J13" s="9">
        <f t="shared" si="19"/>
        <v>1.9113421628278529</v>
      </c>
      <c r="K13" s="11">
        <f t="shared" si="20"/>
        <v>0.21231422505307856</v>
      </c>
      <c r="L13" s="11">
        <f t="shared" si="21"/>
        <v>0.2857142857142857</v>
      </c>
      <c r="M13" s="11">
        <f t="shared" si="22"/>
        <v>0.5376344086021505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-0.26014199940643346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0.23057781430495622</v>
      </c>
      <c r="Q13" s="11">
        <f>2*'OddsRatio_working_3-way'!K13*'OddsRatio_working_3-way'!L13*'OddsRatio_working_3-way'!M13</f>
        <v>6.5227104470991865E-2</v>
      </c>
      <c r="R13" s="11">
        <f t="shared" si="23"/>
        <v>0</v>
      </c>
      <c r="S13" s="11">
        <f t="shared" si="24"/>
        <v>-0.88635366388766945</v>
      </c>
      <c r="T13" s="11">
        <f t="shared" si="25"/>
        <v>-0.25073653858208472</v>
      </c>
      <c r="U13" s="11">
        <f>'OddsRatio_working_3-way'!S13-'OddsRatio_working_3-way'!R13^2/3</f>
        <v>-0.88635366388766945</v>
      </c>
      <c r="V13" s="11">
        <f>'OddsRatio_working_3-way'!S13*'OddsRatio_working_3-way'!R13/3-2*'OddsRatio_working_3-way'!R13^3/27-'OddsRatio_working_3-way'!T13</f>
        <v>0.25073653858208472</v>
      </c>
      <c r="W13" s="11">
        <f>'OddsRatio_working_3-way'!V13^2+4*'OddsRatio_working_3-way'!U13^3/27</f>
        <v>-4.0292619732977125E-2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0.16059376662335184</v>
      </c>
      <c r="Y13" s="11">
        <f>IF('OddsRatio_working_3-way'!W13&gt;=0,IF('OddsRatio_working_3-way'!V13+SQRT('OddsRatio_working_3-way'!W13)&gt;0,0,PI()),ACOS('OddsRatio_working_3-way'!V13/(2*'OddsRatio_working_3-way'!X13)))</f>
        <v>0.67508370498187287</v>
      </c>
      <c r="Z13" s="11">
        <f>'OddsRatio_working_3-way'!X13^(1/3)*COS('OddsRatio_working_3-way'!Y13/3)</f>
        <v>0.52985009466735644</v>
      </c>
      <c r="AA13" s="11">
        <f>'OddsRatio_working_3-way'!X13^(1/3)*COS(('OddsRatio_working_3-way'!Y13+2*PI())/3)</f>
        <v>-0.36996110713059954</v>
      </c>
      <c r="AB13" s="11">
        <f>'OddsRatio_working_3-way'!X13^(1/3)*COS(('OddsRatio_working_3-way'!Y13+4*PI())/3)</f>
        <v>-0.15988898753675707</v>
      </c>
      <c r="AC13" s="11">
        <f>'OddsRatio_working_3-way'!X13^(1/3)*SIN('OddsRatio_working_3-way'!Y13/3)</f>
        <v>0.12128519479674038</v>
      </c>
      <c r="AD13" s="11">
        <f>'OddsRatio_working_3-way'!X13^(1/3)*SIN(('OddsRatio_working_3-way'!Y13+2*PI())/3)</f>
        <v>0.39822104478115028</v>
      </c>
      <c r="AE13" s="11">
        <f>'OddsRatio_working_3-way'!X13^(1/3)*SIN(('OddsRatio_working_3-way'!Y13+4*PI())/3)</f>
        <v>-0.51950623957789055</v>
      </c>
      <c r="AF13" s="11">
        <f>-'OddsRatio_working_3-way'!U13/(3*'OddsRatio_working_3-way'!X13^(1/3))*COS(('OddsRatio_working_3-way'!Y13)/3)</f>
        <v>0.52985009466735633</v>
      </c>
      <c r="AG13" s="11">
        <f>-'OddsRatio_working_3-way'!U13/(3*'OddsRatio_working_3-way'!X13^(1/3))*COS(('OddsRatio_working_3-way'!Y13+2*PI())/3)</f>
        <v>-0.36996110713059943</v>
      </c>
      <c r="AH13" s="11">
        <f>-'OddsRatio_working_3-way'!U13/(3*'OddsRatio_working_3-way'!X13^(1/3))*COS(('OddsRatio_working_3-way'!Y13+4*PI())/3)</f>
        <v>-0.15988898753675704</v>
      </c>
      <c r="AI13" s="11">
        <f>'OddsRatio_working_3-way'!U13/(3*'OddsRatio_working_3-way'!X13^(1/3))*SIN(('OddsRatio_working_3-way'!Y13)/3)</f>
        <v>-0.12128519479674035</v>
      </c>
      <c r="AJ13" s="11">
        <f>'OddsRatio_working_3-way'!U13/(3*'OddsRatio_working_3-way'!X13^(1/3))*SIN(('OddsRatio_working_3-way'!Y13+2*PI())/3)</f>
        <v>-0.39822104478115022</v>
      </c>
      <c r="AK13" s="11">
        <f>'OddsRatio_working_3-way'!U13/(3*'OddsRatio_working_3-way'!X13^(1/3))*SIN(('OddsRatio_working_3-way'!Y13+4*PI())/3)</f>
        <v>0.51950623957789044</v>
      </c>
      <c r="AL13" s="11">
        <f>'OddsRatio_working_3-way'!Z13+'OddsRatio_working_3-way'!AF13</f>
        <v>1.0597001893347127</v>
      </c>
      <c r="AM13" s="11">
        <f>'OddsRatio_working_3-way'!AA13+'OddsRatio_working_3-way'!AG13</f>
        <v>-0.73992221426119897</v>
      </c>
      <c r="AN13" s="11">
        <f>'OddsRatio_working_3-way'!AB13+'OddsRatio_working_3-way'!AH13</f>
        <v>-0.31977797507351413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1.0597001893347127</v>
      </c>
      <c r="AS13" s="11">
        <f>IF(('OddsRatio_working_3-way'!X13=0),IF(Q13&gt;0,-Q13^(1/3),(-Q13)^(1/3)),'OddsRatio_working_3-way'!AM13-'OddsRatio_working_3-way'!R13/3)</f>
        <v>-0.73992221426119897</v>
      </c>
      <c r="AT13" s="11">
        <f>IF(('OddsRatio_working_3-way'!X13=0),IF(Q13&gt;0,-Q13^(1/3),(-Q13)^(1/3)),'OddsRatio_working_3-way'!AN13-'OddsRatio_working_3-way'!R13/3)</f>
        <v>-0.31977797507351413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2.89</v>
      </c>
      <c r="B14" s="4">
        <f>IF('True_Odds_Calculator_3-way'!B15="","",'True_Odds_Calculator_3-way'!B15)</f>
        <v>3.45</v>
      </c>
      <c r="C14" s="4">
        <f>IF('True_Odds_Calculator_3-way'!C15="","",'True_Odds_Calculator_3-way'!C15)</f>
        <v>2.52</v>
      </c>
      <c r="D14" s="9">
        <f t="shared" si="13"/>
        <v>0.33500096912180577</v>
      </c>
      <c r="E14" s="9">
        <f t="shared" si="14"/>
        <v>0.27985855000077181</v>
      </c>
      <c r="F14" s="9">
        <f t="shared" si="15"/>
        <v>0.38514048087742253</v>
      </c>
      <c r="G14" s="9">
        <f t="shared" si="16"/>
        <v>1.0502994663309737</v>
      </c>
      <c r="H14" s="9">
        <f t="shared" si="17"/>
        <v>2.9850659913655404</v>
      </c>
      <c r="I14" s="9">
        <f t="shared" si="18"/>
        <v>3.5732336925108852</v>
      </c>
      <c r="J14" s="9">
        <f t="shared" si="19"/>
        <v>2.59645518882308</v>
      </c>
      <c r="K14" s="11">
        <f t="shared" si="20"/>
        <v>0.34602076124567471</v>
      </c>
      <c r="L14" s="11">
        <f t="shared" si="21"/>
        <v>0.28985507246376813</v>
      </c>
      <c r="M14" s="11">
        <f t="shared" si="22"/>
        <v>0.3968253968253968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-0.28012637279975938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0.23322770426727096</v>
      </c>
      <c r="Q14" s="11">
        <f>2*'OddsRatio_working_3-way'!K14*'OddsRatio_working_3-way'!L14*'OddsRatio_working_3-way'!M14</f>
        <v>7.9599899067327978E-2</v>
      </c>
      <c r="R14" s="11">
        <f t="shared" si="23"/>
        <v>0</v>
      </c>
      <c r="S14" s="11">
        <f t="shared" si="24"/>
        <v>-0.8325803170056657</v>
      </c>
      <c r="T14" s="11">
        <f t="shared" si="25"/>
        <v>-0.28415710478009071</v>
      </c>
      <c r="U14" s="11">
        <f>'OddsRatio_working_3-way'!S14-'OddsRatio_working_3-way'!R14^2/3</f>
        <v>-0.8325803170056657</v>
      </c>
      <c r="V14" s="11">
        <f>'OddsRatio_working_3-way'!S14*'OddsRatio_working_3-way'!R14/3-2*'OddsRatio_working_3-way'!R14^3/27-'OddsRatio_working_3-way'!T14</f>
        <v>0.28415710478009071</v>
      </c>
      <c r="W14" s="11">
        <f>'OddsRatio_working_3-way'!V14^2+4*'OddsRatio_working_3-way'!U14^3/27</f>
        <v>-4.7564193355473933E-3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0.14620335113511493</v>
      </c>
      <c r="Y14" s="11">
        <f>IF('OddsRatio_working_3-way'!W14&gt;=0,IF('OddsRatio_working_3-way'!V14+SQRT('OddsRatio_working_3-way'!W14)&gt;0,0,PI()),ACOS('OddsRatio_working_3-way'!V14/(2*'OddsRatio_working_3-way'!X14)))</f>
        <v>0.23810257500050858</v>
      </c>
      <c r="Z14" s="11">
        <f>'OddsRatio_working_3-way'!X14^(1/3)*COS('OddsRatio_working_3-way'!Y14/3)</f>
        <v>0.52514973316548696</v>
      </c>
      <c r="AA14" s="11">
        <f>'OddsRatio_working_3-way'!X14^(1/3)*COS(('OddsRatio_working_3-way'!Y14+2*PI())/3)</f>
        <v>-0.29874664520337402</v>
      </c>
      <c r="AB14" s="11">
        <f>'OddsRatio_working_3-way'!X14^(1/3)*COS(('OddsRatio_working_3-way'!Y14+4*PI())/3)</f>
        <v>-0.22640308796211303</v>
      </c>
      <c r="AC14" s="11">
        <f>'OddsRatio_working_3-way'!X14^(1/3)*SIN('OddsRatio_working_3-way'!Y14/3)</f>
        <v>4.176757224737708E-2</v>
      </c>
      <c r="AD14" s="11">
        <f>'OddsRatio_working_3-way'!X14^(1/3)*SIN(('OddsRatio_working_3-way'!Y14+2*PI())/3)</f>
        <v>0.43390922358824247</v>
      </c>
      <c r="AE14" s="11">
        <f>'OddsRatio_working_3-way'!X14^(1/3)*SIN(('OddsRatio_working_3-way'!Y14+4*PI())/3)</f>
        <v>-0.47567679583561956</v>
      </c>
      <c r="AF14" s="11">
        <f>-'OddsRatio_working_3-way'!U14/(3*'OddsRatio_working_3-way'!X14^(1/3))*COS(('OddsRatio_working_3-way'!Y14)/3)</f>
        <v>0.52514973316548685</v>
      </c>
      <c r="AG14" s="11">
        <f>-'OddsRatio_working_3-way'!U14/(3*'OddsRatio_working_3-way'!X14^(1/3))*COS(('OddsRatio_working_3-way'!Y14+2*PI())/3)</f>
        <v>-0.29874664520337396</v>
      </c>
      <c r="AH14" s="11">
        <f>-'OddsRatio_working_3-way'!U14/(3*'OddsRatio_working_3-way'!X14^(1/3))*COS(('OddsRatio_working_3-way'!Y14+4*PI())/3)</f>
        <v>-0.22640308796211298</v>
      </c>
      <c r="AI14" s="11">
        <f>'OddsRatio_working_3-way'!U14/(3*'OddsRatio_working_3-way'!X14^(1/3))*SIN(('OddsRatio_working_3-way'!Y14)/3)</f>
        <v>-4.1767572247377066E-2</v>
      </c>
      <c r="AJ14" s="11">
        <f>'OddsRatio_working_3-way'!U14/(3*'OddsRatio_working_3-way'!X14^(1/3))*SIN(('OddsRatio_working_3-way'!Y14+2*PI())/3)</f>
        <v>-0.43390922358824235</v>
      </c>
      <c r="AK14" s="11">
        <f>'OddsRatio_working_3-way'!U14/(3*'OddsRatio_working_3-way'!X14^(1/3))*SIN(('OddsRatio_working_3-way'!Y14+4*PI())/3)</f>
        <v>0.47567679583561945</v>
      </c>
      <c r="AL14" s="11">
        <f>'OddsRatio_working_3-way'!Z14+'OddsRatio_working_3-way'!AF14</f>
        <v>1.0502994663309737</v>
      </c>
      <c r="AM14" s="11">
        <f>'OddsRatio_working_3-way'!AA14+'OddsRatio_working_3-way'!AG14</f>
        <v>-0.59749329040674803</v>
      </c>
      <c r="AN14" s="11">
        <f>'OddsRatio_working_3-way'!AB14+'OddsRatio_working_3-way'!AH14</f>
        <v>-0.45280617592422601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1.0502994663309737</v>
      </c>
      <c r="AS14" s="11">
        <f>IF(('OddsRatio_working_3-way'!X14=0),IF(Q14&gt;0,-Q14^(1/3),(-Q14)^(1/3)),'OddsRatio_working_3-way'!AM14-'OddsRatio_working_3-way'!R14/3)</f>
        <v>-0.59749329040674803</v>
      </c>
      <c r="AT14" s="11">
        <f>IF(('OddsRatio_working_3-way'!X14=0),IF(Q14&gt;0,-Q14^(1/3),(-Q14)^(1/3)),'OddsRatio_working_3-way'!AN14-'OddsRatio_working_3-way'!R14/3)</f>
        <v>-0.45280617592422601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8.75</v>
      </c>
      <c r="B15" s="4">
        <f>IF('True_Odds_Calculator_3-way'!B16="","",'True_Odds_Calculator_3-way'!B16)</f>
        <v>4.8099999999999996</v>
      </c>
      <c r="C15" s="4">
        <f>IF('True_Odds_Calculator_3-way'!C16="","",'True_Odds_Calculator_3-way'!C16)</f>
        <v>1.4</v>
      </c>
      <c r="D15" s="9">
        <f t="shared" si="13"/>
        <v>0.10660866544357314</v>
      </c>
      <c r="E15" s="9">
        <f t="shared" si="14"/>
        <v>0.19532144379832961</v>
      </c>
      <c r="F15" s="9">
        <f t="shared" si="15"/>
        <v>0.69806989075809711</v>
      </c>
      <c r="G15" s="9">
        <f t="shared" si="16"/>
        <v>1.0813032951256845</v>
      </c>
      <c r="H15" s="9">
        <f t="shared" si="17"/>
        <v>9.380100537224056</v>
      </c>
      <c r="I15" s="9">
        <f t="shared" si="18"/>
        <v>5.1197655544288576</v>
      </c>
      <c r="J15" s="9">
        <f t="shared" si="19"/>
        <v>1.4325213180502738</v>
      </c>
      <c r="K15" s="11">
        <f t="shared" si="20"/>
        <v>0.11428571428571428</v>
      </c>
      <c r="L15" s="11">
        <f t="shared" si="21"/>
        <v>0.20790020790020791</v>
      </c>
      <c r="M15" s="11">
        <f t="shared" si="22"/>
        <v>0.7142857142857143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-0.20044974330688614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0.20297848869277438</v>
      </c>
      <c r="Q15" s="11">
        <f>2*'OddsRatio_working_3-way'!K15*'OddsRatio_working_3-way'!L15*'OddsRatio_working_3-way'!M15</f>
        <v>3.3942891085748231E-2</v>
      </c>
      <c r="R15" s="11">
        <f t="shared" si="23"/>
        <v>0</v>
      </c>
      <c r="S15" s="11">
        <f t="shared" si="24"/>
        <v>-1.0126153585640505</v>
      </c>
      <c r="T15" s="11">
        <f t="shared" si="25"/>
        <v>-0.16933367200067737</v>
      </c>
      <c r="U15" s="11">
        <f>'OddsRatio_working_3-way'!S15-'OddsRatio_working_3-way'!R15^2/3</f>
        <v>-1.0126153585640505</v>
      </c>
      <c r="V15" s="11">
        <f>'OddsRatio_working_3-way'!S15*'OddsRatio_working_3-way'!R15/3-2*'OddsRatio_working_3-way'!R15^3/27-'OddsRatio_working_3-way'!T15</f>
        <v>0.16933367200067737</v>
      </c>
      <c r="W15" s="11">
        <f>'OddsRatio_working_3-way'!V15^2+4*'OddsRatio_working_3-way'!U15^3/27</f>
        <v>-0.12515211126115916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0.19610329149098452</v>
      </c>
      <c r="Y15" s="11">
        <f>IF('OddsRatio_working_3-way'!W15&gt;=0,IF('OddsRatio_working_3-way'!V15+SQRT('OddsRatio_working_3-way'!W15)&gt;0,0,PI()),ACOS('OddsRatio_working_3-way'!V15/(2*'OddsRatio_working_3-way'!X15)))</f>
        <v>1.1243685984425209</v>
      </c>
      <c r="Z15" s="11">
        <f>'OddsRatio_working_3-way'!X15^(1/3)*COS('OddsRatio_working_3-way'!Y15/3)</f>
        <v>0.54065164756284212</v>
      </c>
      <c r="AA15" s="11">
        <f>'OddsRatio_working_3-way'!X15^(1/3)*COS(('OddsRatio_working_3-way'!Y15+2*PI())/3)</f>
        <v>-0.45451509228450421</v>
      </c>
      <c r="AB15" s="11">
        <f>'OddsRatio_working_3-way'!X15^(1/3)*COS(('OddsRatio_working_3-way'!Y15+4*PI())/3)</f>
        <v>-8.6136555278338064E-2</v>
      </c>
      <c r="AC15" s="11">
        <f>'OddsRatio_working_3-way'!X15^(1/3)*SIN('OddsRatio_working_3-way'!Y15/3)</f>
        <v>0.21268344750419058</v>
      </c>
      <c r="AD15" s="11">
        <f>'OddsRatio_working_3-way'!X15^(1/3)*SIN(('OddsRatio_working_3-way'!Y15+2*PI())/3)</f>
        <v>0.36187633763523702</v>
      </c>
      <c r="AE15" s="11">
        <f>'OddsRatio_working_3-way'!X15^(1/3)*SIN(('OddsRatio_working_3-way'!Y15+4*PI())/3)</f>
        <v>-0.57455978513942763</v>
      </c>
      <c r="AF15" s="11">
        <f>-'OddsRatio_working_3-way'!U15/(3*'OddsRatio_working_3-way'!X15^(1/3))*COS(('OddsRatio_working_3-way'!Y15)/3)</f>
        <v>0.54065164756284223</v>
      </c>
      <c r="AG15" s="11">
        <f>-'OddsRatio_working_3-way'!U15/(3*'OddsRatio_working_3-way'!X15^(1/3))*COS(('OddsRatio_working_3-way'!Y15+2*PI())/3)</f>
        <v>-0.45451509228450426</v>
      </c>
      <c r="AH15" s="11">
        <f>-'OddsRatio_working_3-way'!U15/(3*'OddsRatio_working_3-way'!X15^(1/3))*COS(('OddsRatio_working_3-way'!Y15+4*PI())/3)</f>
        <v>-8.6136555278338078E-2</v>
      </c>
      <c r="AI15" s="11">
        <f>'OddsRatio_working_3-way'!U15/(3*'OddsRatio_working_3-way'!X15^(1/3))*SIN(('OddsRatio_working_3-way'!Y15)/3)</f>
        <v>-0.2126834475041906</v>
      </c>
      <c r="AJ15" s="11">
        <f>'OddsRatio_working_3-way'!U15/(3*'OddsRatio_working_3-way'!X15^(1/3))*SIN(('OddsRatio_working_3-way'!Y15+2*PI())/3)</f>
        <v>-0.36187633763523713</v>
      </c>
      <c r="AK15" s="11">
        <f>'OddsRatio_working_3-way'!U15/(3*'OddsRatio_working_3-way'!X15^(1/3))*SIN(('OddsRatio_working_3-way'!Y15+4*PI())/3)</f>
        <v>0.57455978513942774</v>
      </c>
      <c r="AL15" s="11">
        <f>'OddsRatio_working_3-way'!Z15+'OddsRatio_working_3-way'!AF15</f>
        <v>1.0813032951256845</v>
      </c>
      <c r="AM15" s="11">
        <f>'OddsRatio_working_3-way'!AA15+'OddsRatio_working_3-way'!AG15</f>
        <v>-0.90903018456900853</v>
      </c>
      <c r="AN15" s="11">
        <f>'OddsRatio_working_3-way'!AB15+'OddsRatio_working_3-way'!AH15</f>
        <v>-0.17227311055667616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1.0813032951256845</v>
      </c>
      <c r="AS15" s="11">
        <f>IF(('OddsRatio_working_3-way'!X15=0),IF(Q15&gt;0,-Q15^(1/3),(-Q15)^(1/3)),'OddsRatio_working_3-way'!AM15-'OddsRatio_working_3-way'!R15/3)</f>
        <v>-0.90903018456900853</v>
      </c>
      <c r="AT15" s="11">
        <f>IF(('OddsRatio_working_3-way'!X15=0),IF(Q15&gt;0,-Q15^(1/3),(-Q15)^(1/3)),'OddsRatio_working_3-way'!AN15-'OddsRatio_working_3-way'!R15/3)</f>
        <v>-0.17227311055667616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1.62</v>
      </c>
      <c r="B16" s="4">
        <f>IF('True_Odds_Calculator_3-way'!B17="","",'True_Odds_Calculator_3-way'!B17)</f>
        <v>4.22</v>
      </c>
      <c r="C16" s="4">
        <f>IF('True_Odds_Calculator_3-way'!C17="","",'True_Odds_Calculator_3-way'!C17)</f>
        <v>5.46</v>
      </c>
      <c r="D16" s="9">
        <f t="shared" si="13"/>
        <v>0.60144749003364339</v>
      </c>
      <c r="E16" s="9">
        <f t="shared" si="14"/>
        <v>0.22514745809956452</v>
      </c>
      <c r="F16" s="9">
        <f t="shared" si="15"/>
        <v>0.17340505186679206</v>
      </c>
      <c r="G16" s="9">
        <f t="shared" si="16"/>
        <v>1.0687992545151968</v>
      </c>
      <c r="H16" s="9">
        <f t="shared" si="17"/>
        <v>1.6626555377994223</v>
      </c>
      <c r="I16" s="9">
        <f t="shared" si="18"/>
        <v>4.4415335995389338</v>
      </c>
      <c r="J16" s="9">
        <f t="shared" si="19"/>
        <v>5.7668446751377784</v>
      </c>
      <c r="K16" s="11">
        <f t="shared" si="20"/>
        <v>0.61728395061728392</v>
      </c>
      <c r="L16" s="11">
        <f t="shared" si="21"/>
        <v>0.23696682464454977</v>
      </c>
      <c r="M16" s="11">
        <f t="shared" si="22"/>
        <v>0.18315018315018314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-0.23854060241632657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0.22236067523060674</v>
      </c>
      <c r="Q16" s="11">
        <f>2*'OddsRatio_working_3-way'!K16*'OddsRatio_working_3-way'!L16*'OddsRatio_working_3-way'!M16</f>
        <v>5.3580885597736563E-2</v>
      </c>
      <c r="R16" s="11">
        <f t="shared" si="23"/>
        <v>0</v>
      </c>
      <c r="S16" s="11">
        <f t="shared" si="24"/>
        <v>-0.93217118166960566</v>
      </c>
      <c r="T16" s="11">
        <f t="shared" si="25"/>
        <v>-0.22461956184809775</v>
      </c>
      <c r="U16" s="11">
        <f>'OddsRatio_working_3-way'!S16-'OddsRatio_working_3-way'!R16^2/3</f>
        <v>-0.93217118166960566</v>
      </c>
      <c r="V16" s="11">
        <f>'OddsRatio_working_3-way'!S16*'OddsRatio_working_3-way'!R16/3-2*'OddsRatio_working_3-way'!R16^3/27-'OddsRatio_working_3-way'!T16</f>
        <v>0.22461956184809775</v>
      </c>
      <c r="W16" s="11">
        <f>'OddsRatio_working_3-way'!V16^2+4*'OddsRatio_working_3-way'!U16^3/27</f>
        <v>-6.9546604650931765E-2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0.17320547928382865</v>
      </c>
      <c r="Y16" s="11">
        <f>IF('OddsRatio_working_3-way'!W16&gt;=0,IF('OddsRatio_working_3-way'!V16+SQRT('OddsRatio_working_3-way'!W16)&gt;0,0,PI()),ACOS('OddsRatio_working_3-way'!V16/(2*'OddsRatio_working_3-way'!X16)))</f>
        <v>0.8652900528611468</v>
      </c>
      <c r="Z16" s="11">
        <f>'OddsRatio_working_3-way'!X16^(1/3)*COS('OddsRatio_working_3-way'!Y16/3)</f>
        <v>0.53439962725759838</v>
      </c>
      <c r="AA16" s="11">
        <f>'OddsRatio_working_3-way'!X16^(1/3)*COS(('OddsRatio_working_3-way'!Y16+2*PI())/3)</f>
        <v>-0.40451541437251076</v>
      </c>
      <c r="AB16" s="11">
        <f>'OddsRatio_working_3-way'!X16^(1/3)*COS(('OddsRatio_working_3-way'!Y16+4*PI())/3)</f>
        <v>-0.12988421288508772</v>
      </c>
      <c r="AC16" s="11">
        <f>'OddsRatio_working_3-way'!X16^(1/3)*SIN('OddsRatio_working_3-way'!Y16/3)</f>
        <v>0.15855839810663416</v>
      </c>
      <c r="AD16" s="11">
        <f>'OddsRatio_working_3-way'!X16^(1/3)*SIN(('OddsRatio_working_3-way'!Y16+2*PI())/3)</f>
        <v>0.38352445392469803</v>
      </c>
      <c r="AE16" s="11">
        <f>'OddsRatio_working_3-way'!X16^(1/3)*SIN(('OddsRatio_working_3-way'!Y16+4*PI())/3)</f>
        <v>-0.54208285203133211</v>
      </c>
      <c r="AF16" s="11">
        <f>-'OddsRatio_working_3-way'!U16/(3*'OddsRatio_working_3-way'!X16^(1/3))*COS(('OddsRatio_working_3-way'!Y16)/3)</f>
        <v>0.53439962725759826</v>
      </c>
      <c r="AG16" s="11">
        <f>-'OddsRatio_working_3-way'!U16/(3*'OddsRatio_working_3-way'!X16^(1/3))*COS(('OddsRatio_working_3-way'!Y16+2*PI())/3)</f>
        <v>-0.40451541437251065</v>
      </c>
      <c r="AH16" s="11">
        <f>-'OddsRatio_working_3-way'!U16/(3*'OddsRatio_working_3-way'!X16^(1/3))*COS(('OddsRatio_working_3-way'!Y16+4*PI())/3)</f>
        <v>-0.1298842128850877</v>
      </c>
      <c r="AI16" s="11">
        <f>'OddsRatio_working_3-way'!U16/(3*'OddsRatio_working_3-way'!X16^(1/3))*SIN(('OddsRatio_working_3-way'!Y16)/3)</f>
        <v>-0.15855839810663414</v>
      </c>
      <c r="AJ16" s="11">
        <f>'OddsRatio_working_3-way'!U16/(3*'OddsRatio_working_3-way'!X16^(1/3))*SIN(('OddsRatio_working_3-way'!Y16+2*PI())/3)</f>
        <v>-0.38352445392469797</v>
      </c>
      <c r="AK16" s="11">
        <f>'OddsRatio_working_3-way'!U16/(3*'OddsRatio_working_3-way'!X16^(1/3))*SIN(('OddsRatio_working_3-way'!Y16+4*PI())/3)</f>
        <v>0.542082852031332</v>
      </c>
      <c r="AL16" s="11">
        <f>'OddsRatio_working_3-way'!Z16+'OddsRatio_working_3-way'!AF16</f>
        <v>1.0687992545151968</v>
      </c>
      <c r="AM16" s="11">
        <f>'OddsRatio_working_3-way'!AA16+'OddsRatio_working_3-way'!AG16</f>
        <v>-0.80903082874502141</v>
      </c>
      <c r="AN16" s="11">
        <f>'OddsRatio_working_3-way'!AB16+'OddsRatio_working_3-way'!AH16</f>
        <v>-0.25976842577017545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1.0687992545151968</v>
      </c>
      <c r="AS16" s="11">
        <f>IF(('OddsRatio_working_3-way'!X16=0),IF(Q16&gt;0,-Q16^(1/3),(-Q16)^(1/3)),'OddsRatio_working_3-way'!AM16-'OddsRatio_working_3-way'!R16/3)</f>
        <v>-0.80903082874502141</v>
      </c>
      <c r="AT16" s="11">
        <f>IF(('OddsRatio_working_3-way'!X16=0),IF(Q16&gt;0,-Q16^(1/3),(-Q16)^(1/3)),'OddsRatio_working_3-way'!AN16-'OddsRatio_working_3-way'!R16/3)</f>
        <v>-0.25976842577017545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1.95</v>
      </c>
      <c r="B17" s="4">
        <f>IF('True_Odds_Calculator_3-way'!B18="","",'True_Odds_Calculator_3-way'!B18)</f>
        <v>3.69</v>
      </c>
      <c r="C17" s="4">
        <f>IF('True_Odds_Calculator_3-way'!C18="","",'True_Odds_Calculator_3-way'!C18)</f>
        <v>3.97</v>
      </c>
      <c r="D17" s="9">
        <f t="shared" si="13"/>
        <v>0.49866773366255568</v>
      </c>
      <c r="E17" s="9">
        <f t="shared" si="14"/>
        <v>0.25996248168198383</v>
      </c>
      <c r="F17" s="9">
        <f t="shared" si="15"/>
        <v>0.24136978465546077</v>
      </c>
      <c r="G17" s="9">
        <f t="shared" si="16"/>
        <v>1.0582561081626933</v>
      </c>
      <c r="H17" s="9">
        <f t="shared" si="17"/>
        <v>2.0053433027545586</v>
      </c>
      <c r="I17" s="9">
        <f t="shared" si="18"/>
        <v>3.8467089309576434</v>
      </c>
      <c r="J17" s="9">
        <f t="shared" si="19"/>
        <v>4.1430206412431989</v>
      </c>
      <c r="K17" s="11">
        <f t="shared" si="20"/>
        <v>0.51282051282051289</v>
      </c>
      <c r="L17" s="11">
        <f t="shared" si="21"/>
        <v>0.2710027100271003</v>
      </c>
      <c r="M17" s="11">
        <f t="shared" si="22"/>
        <v>0.25188916876574308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-0.26569345135419986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0.23139287131423275</v>
      </c>
      <c r="Q17" s="11">
        <f>2*'OddsRatio_working_3-way'!K17*'OddsRatio_working_3-way'!L17*'OddsRatio_working_3-way'!M17</f>
        <v>7.0012971653323083E-2</v>
      </c>
      <c r="R17" s="11">
        <f t="shared" si="23"/>
        <v>0</v>
      </c>
      <c r="S17" s="11">
        <f t="shared" si="24"/>
        <v>-0.87090167309302446</v>
      </c>
      <c r="T17" s="11">
        <f t="shared" si="25"/>
        <v>-0.26351033981634631</v>
      </c>
      <c r="U17" s="11">
        <f>'OddsRatio_working_3-way'!S17-'OddsRatio_working_3-way'!R17^2/3</f>
        <v>-0.87090167309302446</v>
      </c>
      <c r="V17" s="11">
        <f>'OddsRatio_working_3-way'!S17*'OddsRatio_working_3-way'!R17/3-2*'OddsRatio_working_3-way'!R17^3/27-'OddsRatio_working_3-way'!T17</f>
        <v>0.26351033981634631</v>
      </c>
      <c r="W17" s="11">
        <f>'OddsRatio_working_3-way'!V17^2+4*'OddsRatio_working_3-way'!U17^3/27</f>
        <v>-2.8421938112525663E-2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0.15641262521185109</v>
      </c>
      <c r="Y17" s="11">
        <f>IF('OddsRatio_working_3-way'!W17&gt;=0,IF('OddsRatio_working_3-way'!V17+SQRT('OddsRatio_working_3-way'!W17)&gt;0,0,PI()),ACOS('OddsRatio_working_3-way'!V17/(2*'OddsRatio_working_3-way'!X17)))</f>
        <v>0.56915556010311996</v>
      </c>
      <c r="Z17" s="11">
        <f>'OddsRatio_working_3-way'!X17^(1/3)*COS('OddsRatio_working_3-way'!Y17/3)</f>
        <v>0.52912805408134667</v>
      </c>
      <c r="AA17" s="11">
        <f>'OddsRatio_working_3-way'!X17^(1/3)*COS(('OddsRatio_working_3-way'!Y17+2*PI())/3)</f>
        <v>-0.35255860108545023</v>
      </c>
      <c r="AB17" s="11">
        <f>'OddsRatio_working_3-way'!X17^(1/3)*COS(('OddsRatio_working_3-way'!Y17+4*PI())/3)</f>
        <v>-0.1765694529958963</v>
      </c>
      <c r="AC17" s="11">
        <f>'OddsRatio_working_3-way'!X17^(1/3)*SIN('OddsRatio_working_3-way'!Y17/3)</f>
        <v>0.10160738202395689</v>
      </c>
      <c r="AD17" s="11">
        <f>'OddsRatio_working_3-way'!X17^(1/3)*SIN(('OddsRatio_working_3-way'!Y17+2*PI())/3)</f>
        <v>0.4074346456774941</v>
      </c>
      <c r="AE17" s="11">
        <f>'OddsRatio_working_3-way'!X17^(1/3)*SIN(('OddsRatio_working_3-way'!Y17+4*PI())/3)</f>
        <v>-0.50904202770145102</v>
      </c>
      <c r="AF17" s="11">
        <f>-'OddsRatio_working_3-way'!U17/(3*'OddsRatio_working_3-way'!X17^(1/3))*COS(('OddsRatio_working_3-way'!Y17)/3)</f>
        <v>0.52912805408134667</v>
      </c>
      <c r="AG17" s="11">
        <f>-'OddsRatio_working_3-way'!U17/(3*'OddsRatio_working_3-way'!X17^(1/3))*COS(('OddsRatio_working_3-way'!Y17+2*PI())/3)</f>
        <v>-0.35255860108545023</v>
      </c>
      <c r="AH17" s="11">
        <f>-'OddsRatio_working_3-way'!U17/(3*'OddsRatio_working_3-way'!X17^(1/3))*COS(('OddsRatio_working_3-way'!Y17+4*PI())/3)</f>
        <v>-0.1765694529958963</v>
      </c>
      <c r="AI17" s="11">
        <f>'OddsRatio_working_3-way'!U17/(3*'OddsRatio_working_3-way'!X17^(1/3))*SIN(('OddsRatio_working_3-way'!Y17)/3)</f>
        <v>-0.10160738202395689</v>
      </c>
      <c r="AJ17" s="11">
        <f>'OddsRatio_working_3-way'!U17/(3*'OddsRatio_working_3-way'!X17^(1/3))*SIN(('OddsRatio_working_3-way'!Y17+2*PI())/3)</f>
        <v>-0.4074346456774941</v>
      </c>
      <c r="AK17" s="11">
        <f>'OddsRatio_working_3-way'!U17/(3*'OddsRatio_working_3-way'!X17^(1/3))*SIN(('OddsRatio_working_3-way'!Y17+4*PI())/3)</f>
        <v>0.50904202770145102</v>
      </c>
      <c r="AL17" s="11">
        <f>'OddsRatio_working_3-way'!Z17+'OddsRatio_working_3-way'!AF17</f>
        <v>1.0582561081626933</v>
      </c>
      <c r="AM17" s="11">
        <f>'OddsRatio_working_3-way'!AA17+'OddsRatio_working_3-way'!AG17</f>
        <v>-0.70511720217090046</v>
      </c>
      <c r="AN17" s="11">
        <f>'OddsRatio_working_3-way'!AB17+'OddsRatio_working_3-way'!AH17</f>
        <v>-0.3531389059917926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1.0582561081626933</v>
      </c>
      <c r="AS17" s="11">
        <f>IF(('OddsRatio_working_3-way'!X17=0),IF(Q17&gt;0,-Q17^(1/3),(-Q17)^(1/3)),'OddsRatio_working_3-way'!AM17-'OddsRatio_working_3-way'!R17/3)</f>
        <v>-0.70511720217090046</v>
      </c>
      <c r="AT17" s="11">
        <f>IF(('OddsRatio_working_3-way'!X17=0),IF(Q17&gt;0,-Q17^(1/3),(-Q17)^(1/3)),'OddsRatio_working_3-way'!AN17-'OddsRatio_working_3-way'!R17/3)</f>
        <v>-0.3531389059917926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3.06</v>
      </c>
      <c r="B18" s="4">
        <f>IF('True_Odds_Calculator_3-way'!B19="","",'True_Odds_Calculator_3-way'!B19)</f>
        <v>3.23</v>
      </c>
      <c r="C18" s="4">
        <f>IF('True_Odds_Calculator_3-way'!C19="","",'True_Odds_Calculator_3-way'!C19)</f>
        <v>2.52</v>
      </c>
      <c r="D18" s="9">
        <f t="shared" si="13"/>
        <v>0.31594991207365236</v>
      </c>
      <c r="E18" s="9">
        <f t="shared" si="14"/>
        <v>0.29906734075074198</v>
      </c>
      <c r="F18" s="9">
        <f t="shared" si="15"/>
        <v>0.38498274717560571</v>
      </c>
      <c r="G18" s="9">
        <f t="shared" si="16"/>
        <v>1.0509993413177496</v>
      </c>
      <c r="H18" s="9">
        <f t="shared" si="17"/>
        <v>3.165058643114564</v>
      </c>
      <c r="I18" s="9">
        <f t="shared" si="18"/>
        <v>3.3437285311385812</v>
      </c>
      <c r="J18" s="9">
        <f t="shared" si="19"/>
        <v>2.5975189988029799</v>
      </c>
      <c r="K18" s="11">
        <f t="shared" si="20"/>
        <v>0.32679738562091504</v>
      </c>
      <c r="L18" s="11">
        <f t="shared" si="21"/>
        <v>0.30959752321981426</v>
      </c>
      <c r="M18" s="11">
        <f t="shared" si="22"/>
        <v>0.3968253968253968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-0.28034394585721012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0.23326610772734735</v>
      </c>
      <c r="Q18" s="11">
        <f>2*'OddsRatio_working_3-way'!K18*'OddsRatio_working_3-way'!L18*'OddsRatio_working_3-way'!M18</f>
        <v>8.0298143795988763E-2</v>
      </c>
      <c r="R18" s="11">
        <f t="shared" si="23"/>
        <v>0</v>
      </c>
      <c r="S18" s="11">
        <f t="shared" si="24"/>
        <v>-0.83207114394458404</v>
      </c>
      <c r="T18" s="11">
        <f t="shared" si="25"/>
        <v>-0.28642724404288605</v>
      </c>
      <c r="U18" s="11">
        <f>'OddsRatio_working_3-way'!S18-'OddsRatio_working_3-way'!R18^2/3</f>
        <v>-0.83207114394458404</v>
      </c>
      <c r="V18" s="11">
        <f>'OddsRatio_working_3-way'!S18*'OddsRatio_working_3-way'!R18/3-2*'OddsRatio_working_3-way'!R18^3/27-'OddsRatio_working_3-way'!T18</f>
        <v>0.28642724404288605</v>
      </c>
      <c r="W18" s="11">
        <f>'OddsRatio_working_3-way'!V18^2+4*'OddsRatio_working_3-way'!U18^3/27</f>
        <v>-3.3043410213234592E-3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0.14606925339657081</v>
      </c>
      <c r="Y18" s="11">
        <f>IF('OddsRatio_working_3-way'!W18&gt;=0,IF('OddsRatio_working_3-way'!V18+SQRT('OddsRatio_working_3-way'!W18)&gt;0,0,PI()),ACOS('OddsRatio_working_3-way'!V18/(2*'OddsRatio_working_3-way'!X18)))</f>
        <v>0.19805998769612465</v>
      </c>
      <c r="Z18" s="11">
        <f>'OddsRatio_working_3-way'!X18^(1/3)*COS('OddsRatio_working_3-way'!Y18/3)</f>
        <v>0.52549967065887482</v>
      </c>
      <c r="AA18" s="11">
        <f>'OddsRatio_working_3-way'!X18^(1/3)*COS(('OddsRatio_working_3-way'!Y18+2*PI())/3)</f>
        <v>-0.2928390042977993</v>
      </c>
      <c r="AB18" s="11">
        <f>'OddsRatio_working_3-way'!X18^(1/3)*COS(('OddsRatio_working_3-way'!Y18+4*PI())/3)</f>
        <v>-0.23266066636107569</v>
      </c>
      <c r="AC18" s="11">
        <f>'OddsRatio_working_3-way'!X18^(1/3)*SIN('OddsRatio_working_3-way'!Y18/3)</f>
        <v>3.4743979607151809E-2</v>
      </c>
      <c r="AD18" s="11">
        <f>'OddsRatio_working_3-way'!X18^(1/3)*SIN(('OddsRatio_working_3-way'!Y18+2*PI())/3)</f>
        <v>0.43772407466736579</v>
      </c>
      <c r="AE18" s="11">
        <f>'OddsRatio_working_3-way'!X18^(1/3)*SIN(('OddsRatio_working_3-way'!Y18+4*PI())/3)</f>
        <v>-0.47246805427451738</v>
      </c>
      <c r="AF18" s="11">
        <f>-'OddsRatio_working_3-way'!U18/(3*'OddsRatio_working_3-way'!X18^(1/3))*COS(('OddsRatio_working_3-way'!Y18)/3)</f>
        <v>0.52549967065887471</v>
      </c>
      <c r="AG18" s="11">
        <f>-'OddsRatio_working_3-way'!U18/(3*'OddsRatio_working_3-way'!X18^(1/3))*COS(('OddsRatio_working_3-way'!Y18+2*PI())/3)</f>
        <v>-0.29283900429779919</v>
      </c>
      <c r="AH18" s="11">
        <f>-'OddsRatio_working_3-way'!U18/(3*'OddsRatio_working_3-way'!X18^(1/3))*COS(('OddsRatio_working_3-way'!Y18+4*PI())/3)</f>
        <v>-0.23266066636107563</v>
      </c>
      <c r="AI18" s="11">
        <f>'OddsRatio_working_3-way'!U18/(3*'OddsRatio_working_3-way'!X18^(1/3))*SIN(('OddsRatio_working_3-way'!Y18)/3)</f>
        <v>-3.4743979607151795E-2</v>
      </c>
      <c r="AJ18" s="11">
        <f>'OddsRatio_working_3-way'!U18/(3*'OddsRatio_working_3-way'!X18^(1/3))*SIN(('OddsRatio_working_3-way'!Y18+2*PI())/3)</f>
        <v>-0.43772407466736568</v>
      </c>
      <c r="AK18" s="11">
        <f>'OddsRatio_working_3-way'!U18/(3*'OddsRatio_working_3-way'!X18^(1/3))*SIN(('OddsRatio_working_3-way'!Y18+4*PI())/3)</f>
        <v>0.47246805427451732</v>
      </c>
      <c r="AL18" s="11">
        <f>'OddsRatio_working_3-way'!Z18+'OddsRatio_working_3-way'!AF18</f>
        <v>1.0509993413177496</v>
      </c>
      <c r="AM18" s="11">
        <f>'OddsRatio_working_3-way'!AA18+'OddsRatio_working_3-way'!AG18</f>
        <v>-0.58567800859559849</v>
      </c>
      <c r="AN18" s="11">
        <f>'OddsRatio_working_3-way'!AB18+'OddsRatio_working_3-way'!AH18</f>
        <v>-0.46532133272215132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1.0509993413177496</v>
      </c>
      <c r="AS18" s="11">
        <f>IF(('OddsRatio_working_3-way'!X18=0),IF(Q18&gt;0,-Q18^(1/3),(-Q18)^(1/3)),'OddsRatio_working_3-way'!AM18-'OddsRatio_working_3-way'!R18/3)</f>
        <v>-0.58567800859559849</v>
      </c>
      <c r="AT18" s="11">
        <f>IF(('OddsRatio_working_3-way'!X18=0),IF(Q18&gt;0,-Q18^(1/3),(-Q18)^(1/3)),'OddsRatio_working_3-way'!AN18-'OddsRatio_working_3-way'!R18/3)</f>
        <v>-0.46532133272215132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</v>
      </c>
      <c r="B19" s="4">
        <f>IF('True_Odds_Calculator_3-way'!B20="","",'True_Odds_Calculator_3-way'!B20)</f>
        <v>3.72</v>
      </c>
      <c r="C19" s="4">
        <f>IF('True_Odds_Calculator_3-way'!C20="","",'True_Odds_Calculator_3-way'!C20)</f>
        <v>3.76</v>
      </c>
      <c r="D19" s="9">
        <f t="shared" si="13"/>
        <v>0.48634928490446344</v>
      </c>
      <c r="E19" s="9">
        <f t="shared" si="14"/>
        <v>0.25821855487818463</v>
      </c>
      <c r="F19" s="9">
        <f t="shared" si="15"/>
        <v>0.2554321602173521</v>
      </c>
      <c r="G19" s="9">
        <f t="shared" si="16"/>
        <v>1.0561354381274275</v>
      </c>
      <c r="H19" s="9">
        <f t="shared" si="17"/>
        <v>2.0561354381274275</v>
      </c>
      <c r="I19" s="9">
        <f t="shared" si="18"/>
        <v>3.8726883917066028</v>
      </c>
      <c r="J19" s="9">
        <f t="shared" si="19"/>
        <v>3.9149338092316994</v>
      </c>
      <c r="K19" s="11">
        <f t="shared" si="20"/>
        <v>0.5</v>
      </c>
      <c r="L19" s="11">
        <f t="shared" si="21"/>
        <v>0.26881720430107525</v>
      </c>
      <c r="M19" s="11">
        <f t="shared" si="22"/>
        <v>0.26595744680851063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-0.26835964310226501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0.23164035689773504</v>
      </c>
      <c r="Q19" s="11">
        <f>2*'OddsRatio_working_3-way'!K19*'OddsRatio_working_3-way'!L19*'OddsRatio_working_3-way'!M19</f>
        <v>7.1493937314115755E-2</v>
      </c>
      <c r="R19" s="11">
        <f t="shared" si="23"/>
        <v>0</v>
      </c>
      <c r="S19" s="11">
        <f t="shared" si="24"/>
        <v>-0.86317135549872082</v>
      </c>
      <c r="T19" s="11">
        <f t="shared" si="25"/>
        <v>-0.26641091219096324</v>
      </c>
      <c r="U19" s="11">
        <f>'OddsRatio_working_3-way'!S19-'OddsRatio_working_3-way'!R19^2/3</f>
        <v>-0.86317135549872082</v>
      </c>
      <c r="V19" s="11">
        <f>'OddsRatio_working_3-way'!S19*'OddsRatio_working_3-way'!R19/3-2*'OddsRatio_working_3-way'!R19^3/27-'OddsRatio_working_3-way'!T19</f>
        <v>0.26641091219096324</v>
      </c>
      <c r="W19" s="11">
        <f>'OddsRatio_working_3-way'!V19^2+4*'OddsRatio_working_3-way'!U19^3/27</f>
        <v>-2.430205309748408E-2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0.15433472327372186</v>
      </c>
      <c r="Y19" s="11">
        <f>IF('OddsRatio_working_3-way'!W19&gt;=0,IF('OddsRatio_working_3-way'!V19+SQRT('OddsRatio_working_3-way'!W19)&gt;0,0,PI()),ACOS('OddsRatio_working_3-way'!V19/(2*'OddsRatio_working_3-way'!X19)))</f>
        <v>0.52943108928845972</v>
      </c>
      <c r="Z19" s="11">
        <f>'OddsRatio_working_3-way'!X19^(1/3)*COS('OddsRatio_working_3-way'!Y19/3)</f>
        <v>0.52806771906371375</v>
      </c>
      <c r="AA19" s="11">
        <f>'OddsRatio_working_3-way'!X19^(1/3)*COS(('OddsRatio_working_3-way'!Y19+2*PI())/3)</f>
        <v>-0.3455887608978398</v>
      </c>
      <c r="AB19" s="11">
        <f>'OddsRatio_working_3-way'!X19^(1/3)*COS(('OddsRatio_working_3-way'!Y19+4*PI())/3)</f>
        <v>-0.18247895816587409</v>
      </c>
      <c r="AC19" s="11">
        <f>'OddsRatio_working_3-way'!X19^(1/3)*SIN('OddsRatio_working_3-way'!Y19/3)</f>
        <v>9.417148851476731E-2</v>
      </c>
      <c r="AD19" s="11">
        <f>'OddsRatio_working_3-way'!X19^(1/3)*SIN(('OddsRatio_working_3-way'!Y19+2*PI())/3)</f>
        <v>0.4102343153702967</v>
      </c>
      <c r="AE19" s="11">
        <f>'OddsRatio_working_3-way'!X19^(1/3)*SIN(('OddsRatio_working_3-way'!Y19+4*PI())/3)</f>
        <v>-0.50440580388506384</v>
      </c>
      <c r="AF19" s="11">
        <f>-'OddsRatio_working_3-way'!U19/(3*'OddsRatio_working_3-way'!X19^(1/3))*COS(('OddsRatio_working_3-way'!Y19)/3)</f>
        <v>0.52806771906371364</v>
      </c>
      <c r="AG19" s="11">
        <f>-'OddsRatio_working_3-way'!U19/(3*'OddsRatio_working_3-way'!X19^(1/3))*COS(('OddsRatio_working_3-way'!Y19+2*PI())/3)</f>
        <v>-0.34558876089783974</v>
      </c>
      <c r="AH19" s="11">
        <f>-'OddsRatio_working_3-way'!U19/(3*'OddsRatio_working_3-way'!X19^(1/3))*COS(('OddsRatio_working_3-way'!Y19+4*PI())/3)</f>
        <v>-0.18247895816587406</v>
      </c>
      <c r="AI19" s="11">
        <f>'OddsRatio_working_3-way'!U19/(3*'OddsRatio_working_3-way'!X19^(1/3))*SIN(('OddsRatio_working_3-way'!Y19)/3)</f>
        <v>-9.4171488514767282E-2</v>
      </c>
      <c r="AJ19" s="11">
        <f>'OddsRatio_working_3-way'!U19/(3*'OddsRatio_working_3-way'!X19^(1/3))*SIN(('OddsRatio_working_3-way'!Y19+2*PI())/3)</f>
        <v>-0.41023431537029659</v>
      </c>
      <c r="AK19" s="11">
        <f>'OddsRatio_working_3-way'!U19/(3*'OddsRatio_working_3-way'!X19^(1/3))*SIN(('OddsRatio_working_3-way'!Y19+4*PI())/3)</f>
        <v>0.50440580388506373</v>
      </c>
      <c r="AL19" s="11">
        <f>'OddsRatio_working_3-way'!Z19+'OddsRatio_working_3-way'!AF19</f>
        <v>1.0561354381274275</v>
      </c>
      <c r="AM19" s="11">
        <f>'OddsRatio_working_3-way'!AA19+'OddsRatio_working_3-way'!AG19</f>
        <v>-0.69117752179567948</v>
      </c>
      <c r="AN19" s="11">
        <f>'OddsRatio_working_3-way'!AB19+'OddsRatio_working_3-way'!AH19</f>
        <v>-0.36495791633174812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1.0561354381274275</v>
      </c>
      <c r="AS19" s="11">
        <f>IF(('OddsRatio_working_3-way'!X19=0),IF(Q19&gt;0,-Q19^(1/3),(-Q19)^(1/3)),'OddsRatio_working_3-way'!AM19-'OddsRatio_working_3-way'!R19/3)</f>
        <v>-0.69117752179567948</v>
      </c>
      <c r="AT19" s="11">
        <f>IF(('OddsRatio_working_3-way'!X19=0),IF(Q19&gt;0,-Q19^(1/3),(-Q19)^(1/3)),'OddsRatio_working_3-way'!AN19-'OddsRatio_working_3-way'!R19/3)</f>
        <v>-0.36495791633174812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2.54</v>
      </c>
      <c r="B20" s="4">
        <f>IF('True_Odds_Calculator_3-way'!B21="","",'True_Odds_Calculator_3-way'!B21)</f>
        <v>3.22</v>
      </c>
      <c r="C20" s="4">
        <f>IF('True_Odds_Calculator_3-way'!C21="","",'True_Odds_Calculator_3-way'!C21)</f>
        <v>3.04</v>
      </c>
      <c r="D20" s="9">
        <f t="shared" si="13"/>
        <v>0.38190483562558503</v>
      </c>
      <c r="E20" s="9">
        <f t="shared" si="14"/>
        <v>0.30002144224352867</v>
      </c>
      <c r="F20" s="9">
        <f t="shared" si="15"/>
        <v>0.3180737221308863</v>
      </c>
      <c r="G20" s="9">
        <f t="shared" si="16"/>
        <v>1.0509437401848238</v>
      </c>
      <c r="H20" s="9">
        <f t="shared" si="17"/>
        <v>2.6184533598846289</v>
      </c>
      <c r="I20" s="9">
        <f t="shared" si="18"/>
        <v>3.3330951032103093</v>
      </c>
      <c r="J20" s="9">
        <f t="shared" si="19"/>
        <v>3.1439252299770404</v>
      </c>
      <c r="K20" s="11">
        <f t="shared" si="20"/>
        <v>0.39370078740157477</v>
      </c>
      <c r="L20" s="11">
        <f t="shared" si="21"/>
        <v>0.3105590062111801</v>
      </c>
      <c r="M20" s="11">
        <f t="shared" si="22"/>
        <v>0.32894736842105265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-0.28050505414511984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0.23327318638945876</v>
      </c>
      <c r="Q20" s="11">
        <f>2*'OddsRatio_working_3-way'!K20*'OddsRatio_working_3-way'!L20*'OddsRatio_working_3-way'!M20</f>
        <v>8.0439029789468527E-2</v>
      </c>
      <c r="R20" s="11">
        <f t="shared" si="23"/>
        <v>0</v>
      </c>
      <c r="S20" s="11">
        <f t="shared" si="24"/>
        <v>-0.83161847867730188</v>
      </c>
      <c r="T20" s="11">
        <f t="shared" si="25"/>
        <v>-0.28676499264734545</v>
      </c>
      <c r="U20" s="11">
        <f>'OddsRatio_working_3-way'!S20-'OddsRatio_working_3-way'!R20^2/3</f>
        <v>-0.83161847867730188</v>
      </c>
      <c r="V20" s="11">
        <f>'OddsRatio_working_3-way'!S20*'OddsRatio_working_3-way'!R20/3-2*'OddsRatio_working_3-way'!R20^3/27-'OddsRatio_working_3-way'!T20</f>
        <v>0.28676499264734545</v>
      </c>
      <c r="W20" s="11">
        <f>'OddsRatio_working_3-way'!V20^2+4*'OddsRatio_working_3-way'!U20^3/27</f>
        <v>-2.9715333046021752E-3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0.14595007221018619</v>
      </c>
      <c r="Y20" s="11">
        <f>IF('OddsRatio_working_3-way'!W20&gt;=0,IF('OddsRatio_working_3-way'!V20+SQRT('OddsRatio_working_3-way'!W20)&gt;0,0,PI()),ACOS('OddsRatio_working_3-way'!V20/(2*'OddsRatio_working_3-way'!X20)))</f>
        <v>0.18785087813711088</v>
      </c>
      <c r="Z20" s="11">
        <f>'OddsRatio_working_3-way'!X20^(1/3)*COS('OddsRatio_working_3-way'!Y20/3)</f>
        <v>0.52547187009241192</v>
      </c>
      <c r="AA20" s="11">
        <f>'OddsRatio_working_3-way'!X20^(1/3)*COS(('OddsRatio_working_3-way'!Y20+2*PI())/3)</f>
        <v>-0.2912684599171852</v>
      </c>
      <c r="AB20" s="11">
        <f>'OddsRatio_working_3-way'!X20^(1/3)*COS(('OddsRatio_working_3-way'!Y20+4*PI())/3)</f>
        <v>-0.23420341017522683</v>
      </c>
      <c r="AC20" s="11">
        <f>'OddsRatio_working_3-way'!X20^(1/3)*SIN('OddsRatio_working_3-way'!Y20/3)</f>
        <v>3.2946521829839252E-2</v>
      </c>
      <c r="AD20" s="11">
        <f>'OddsRatio_working_3-way'!X20^(1/3)*SIN(('OddsRatio_working_3-way'!Y20+2*PI())/3)</f>
        <v>0.43859872755922558</v>
      </c>
      <c r="AE20" s="11">
        <f>'OddsRatio_working_3-way'!X20^(1/3)*SIN(('OddsRatio_working_3-way'!Y20+4*PI())/3)</f>
        <v>-0.47154524938906461</v>
      </c>
      <c r="AF20" s="11">
        <f>-'OddsRatio_working_3-way'!U20/(3*'OddsRatio_working_3-way'!X20^(1/3))*COS(('OddsRatio_working_3-way'!Y20)/3)</f>
        <v>0.52547187009241181</v>
      </c>
      <c r="AG20" s="11">
        <f>-'OddsRatio_working_3-way'!U20/(3*'OddsRatio_working_3-way'!X20^(1/3))*COS(('OddsRatio_working_3-way'!Y20+2*PI())/3)</f>
        <v>-0.29126845991718514</v>
      </c>
      <c r="AH20" s="11">
        <f>-'OddsRatio_working_3-way'!U20/(3*'OddsRatio_working_3-way'!X20^(1/3))*COS(('OddsRatio_working_3-way'!Y20+4*PI())/3)</f>
        <v>-0.23420341017522678</v>
      </c>
      <c r="AI20" s="11">
        <f>'OddsRatio_working_3-way'!U20/(3*'OddsRatio_working_3-way'!X20^(1/3))*SIN(('OddsRatio_working_3-way'!Y20)/3)</f>
        <v>-3.2946521829839245E-2</v>
      </c>
      <c r="AJ20" s="11">
        <f>'OddsRatio_working_3-way'!U20/(3*'OddsRatio_working_3-way'!X20^(1/3))*SIN(('OddsRatio_working_3-way'!Y20+2*PI())/3)</f>
        <v>-0.43859872755922547</v>
      </c>
      <c r="AK20" s="11">
        <f>'OddsRatio_working_3-way'!U20/(3*'OddsRatio_working_3-way'!X20^(1/3))*SIN(('OddsRatio_working_3-way'!Y20+4*PI())/3)</f>
        <v>0.4715452493890645</v>
      </c>
      <c r="AL20" s="11">
        <f>'OddsRatio_working_3-way'!Z20+'OddsRatio_working_3-way'!AF20</f>
        <v>1.0509437401848238</v>
      </c>
      <c r="AM20" s="11">
        <f>'OddsRatio_working_3-way'!AA20+'OddsRatio_working_3-way'!AG20</f>
        <v>-0.58253691983437039</v>
      </c>
      <c r="AN20" s="11">
        <f>'OddsRatio_working_3-way'!AB20+'OddsRatio_working_3-way'!AH20</f>
        <v>-0.46840682035045361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1.0509437401848238</v>
      </c>
      <c r="AS20" s="11">
        <f>IF(('OddsRatio_working_3-way'!X20=0),IF(Q20&gt;0,-Q20^(1/3),(-Q20)^(1/3)),'OddsRatio_working_3-way'!AM20-'OddsRatio_working_3-way'!R20/3)</f>
        <v>-0.58253691983437039</v>
      </c>
      <c r="AT20" s="11">
        <f>IF(('OddsRatio_working_3-way'!X20=0),IF(Q20&gt;0,-Q20^(1/3),(-Q20)^(1/3)),'OddsRatio_working_3-way'!AN20-'OddsRatio_working_3-way'!R20/3)</f>
        <v>-0.46840682035045361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2.0499999999999998</v>
      </c>
      <c r="B21" s="4">
        <f>IF('True_Odds_Calculator_3-way'!B22="","",'True_Odds_Calculator_3-way'!B22)</f>
        <v>3.61</v>
      </c>
      <c r="C21" s="4">
        <f>IF('True_Odds_Calculator_3-way'!C22="","",'True_Odds_Calculator_3-way'!C22)</f>
        <v>3.72</v>
      </c>
      <c r="D21" s="9">
        <f t="shared" si="13"/>
        <v>0.47472213740628805</v>
      </c>
      <c r="E21" s="9">
        <f t="shared" si="14"/>
        <v>0.26663599076220912</v>
      </c>
      <c r="F21" s="9">
        <f t="shared" si="15"/>
        <v>0.25864187183150295</v>
      </c>
      <c r="G21" s="9">
        <f t="shared" si="16"/>
        <v>1.0538051454160065</v>
      </c>
      <c r="H21" s="9">
        <f t="shared" si="17"/>
        <v>2.1064954026868059</v>
      </c>
      <c r="I21" s="9">
        <f t="shared" si="18"/>
        <v>3.7504314295357761</v>
      </c>
      <c r="J21" s="9">
        <f t="shared" si="19"/>
        <v>3.8663499955315377</v>
      </c>
      <c r="K21" s="11">
        <f t="shared" si="20"/>
        <v>0.48780487804878053</v>
      </c>
      <c r="L21" s="11">
        <f t="shared" si="21"/>
        <v>0.2770083102493075</v>
      </c>
      <c r="M21" s="11">
        <f t="shared" si="22"/>
        <v>0.26881720430107525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-0.2707663605990005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0.23174836341339911</v>
      </c>
      <c r="Q21" s="11">
        <f>2*'OddsRatio_working_3-way'!K21*'OddsRatio_working_3-way'!L21*'OddsRatio_working_3-way'!M21</f>
        <v>7.2648389784764622E-2</v>
      </c>
      <c r="R21" s="11">
        <f t="shared" si="23"/>
        <v>0</v>
      </c>
      <c r="S21" s="11">
        <f t="shared" si="24"/>
        <v>-0.85589791472144405</v>
      </c>
      <c r="T21" s="11">
        <f t="shared" si="25"/>
        <v>-0.26830655633901074</v>
      </c>
      <c r="U21" s="11">
        <f>'OddsRatio_working_3-way'!S21-'OddsRatio_working_3-way'!R21^2/3</f>
        <v>-0.85589791472144405</v>
      </c>
      <c r="V21" s="11">
        <f>'OddsRatio_working_3-way'!S21*'OddsRatio_working_3-way'!R21/3-2*'OddsRatio_working_3-way'!R21^3/27-'OddsRatio_working_3-way'!T21</f>
        <v>0.26830655633901074</v>
      </c>
      <c r="W21" s="11">
        <f>'OddsRatio_working_3-way'!V21^2+4*'OddsRatio_working_3-way'!U21^3/27</f>
        <v>-2.0900130801071323E-2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0.15238810565097433</v>
      </c>
      <c r="Y21" s="11">
        <f>IF('OddsRatio_working_3-way'!W21&gt;=0,IF('OddsRatio_working_3-way'!V21+SQRT('OddsRatio_working_3-way'!W21)&gt;0,0,PI()),ACOS('OddsRatio_working_3-way'!V21/(2*'OddsRatio_working_3-way'!X21)))</f>
        <v>0.49421874540006616</v>
      </c>
      <c r="Z21" s="11">
        <f>'OddsRatio_working_3-way'!X21^(1/3)*COS('OddsRatio_working_3-way'!Y21/3)</f>
        <v>0.52690257270800323</v>
      </c>
      <c r="AA21" s="11">
        <f>'OddsRatio_working_3-way'!X21^(1/3)*COS(('OddsRatio_working_3-way'!Y21+2*PI())/3)</f>
        <v>-0.33931127472485889</v>
      </c>
      <c r="AB21" s="11">
        <f>'OddsRatio_working_3-way'!X21^(1/3)*COS(('OddsRatio_working_3-way'!Y21+4*PI())/3)</f>
        <v>-0.18759129798314447</v>
      </c>
      <c r="AC21" s="11">
        <f>'OddsRatio_working_3-way'!X21^(1/3)*SIN('OddsRatio_working_3-way'!Y21/3)</f>
        <v>8.7595569413272595E-2</v>
      </c>
      <c r="AD21" s="11">
        <f>'OddsRatio_working_3-way'!X21^(1/3)*SIN(('OddsRatio_working_3-way'!Y21+2*PI())/3)</f>
        <v>0.41251322857787165</v>
      </c>
      <c r="AE21" s="11">
        <f>'OddsRatio_working_3-way'!X21^(1/3)*SIN(('OddsRatio_working_3-way'!Y21+4*PI())/3)</f>
        <v>-0.50010879799114427</v>
      </c>
      <c r="AF21" s="11">
        <f>-'OddsRatio_working_3-way'!U21/(3*'OddsRatio_working_3-way'!X21^(1/3))*COS(('OddsRatio_working_3-way'!Y21)/3)</f>
        <v>0.52690257270800311</v>
      </c>
      <c r="AG21" s="11">
        <f>-'OddsRatio_working_3-way'!U21/(3*'OddsRatio_working_3-way'!X21^(1/3))*COS(('OddsRatio_working_3-way'!Y21+2*PI())/3)</f>
        <v>-0.33931127472485884</v>
      </c>
      <c r="AH21" s="11">
        <f>-'OddsRatio_working_3-way'!U21/(3*'OddsRatio_working_3-way'!X21^(1/3))*COS(('OddsRatio_working_3-way'!Y21+4*PI())/3)</f>
        <v>-0.18759129798314442</v>
      </c>
      <c r="AI21" s="11">
        <f>'OddsRatio_working_3-way'!U21/(3*'OddsRatio_working_3-way'!X21^(1/3))*SIN(('OddsRatio_working_3-way'!Y21)/3)</f>
        <v>-8.7595569413272581E-2</v>
      </c>
      <c r="AJ21" s="11">
        <f>'OddsRatio_working_3-way'!U21/(3*'OddsRatio_working_3-way'!X21^(1/3))*SIN(('OddsRatio_working_3-way'!Y21+2*PI())/3)</f>
        <v>-0.41251322857787159</v>
      </c>
      <c r="AK21" s="11">
        <f>'OddsRatio_working_3-way'!U21/(3*'OddsRatio_working_3-way'!X21^(1/3))*SIN(('OddsRatio_working_3-way'!Y21+4*PI())/3)</f>
        <v>0.50010879799114416</v>
      </c>
      <c r="AL21" s="11">
        <f>'OddsRatio_working_3-way'!Z21+'OddsRatio_working_3-way'!AF21</f>
        <v>1.0538051454160065</v>
      </c>
      <c r="AM21" s="11">
        <f>'OddsRatio_working_3-way'!AA21+'OddsRatio_working_3-way'!AG21</f>
        <v>-0.67862254944971778</v>
      </c>
      <c r="AN21" s="11">
        <f>'OddsRatio_working_3-way'!AB21+'OddsRatio_working_3-way'!AH21</f>
        <v>-0.37518259596628889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1.0538051454160065</v>
      </c>
      <c r="AS21" s="11">
        <f>IF(('OddsRatio_working_3-way'!X21=0),IF(Q21&gt;0,-Q21^(1/3),(-Q21)^(1/3)),'OddsRatio_working_3-way'!AM21-'OddsRatio_working_3-way'!R21/3)</f>
        <v>-0.67862254944971778</v>
      </c>
      <c r="AT21" s="11">
        <f>IF(('OddsRatio_working_3-way'!X21=0),IF(Q21&gt;0,-Q21^(1/3),(-Q21)^(1/3)),'OddsRatio_working_3-way'!AN21-'OddsRatio_working_3-way'!R21/3)</f>
        <v>-0.37518259596628889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4.07</v>
      </c>
      <c r="B22" s="4">
        <f>IF('True_Odds_Calculator_3-way'!B23="","",'True_Odds_Calculator_3-way'!B23)</f>
        <v>3.47</v>
      </c>
      <c r="C22" s="4">
        <f>IF('True_Odds_Calculator_3-way'!C23="","",'True_Odds_Calculator_3-way'!C23)</f>
        <v>2</v>
      </c>
      <c r="D22" s="9">
        <f t="shared" si="13"/>
        <v>0.23595359294741849</v>
      </c>
      <c r="E22" s="9">
        <f t="shared" si="14"/>
        <v>0.2773722061435549</v>
      </c>
      <c r="F22" s="9">
        <f t="shared" si="15"/>
        <v>0.48667420090902663</v>
      </c>
      <c r="G22" s="9">
        <f t="shared" si="16"/>
        <v>1.0547627101090749</v>
      </c>
      <c r="H22" s="9">
        <f t="shared" si="17"/>
        <v>4.2381215200348601</v>
      </c>
      <c r="I22" s="9">
        <f t="shared" si="18"/>
        <v>3.6052638939694148</v>
      </c>
      <c r="J22" s="9">
        <f t="shared" si="19"/>
        <v>2.0547627101090749</v>
      </c>
      <c r="K22" s="11">
        <f t="shared" si="20"/>
        <v>0.24570024570024568</v>
      </c>
      <c r="L22" s="11">
        <f t="shared" si="21"/>
        <v>0.28818443804034583</v>
      </c>
      <c r="M22" s="11">
        <f t="shared" si="22"/>
        <v>0.5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-0.26846115174645435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0.23153884825354568</v>
      </c>
      <c r="Q22" s="11">
        <f>2*'OddsRatio_working_3-way'!K22*'OddsRatio_working_3-way'!L22*'OddsRatio_working_3-way'!M22</f>
        <v>7.0806987233500193E-2</v>
      </c>
      <c r="R22" s="11">
        <f t="shared" si="23"/>
        <v>0</v>
      </c>
      <c r="S22" s="11">
        <f t="shared" si="24"/>
        <v>-0.86246686623851032</v>
      </c>
      <c r="T22" s="11">
        <f t="shared" si="25"/>
        <v>-0.26375133524113459</v>
      </c>
      <c r="U22" s="11">
        <f>'OddsRatio_working_3-way'!S22-'OddsRatio_working_3-way'!R22^2/3</f>
        <v>-0.86246686623851032</v>
      </c>
      <c r="V22" s="11">
        <f>'OddsRatio_working_3-way'!S22*'OddsRatio_working_3-way'!R22/3-2*'OddsRatio_working_3-way'!R22^3/27-'OddsRatio_working_3-way'!T22</f>
        <v>0.26375133524113459</v>
      </c>
      <c r="W22" s="11">
        <f>'OddsRatio_working_3-way'!V22^2+4*'OddsRatio_working_3-way'!U22^3/27</f>
        <v>-2.5478966229461747E-2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0.1541458181973672</v>
      </c>
      <c r="Y22" s="11">
        <f>IF('OddsRatio_working_3-way'!W22&gt;=0,IF('OddsRatio_working_3-way'!V22+SQRT('OddsRatio_working_3-way'!W22)&gt;0,0,PI()),ACOS('OddsRatio_working_3-way'!V22/(2*'OddsRatio_working_3-way'!X22)))</f>
        <v>0.54423152138300912</v>
      </c>
      <c r="Z22" s="11">
        <f>'OddsRatio_working_3-way'!X22^(1/3)*COS('OddsRatio_working_3-way'!Y22/3)</f>
        <v>0.52738135505453754</v>
      </c>
      <c r="AA22" s="11">
        <f>'OddsRatio_working_3-way'!X22^(1/3)*COS(('OddsRatio_working_3-way'!Y22+2*PI())/3)</f>
        <v>-0.34746654705577618</v>
      </c>
      <c r="AB22" s="11">
        <f>'OddsRatio_working_3-way'!X22^(1/3)*COS(('OddsRatio_working_3-way'!Y22+4*PI())/3)</f>
        <v>-0.17991480799876144</v>
      </c>
      <c r="AC22" s="11">
        <f>'OddsRatio_working_3-way'!X22^(1/3)*SIN('OddsRatio_working_3-way'!Y22/3)</f>
        <v>9.6736041647757329E-2</v>
      </c>
      <c r="AD22" s="11">
        <f>'OddsRatio_working_3-way'!X22^(1/3)*SIN(('OddsRatio_working_3-way'!Y22+2*PI())/3)</f>
        <v>0.40835763013561155</v>
      </c>
      <c r="AE22" s="11">
        <f>'OddsRatio_working_3-way'!X22^(1/3)*SIN(('OddsRatio_working_3-way'!Y22+4*PI())/3)</f>
        <v>-0.50509367178336895</v>
      </c>
      <c r="AF22" s="11">
        <f>-'OddsRatio_working_3-way'!U22/(3*'OddsRatio_working_3-way'!X22^(1/3))*COS(('OddsRatio_working_3-way'!Y22)/3)</f>
        <v>0.52738135505453732</v>
      </c>
      <c r="AG22" s="11">
        <f>-'OddsRatio_working_3-way'!U22/(3*'OddsRatio_working_3-way'!X22^(1/3))*COS(('OddsRatio_working_3-way'!Y22+2*PI())/3)</f>
        <v>-0.34746654705577601</v>
      </c>
      <c r="AH22" s="11">
        <f>-'OddsRatio_working_3-way'!U22/(3*'OddsRatio_working_3-way'!X22^(1/3))*COS(('OddsRatio_working_3-way'!Y22+4*PI())/3)</f>
        <v>-0.17991480799876139</v>
      </c>
      <c r="AI22" s="11">
        <f>'OddsRatio_working_3-way'!U22/(3*'OddsRatio_working_3-way'!X22^(1/3))*SIN(('OddsRatio_working_3-way'!Y22)/3)</f>
        <v>-9.6736041647757287E-2</v>
      </c>
      <c r="AJ22" s="11">
        <f>'OddsRatio_working_3-way'!U22/(3*'OddsRatio_working_3-way'!X22^(1/3))*SIN(('OddsRatio_working_3-way'!Y22+2*PI())/3)</f>
        <v>-0.40835763013561138</v>
      </c>
      <c r="AK22" s="11">
        <f>'OddsRatio_working_3-way'!U22/(3*'OddsRatio_working_3-way'!X22^(1/3))*SIN(('OddsRatio_working_3-way'!Y22+4*PI())/3)</f>
        <v>0.50509367178336873</v>
      </c>
      <c r="AL22" s="11">
        <f>'OddsRatio_working_3-way'!Z22+'OddsRatio_working_3-way'!AF22</f>
        <v>1.0547627101090749</v>
      </c>
      <c r="AM22" s="11">
        <f>'OddsRatio_working_3-way'!AA22+'OddsRatio_working_3-way'!AG22</f>
        <v>-0.69493309411155213</v>
      </c>
      <c r="AN22" s="11">
        <f>'OddsRatio_working_3-way'!AB22+'OddsRatio_working_3-way'!AH22</f>
        <v>-0.35982961599752283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1.0547627101090749</v>
      </c>
      <c r="AS22" s="11">
        <f>IF(('OddsRatio_working_3-way'!X22=0),IF(Q22&gt;0,-Q22^(1/3),(-Q22)^(1/3)),'OddsRatio_working_3-way'!AM22-'OddsRatio_working_3-way'!R22/3)</f>
        <v>-0.69493309411155213</v>
      </c>
      <c r="AT22" s="11">
        <f>IF(('OddsRatio_working_3-way'!X22=0),IF(Q22&gt;0,-Q22^(1/3),(-Q22)^(1/3)),'OddsRatio_working_3-way'!AN22-'OddsRatio_working_3-way'!R22/3)</f>
        <v>-0.35982961599752283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1.83</v>
      </c>
      <c r="B23" s="4">
        <f>IF('True_Odds_Calculator_3-way'!B24="","",'True_Odds_Calculator_3-way'!B24)</f>
        <v>3.59</v>
      </c>
      <c r="C23" s="4">
        <f>IF('True_Odds_Calculator_3-way'!C24="","",'True_Odds_Calculator_3-way'!C24)</f>
        <v>4.76</v>
      </c>
      <c r="D23" s="9">
        <f t="shared" si="13"/>
        <v>0.53215938689829012</v>
      </c>
      <c r="E23" s="9">
        <f t="shared" si="14"/>
        <v>0.26714190776022195</v>
      </c>
      <c r="F23" s="9">
        <f t="shared" si="15"/>
        <v>0.20069870534148804</v>
      </c>
      <c r="G23" s="9">
        <f t="shared" si="16"/>
        <v>1.0592003132078538</v>
      </c>
      <c r="H23" s="9">
        <f t="shared" si="17"/>
        <v>1.879136259962519</v>
      </c>
      <c r="I23" s="9">
        <f t="shared" si="18"/>
        <v>3.7433288112083414</v>
      </c>
      <c r="J23" s="9">
        <f t="shared" si="19"/>
        <v>4.9825931776615304</v>
      </c>
      <c r="K23" s="11">
        <f t="shared" si="20"/>
        <v>0.54644808743169393</v>
      </c>
      <c r="L23" s="11">
        <f t="shared" si="21"/>
        <v>0.2785515320334262</v>
      </c>
      <c r="M23" s="11">
        <f t="shared" si="22"/>
        <v>0.21008403361344538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-0.25847182564518589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0.22960003673600585</v>
      </c>
      <c r="Q23" s="11">
        <f>2*'OddsRatio_working_3-way'!K23*'OddsRatio_working_3-way'!L23*'OddsRatio_working_3-way'!M23</f>
        <v>6.3955441987745373E-2</v>
      </c>
      <c r="R23" s="11">
        <f t="shared" si="23"/>
        <v>0</v>
      </c>
      <c r="S23" s="11">
        <f t="shared" si="24"/>
        <v>-0.88829811977722695</v>
      </c>
      <c r="T23" s="11">
        <f t="shared" si="25"/>
        <v>-0.24743680216635852</v>
      </c>
      <c r="U23" s="11">
        <f>'OddsRatio_working_3-way'!S23-'OddsRatio_working_3-way'!R23^2/3</f>
        <v>-0.88829811977722695</v>
      </c>
      <c r="V23" s="11">
        <f>'OddsRatio_working_3-way'!S23*'OddsRatio_working_3-way'!R23/3-2*'OddsRatio_working_3-way'!R23^3/27-'OddsRatio_working_3-way'!T23</f>
        <v>0.24743680216635852</v>
      </c>
      <c r="W23" s="11">
        <f>'OddsRatio_working_3-way'!V23^2+4*'OddsRatio_working_3-way'!U23^3/27</f>
        <v>-4.2616888263376167E-2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0.16112251497671717</v>
      </c>
      <c r="Y23" s="11">
        <f>IF('OddsRatio_working_3-way'!W23&gt;=0,IF('OddsRatio_working_3-way'!V23+SQRT('OddsRatio_working_3-way'!W23)&gt;0,0,PI()),ACOS('OddsRatio_working_3-way'!V23/(2*'OddsRatio_working_3-way'!X23)))</f>
        <v>0.69531340132973163</v>
      </c>
      <c r="Z23" s="11">
        <f>'OddsRatio_working_3-way'!X23^(1/3)*COS('OddsRatio_working_3-way'!Y23/3)</f>
        <v>0.5296001566039269</v>
      </c>
      <c r="AA23" s="11">
        <f>'OddsRatio_working_3-way'!X23^(1/3)*COS(('OddsRatio_working_3-way'!Y23+2*PI())/3)</f>
        <v>-0.37304648950403912</v>
      </c>
      <c r="AB23" s="11">
        <f>'OddsRatio_working_3-way'!X23^(1/3)*COS(('OddsRatio_working_3-way'!Y23+4*PI())/3)</f>
        <v>-0.15655366709988794</v>
      </c>
      <c r="AC23" s="11">
        <f>'OddsRatio_working_3-way'!X23^(1/3)*SIN('OddsRatio_working_3-way'!Y23/3)</f>
        <v>0.12499218929265853</v>
      </c>
      <c r="AD23" s="11">
        <f>'OddsRatio_working_3-way'!X23^(1/3)*SIN(('OddsRatio_working_3-way'!Y23+2*PI())/3)</f>
        <v>0.39615109482088845</v>
      </c>
      <c r="AE23" s="11">
        <f>'OddsRatio_working_3-way'!X23^(1/3)*SIN(('OddsRatio_working_3-way'!Y23+4*PI())/3)</f>
        <v>-0.52114328411354705</v>
      </c>
      <c r="AF23" s="11">
        <f>-'OddsRatio_working_3-way'!U23/(3*'OddsRatio_working_3-way'!X23^(1/3))*COS(('OddsRatio_working_3-way'!Y23)/3)</f>
        <v>0.5296001566039269</v>
      </c>
      <c r="AG23" s="11">
        <f>-'OddsRatio_working_3-way'!U23/(3*'OddsRatio_working_3-way'!X23^(1/3))*COS(('OddsRatio_working_3-way'!Y23+2*PI())/3)</f>
        <v>-0.37304648950403912</v>
      </c>
      <c r="AH23" s="11">
        <f>-'OddsRatio_working_3-way'!U23/(3*'OddsRatio_working_3-way'!X23^(1/3))*COS(('OddsRatio_working_3-way'!Y23+4*PI())/3)</f>
        <v>-0.15655366709988794</v>
      </c>
      <c r="AI23" s="11">
        <f>'OddsRatio_working_3-way'!U23/(3*'OddsRatio_working_3-way'!X23^(1/3))*SIN(('OddsRatio_working_3-way'!Y23)/3)</f>
        <v>-0.12499218929265853</v>
      </c>
      <c r="AJ23" s="11">
        <f>'OddsRatio_working_3-way'!U23/(3*'OddsRatio_working_3-way'!X23^(1/3))*SIN(('OddsRatio_working_3-way'!Y23+2*PI())/3)</f>
        <v>-0.39615109482088845</v>
      </c>
      <c r="AK23" s="11">
        <f>'OddsRatio_working_3-way'!U23/(3*'OddsRatio_working_3-way'!X23^(1/3))*SIN(('OddsRatio_working_3-way'!Y23+4*PI())/3)</f>
        <v>0.52114328411354705</v>
      </c>
      <c r="AL23" s="11">
        <f>'OddsRatio_working_3-way'!Z23+'OddsRatio_working_3-way'!AF23</f>
        <v>1.0592003132078538</v>
      </c>
      <c r="AM23" s="11">
        <f>'OddsRatio_working_3-way'!AA23+'OddsRatio_working_3-way'!AG23</f>
        <v>-0.74609297900807825</v>
      </c>
      <c r="AN23" s="11">
        <f>'OddsRatio_working_3-way'!AB23+'OddsRatio_working_3-way'!AH23</f>
        <v>-0.31310733419977588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1.0592003132078538</v>
      </c>
      <c r="AS23" s="11">
        <f>IF(('OddsRatio_working_3-way'!X23=0),IF(Q23&gt;0,-Q23^(1/3),(-Q23)^(1/3)),'OddsRatio_working_3-way'!AM23-'OddsRatio_working_3-way'!R23/3)</f>
        <v>-0.74609297900807825</v>
      </c>
      <c r="AT23" s="11">
        <f>IF(('OddsRatio_working_3-way'!X23=0),IF(Q23&gt;0,-Q23^(1/3),(-Q23)^(1/3)),'OddsRatio_working_3-way'!AN23-'OddsRatio_working_3-way'!R23/3)</f>
        <v>-0.31310733419977588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3.37</v>
      </c>
      <c r="B24" s="4">
        <f>IF('True_Odds_Calculator_3-way'!B25="","",'True_Odds_Calculator_3-way'!B25)</f>
        <v>3.55</v>
      </c>
      <c r="C24" s="4">
        <f>IF('True_Odds_Calculator_3-way'!C25="","",'True_Odds_Calculator_3-way'!C25)</f>
        <v>2.2000000000000002</v>
      </c>
      <c r="D24" s="9">
        <f t="shared" si="13"/>
        <v>0.28632294927413054</v>
      </c>
      <c r="E24" s="9">
        <f t="shared" si="14"/>
        <v>0.27160125922426193</v>
      </c>
      <c r="F24" s="9">
        <f t="shared" si="15"/>
        <v>0.4420757915016077</v>
      </c>
      <c r="G24" s="9">
        <f t="shared" si="16"/>
        <v>1.0517129626937194</v>
      </c>
      <c r="H24" s="9">
        <f t="shared" si="17"/>
        <v>3.4925597215841147</v>
      </c>
      <c r="I24" s="9">
        <f t="shared" si="18"/>
        <v>3.6818680548689842</v>
      </c>
      <c r="J24" s="9">
        <f t="shared" si="19"/>
        <v>2.2620555552324637</v>
      </c>
      <c r="K24" s="11">
        <f t="shared" si="20"/>
        <v>0.29673590504451036</v>
      </c>
      <c r="L24" s="11">
        <f t="shared" si="21"/>
        <v>0.28169014084507044</v>
      </c>
      <c r="M24" s="11">
        <f t="shared" si="22"/>
        <v>0.45454545454545453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-0.275542654361562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0.23252544671861763</v>
      </c>
      <c r="Q24" s="11">
        <f>2*'OddsRatio_working_3-way'!K24*'OddsRatio_working_3-way'!L24*'OddsRatio_working_3-way'!M24</f>
        <v>7.5988708077979611E-2</v>
      </c>
      <c r="R24" s="11">
        <f t="shared" si="23"/>
        <v>0</v>
      </c>
      <c r="S24" s="11">
        <f t="shared" si="24"/>
        <v>-0.84388185654008407</v>
      </c>
      <c r="T24" s="11">
        <f t="shared" si="25"/>
        <v>-0.27577838449022352</v>
      </c>
      <c r="U24" s="11">
        <f>'OddsRatio_working_3-way'!S24-'OddsRatio_working_3-way'!R24^2/3</f>
        <v>-0.84388185654008407</v>
      </c>
      <c r="V24" s="11">
        <f>'OddsRatio_working_3-way'!S24*'OddsRatio_working_3-way'!R24/3-2*'OddsRatio_working_3-way'!R24^3/27-'OddsRatio_working_3-way'!T24</f>
        <v>0.27577838449022352</v>
      </c>
      <c r="W24" s="11">
        <f>'OddsRatio_working_3-way'!V24^2+4*'OddsRatio_working_3-way'!U24^3/27</f>
        <v>-1.297726721399324E-2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0.14919030176760051</v>
      </c>
      <c r="Y24" s="11">
        <f>IF('OddsRatio_working_3-way'!W24&gt;=0,IF('OddsRatio_working_3-way'!V24+SQRT('OddsRatio_working_3-way'!W24)&gt;0,0,PI()),ACOS('OddsRatio_working_3-way'!V24/(2*'OddsRatio_working_3-way'!X24)))</f>
        <v>0.3917288891316586</v>
      </c>
      <c r="Z24" s="11">
        <f>'OddsRatio_working_3-way'!X24^(1/3)*COS('OddsRatio_working_3-way'!Y24/3)</f>
        <v>0.52585648134685981</v>
      </c>
      <c r="AA24" s="11">
        <f>'OddsRatio_working_3-way'!X24^(1/3)*COS(('OddsRatio_working_3-way'!Y24+2*PI())/3)</f>
        <v>-0.32273363260547755</v>
      </c>
      <c r="AB24" s="11">
        <f>'OddsRatio_working_3-way'!X24^(1/3)*COS(('OddsRatio_working_3-way'!Y24+4*PI())/3)</f>
        <v>-0.20312284874138223</v>
      </c>
      <c r="AC24" s="11">
        <f>'OddsRatio_working_3-way'!X24^(1/3)*SIN('OddsRatio_working_3-way'!Y24/3)</f>
        <v>6.9057318261917564E-2</v>
      </c>
      <c r="AD24" s="11">
        <f>'OddsRatio_working_3-way'!X24^(1/3)*SIN(('OddsRatio_working_3-way'!Y24+2*PI())/3)</f>
        <v>0.4208764124601197</v>
      </c>
      <c r="AE24" s="11">
        <f>'OddsRatio_working_3-way'!X24^(1/3)*SIN(('OddsRatio_working_3-way'!Y24+4*PI())/3)</f>
        <v>-0.48993373072203722</v>
      </c>
      <c r="AF24" s="11">
        <f>-'OddsRatio_working_3-way'!U24/(3*'OddsRatio_working_3-way'!X24^(1/3))*COS(('OddsRatio_working_3-way'!Y24)/3)</f>
        <v>0.52585648134685958</v>
      </c>
      <c r="AG24" s="11">
        <f>-'OddsRatio_working_3-way'!U24/(3*'OddsRatio_working_3-way'!X24^(1/3))*COS(('OddsRatio_working_3-way'!Y24+2*PI())/3)</f>
        <v>-0.32273363260547744</v>
      </c>
      <c r="AH24" s="11">
        <f>-'OddsRatio_working_3-way'!U24/(3*'OddsRatio_working_3-way'!X24^(1/3))*COS(('OddsRatio_working_3-way'!Y24+4*PI())/3)</f>
        <v>-0.20312284874138214</v>
      </c>
      <c r="AI24" s="11">
        <f>'OddsRatio_working_3-way'!U24/(3*'OddsRatio_working_3-way'!X24^(1/3))*SIN(('OddsRatio_working_3-way'!Y24)/3)</f>
        <v>-6.9057318261917522E-2</v>
      </c>
      <c r="AJ24" s="11">
        <f>'OddsRatio_working_3-way'!U24/(3*'OddsRatio_working_3-way'!X24^(1/3))*SIN(('OddsRatio_working_3-way'!Y24+2*PI())/3)</f>
        <v>-0.42087641246011953</v>
      </c>
      <c r="AK24" s="11">
        <f>'OddsRatio_working_3-way'!U24/(3*'OddsRatio_working_3-way'!X24^(1/3))*SIN(('OddsRatio_working_3-way'!Y24+4*PI())/3)</f>
        <v>0.489933730722037</v>
      </c>
      <c r="AL24" s="11">
        <f>'OddsRatio_working_3-way'!Z24+'OddsRatio_working_3-way'!AF24</f>
        <v>1.0517129626937194</v>
      </c>
      <c r="AM24" s="11">
        <f>'OddsRatio_working_3-way'!AA24+'OddsRatio_working_3-way'!AG24</f>
        <v>-0.64546726521095499</v>
      </c>
      <c r="AN24" s="11">
        <f>'OddsRatio_working_3-way'!AB24+'OddsRatio_working_3-way'!AH24</f>
        <v>-0.4062456974827644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1.0517129626937194</v>
      </c>
      <c r="AS24" s="11">
        <f>IF(('OddsRatio_working_3-way'!X24=0),IF(Q24&gt;0,-Q24^(1/3),(-Q24)^(1/3)),'OddsRatio_working_3-way'!AM24-'OddsRatio_working_3-way'!R24/3)</f>
        <v>-0.64546726521095499</v>
      </c>
      <c r="AT24" s="11">
        <f>IF(('OddsRatio_working_3-way'!X24=0),IF(Q24&gt;0,-Q24^(1/3),(-Q24)^(1/3)),'OddsRatio_working_3-way'!AN24-'OddsRatio_working_3-way'!R24/3)</f>
        <v>-0.4062456974827644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2.9</v>
      </c>
      <c r="B25" s="4">
        <f>IF('True_Odds_Calculator_3-way'!B26="","",'True_Odds_Calculator_3-way'!B26)</f>
        <v>3.22</v>
      </c>
      <c r="C25" s="4">
        <f>IF('True_Odds_Calculator_3-way'!C26="","",'True_Odds_Calculator_3-way'!C26)</f>
        <v>2.65</v>
      </c>
      <c r="D25" s="9">
        <f t="shared" si="13"/>
        <v>0.33386799593412581</v>
      </c>
      <c r="E25" s="9">
        <f t="shared" si="14"/>
        <v>0.3001895357945959</v>
      </c>
      <c r="F25" s="9">
        <f t="shared" si="15"/>
        <v>0.36594246827127835</v>
      </c>
      <c r="G25" s="9">
        <f t="shared" si="16"/>
        <v>1.0501030224016823</v>
      </c>
      <c r="H25" s="9">
        <f t="shared" si="17"/>
        <v>2.9951957425631957</v>
      </c>
      <c r="I25" s="9">
        <f t="shared" si="18"/>
        <v>3.3312287097317346</v>
      </c>
      <c r="J25" s="9">
        <f t="shared" si="19"/>
        <v>2.7326699869627751</v>
      </c>
      <c r="K25" s="11">
        <f t="shared" si="20"/>
        <v>0.34482758620689657</v>
      </c>
      <c r="L25" s="11">
        <f t="shared" si="21"/>
        <v>0.3105590062111801</v>
      </c>
      <c r="M25" s="11">
        <f t="shared" si="22"/>
        <v>0.37735849056603776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-0.28124886343890032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0.23317182379160828</v>
      </c>
      <c r="Q25" s="11">
        <f>2*'OddsRatio_working_3-way'!K25*'OddsRatio_working_3-way'!L25*'OddsRatio_working_3-way'!M25</f>
        <v>8.0822122631406673E-2</v>
      </c>
      <c r="R25" s="11">
        <f t="shared" si="23"/>
        <v>0</v>
      </c>
      <c r="S25" s="11">
        <f t="shared" si="24"/>
        <v>-0.82905872379556655</v>
      </c>
      <c r="T25" s="11">
        <f t="shared" si="25"/>
        <v>-0.28736870842134021</v>
      </c>
      <c r="U25" s="11">
        <f>'OddsRatio_working_3-way'!S25-'OddsRatio_working_3-way'!R25^2/3</f>
        <v>-0.82905872379556655</v>
      </c>
      <c r="V25" s="11">
        <f>'OddsRatio_working_3-way'!S25*'OddsRatio_working_3-way'!R25/3-2*'OddsRatio_working_3-way'!R25^3/27-'OddsRatio_working_3-way'!T25</f>
        <v>0.28736870842134021</v>
      </c>
      <c r="W25" s="11">
        <f>'OddsRatio_working_3-way'!V25^2+4*'OddsRatio_working_3-way'!U25^3/27</f>
        <v>-1.8405394612210635E-3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0.14527673079417289</v>
      </c>
      <c r="Y25" s="11">
        <f>IF('OddsRatio_working_3-way'!W25&gt;=0,IF('OddsRatio_working_3-way'!V25+SQRT('OddsRatio_working_3-way'!W25)&gt;0,0,PI()),ACOS('OddsRatio_working_3-way'!V25/(2*'OddsRatio_working_3-way'!X25)))</f>
        <v>0.14819629663718015</v>
      </c>
      <c r="Z25" s="11">
        <f>'OddsRatio_working_3-way'!X25^(1/3)*COS('OddsRatio_working_3-way'!Y25/3)</f>
        <v>0.52505151120084126</v>
      </c>
      <c r="AA25" s="11">
        <f>'OddsRatio_working_3-way'!X25^(1/3)*COS(('OddsRatio_working_3-way'!Y25+2*PI())/3)</f>
        <v>-0.28500605560234016</v>
      </c>
      <c r="AB25" s="11">
        <f>'OddsRatio_working_3-way'!X25^(1/3)*COS(('OddsRatio_working_3-way'!Y25+4*PI())/3)</f>
        <v>-0.24004545559850105</v>
      </c>
      <c r="AC25" s="11">
        <f>'OddsRatio_working_3-way'!X25^(1/3)*SIN('OddsRatio_working_3-way'!Y25/3)</f>
        <v>2.5958014515143579E-2</v>
      </c>
      <c r="AD25" s="11">
        <f>'OddsRatio_working_3-way'!X25^(1/3)*SIN(('OddsRatio_working_3-way'!Y25+2*PI())/3)</f>
        <v>0.4417289397377665</v>
      </c>
      <c r="AE25" s="11">
        <f>'OddsRatio_working_3-way'!X25^(1/3)*SIN(('OddsRatio_working_3-way'!Y25+4*PI())/3)</f>
        <v>-0.46768695425291007</v>
      </c>
      <c r="AF25" s="11">
        <f>-'OddsRatio_working_3-way'!U25/(3*'OddsRatio_working_3-way'!X25^(1/3))*COS(('OddsRatio_working_3-way'!Y25)/3)</f>
        <v>0.52505151120084115</v>
      </c>
      <c r="AG25" s="11">
        <f>-'OddsRatio_working_3-way'!U25/(3*'OddsRatio_working_3-way'!X25^(1/3))*COS(('OddsRatio_working_3-way'!Y25+2*PI())/3)</f>
        <v>-0.2850060556023401</v>
      </c>
      <c r="AH25" s="11">
        <f>-'OddsRatio_working_3-way'!U25/(3*'OddsRatio_working_3-way'!X25^(1/3))*COS(('OddsRatio_working_3-way'!Y25+4*PI())/3)</f>
        <v>-0.24004545559850099</v>
      </c>
      <c r="AI25" s="11">
        <f>'OddsRatio_working_3-way'!U25/(3*'OddsRatio_working_3-way'!X25^(1/3))*SIN(('OddsRatio_working_3-way'!Y25)/3)</f>
        <v>-2.5958014515143572E-2</v>
      </c>
      <c r="AJ25" s="11">
        <f>'OddsRatio_working_3-way'!U25/(3*'OddsRatio_working_3-way'!X25^(1/3))*SIN(('OddsRatio_working_3-way'!Y25+2*PI())/3)</f>
        <v>-0.44172893973776645</v>
      </c>
      <c r="AK25" s="11">
        <f>'OddsRatio_working_3-way'!U25/(3*'OddsRatio_working_3-way'!X25^(1/3))*SIN(('OddsRatio_working_3-way'!Y25+4*PI())/3)</f>
        <v>0.46768695425291001</v>
      </c>
      <c r="AL25" s="11">
        <f>'OddsRatio_working_3-way'!Z25+'OddsRatio_working_3-way'!AF25</f>
        <v>1.0501030224016823</v>
      </c>
      <c r="AM25" s="11">
        <f>'OddsRatio_working_3-way'!AA25+'OddsRatio_working_3-way'!AG25</f>
        <v>-0.57001211120468032</v>
      </c>
      <c r="AN25" s="11">
        <f>'OddsRatio_working_3-way'!AB25+'OddsRatio_working_3-way'!AH25</f>
        <v>-0.48009091119700203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1.0501030224016823</v>
      </c>
      <c r="AS25" s="11">
        <f>IF(('OddsRatio_working_3-way'!X25=0),IF(Q25&gt;0,-Q25^(1/3),(-Q25)^(1/3)),'OddsRatio_working_3-way'!AM25-'OddsRatio_working_3-way'!R25/3)</f>
        <v>-0.57001211120468032</v>
      </c>
      <c r="AT25" s="11">
        <f>IF(('OddsRatio_working_3-way'!X25=0),IF(Q25&gt;0,-Q25^(1/3),(-Q25)^(1/3)),'OddsRatio_working_3-way'!AN25-'OddsRatio_working_3-way'!R25/3)</f>
        <v>-0.48009091119700203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1.62</v>
      </c>
      <c r="B26" s="4">
        <f>IF('True_Odds_Calculator_3-way'!B27="","",'True_Odds_Calculator_3-way'!B27)</f>
        <v>4.18</v>
      </c>
      <c r="C26" s="4">
        <f>IF('True_Odds_Calculator_3-way'!C27="","",'True_Odds_Calculator_3-way'!C27)</f>
        <v>5.56</v>
      </c>
      <c r="D26" s="9">
        <f t="shared" si="13"/>
        <v>0.60186380482338497</v>
      </c>
      <c r="E26" s="9">
        <f t="shared" si="14"/>
        <v>0.22764094367999102</v>
      </c>
      <c r="F26" s="9">
        <f t="shared" si="15"/>
        <v>0.17049525149662431</v>
      </c>
      <c r="G26" s="9">
        <f t="shared" si="16"/>
        <v>1.066944295975911</v>
      </c>
      <c r="H26" s="9">
        <f t="shared" si="17"/>
        <v>1.6615054635050646</v>
      </c>
      <c r="I26" s="9">
        <f t="shared" si="18"/>
        <v>4.3928828612033959</v>
      </c>
      <c r="J26" s="9">
        <f t="shared" si="19"/>
        <v>5.8652659896501538</v>
      </c>
      <c r="K26" s="11">
        <f t="shared" si="20"/>
        <v>0.61728395061728392</v>
      </c>
      <c r="L26" s="11">
        <f t="shared" si="21"/>
        <v>0.23923444976076558</v>
      </c>
      <c r="M26" s="11">
        <f t="shared" si="22"/>
        <v>0.17985611510791369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-0.23879078555337563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0.22204458655297984</v>
      </c>
      <c r="Q26" s="11">
        <f>2*'OddsRatio_working_3-way'!K26*'OddsRatio_working_3-way'!L26*'OddsRatio_working_3-way'!M26</f>
        <v>5.3120714486358821E-2</v>
      </c>
      <c r="R26" s="11">
        <f t="shared" si="23"/>
        <v>0</v>
      </c>
      <c r="S26" s="11">
        <f t="shared" si="24"/>
        <v>-0.92987083248799562</v>
      </c>
      <c r="T26" s="11">
        <f t="shared" si="25"/>
        <v>-0.22245713695885067</v>
      </c>
      <c r="U26" s="11">
        <f>'OddsRatio_working_3-way'!S26-'OddsRatio_working_3-way'!R26^2/3</f>
        <v>-0.92987083248799562</v>
      </c>
      <c r="V26" s="11">
        <f>'OddsRatio_working_3-way'!S26*'OddsRatio_working_3-way'!R26/3-2*'OddsRatio_working_3-way'!R26^3/27-'OddsRatio_working_3-way'!T26</f>
        <v>0.22245713695885067</v>
      </c>
      <c r="W26" s="11">
        <f>'OddsRatio_working_3-way'!V26^2+4*'OddsRatio_working_3-way'!U26^3/27</f>
        <v>-6.9627177120292469E-2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0.17256473778282552</v>
      </c>
      <c r="Y26" s="11">
        <f>IF('OddsRatio_working_3-way'!W26&gt;=0,IF('OddsRatio_working_3-way'!V26+SQRT('OddsRatio_working_3-way'!W26)&gt;0,0,PI()),ACOS('OddsRatio_working_3-way'!V26/(2*'OddsRatio_working_3-way'!X26)))</f>
        <v>0.87034685502623321</v>
      </c>
      <c r="Z26" s="11">
        <f>'OddsRatio_working_3-way'!X26^(1/3)*COS('OddsRatio_working_3-way'!Y26/3)</f>
        <v>0.5334721479879555</v>
      </c>
      <c r="AA26" s="11">
        <f>'OddsRatio_working_3-way'!X26^(1/3)*COS(('OddsRatio_working_3-way'!Y26+2*PI())/3)</f>
        <v>-0.40466108482535884</v>
      </c>
      <c r="AB26" s="11">
        <f>'OddsRatio_working_3-way'!X26^(1/3)*COS(('OddsRatio_working_3-way'!Y26+4*PI())/3)</f>
        <v>-0.12881106316259672</v>
      </c>
      <c r="AC26" s="11">
        <f>'OddsRatio_working_3-way'!X26^(1/3)*SIN('OddsRatio_working_3-way'!Y26/3)</f>
        <v>0.15926208426295982</v>
      </c>
      <c r="AD26" s="11">
        <f>'OddsRatio_working_3-way'!X26^(1/3)*SIN(('OddsRatio_working_3-way'!Y26+2*PI())/3)</f>
        <v>0.38236939023754102</v>
      </c>
      <c r="AE26" s="11">
        <f>'OddsRatio_working_3-way'!X26^(1/3)*SIN(('OddsRatio_working_3-way'!Y26+4*PI())/3)</f>
        <v>-0.54163147450050086</v>
      </c>
      <c r="AF26" s="11">
        <f>-'OddsRatio_working_3-way'!U26/(3*'OddsRatio_working_3-way'!X26^(1/3))*COS(('OddsRatio_working_3-way'!Y26)/3)</f>
        <v>0.5334721479879555</v>
      </c>
      <c r="AG26" s="11">
        <f>-'OddsRatio_working_3-way'!U26/(3*'OddsRatio_working_3-way'!X26^(1/3))*COS(('OddsRatio_working_3-way'!Y26+2*PI())/3)</f>
        <v>-0.40466108482535884</v>
      </c>
      <c r="AH26" s="11">
        <f>-'OddsRatio_working_3-way'!U26/(3*'OddsRatio_working_3-way'!X26^(1/3))*COS(('OddsRatio_working_3-way'!Y26+4*PI())/3)</f>
        <v>-0.12881106316259672</v>
      </c>
      <c r="AI26" s="11">
        <f>'OddsRatio_working_3-way'!U26/(3*'OddsRatio_working_3-way'!X26^(1/3))*SIN(('OddsRatio_working_3-way'!Y26)/3)</f>
        <v>-0.15926208426295982</v>
      </c>
      <c r="AJ26" s="11">
        <f>'OddsRatio_working_3-way'!U26/(3*'OddsRatio_working_3-way'!X26^(1/3))*SIN(('OddsRatio_working_3-way'!Y26+2*PI())/3)</f>
        <v>-0.38236939023754102</v>
      </c>
      <c r="AK26" s="11">
        <f>'OddsRatio_working_3-way'!U26/(3*'OddsRatio_working_3-way'!X26^(1/3))*SIN(('OddsRatio_working_3-way'!Y26+4*PI())/3)</f>
        <v>0.54163147450050086</v>
      </c>
      <c r="AL26" s="11">
        <f>'OddsRatio_working_3-way'!Z26+'OddsRatio_working_3-way'!AF26</f>
        <v>1.066944295975911</v>
      </c>
      <c r="AM26" s="11">
        <f>'OddsRatio_working_3-way'!AA26+'OddsRatio_working_3-way'!AG26</f>
        <v>-0.80932216965071768</v>
      </c>
      <c r="AN26" s="11">
        <f>'OddsRatio_working_3-way'!AB26+'OddsRatio_working_3-way'!AH26</f>
        <v>-0.25762212632519343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1.066944295975911</v>
      </c>
      <c r="AS26" s="11">
        <f>IF(('OddsRatio_working_3-way'!X26=0),IF(Q26&gt;0,-Q26^(1/3),(-Q26)^(1/3)),'OddsRatio_working_3-way'!AM26-'OddsRatio_working_3-way'!R26/3)</f>
        <v>-0.80932216965071768</v>
      </c>
      <c r="AT26" s="11">
        <f>IF(('OddsRatio_working_3-way'!X26=0),IF(Q26&gt;0,-Q26^(1/3),(-Q26)^(1/3)),'OddsRatio_working_3-way'!AN26-'OddsRatio_working_3-way'!R26/3)</f>
        <v>-0.25762212632519343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3.36</v>
      </c>
      <c r="B27" s="4">
        <f>IF('True_Odds_Calculator_3-way'!B28="","",'True_Odds_Calculator_3-way'!B28)</f>
        <v>3.42</v>
      </c>
      <c r="C27" s="4">
        <f>IF('True_Odds_Calculator_3-way'!C28="","",'True_Odds_Calculator_3-way'!C28)</f>
        <v>2.25</v>
      </c>
      <c r="D27" s="9">
        <f t="shared" si="13"/>
        <v>0.28678125122483866</v>
      </c>
      <c r="E27" s="9">
        <f t="shared" si="14"/>
        <v>0.28167375121456595</v>
      </c>
      <c r="F27" s="9">
        <f t="shared" si="15"/>
        <v>0.43154499756059556</v>
      </c>
      <c r="G27" s="9">
        <f t="shared" si="16"/>
        <v>1.0538043646020196</v>
      </c>
      <c r="H27" s="9">
        <f t="shared" si="17"/>
        <v>3.4869783004607662</v>
      </c>
      <c r="I27" s="9">
        <f t="shared" si="18"/>
        <v>3.5502065623368879</v>
      </c>
      <c r="J27" s="9">
        <f t="shared" si="19"/>
        <v>2.3172554557525245</v>
      </c>
      <c r="K27" s="11">
        <f t="shared" si="20"/>
        <v>0.29761904761904762</v>
      </c>
      <c r="L27" s="11">
        <f t="shared" si="21"/>
        <v>0.29239766081871343</v>
      </c>
      <c r="M27" s="11">
        <f t="shared" si="22"/>
        <v>0.44444444444444442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-0.27611466938952334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0.23322194374825955</v>
      </c>
      <c r="Q27" s="11">
        <f>2*'OddsRatio_working_3-way'!K27*'OddsRatio_working_3-way'!L27*'OddsRatio_working_3-way'!M27</f>
        <v>7.7353878523469158E-2</v>
      </c>
      <c r="R27" s="11">
        <f t="shared" si="23"/>
        <v>0</v>
      </c>
      <c r="S27" s="11">
        <f t="shared" si="24"/>
        <v>-0.84465611430172249</v>
      </c>
      <c r="T27" s="11">
        <f t="shared" si="25"/>
        <v>-0.28015128169211356</v>
      </c>
      <c r="U27" s="11">
        <f>'OddsRatio_working_3-way'!S27-'OddsRatio_working_3-way'!R27^2/3</f>
        <v>-0.84465611430172249</v>
      </c>
      <c r="V27" s="11">
        <f>'OddsRatio_working_3-way'!S27*'OddsRatio_working_3-way'!R27/3-2*'OddsRatio_working_3-way'!R27^3/27-'OddsRatio_working_3-way'!T27</f>
        <v>0.28015128169211356</v>
      </c>
      <c r="W27" s="11">
        <f>'OddsRatio_working_3-way'!V27^2+4*'OddsRatio_working_3-way'!U27^3/27</f>
        <v>-1.0791525408434477E-2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0.14939567098996581</v>
      </c>
      <c r="Y27" s="11">
        <f>IF('OddsRatio_working_3-way'!W27&gt;=0,IF('OddsRatio_working_3-way'!V27+SQRT('OddsRatio_working_3-way'!W27)&gt;0,0,PI()),ACOS('OddsRatio_working_3-way'!V27/(2*'OddsRatio_working_3-way'!X27)))</f>
        <v>0.35509021891231463</v>
      </c>
      <c r="Z27" s="11">
        <f>'OddsRatio_working_3-way'!X27^(1/3)*COS('OddsRatio_working_3-way'!Y27/3)</f>
        <v>0.52690218230100994</v>
      </c>
      <c r="AA27" s="11">
        <f>'OddsRatio_working_3-way'!X27^(1/3)*COS(('OddsRatio_working_3-way'!Y27+2*PI())/3)</f>
        <v>-0.31771522562490379</v>
      </c>
      <c r="AB27" s="11">
        <f>'OddsRatio_working_3-way'!X27^(1/3)*COS(('OddsRatio_working_3-way'!Y27+4*PI())/3)</f>
        <v>-0.20918695667610601</v>
      </c>
      <c r="AC27" s="11">
        <f>'OddsRatio_working_3-way'!X27^(1/3)*SIN('OddsRatio_working_3-way'!Y27/3)</f>
        <v>6.2658825292272485E-2</v>
      </c>
      <c r="AD27" s="11">
        <f>'OddsRatio_working_3-way'!X27^(1/3)*SIN(('OddsRatio_working_3-way'!Y27+2*PI())/3)</f>
        <v>0.42498126253599777</v>
      </c>
      <c r="AE27" s="11">
        <f>'OddsRatio_working_3-way'!X27^(1/3)*SIN(('OddsRatio_working_3-way'!Y27+4*PI())/3)</f>
        <v>-0.48764008782827029</v>
      </c>
      <c r="AF27" s="11">
        <f>-'OddsRatio_working_3-way'!U27/(3*'OddsRatio_working_3-way'!X27^(1/3))*COS(('OddsRatio_working_3-way'!Y27)/3)</f>
        <v>0.52690218230100982</v>
      </c>
      <c r="AG27" s="11">
        <f>-'OddsRatio_working_3-way'!U27/(3*'OddsRatio_working_3-way'!X27^(1/3))*COS(('OddsRatio_working_3-way'!Y27+2*PI())/3)</f>
        <v>-0.31771522562490367</v>
      </c>
      <c r="AH27" s="11">
        <f>-'OddsRatio_working_3-way'!U27/(3*'OddsRatio_working_3-way'!X27^(1/3))*COS(('OddsRatio_working_3-way'!Y27+4*PI())/3)</f>
        <v>-0.20918695667610598</v>
      </c>
      <c r="AI27" s="11">
        <f>'OddsRatio_working_3-way'!U27/(3*'OddsRatio_working_3-way'!X27^(1/3))*SIN(('OddsRatio_working_3-way'!Y27)/3)</f>
        <v>-6.2658825292272471E-2</v>
      </c>
      <c r="AJ27" s="11">
        <f>'OddsRatio_working_3-way'!U27/(3*'OddsRatio_working_3-way'!X27^(1/3))*SIN(('OddsRatio_working_3-way'!Y27+2*PI())/3)</f>
        <v>-0.42498126253599766</v>
      </c>
      <c r="AK27" s="11">
        <f>'OddsRatio_working_3-way'!U27/(3*'OddsRatio_working_3-way'!X27^(1/3))*SIN(('OddsRatio_working_3-way'!Y27+4*PI())/3)</f>
        <v>0.48764008782827017</v>
      </c>
      <c r="AL27" s="11">
        <f>'OddsRatio_working_3-way'!Z27+'OddsRatio_working_3-way'!AF27</f>
        <v>1.0538043646020196</v>
      </c>
      <c r="AM27" s="11">
        <f>'OddsRatio_working_3-way'!AA27+'OddsRatio_working_3-way'!AG27</f>
        <v>-0.63543045124980746</v>
      </c>
      <c r="AN27" s="11">
        <f>'OddsRatio_working_3-way'!AB27+'OddsRatio_working_3-way'!AH27</f>
        <v>-0.41837391335221197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1.0538043646020196</v>
      </c>
      <c r="AS27" s="11">
        <f>IF(('OddsRatio_working_3-way'!X27=0),IF(Q27&gt;0,-Q27^(1/3),(-Q27)^(1/3)),'OddsRatio_working_3-way'!AM27-'OddsRatio_working_3-way'!R27/3)</f>
        <v>-0.63543045124980746</v>
      </c>
      <c r="AT27" s="11">
        <f>IF(('OddsRatio_working_3-way'!X27=0),IF(Q27&gt;0,-Q27^(1/3),(-Q27)^(1/3)),'OddsRatio_working_3-way'!AN27-'OddsRatio_working_3-way'!R27/3)</f>
        <v>-0.41837391335221197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1.88</v>
      </c>
      <c r="B28" s="4">
        <f>IF('True_Odds_Calculator_3-way'!B29="","",'True_Odds_Calculator_3-way'!B29)</f>
        <v>3.43</v>
      </c>
      <c r="C28" s="4">
        <f>IF('True_Odds_Calculator_3-way'!C29="","",'True_Odds_Calculator_3-way'!C29)</f>
        <v>4.7</v>
      </c>
      <c r="D28" s="9">
        <f t="shared" si="13"/>
        <v>0.51729805731111955</v>
      </c>
      <c r="E28" s="9">
        <f t="shared" si="14"/>
        <v>0.27958828299398414</v>
      </c>
      <c r="F28" s="9">
        <f t="shared" si="15"/>
        <v>0.20311365969489636</v>
      </c>
      <c r="G28" s="9">
        <f t="shared" si="16"/>
        <v>1.0603653486056439</v>
      </c>
      <c r="H28" s="9">
        <f t="shared" si="17"/>
        <v>1.9331215067729668</v>
      </c>
      <c r="I28" s="9">
        <f t="shared" si="18"/>
        <v>3.5766877971117155</v>
      </c>
      <c r="J28" s="9">
        <f t="shared" si="19"/>
        <v>4.9233517898408827</v>
      </c>
      <c r="K28" s="11">
        <f t="shared" si="20"/>
        <v>0.53191489361702127</v>
      </c>
      <c r="L28" s="11">
        <f t="shared" si="21"/>
        <v>0.29154518950437314</v>
      </c>
      <c r="M28" s="11">
        <f t="shared" si="22"/>
        <v>0.21276595744680851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-0.2610603059046811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0.2312960364900018</v>
      </c>
      <c r="Q28" s="11">
        <f>2*'OddsRatio_working_3-way'!K28*'OddsRatio_working_3-way'!L28*'OddsRatio_working_3-way'!M28</f>
        <v>6.5990309982882106E-2</v>
      </c>
      <c r="R28" s="11">
        <f t="shared" si="23"/>
        <v>0</v>
      </c>
      <c r="S28" s="11">
        <f t="shared" si="24"/>
        <v>-0.88598699709810769</v>
      </c>
      <c r="T28" s="11">
        <f t="shared" si="25"/>
        <v>-0.25277803055580816</v>
      </c>
      <c r="U28" s="11">
        <f>'OddsRatio_working_3-way'!S28-'OddsRatio_working_3-way'!R28^2/3</f>
        <v>-0.88598699709810769</v>
      </c>
      <c r="V28" s="11">
        <f>'OddsRatio_working_3-way'!S28*'OddsRatio_working_3-way'!R28/3-2*'OddsRatio_working_3-way'!R28^3/27-'OddsRatio_working_3-way'!T28</f>
        <v>0.25277803055580816</v>
      </c>
      <c r="W28" s="11">
        <f>'OddsRatio_working_3-way'!V28^2+4*'OddsRatio_working_3-way'!U28^3/27</f>
        <v>-3.9136724271508966E-2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0.16049412528437143</v>
      </c>
      <c r="Y28" s="11">
        <f>IF('OddsRatio_working_3-way'!W28&gt;=0,IF('OddsRatio_working_3-way'!V28+SQRT('OddsRatio_working_3-way'!W28)&gt;0,0,PI()),ACOS('OddsRatio_working_3-way'!V28/(2*'OddsRatio_working_3-way'!X28)))</f>
        <v>0.66405537296729156</v>
      </c>
      <c r="Z28" s="11">
        <f>'OddsRatio_working_3-way'!X28^(1/3)*COS('OddsRatio_working_3-way'!Y28/3)</f>
        <v>0.53018267430282195</v>
      </c>
      <c r="AA28" s="11">
        <f>'OddsRatio_working_3-way'!X28^(1/3)*COS(('OddsRatio_working_3-way'!Y28+2*PI())/3)</f>
        <v>-0.36841847867946159</v>
      </c>
      <c r="AB28" s="11">
        <f>'OddsRatio_working_3-way'!X28^(1/3)*COS(('OddsRatio_working_3-way'!Y28+4*PI())/3)</f>
        <v>-0.16176419562336053</v>
      </c>
      <c r="AC28" s="11">
        <f>'OddsRatio_working_3-way'!X28^(1/3)*SIN('OddsRatio_working_3-way'!Y28/3)</f>
        <v>0.11931190595162902</v>
      </c>
      <c r="AD28" s="11">
        <f>'OddsRatio_working_3-way'!X28^(1/3)*SIN(('OddsRatio_working_3-way'!Y28+2*PI())/3)</f>
        <v>0.39949571161680036</v>
      </c>
      <c r="AE28" s="11">
        <f>'OddsRatio_working_3-way'!X28^(1/3)*SIN(('OddsRatio_working_3-way'!Y28+4*PI())/3)</f>
        <v>-0.51880761756842941</v>
      </c>
      <c r="AF28" s="11">
        <f>-'OddsRatio_working_3-way'!U28/(3*'OddsRatio_working_3-way'!X28^(1/3))*COS(('OddsRatio_working_3-way'!Y28)/3)</f>
        <v>0.53018267430282184</v>
      </c>
      <c r="AG28" s="11">
        <f>-'OddsRatio_working_3-way'!U28/(3*'OddsRatio_working_3-way'!X28^(1/3))*COS(('OddsRatio_working_3-way'!Y28+2*PI())/3)</f>
        <v>-0.36841847867946148</v>
      </c>
      <c r="AH28" s="11">
        <f>-'OddsRatio_working_3-way'!U28/(3*'OddsRatio_working_3-way'!X28^(1/3))*COS(('OddsRatio_working_3-way'!Y28+4*PI())/3)</f>
        <v>-0.1617641956233605</v>
      </c>
      <c r="AI28" s="11">
        <f>'OddsRatio_working_3-way'!U28/(3*'OddsRatio_working_3-way'!X28^(1/3))*SIN(('OddsRatio_working_3-way'!Y28)/3)</f>
        <v>-0.11931190595162899</v>
      </c>
      <c r="AJ28" s="11">
        <f>'OddsRatio_working_3-way'!U28/(3*'OddsRatio_working_3-way'!X28^(1/3))*SIN(('OddsRatio_working_3-way'!Y28+2*PI())/3)</f>
        <v>-0.39949571161680031</v>
      </c>
      <c r="AK28" s="11">
        <f>'OddsRatio_working_3-way'!U28/(3*'OddsRatio_working_3-way'!X28^(1/3))*SIN(('OddsRatio_working_3-way'!Y28+4*PI())/3)</f>
        <v>0.5188076175684293</v>
      </c>
      <c r="AL28" s="11">
        <f>'OddsRatio_working_3-way'!Z28+'OddsRatio_working_3-way'!AF28</f>
        <v>1.0603653486056439</v>
      </c>
      <c r="AM28" s="11">
        <f>'OddsRatio_working_3-way'!AA28+'OddsRatio_working_3-way'!AG28</f>
        <v>-0.73683695735892307</v>
      </c>
      <c r="AN28" s="11">
        <f>'OddsRatio_working_3-way'!AB28+'OddsRatio_working_3-way'!AH28</f>
        <v>-0.32352839124672106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1.0603653486056439</v>
      </c>
      <c r="AS28" s="11">
        <f>IF(('OddsRatio_working_3-way'!X28=0),IF(Q28&gt;0,-Q28^(1/3),(-Q28)^(1/3)),'OddsRatio_working_3-way'!AM28-'OddsRatio_working_3-way'!R28/3)</f>
        <v>-0.73683695735892307</v>
      </c>
      <c r="AT28" s="11">
        <f>IF(('OddsRatio_working_3-way'!X28=0),IF(Q28&gt;0,-Q28^(1/3),(-Q28)^(1/3)),'OddsRatio_working_3-way'!AN28-'OddsRatio_working_3-way'!R28/3)</f>
        <v>-0.32352839124672106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2.25</v>
      </c>
      <c r="B29" s="4">
        <f>IF('True_Odds_Calculator_3-way'!B30="","",'True_Odds_Calculator_3-way'!B30)</f>
        <v>3.43</v>
      </c>
      <c r="C29" s="4">
        <f>IF('True_Odds_Calculator_3-way'!C30="","",'True_Odds_Calculator_3-way'!C30)</f>
        <v>3.36</v>
      </c>
      <c r="D29" s="9">
        <f t="shared" si="13"/>
        <v>0.43185869318033987</v>
      </c>
      <c r="E29" s="9">
        <f t="shared" si="14"/>
        <v>0.28109845412225554</v>
      </c>
      <c r="F29" s="9">
        <f t="shared" si="15"/>
        <v>0.28704285269740476</v>
      </c>
      <c r="G29" s="9">
        <f t="shared" si="16"/>
        <v>1.052457789163753</v>
      </c>
      <c r="H29" s="9">
        <f t="shared" si="17"/>
        <v>2.3155722364546913</v>
      </c>
      <c r="I29" s="9">
        <f t="shared" si="18"/>
        <v>3.5574724276679204</v>
      </c>
      <c r="J29" s="9">
        <f t="shared" si="19"/>
        <v>3.4838003824264576</v>
      </c>
      <c r="K29" s="11">
        <f t="shared" si="20"/>
        <v>0.44444444444444442</v>
      </c>
      <c r="L29" s="11">
        <f t="shared" si="21"/>
        <v>0.29154518950437314</v>
      </c>
      <c r="M29" s="11">
        <f t="shared" si="22"/>
        <v>0.29761904761904762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-0.27644731361932551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0.23292763817545153</v>
      </c>
      <c r="Q29" s="11">
        <f>2*'OddsRatio_working_3-way'!K29*'OddsRatio_working_3-way'!L29*'OddsRatio_working_3-way'!M29</f>
        <v>7.7128357011738924E-2</v>
      </c>
      <c r="R29" s="11">
        <f t="shared" si="23"/>
        <v>0</v>
      </c>
      <c r="S29" s="11">
        <f t="shared" si="24"/>
        <v>-0.84257515519285675</v>
      </c>
      <c r="T29" s="11">
        <f t="shared" si="25"/>
        <v>-0.27899839575922414</v>
      </c>
      <c r="U29" s="11">
        <f>'OddsRatio_working_3-way'!S29-'OddsRatio_working_3-way'!R29^2/3</f>
        <v>-0.84257515519285675</v>
      </c>
      <c r="V29" s="11">
        <f>'OddsRatio_working_3-way'!S29*'OddsRatio_working_3-way'!R29/3-2*'OddsRatio_working_3-way'!R29^3/27-'OddsRatio_working_3-way'!T29</f>
        <v>0.27899839575922414</v>
      </c>
      <c r="W29" s="11">
        <f>'OddsRatio_working_3-way'!V29^2+4*'OddsRatio_working_3-way'!U29^3/27</f>
        <v>-1.0777942093903703E-2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0.14884391735146951</v>
      </c>
      <c r="Y29" s="11">
        <f>IF('OddsRatio_working_3-way'!W29&gt;=0,IF('OddsRatio_working_3-way'!V29+SQRT('OddsRatio_working_3-way'!W29)&gt;0,0,PI()),ACOS('OddsRatio_working_3-way'!V29/(2*'OddsRatio_working_3-way'!X29)))</f>
        <v>0.3562307107810132</v>
      </c>
      <c r="Z29" s="11">
        <f>'OddsRatio_working_3-way'!X29^(1/3)*COS('OddsRatio_working_3-way'!Y29/3)</f>
        <v>0.52622889458187649</v>
      </c>
      <c r="AA29" s="11">
        <f>'OddsRatio_working_3-way'!X29^(1/3)*COS(('OddsRatio_working_3-way'!Y29+2*PI())/3)</f>
        <v>-0.31748495104588259</v>
      </c>
      <c r="AB29" s="11">
        <f>'OddsRatio_working_3-way'!X29^(1/3)*COS(('OddsRatio_working_3-way'!Y29+4*PI())/3)</f>
        <v>-0.20874394353599404</v>
      </c>
      <c r="AC29" s="11">
        <f>'OddsRatio_working_3-way'!X29^(1/3)*SIN('OddsRatio_working_3-way'!Y29/3)</f>
        <v>6.278164995778536E-2</v>
      </c>
      <c r="AD29" s="11">
        <f>'OddsRatio_working_3-way'!X29^(1/3)*SIN(('OddsRatio_working_3-way'!Y29+2*PI())/3)</f>
        <v>0.42433676593441577</v>
      </c>
      <c r="AE29" s="11">
        <f>'OddsRatio_working_3-way'!X29^(1/3)*SIN(('OddsRatio_working_3-way'!Y29+4*PI())/3)</f>
        <v>-0.48711841589220106</v>
      </c>
      <c r="AF29" s="11">
        <f>-'OddsRatio_working_3-way'!U29/(3*'OddsRatio_working_3-way'!X29^(1/3))*COS(('OddsRatio_working_3-way'!Y29)/3)</f>
        <v>0.52622889458187649</v>
      </c>
      <c r="AG29" s="11">
        <f>-'OddsRatio_working_3-way'!U29/(3*'OddsRatio_working_3-way'!X29^(1/3))*COS(('OddsRatio_working_3-way'!Y29+2*PI())/3)</f>
        <v>-0.31748495104588259</v>
      </c>
      <c r="AH29" s="11">
        <f>-'OddsRatio_working_3-way'!U29/(3*'OddsRatio_working_3-way'!X29^(1/3))*COS(('OddsRatio_working_3-way'!Y29+4*PI())/3)</f>
        <v>-0.20874394353599404</v>
      </c>
      <c r="AI29" s="11">
        <f>'OddsRatio_working_3-way'!U29/(3*'OddsRatio_working_3-way'!X29^(1/3))*SIN(('OddsRatio_working_3-way'!Y29)/3)</f>
        <v>-6.278164995778536E-2</v>
      </c>
      <c r="AJ29" s="11">
        <f>'OddsRatio_working_3-way'!U29/(3*'OddsRatio_working_3-way'!X29^(1/3))*SIN(('OddsRatio_working_3-way'!Y29+2*PI())/3)</f>
        <v>-0.42433676593441577</v>
      </c>
      <c r="AK29" s="11">
        <f>'OddsRatio_working_3-way'!U29/(3*'OddsRatio_working_3-way'!X29^(1/3))*SIN(('OddsRatio_working_3-way'!Y29+4*PI())/3)</f>
        <v>0.48711841589220106</v>
      </c>
      <c r="AL29" s="11">
        <f>'OddsRatio_working_3-way'!Z29+'OddsRatio_working_3-way'!AF29</f>
        <v>1.052457789163753</v>
      </c>
      <c r="AM29" s="11">
        <f>'OddsRatio_working_3-way'!AA29+'OddsRatio_working_3-way'!AG29</f>
        <v>-0.63496990209176518</v>
      </c>
      <c r="AN29" s="11">
        <f>'OddsRatio_working_3-way'!AB29+'OddsRatio_working_3-way'!AH29</f>
        <v>-0.41748788707198808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1.052457789163753</v>
      </c>
      <c r="AS29" s="11">
        <f>IF(('OddsRatio_working_3-way'!X29=0),IF(Q29&gt;0,-Q29^(1/3),(-Q29)^(1/3)),'OddsRatio_working_3-way'!AM29-'OddsRatio_working_3-way'!R29/3)</f>
        <v>-0.63496990209176518</v>
      </c>
      <c r="AT29" s="11">
        <f>IF(('OddsRatio_working_3-way'!X29=0),IF(Q29&gt;0,-Q29^(1/3),(-Q29)^(1/3)),'OddsRatio_working_3-way'!AN29-'OddsRatio_working_3-way'!R29/3)</f>
        <v>-0.41748788707198808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2.59</v>
      </c>
      <c r="B30" s="4">
        <f>IF('True_Odds_Calculator_3-way'!B31="","",'True_Odds_Calculator_3-way'!B31)</f>
        <v>3.25</v>
      </c>
      <c r="C30" s="4">
        <f>IF('True_Odds_Calculator_3-way'!C31="","",'True_Odds_Calculator_3-way'!C31)</f>
        <v>2.95</v>
      </c>
      <c r="D30" s="9">
        <f t="shared" si="13"/>
        <v>0.37455342337233355</v>
      </c>
      <c r="E30" s="9">
        <f t="shared" si="14"/>
        <v>0.29735445729763182</v>
      </c>
      <c r="F30" s="9">
        <f t="shared" si="15"/>
        <v>0.32809211933003479</v>
      </c>
      <c r="G30" s="9">
        <f t="shared" si="16"/>
        <v>1.0502176786108877</v>
      </c>
      <c r="H30" s="9">
        <f t="shared" si="17"/>
        <v>2.6698461089913113</v>
      </c>
      <c r="I30" s="9">
        <f t="shared" si="18"/>
        <v>3.362989776874497</v>
      </c>
      <c r="J30" s="9">
        <f t="shared" si="19"/>
        <v>3.0479244732912312</v>
      </c>
      <c r="K30" s="11">
        <f t="shared" si="20"/>
        <v>0.38610038610038611</v>
      </c>
      <c r="L30" s="11">
        <f t="shared" si="21"/>
        <v>0.30769230769230771</v>
      </c>
      <c r="M30" s="11">
        <f t="shared" si="22"/>
        <v>0.33898305084745761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-0.2809371114455862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0.23317040266192812</v>
      </c>
      <c r="Q30" s="11">
        <f>2*'OddsRatio_working_3-way'!K30*'OddsRatio_working_3-way'!L30*'OddsRatio_working_3-way'!M30</f>
        <v>8.0542453423809363E-2</v>
      </c>
      <c r="R30" s="11">
        <f t="shared" si="23"/>
        <v>0</v>
      </c>
      <c r="S30" s="11">
        <f t="shared" si="24"/>
        <v>-0.82997366016233898</v>
      </c>
      <c r="T30" s="11">
        <f t="shared" si="25"/>
        <v>-0.28669211059148153</v>
      </c>
      <c r="U30" s="11">
        <f>'OddsRatio_working_3-way'!S30-'OddsRatio_working_3-way'!R30^2/3</f>
        <v>-0.82997366016233898</v>
      </c>
      <c r="V30" s="11">
        <f>'OddsRatio_working_3-way'!S30*'OddsRatio_working_3-way'!R30/3-2*'OddsRatio_working_3-way'!R30^3/27-'OddsRatio_working_3-way'!T30</f>
        <v>0.28669211059148153</v>
      </c>
      <c r="W30" s="11">
        <f>'OddsRatio_working_3-way'!V30^2+4*'OddsRatio_working_3-way'!U30^3/27</f>
        <v>-2.5087544927524658E-3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0.14551728485660281</v>
      </c>
      <c r="Y30" s="11">
        <f>IF('OddsRatio_working_3-way'!W30&gt;=0,IF('OddsRatio_working_3-way'!V30+SQRT('OddsRatio_working_3-way'!W30)&gt;0,0,PI()),ACOS('OddsRatio_working_3-way'!V30/(2*'OddsRatio_working_3-way'!X30)))</f>
        <v>0.17296254297662261</v>
      </c>
      <c r="Z30" s="11">
        <f>'OddsRatio_working_3-way'!X30^(1/3)*COS('OddsRatio_working_3-way'!Y30/3)</f>
        <v>0.52510883930544383</v>
      </c>
      <c r="AA30" s="11">
        <f>'OddsRatio_working_3-way'!X30^(1/3)*COS(('OddsRatio_working_3-way'!Y30+2*PI())/3)</f>
        <v>-0.28880218533005014</v>
      </c>
      <c r="AB30" s="11">
        <f>'OddsRatio_working_3-way'!X30^(1/3)*COS(('OddsRatio_working_3-way'!Y30+4*PI())/3)</f>
        <v>-0.23630665397539397</v>
      </c>
      <c r="AC30" s="11">
        <f>'OddsRatio_working_3-way'!X30^(1/3)*SIN('OddsRatio_working_3-way'!Y30/3)</f>
        <v>3.0308309158863376E-2</v>
      </c>
      <c r="AD30" s="11">
        <f>'OddsRatio_working_3-way'!X30^(1/3)*SIN(('OddsRatio_working_3-way'!Y30+2*PI())/3)</f>
        <v>0.43960344001084323</v>
      </c>
      <c r="AE30" s="11">
        <f>'OddsRatio_working_3-way'!X30^(1/3)*SIN(('OddsRatio_working_3-way'!Y30+4*PI())/3)</f>
        <v>-0.46991174916970641</v>
      </c>
      <c r="AF30" s="11">
        <f>-'OddsRatio_working_3-way'!U30/(3*'OddsRatio_working_3-way'!X30^(1/3))*COS(('OddsRatio_working_3-way'!Y30)/3)</f>
        <v>0.52510883930544383</v>
      </c>
      <c r="AG30" s="11">
        <f>-'OddsRatio_working_3-way'!U30/(3*'OddsRatio_working_3-way'!X30^(1/3))*COS(('OddsRatio_working_3-way'!Y30+2*PI())/3)</f>
        <v>-0.28880218533005014</v>
      </c>
      <c r="AH30" s="11">
        <f>-'OddsRatio_working_3-way'!U30/(3*'OddsRatio_working_3-way'!X30^(1/3))*COS(('OddsRatio_working_3-way'!Y30+4*PI())/3)</f>
        <v>-0.23630665397539397</v>
      </c>
      <c r="AI30" s="11">
        <f>'OddsRatio_working_3-way'!U30/(3*'OddsRatio_working_3-way'!X30^(1/3))*SIN(('OddsRatio_working_3-way'!Y30)/3)</f>
        <v>-3.0308309158863376E-2</v>
      </c>
      <c r="AJ30" s="11">
        <f>'OddsRatio_working_3-way'!U30/(3*'OddsRatio_working_3-way'!X30^(1/3))*SIN(('OddsRatio_working_3-way'!Y30+2*PI())/3)</f>
        <v>-0.43960344001084323</v>
      </c>
      <c r="AK30" s="11">
        <f>'OddsRatio_working_3-way'!U30/(3*'OddsRatio_working_3-way'!X30^(1/3))*SIN(('OddsRatio_working_3-way'!Y30+4*PI())/3)</f>
        <v>0.46991174916970641</v>
      </c>
      <c r="AL30" s="11">
        <f>'OddsRatio_working_3-way'!Z30+'OddsRatio_working_3-way'!AF30</f>
        <v>1.0502176786108877</v>
      </c>
      <c r="AM30" s="11">
        <f>'OddsRatio_working_3-way'!AA30+'OddsRatio_working_3-way'!AG30</f>
        <v>-0.57760437066010029</v>
      </c>
      <c r="AN30" s="11">
        <f>'OddsRatio_working_3-way'!AB30+'OddsRatio_working_3-way'!AH30</f>
        <v>-0.47261330795078793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1.0502176786108877</v>
      </c>
      <c r="AS30" s="11">
        <f>IF(('OddsRatio_working_3-way'!X30=0),IF(Q30&gt;0,-Q30^(1/3),(-Q30)^(1/3)),'OddsRatio_working_3-way'!AM30-'OddsRatio_working_3-way'!R30/3)</f>
        <v>-0.57760437066010029</v>
      </c>
      <c r="AT30" s="11">
        <f>IF(('OddsRatio_working_3-way'!X30=0),IF(Q30&gt;0,-Q30^(1/3),(-Q30)^(1/3)),'OddsRatio_working_3-way'!AN30-'OddsRatio_working_3-way'!R30/3)</f>
        <v>-0.47261330795078793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1.81</v>
      </c>
      <c r="B31" s="4">
        <f>IF('True_Odds_Calculator_3-way'!B32="","",'True_Odds_Calculator_3-way'!B32)</f>
        <v>3.62</v>
      </c>
      <c r="C31" s="4">
        <f>IF('True_Odds_Calculator_3-way'!C32="","",'True_Odds_Calculator_3-way'!C32)</f>
        <v>4.8</v>
      </c>
      <c r="D31" s="9">
        <f t="shared" si="13"/>
        <v>0.53734933061666235</v>
      </c>
      <c r="E31" s="9">
        <f t="shared" si="14"/>
        <v>0.26420636300449607</v>
      </c>
      <c r="F31" s="9">
        <f t="shared" si="15"/>
        <v>0.19844430637884158</v>
      </c>
      <c r="G31" s="9">
        <f t="shared" si="16"/>
        <v>1.0629466407818469</v>
      </c>
      <c r="H31" s="9">
        <f t="shared" si="17"/>
        <v>1.8609867790332957</v>
      </c>
      <c r="I31" s="9">
        <f t="shared" si="18"/>
        <v>3.7849201988484387</v>
      </c>
      <c r="J31" s="9">
        <f t="shared" si="19"/>
        <v>5.0391972349710175</v>
      </c>
      <c r="K31" s="11">
        <f t="shared" si="20"/>
        <v>0.5524861878453039</v>
      </c>
      <c r="L31" s="11">
        <f t="shared" si="21"/>
        <v>0.27624309392265195</v>
      </c>
      <c r="M31" s="11">
        <f t="shared" si="22"/>
        <v>0.20833333333333334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-0.25641387625530354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0.22988461890662681</v>
      </c>
      <c r="Q31" s="11">
        <f>2*'OddsRatio_working_3-way'!K31*'OddsRatio_working_3-way'!L31*'OddsRatio_working_3-way'!M31</f>
        <v>6.3591872449965933E-2</v>
      </c>
      <c r="R31" s="11">
        <f t="shared" si="23"/>
        <v>0</v>
      </c>
      <c r="S31" s="11">
        <f t="shared" si="24"/>
        <v>-0.896537356963231</v>
      </c>
      <c r="T31" s="11">
        <f t="shared" si="25"/>
        <v>-0.24800480137295466</v>
      </c>
      <c r="U31" s="11">
        <f>'OddsRatio_working_3-way'!S31-'OddsRatio_working_3-way'!R31^2/3</f>
        <v>-0.896537356963231</v>
      </c>
      <c r="V31" s="11">
        <f>'OddsRatio_working_3-way'!S31*'OddsRatio_working_3-way'!R31/3-2*'OddsRatio_working_3-way'!R31^3/27-'OddsRatio_working_3-way'!T31</f>
        <v>0.24800480137295466</v>
      </c>
      <c r="W31" s="11">
        <f>'OddsRatio_working_3-way'!V31^2+4*'OddsRatio_working_3-way'!U31^3/27</f>
        <v>-4.5251856810817434E-2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0.1633693960897023</v>
      </c>
      <c r="Y31" s="11">
        <f>IF('OddsRatio_working_3-way'!W31&gt;=0,IF('OddsRatio_working_3-way'!V31+SQRT('OddsRatio_working_3-way'!W31)&gt;0,0,PI()),ACOS('OddsRatio_working_3-way'!V31/(2*'OddsRatio_working_3-way'!X31)))</f>
        <v>0.70897319336373177</v>
      </c>
      <c r="Z31" s="11">
        <f>'OddsRatio_working_3-way'!X31^(1/3)*COS('OddsRatio_working_3-way'!Y31/3)</f>
        <v>0.53147332039092354</v>
      </c>
      <c r="AA31" s="11">
        <f>'OddsRatio_working_3-way'!X31^(1/3)*COS(('OddsRatio_working_3-way'!Y31+2*PI())/3)</f>
        <v>-0.37658079186373233</v>
      </c>
      <c r="AB31" s="11">
        <f>'OddsRatio_working_3-way'!X31^(1/3)*COS(('OddsRatio_working_3-way'!Y31+4*PI())/3)</f>
        <v>-0.15489252852719129</v>
      </c>
      <c r="AC31" s="11">
        <f>'OddsRatio_working_3-way'!X31^(1/3)*SIN('OddsRatio_working_3-way'!Y31/3)</f>
        <v>0.12799177851353272</v>
      </c>
      <c r="AD31" s="11">
        <f>'OddsRatio_working_3-way'!X31^(1/3)*SIN(('OddsRatio_working_3-way'!Y31+2*PI())/3)</f>
        <v>0.3962735076354395</v>
      </c>
      <c r="AE31" s="11">
        <f>'OddsRatio_working_3-way'!X31^(1/3)*SIN(('OddsRatio_working_3-way'!Y31+4*PI())/3)</f>
        <v>-0.52426528614897216</v>
      </c>
      <c r="AF31" s="11">
        <f>-'OddsRatio_working_3-way'!U31/(3*'OddsRatio_working_3-way'!X31^(1/3))*COS(('OddsRatio_working_3-way'!Y31)/3)</f>
        <v>0.53147332039092332</v>
      </c>
      <c r="AG31" s="11">
        <f>-'OddsRatio_working_3-way'!U31/(3*'OddsRatio_working_3-way'!X31^(1/3))*COS(('OddsRatio_working_3-way'!Y31+2*PI())/3)</f>
        <v>-0.37658079186373217</v>
      </c>
      <c r="AH31" s="11">
        <f>-'OddsRatio_working_3-way'!U31/(3*'OddsRatio_working_3-way'!X31^(1/3))*COS(('OddsRatio_working_3-way'!Y31+4*PI())/3)</f>
        <v>-0.15489252852719121</v>
      </c>
      <c r="AI31" s="11">
        <f>'OddsRatio_working_3-way'!U31/(3*'OddsRatio_working_3-way'!X31^(1/3))*SIN(('OddsRatio_working_3-way'!Y31)/3)</f>
        <v>-0.12799177851353266</v>
      </c>
      <c r="AJ31" s="11">
        <f>'OddsRatio_working_3-way'!U31/(3*'OddsRatio_working_3-way'!X31^(1/3))*SIN(('OddsRatio_working_3-way'!Y31+2*PI())/3)</f>
        <v>-0.39627350763543934</v>
      </c>
      <c r="AK31" s="11">
        <f>'OddsRatio_working_3-way'!U31/(3*'OddsRatio_working_3-way'!X31^(1/3))*SIN(('OddsRatio_working_3-way'!Y31+4*PI())/3)</f>
        <v>0.52426528614897194</v>
      </c>
      <c r="AL31" s="11">
        <f>'OddsRatio_working_3-way'!Z31+'OddsRatio_working_3-way'!AF31</f>
        <v>1.0629466407818469</v>
      </c>
      <c r="AM31" s="11">
        <f>'OddsRatio_working_3-way'!AA31+'OddsRatio_working_3-way'!AG31</f>
        <v>-0.75316158372746456</v>
      </c>
      <c r="AN31" s="11">
        <f>'OddsRatio_working_3-way'!AB31+'OddsRatio_working_3-way'!AH31</f>
        <v>-0.30978505705438253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1.0629466407818469</v>
      </c>
      <c r="AS31" s="11">
        <f>IF(('OddsRatio_working_3-way'!X31=0),IF(Q31&gt;0,-Q31^(1/3),(-Q31)^(1/3)),'OddsRatio_working_3-way'!AM31-'OddsRatio_working_3-way'!R31/3)</f>
        <v>-0.75316158372746456</v>
      </c>
      <c r="AT31" s="11">
        <f>IF(('OddsRatio_working_3-way'!X31=0),IF(Q31&gt;0,-Q31^(1/3),(-Q31)^(1/3)),'OddsRatio_working_3-way'!AN31-'OddsRatio_working_3-way'!R31/3)</f>
        <v>-0.30978505705438253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2.2000000000000002</v>
      </c>
      <c r="B32" s="4">
        <f>IF('True_Odds_Calculator_3-way'!B33="","",'True_Odds_Calculator_3-way'!B33)</f>
        <v>3.56</v>
      </c>
      <c r="C32" s="4">
        <f>IF('True_Odds_Calculator_3-way'!C33="","",'True_Odds_Calculator_3-way'!C33)</f>
        <v>3.23</v>
      </c>
      <c r="D32" s="9">
        <f t="shared" si="13"/>
        <v>0.43760489213607556</v>
      </c>
      <c r="E32" s="9">
        <f t="shared" si="14"/>
        <v>0.26725903101647486</v>
      </c>
      <c r="F32" s="9">
        <f t="shared" si="15"/>
        <v>0.29513607684744941</v>
      </c>
      <c r="G32" s="9">
        <f t="shared" si="16"/>
        <v>1.070972007645816</v>
      </c>
      <c r="H32" s="9">
        <f t="shared" si="17"/>
        <v>2.2851664091749795</v>
      </c>
      <c r="I32" s="9">
        <f t="shared" si="18"/>
        <v>3.7416883395732894</v>
      </c>
      <c r="J32" s="9">
        <f t="shared" si="19"/>
        <v>3.3882675770501693</v>
      </c>
      <c r="K32" s="11">
        <f t="shared" si="20"/>
        <v>0.45454545454545453</v>
      </c>
      <c r="L32" s="11">
        <f t="shared" si="21"/>
        <v>0.2808988764044944</v>
      </c>
      <c r="M32" s="11">
        <f t="shared" si="22"/>
        <v>0.30959752321981426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-0.27080138006495524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0.23678360113466387</v>
      </c>
      <c r="Q32" s="11">
        <f>2*'OddsRatio_working_3-way'!K32*'OddsRatio_working_3-way'!L32*'OddsRatio_working_3-way'!M32</f>
        <v>7.9059633100054719E-2</v>
      </c>
      <c r="R32" s="11">
        <f t="shared" si="23"/>
        <v>0</v>
      </c>
      <c r="S32" s="11">
        <f t="shared" si="24"/>
        <v>-0.87438107249626362</v>
      </c>
      <c r="T32" s="11">
        <f t="shared" si="25"/>
        <v>-0.29194693572496283</v>
      </c>
      <c r="U32" s="11">
        <f>'OddsRatio_working_3-way'!S32-'OddsRatio_working_3-way'!R32^2/3</f>
        <v>-0.87438107249626362</v>
      </c>
      <c r="V32" s="11">
        <f>'OddsRatio_working_3-way'!S32*'OddsRatio_working_3-way'!R32/3-2*'OddsRatio_working_3-way'!R32^3/27-'OddsRatio_working_3-way'!T32</f>
        <v>0.29194693572496283</v>
      </c>
      <c r="W32" s="11">
        <f>'OddsRatio_working_3-way'!V32^2+4*'OddsRatio_working_3-way'!U32^3/27</f>
        <v>-1.380421356744238E-2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0.15735090311675839</v>
      </c>
      <c r="Y32" s="11">
        <f>IF('OddsRatio_working_3-way'!W32&gt;=0,IF('OddsRatio_working_3-way'!V32+SQRT('OddsRatio_working_3-way'!W32)&gt;0,0,PI()),ACOS('OddsRatio_working_3-way'!V32/(2*'OddsRatio_working_3-way'!X32)))</f>
        <v>0.38260867066486592</v>
      </c>
      <c r="Z32" s="11">
        <f>'OddsRatio_working_3-way'!X32^(1/3)*COS('OddsRatio_working_3-way'!Y32/3)</f>
        <v>0.53548600382290801</v>
      </c>
      <c r="AA32" s="11">
        <f>'OddsRatio_working_3-way'!X32^(1/3)*COS(('OddsRatio_working_3-way'!Y32+2*PI())/3)</f>
        <v>-0.32720999196808359</v>
      </c>
      <c r="AB32" s="11">
        <f>'OddsRatio_working_3-way'!X32^(1/3)*COS(('OddsRatio_working_3-way'!Y32+4*PI())/3)</f>
        <v>-0.20827601185482475</v>
      </c>
      <c r="AC32" s="11">
        <f>'OddsRatio_working_3-way'!X32^(1/3)*SIN('OddsRatio_working_3-way'!Y32/3)</f>
        <v>6.8666565434183785E-2</v>
      </c>
      <c r="AD32" s="11">
        <f>'OddsRatio_working_3-way'!X32^(1/3)*SIN(('OddsRatio_working_3-way'!Y32+2*PI())/3)</f>
        <v>0.42941119996455751</v>
      </c>
      <c r="AE32" s="11">
        <f>'OddsRatio_working_3-way'!X32^(1/3)*SIN(('OddsRatio_working_3-way'!Y32+4*PI())/3)</f>
        <v>-0.49807776539874116</v>
      </c>
      <c r="AF32" s="11">
        <f>-'OddsRatio_working_3-way'!U32/(3*'OddsRatio_working_3-way'!X32^(1/3))*COS(('OddsRatio_working_3-way'!Y32)/3)</f>
        <v>0.53548600382290801</v>
      </c>
      <c r="AG32" s="11">
        <f>-'OddsRatio_working_3-way'!U32/(3*'OddsRatio_working_3-way'!X32^(1/3))*COS(('OddsRatio_working_3-way'!Y32+2*PI())/3)</f>
        <v>-0.32720999196808359</v>
      </c>
      <c r="AH32" s="11">
        <f>-'OddsRatio_working_3-way'!U32/(3*'OddsRatio_working_3-way'!X32^(1/3))*COS(('OddsRatio_working_3-way'!Y32+4*PI())/3)</f>
        <v>-0.20827601185482475</v>
      </c>
      <c r="AI32" s="11">
        <f>'OddsRatio_working_3-way'!U32/(3*'OddsRatio_working_3-way'!X32^(1/3))*SIN(('OddsRatio_working_3-way'!Y32)/3)</f>
        <v>-6.8666565434183785E-2</v>
      </c>
      <c r="AJ32" s="11">
        <f>'OddsRatio_working_3-way'!U32/(3*'OddsRatio_working_3-way'!X32^(1/3))*SIN(('OddsRatio_working_3-way'!Y32+2*PI())/3)</f>
        <v>-0.42941119996455751</v>
      </c>
      <c r="AK32" s="11">
        <f>'OddsRatio_working_3-way'!U32/(3*'OddsRatio_working_3-way'!X32^(1/3))*SIN(('OddsRatio_working_3-way'!Y32+4*PI())/3)</f>
        <v>0.49807776539874116</v>
      </c>
      <c r="AL32" s="11">
        <f>'OddsRatio_working_3-way'!Z32+'OddsRatio_working_3-way'!AF32</f>
        <v>1.070972007645816</v>
      </c>
      <c r="AM32" s="11">
        <f>'OddsRatio_working_3-way'!AA32+'OddsRatio_working_3-way'!AG32</f>
        <v>-0.65441998393616718</v>
      </c>
      <c r="AN32" s="11">
        <f>'OddsRatio_working_3-way'!AB32+'OddsRatio_working_3-way'!AH32</f>
        <v>-0.4165520237096495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1.070972007645816</v>
      </c>
      <c r="AS32" s="11">
        <f>IF(('OddsRatio_working_3-way'!X32=0),IF(Q32&gt;0,-Q32^(1/3),(-Q32)^(1/3)),'OddsRatio_working_3-way'!AM32-'OddsRatio_working_3-way'!R32/3)</f>
        <v>-0.65441998393616718</v>
      </c>
      <c r="AT32" s="11">
        <f>IF(('OddsRatio_working_3-way'!X32=0),IF(Q32&gt;0,-Q32^(1/3),(-Q32)^(1/3)),'OddsRatio_working_3-way'!AN32-'OddsRatio_working_3-way'!R32/3)</f>
        <v>-0.4165520237096495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2.37</v>
      </c>
      <c r="B33" s="4">
        <f>IF('True_Odds_Calculator_3-way'!B34="","",'True_Odds_Calculator_3-way'!B34)</f>
        <v>3.73</v>
      </c>
      <c r="C33" s="4">
        <f>IF('True_Odds_Calculator_3-way'!C34="","",'True_Odds_Calculator_3-way'!C34)</f>
        <v>2.82</v>
      </c>
      <c r="D33" s="9">
        <f t="shared" si="13"/>
        <v>0.40558884237851867</v>
      </c>
      <c r="E33" s="9">
        <f t="shared" si="14"/>
        <v>0.25507570907911731</v>
      </c>
      <c r="F33" s="9">
        <f t="shared" si="15"/>
        <v>0.33933544854236397</v>
      </c>
      <c r="G33" s="9">
        <f t="shared" si="16"/>
        <v>1.0697452988192013</v>
      </c>
      <c r="H33" s="9">
        <f t="shared" si="17"/>
        <v>2.4655510593823062</v>
      </c>
      <c r="I33" s="9">
        <f t="shared" si="18"/>
        <v>3.9204046657764189</v>
      </c>
      <c r="J33" s="9">
        <f t="shared" si="19"/>
        <v>2.9469364438509467</v>
      </c>
      <c r="K33" s="11">
        <f t="shared" si="20"/>
        <v>0.42194092827004215</v>
      </c>
      <c r="L33" s="11">
        <f t="shared" si="21"/>
        <v>0.26809651474530832</v>
      </c>
      <c r="M33" s="11">
        <f t="shared" si="22"/>
        <v>0.3546099290780142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-0.27305385733818843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0.23747364624176692</v>
      </c>
      <c r="Q33" s="11">
        <f>2*'OddsRatio_working_3-way'!K33*'OddsRatio_working_3-way'!L33*'OddsRatio_working_3-way'!M33</f>
        <v>8.0227583189786122E-2</v>
      </c>
      <c r="R33" s="11">
        <f t="shared" si="23"/>
        <v>0</v>
      </c>
      <c r="S33" s="11">
        <f t="shared" si="24"/>
        <v>-0.86969526289330545</v>
      </c>
      <c r="T33" s="11">
        <f t="shared" si="25"/>
        <v>-0.2938159671936843</v>
      </c>
      <c r="U33" s="11">
        <f>'OddsRatio_working_3-way'!S33-'OddsRatio_working_3-way'!R33^2/3</f>
        <v>-0.86969526289330545</v>
      </c>
      <c r="V33" s="11">
        <f>'OddsRatio_working_3-way'!S33*'OddsRatio_working_3-way'!R33/3-2*'OddsRatio_working_3-way'!R33^3/27-'OddsRatio_working_3-way'!T33</f>
        <v>0.2938159671936843</v>
      </c>
      <c r="W33" s="11">
        <f>'OddsRatio_working_3-way'!V33^2+4*'OddsRatio_working_3-way'!U33^3/27</f>
        <v>-1.1125699762840918E-2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0.15608773361542627</v>
      </c>
      <c r="Y33" s="11">
        <f>IF('OddsRatio_working_3-way'!W33&gt;=0,IF('OddsRatio_working_3-way'!V33+SQRT('OddsRatio_working_3-way'!W33)&gt;0,0,PI()),ACOS('OddsRatio_working_3-way'!V33/(2*'OddsRatio_working_3-way'!X33)))</f>
        <v>0.34466550848565758</v>
      </c>
      <c r="Z33" s="11">
        <f>'OddsRatio_working_3-way'!X33^(1/3)*COS('OddsRatio_working_3-way'!Y33/3)</f>
        <v>0.53487264940960066</v>
      </c>
      <c r="AA33" s="11">
        <f>'OddsRatio_working_3-way'!X33^(1/3)*COS(('OddsRatio_working_3-way'!Y33+2*PI())/3)</f>
        <v>-0.32088959783650101</v>
      </c>
      <c r="AB33" s="11">
        <f>'OddsRatio_working_3-way'!X33^(1/3)*COS(('OddsRatio_working_3-way'!Y33+4*PI())/3)</f>
        <v>-0.21398305157309971</v>
      </c>
      <c r="AC33" s="11">
        <f>'OddsRatio_working_3-way'!X33^(1/3)*SIN('OddsRatio_working_3-way'!Y33/3)</f>
        <v>6.172252326330803E-2</v>
      </c>
      <c r="AD33" s="11">
        <f>'OddsRatio_working_3-way'!X33^(1/3)*SIN(('OddsRatio_working_3-way'!Y33+2*PI())/3)</f>
        <v>0.43235204054654791</v>
      </c>
      <c r="AE33" s="11">
        <f>'OddsRatio_working_3-way'!X33^(1/3)*SIN(('OddsRatio_working_3-way'!Y33+4*PI())/3)</f>
        <v>-0.49407456380985582</v>
      </c>
      <c r="AF33" s="11">
        <f>-'OddsRatio_working_3-way'!U33/(3*'OddsRatio_working_3-way'!X33^(1/3))*COS(('OddsRatio_working_3-way'!Y33)/3)</f>
        <v>0.53487264940960066</v>
      </c>
      <c r="AG33" s="11">
        <f>-'OddsRatio_working_3-way'!U33/(3*'OddsRatio_working_3-way'!X33^(1/3))*COS(('OddsRatio_working_3-way'!Y33+2*PI())/3)</f>
        <v>-0.32088959783650101</v>
      </c>
      <c r="AH33" s="11">
        <f>-'OddsRatio_working_3-way'!U33/(3*'OddsRatio_working_3-way'!X33^(1/3))*COS(('OddsRatio_working_3-way'!Y33+4*PI())/3)</f>
        <v>-0.21398305157309971</v>
      </c>
      <c r="AI33" s="11">
        <f>'OddsRatio_working_3-way'!U33/(3*'OddsRatio_working_3-way'!X33^(1/3))*SIN(('OddsRatio_working_3-way'!Y33)/3)</f>
        <v>-6.172252326330803E-2</v>
      </c>
      <c r="AJ33" s="11">
        <f>'OddsRatio_working_3-way'!U33/(3*'OddsRatio_working_3-way'!X33^(1/3))*SIN(('OddsRatio_working_3-way'!Y33+2*PI())/3)</f>
        <v>-0.43235204054654791</v>
      </c>
      <c r="AK33" s="11">
        <f>'OddsRatio_working_3-way'!U33/(3*'OddsRatio_working_3-way'!X33^(1/3))*SIN(('OddsRatio_working_3-way'!Y33+4*PI())/3)</f>
        <v>0.49407456380985582</v>
      </c>
      <c r="AL33" s="11">
        <f>'OddsRatio_working_3-way'!Z33+'OddsRatio_working_3-way'!AF33</f>
        <v>1.0697452988192013</v>
      </c>
      <c r="AM33" s="11">
        <f>'OddsRatio_working_3-way'!AA33+'OddsRatio_working_3-way'!AG33</f>
        <v>-0.64177919567300201</v>
      </c>
      <c r="AN33" s="11">
        <f>'OddsRatio_working_3-way'!AB33+'OddsRatio_working_3-way'!AH33</f>
        <v>-0.42796610314619943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1.0697452988192013</v>
      </c>
      <c r="AS33" s="11">
        <f>IF(('OddsRatio_working_3-way'!X33=0),IF(Q33&gt;0,-Q33^(1/3),(-Q33)^(1/3)),'OddsRatio_working_3-way'!AM33-'OddsRatio_working_3-way'!R33/3)</f>
        <v>-0.64177919567300201</v>
      </c>
      <c r="AT33" s="11">
        <f>IF(('OddsRatio_working_3-way'!X33=0),IF(Q33&gt;0,-Q33^(1/3),(-Q33)^(1/3)),'OddsRatio_working_3-way'!AN33-'OddsRatio_working_3-way'!R33/3)</f>
        <v>-0.42796610314619943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1.75</v>
      </c>
      <c r="B34" s="4">
        <f>IF('True_Odds_Calculator_3-way'!B35="","",'True_Odds_Calculator_3-way'!B35)</f>
        <v>3.71</v>
      </c>
      <c r="C34" s="4">
        <f>IF('True_Odds_Calculator_3-way'!C35="","",'True_Odds_Calculator_3-way'!C35)</f>
        <v>4.87</v>
      </c>
      <c r="D34" s="9">
        <f t="shared" si="13"/>
        <v>0.55239794575123424</v>
      </c>
      <c r="E34" s="9">
        <f t="shared" si="14"/>
        <v>0.25459254753924898</v>
      </c>
      <c r="F34" s="9">
        <f t="shared" si="15"/>
        <v>0.19300950670951669</v>
      </c>
      <c r="G34" s="9">
        <f t="shared" si="16"/>
        <v>1.0803855148062353</v>
      </c>
      <c r="H34" s="9">
        <f t="shared" si="17"/>
        <v>1.8102891361046769</v>
      </c>
      <c r="I34" s="9">
        <f t="shared" si="18"/>
        <v>3.9278447451248986</v>
      </c>
      <c r="J34" s="9">
        <f t="shared" si="19"/>
        <v>5.1810919423001307</v>
      </c>
      <c r="K34" s="11">
        <f t="shared" si="20"/>
        <v>0.5714285714285714</v>
      </c>
      <c r="L34" s="11">
        <f t="shared" si="21"/>
        <v>0.26954177897574122</v>
      </c>
      <c r="M34" s="11">
        <f t="shared" si="22"/>
        <v>0.20533880903490759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-0.24877148565830587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0.23182648752035004</v>
      </c>
      <c r="Q34" s="11">
        <f>2*'OddsRatio_working_3-way'!K34*'OddsRatio_working_3-way'!L34*'OddsRatio_working_3-way'!M34</f>
        <v>6.3254157577175993E-2</v>
      </c>
      <c r="R34" s="11">
        <f t="shared" si="23"/>
        <v>0</v>
      </c>
      <c r="S34" s="11">
        <f t="shared" si="24"/>
        <v>-0.93188528784512614</v>
      </c>
      <c r="T34" s="11">
        <f t="shared" si="25"/>
        <v>-0.25426610855255827</v>
      </c>
      <c r="U34" s="11">
        <f>'OddsRatio_working_3-way'!S34-'OddsRatio_working_3-way'!R34^2/3</f>
        <v>-0.93188528784512614</v>
      </c>
      <c r="V34" s="11">
        <f>'OddsRatio_working_3-way'!S34*'OddsRatio_working_3-way'!R34/3-2*'OddsRatio_working_3-way'!R34^3/27-'OddsRatio_working_3-way'!T34</f>
        <v>0.25426610855255827</v>
      </c>
      <c r="W34" s="11">
        <f>'OddsRatio_working_3-way'!V34^2+4*'OddsRatio_working_3-way'!U34^3/27</f>
        <v>-5.5238920796837815E-2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0.17312580307055558</v>
      </c>
      <c r="Y34" s="11">
        <f>IF('OddsRatio_working_3-way'!W34&gt;=0,IF('OddsRatio_working_3-way'!V34+SQRT('OddsRatio_working_3-way'!W34)&gt;0,0,PI()),ACOS('OddsRatio_working_3-way'!V34/(2*'OddsRatio_working_3-way'!X34)))</f>
        <v>0.74610374700348137</v>
      </c>
      <c r="Z34" s="11">
        <f>'OddsRatio_working_3-way'!X34^(1/3)*COS('OddsRatio_working_3-way'!Y34/3)</f>
        <v>0.54019275740311767</v>
      </c>
      <c r="AA34" s="11">
        <f>'OddsRatio_working_3-way'!X34^(1/3)*COS(('OddsRatio_working_3-way'!Y34+2*PI())/3)</f>
        <v>-0.38890362005575363</v>
      </c>
      <c r="AB34" s="11">
        <f>'OddsRatio_working_3-way'!X34^(1/3)*COS(('OddsRatio_working_3-way'!Y34+4*PI())/3)</f>
        <v>-0.15128913734736413</v>
      </c>
      <c r="AC34" s="11">
        <f>'OddsRatio_working_3-way'!X34^(1/3)*SIN('OddsRatio_working_3-way'!Y34/3)</f>
        <v>0.13718678555504246</v>
      </c>
      <c r="AD34" s="11">
        <f>'OddsRatio_working_3-way'!X34^(1/3)*SIN(('OddsRatio_working_3-way'!Y34+2*PI())/3)</f>
        <v>0.39922725807394305</v>
      </c>
      <c r="AE34" s="11">
        <f>'OddsRatio_working_3-way'!X34^(1/3)*SIN(('OddsRatio_working_3-way'!Y34+4*PI())/3)</f>
        <v>-0.53641404362898537</v>
      </c>
      <c r="AF34" s="11">
        <f>-'OddsRatio_working_3-way'!U34/(3*'OddsRatio_working_3-way'!X34^(1/3))*COS(('OddsRatio_working_3-way'!Y34)/3)</f>
        <v>0.54019275740311767</v>
      </c>
      <c r="AG34" s="11">
        <f>-'OddsRatio_working_3-way'!U34/(3*'OddsRatio_working_3-way'!X34^(1/3))*COS(('OddsRatio_working_3-way'!Y34+2*PI())/3)</f>
        <v>-0.38890362005575363</v>
      </c>
      <c r="AH34" s="11">
        <f>-'OddsRatio_working_3-way'!U34/(3*'OddsRatio_working_3-way'!X34^(1/3))*COS(('OddsRatio_working_3-way'!Y34+4*PI())/3)</f>
        <v>-0.15128913734736413</v>
      </c>
      <c r="AI34" s="11">
        <f>'OddsRatio_working_3-way'!U34/(3*'OddsRatio_working_3-way'!X34^(1/3))*SIN(('OddsRatio_working_3-way'!Y34)/3)</f>
        <v>-0.13718678555504246</v>
      </c>
      <c r="AJ34" s="11">
        <f>'OddsRatio_working_3-way'!U34/(3*'OddsRatio_working_3-way'!X34^(1/3))*SIN(('OddsRatio_working_3-way'!Y34+2*PI())/3)</f>
        <v>-0.39922725807394305</v>
      </c>
      <c r="AK34" s="11">
        <f>'OddsRatio_working_3-way'!U34/(3*'OddsRatio_working_3-way'!X34^(1/3))*SIN(('OddsRatio_working_3-way'!Y34+4*PI())/3)</f>
        <v>0.53641404362898537</v>
      </c>
      <c r="AL34" s="11">
        <f>'OddsRatio_working_3-way'!Z34+'OddsRatio_working_3-way'!AF34</f>
        <v>1.0803855148062353</v>
      </c>
      <c r="AM34" s="11">
        <f>'OddsRatio_working_3-way'!AA34+'OddsRatio_working_3-way'!AG34</f>
        <v>-0.77780724011150726</v>
      </c>
      <c r="AN34" s="11">
        <f>'OddsRatio_working_3-way'!AB34+'OddsRatio_working_3-way'!AH34</f>
        <v>-0.30257827469472826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1.0803855148062353</v>
      </c>
      <c r="AS34" s="11">
        <f>IF(('OddsRatio_working_3-way'!X34=0),IF(Q34&gt;0,-Q34^(1/3),(-Q34)^(1/3)),'OddsRatio_working_3-way'!AM34-'OddsRatio_working_3-way'!R34/3)</f>
        <v>-0.77780724011150726</v>
      </c>
      <c r="AT34" s="11">
        <f>IF(('OddsRatio_working_3-way'!X34=0),IF(Q34&gt;0,-Q34^(1/3),(-Q34)^(1/3)),'OddsRatio_working_3-way'!AN34-'OddsRatio_working_3-way'!R34/3)</f>
        <v>-0.30257827469472826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1.68</v>
      </c>
      <c r="B35" s="4">
        <f>IF('True_Odds_Calculator_3-way'!B36="","",'True_Odds_Calculator_3-way'!B36)</f>
        <v>3.67</v>
      </c>
      <c r="C35" s="4">
        <f>IF('True_Odds_Calculator_3-way'!C36="","",'True_Odds_Calculator_3-way'!C36)</f>
        <v>5.44</v>
      </c>
      <c r="D35" s="9">
        <f t="shared" si="13"/>
        <v>0.5737669254857285</v>
      </c>
      <c r="E35" s="9">
        <f t="shared" si="14"/>
        <v>0.2553072467575403</v>
      </c>
      <c r="F35" s="9">
        <f t="shared" si="15"/>
        <v>0.17092582775673129</v>
      </c>
      <c r="G35" s="9">
        <f t="shared" si="16"/>
        <v>1.092452905582338</v>
      </c>
      <c r="H35" s="9">
        <f t="shared" si="17"/>
        <v>1.7428679757959895</v>
      </c>
      <c r="I35" s="9">
        <f t="shared" si="18"/>
        <v>3.9168492579048415</v>
      </c>
      <c r="J35" s="9">
        <f t="shared" si="19"/>
        <v>5.8504909007855819</v>
      </c>
      <c r="K35" s="11">
        <f t="shared" si="20"/>
        <v>0.59523809523809523</v>
      </c>
      <c r="L35" s="11">
        <f t="shared" si="21"/>
        <v>0.27247956403269757</v>
      </c>
      <c r="M35" s="11">
        <f t="shared" si="22"/>
        <v>0.18382352941176469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-0.24034157259634104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0.23225400514429206</v>
      </c>
      <c r="Q35" s="11">
        <f>2*'OddsRatio_working_3-way'!K35*'OddsRatio_working_3-way'!L35*'OddsRatio_working_3-way'!M35</f>
        <v>5.9628756134606435E-2</v>
      </c>
      <c r="R35" s="11">
        <f t="shared" si="23"/>
        <v>0</v>
      </c>
      <c r="S35" s="11">
        <f t="shared" si="24"/>
        <v>-0.9663496940430184</v>
      </c>
      <c r="T35" s="11">
        <f t="shared" si="25"/>
        <v>-0.24810004981848996</v>
      </c>
      <c r="U35" s="11">
        <f>'OddsRatio_working_3-way'!S35-'OddsRatio_working_3-way'!R35^2/3</f>
        <v>-0.9663496940430184</v>
      </c>
      <c r="V35" s="11">
        <f>'OddsRatio_working_3-way'!S35*'OddsRatio_working_3-way'!R35/3-2*'OddsRatio_working_3-way'!R35^3/27-'OddsRatio_working_3-way'!T35</f>
        <v>0.24810004981848996</v>
      </c>
      <c r="W35" s="11">
        <f>'OddsRatio_working_3-way'!V35^2+4*'OddsRatio_working_3-way'!U35^3/27</f>
        <v>-7.2136440496446533E-2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0.18281826715100419</v>
      </c>
      <c r="Y35" s="11">
        <f>IF('OddsRatio_working_3-way'!W35&gt;=0,IF('OddsRatio_working_3-way'!V35+SQRT('OddsRatio_working_3-way'!W35)&gt;0,0,PI()),ACOS('OddsRatio_working_3-way'!V35/(2*'OddsRatio_working_3-way'!X35)))</f>
        <v>0.82501923978246217</v>
      </c>
      <c r="Z35" s="11">
        <f>'OddsRatio_working_3-way'!X35^(1/3)*COS('OddsRatio_working_3-way'!Y35/3)</f>
        <v>0.54622645279116899</v>
      </c>
      <c r="AA35" s="11">
        <f>'OddsRatio_working_3-way'!X35^(1/3)*COS(('OddsRatio_working_3-way'!Y35+2*PI())/3)</f>
        <v>-0.40658577119089917</v>
      </c>
      <c r="AB35" s="11">
        <f>'OddsRatio_working_3-way'!X35^(1/3)*COS(('OddsRatio_working_3-way'!Y35+4*PI())/3)</f>
        <v>-0.13964068160027016</v>
      </c>
      <c r="AC35" s="11">
        <f>'OddsRatio_working_3-way'!X35^(1/3)*SIN('OddsRatio_working_3-way'!Y35/3)</f>
        <v>0.15412081933399863</v>
      </c>
      <c r="AD35" s="11">
        <f>'OddsRatio_working_3-way'!X35^(1/3)*SIN(('OddsRatio_working_3-way'!Y35+2*PI())/3)</f>
        <v>0.39598557466921436</v>
      </c>
      <c r="AE35" s="11">
        <f>'OddsRatio_working_3-way'!X35^(1/3)*SIN(('OddsRatio_working_3-way'!Y35+4*PI())/3)</f>
        <v>-0.55010639400321293</v>
      </c>
      <c r="AF35" s="11">
        <f>-'OddsRatio_working_3-way'!U35/(3*'OddsRatio_working_3-way'!X35^(1/3))*COS(('OddsRatio_working_3-way'!Y35)/3)</f>
        <v>0.54622645279116899</v>
      </c>
      <c r="AG35" s="11">
        <f>-'OddsRatio_working_3-way'!U35/(3*'OddsRatio_working_3-way'!X35^(1/3))*COS(('OddsRatio_working_3-way'!Y35+2*PI())/3)</f>
        <v>-0.40658577119089917</v>
      </c>
      <c r="AH35" s="11">
        <f>-'OddsRatio_working_3-way'!U35/(3*'OddsRatio_working_3-way'!X35^(1/3))*COS(('OddsRatio_working_3-way'!Y35+4*PI())/3)</f>
        <v>-0.13964068160027016</v>
      </c>
      <c r="AI35" s="11">
        <f>'OddsRatio_working_3-way'!U35/(3*'OddsRatio_working_3-way'!X35^(1/3))*SIN(('OddsRatio_working_3-way'!Y35)/3)</f>
        <v>-0.15412081933399863</v>
      </c>
      <c r="AJ35" s="11">
        <f>'OddsRatio_working_3-way'!U35/(3*'OddsRatio_working_3-way'!X35^(1/3))*SIN(('OddsRatio_working_3-way'!Y35+2*PI())/3)</f>
        <v>-0.39598557466921436</v>
      </c>
      <c r="AK35" s="11">
        <f>'OddsRatio_working_3-way'!U35/(3*'OddsRatio_working_3-way'!X35^(1/3))*SIN(('OddsRatio_working_3-way'!Y35+4*PI())/3)</f>
        <v>0.55010639400321293</v>
      </c>
      <c r="AL35" s="11">
        <f>'OddsRatio_working_3-way'!Z35+'OddsRatio_working_3-way'!AF35</f>
        <v>1.092452905582338</v>
      </c>
      <c r="AM35" s="11">
        <f>'OddsRatio_working_3-way'!AA35+'OddsRatio_working_3-way'!AG35</f>
        <v>-0.81317154238179834</v>
      </c>
      <c r="AN35" s="11">
        <f>'OddsRatio_working_3-way'!AB35+'OddsRatio_working_3-way'!AH35</f>
        <v>-0.27928136320054031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1.092452905582338</v>
      </c>
      <c r="AS35" s="11">
        <f>IF(('OddsRatio_working_3-way'!X35=0),IF(Q35&gt;0,-Q35^(1/3),(-Q35)^(1/3)),'OddsRatio_working_3-way'!AM35-'OddsRatio_working_3-way'!R35/3)</f>
        <v>-0.81317154238179834</v>
      </c>
      <c r="AT35" s="11">
        <f>IF(('OddsRatio_working_3-way'!X35=0),IF(Q35&gt;0,-Q35^(1/3),(-Q35)^(1/3)),'OddsRatio_working_3-way'!AN35-'OddsRatio_working_3-way'!R35/3)</f>
        <v>-0.27928136320054031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2.2599999999999998</v>
      </c>
      <c r="B36" s="4">
        <f>IF('True_Odds_Calculator_3-way'!B37="","",'True_Odds_Calculator_3-way'!B37)</f>
        <v>3.34</v>
      </c>
      <c r="C36" s="4">
        <f>IF('True_Odds_Calculator_3-way'!C37="","",'True_Odds_Calculator_3-way'!C37)</f>
        <v>3.31</v>
      </c>
      <c r="D36" s="9">
        <f t="shared" si="13"/>
        <v>0.42611778391906774</v>
      </c>
      <c r="E36" s="9">
        <f t="shared" si="14"/>
        <v>0.28562105867861265</v>
      </c>
      <c r="F36" s="9">
        <f t="shared" si="15"/>
        <v>0.28826115740231961</v>
      </c>
      <c r="G36" s="9">
        <f t="shared" si="16"/>
        <v>1.0688642751911379</v>
      </c>
      <c r="H36" s="9">
        <f t="shared" si="17"/>
        <v>2.3467689867408335</v>
      </c>
      <c r="I36" s="9">
        <f t="shared" si="18"/>
        <v>3.5011424039472625</v>
      </c>
      <c r="J36" s="9">
        <f t="shared" si="19"/>
        <v>3.4690764756915291</v>
      </c>
      <c r="K36" s="11">
        <f t="shared" si="20"/>
        <v>0.44247787610619471</v>
      </c>
      <c r="L36" s="11">
        <f t="shared" si="21"/>
        <v>0.29940119760479045</v>
      </c>
      <c r="M36" s="11">
        <f t="shared" si="22"/>
        <v>0.30211480362537763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-0.27259349173214664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0.23653999382994834</v>
      </c>
      <c r="Q36" s="11">
        <f>2*'OddsRatio_working_3-way'!K36*'OddsRatio_working_3-way'!L36*'OddsRatio_working_3-way'!M36</f>
        <v>8.0047375238561189E-2</v>
      </c>
      <c r="R36" s="11">
        <f t="shared" si="23"/>
        <v>0</v>
      </c>
      <c r="S36" s="11">
        <f t="shared" si="24"/>
        <v>-0.86773896297705866</v>
      </c>
      <c r="T36" s="11">
        <f t="shared" si="25"/>
        <v>-0.29365108730188105</v>
      </c>
      <c r="U36" s="11">
        <f>'OddsRatio_working_3-way'!S36-'OddsRatio_working_3-way'!R36^2/3</f>
        <v>-0.86773896297705866</v>
      </c>
      <c r="V36" s="11">
        <f>'OddsRatio_working_3-way'!S36*'OddsRatio_working_3-way'!R36/3-2*'OddsRatio_working_3-way'!R36^3/27-'OddsRatio_working_3-way'!T36</f>
        <v>0.29365108730188105</v>
      </c>
      <c r="W36" s="11">
        <f>'OddsRatio_working_3-way'!V36^2+4*'OddsRatio_working_3-way'!U36^3/27</f>
        <v>-1.0566401110972304E-2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0.15556137228160891</v>
      </c>
      <c r="Y36" s="11">
        <f>IF('OddsRatio_working_3-way'!W36&gt;=0,IF('OddsRatio_working_3-way'!V36+SQRT('OddsRatio_working_3-way'!W36)&gt;0,0,PI()),ACOS('OddsRatio_working_3-way'!V36/(2*'OddsRatio_working_3-way'!X36)))</f>
        <v>0.33672069136770988</v>
      </c>
      <c r="Z36" s="11">
        <f>'OddsRatio_working_3-way'!X36^(1/3)*COS('OddsRatio_working_3-way'!Y36/3)</f>
        <v>0.53443213759556896</v>
      </c>
      <c r="AA36" s="11">
        <f>'OddsRatio_working_3-way'!X36^(1/3)*COS(('OddsRatio_working_3-way'!Y36+2*PI())/3)</f>
        <v>-0.31938366863751005</v>
      </c>
      <c r="AB36" s="11">
        <f>'OddsRatio_working_3-way'!X36^(1/3)*COS(('OddsRatio_working_3-way'!Y36+4*PI())/3)</f>
        <v>-0.2150484689580591</v>
      </c>
      <c r="AC36" s="11">
        <f>'OddsRatio_working_3-way'!X36^(1/3)*SIN('OddsRatio_working_3-way'!Y36/3)</f>
        <v>6.023795562088461E-2</v>
      </c>
      <c r="AD36" s="11">
        <f>'OddsRatio_working_3-way'!X36^(1/3)*SIN(('OddsRatio_working_3-way'!Y36+2*PI())/3)</f>
        <v>0.43271282994614108</v>
      </c>
      <c r="AE36" s="11">
        <f>'OddsRatio_working_3-way'!X36^(1/3)*SIN(('OddsRatio_working_3-way'!Y36+4*PI())/3)</f>
        <v>-0.49295078556702548</v>
      </c>
      <c r="AF36" s="11">
        <f>-'OddsRatio_working_3-way'!U36/(3*'OddsRatio_working_3-way'!X36^(1/3))*COS(('OddsRatio_working_3-way'!Y36)/3)</f>
        <v>0.53443213759556907</v>
      </c>
      <c r="AG36" s="11">
        <f>-'OddsRatio_working_3-way'!U36/(3*'OddsRatio_working_3-way'!X36^(1/3))*COS(('OddsRatio_working_3-way'!Y36+2*PI())/3)</f>
        <v>-0.31938366863751011</v>
      </c>
      <c r="AH36" s="11">
        <f>-'OddsRatio_working_3-way'!U36/(3*'OddsRatio_working_3-way'!X36^(1/3))*COS(('OddsRatio_working_3-way'!Y36+4*PI())/3)</f>
        <v>-0.21504846895805912</v>
      </c>
      <c r="AI36" s="11">
        <f>'OddsRatio_working_3-way'!U36/(3*'OddsRatio_working_3-way'!X36^(1/3))*SIN(('OddsRatio_working_3-way'!Y36)/3)</f>
        <v>-6.0237955620884624E-2</v>
      </c>
      <c r="AJ36" s="11">
        <f>'OddsRatio_working_3-way'!U36/(3*'OddsRatio_working_3-way'!X36^(1/3))*SIN(('OddsRatio_working_3-way'!Y36+2*PI())/3)</f>
        <v>-0.43271282994614119</v>
      </c>
      <c r="AK36" s="11">
        <f>'OddsRatio_working_3-way'!U36/(3*'OddsRatio_working_3-way'!X36^(1/3))*SIN(('OddsRatio_working_3-way'!Y36+4*PI())/3)</f>
        <v>0.4929507855670256</v>
      </c>
      <c r="AL36" s="11">
        <f>'OddsRatio_working_3-way'!Z36+'OddsRatio_working_3-way'!AF36</f>
        <v>1.0688642751911379</v>
      </c>
      <c r="AM36" s="11">
        <f>'OddsRatio_working_3-way'!AA36+'OddsRatio_working_3-way'!AG36</f>
        <v>-0.63876733727502022</v>
      </c>
      <c r="AN36" s="11">
        <f>'OddsRatio_working_3-way'!AB36+'OddsRatio_working_3-way'!AH36</f>
        <v>-0.43009693791611825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1.0688642751911379</v>
      </c>
      <c r="AS36" s="11">
        <f>IF(('OddsRatio_working_3-way'!X36=0),IF(Q36&gt;0,-Q36^(1/3),(-Q36)^(1/3)),'OddsRatio_working_3-way'!AM36-'OddsRatio_working_3-way'!R36/3)</f>
        <v>-0.63876733727502022</v>
      </c>
      <c r="AT36" s="11">
        <f>IF(('OddsRatio_working_3-way'!X36=0),IF(Q36&gt;0,-Q36^(1/3),(-Q36)^(1/3)),'OddsRatio_working_3-way'!AN36-'OddsRatio_working_3-way'!R36/3)</f>
        <v>-0.43009693791611825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2.62</v>
      </c>
      <c r="B37" s="4">
        <f>IF('True_Odds_Calculator_3-way'!B38="","",'True_Odds_Calculator_3-way'!B38)</f>
        <v>3.48</v>
      </c>
      <c r="C37" s="4">
        <f>IF('True_Odds_Calculator_3-way'!C38="","",'True_Odds_Calculator_3-way'!C38)</f>
        <v>2.67</v>
      </c>
      <c r="D37" s="9">
        <f t="shared" si="13"/>
        <v>0.36641726820490805</v>
      </c>
      <c r="E37" s="9">
        <f t="shared" si="14"/>
        <v>0.274193331431558</v>
      </c>
      <c r="F37" s="9">
        <f t="shared" si="15"/>
        <v>0.35938940036353384</v>
      </c>
      <c r="G37" s="9">
        <f t="shared" si="16"/>
        <v>1.0673635924457958</v>
      </c>
      <c r="H37" s="9">
        <f t="shared" si="17"/>
        <v>2.7291290197621896</v>
      </c>
      <c r="I37" s="9">
        <f t="shared" si="18"/>
        <v>3.6470617092655742</v>
      </c>
      <c r="J37" s="9">
        <f t="shared" si="19"/>
        <v>2.7824971993844785</v>
      </c>
      <c r="K37" s="11">
        <f t="shared" si="20"/>
        <v>0.38167938931297707</v>
      </c>
      <c r="L37" s="11">
        <f t="shared" si="21"/>
        <v>0.28735632183908044</v>
      </c>
      <c r="M37" s="11">
        <f t="shared" si="22"/>
        <v>0.37453183520599254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-0.27560771462626177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0.23701946665115564</v>
      </c>
      <c r="Q37" s="11">
        <f>2*'OddsRatio_working_3-way'!K37*'OddsRatio_working_3-way'!L37*'OddsRatio_working_3-way'!M37</f>
        <v>8.2155794333156201E-2</v>
      </c>
      <c r="R37" s="11">
        <f t="shared" si="23"/>
        <v>0</v>
      </c>
      <c r="S37" s="11">
        <f t="shared" si="24"/>
        <v>-0.85998850566489482</v>
      </c>
      <c r="T37" s="11">
        <f t="shared" si="25"/>
        <v>-0.29808960335005019</v>
      </c>
      <c r="U37" s="11">
        <f>'OddsRatio_working_3-way'!S37-'OddsRatio_working_3-way'!R37^2/3</f>
        <v>-0.85998850566489482</v>
      </c>
      <c r="V37" s="11">
        <f>'OddsRatio_working_3-way'!S37*'OddsRatio_working_3-way'!R37/3-2*'OddsRatio_working_3-way'!R37^3/27-'OddsRatio_working_3-way'!T37</f>
        <v>0.29808960335005019</v>
      </c>
      <c r="W37" s="11">
        <f>'OddsRatio_working_3-way'!V37^2+4*'OddsRatio_working_3-way'!U37^3/27</f>
        <v>-5.3693286279632296E-3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0.15348187210005737</v>
      </c>
      <c r="Y37" s="11">
        <f>IF('OddsRatio_working_3-way'!W37&gt;=0,IF('OddsRatio_working_3-way'!V37+SQRT('OddsRatio_working_3-way'!W37)&gt;0,0,PI()),ACOS('OddsRatio_working_3-way'!V37/(2*'OddsRatio_working_3-way'!X37)))</f>
        <v>0.24103853059933877</v>
      </c>
      <c r="Z37" s="11">
        <f>'OddsRatio_working_3-way'!X37^(1/3)*COS('OddsRatio_working_3-way'!Y37/3)</f>
        <v>0.53368179622289791</v>
      </c>
      <c r="AA37" s="11">
        <f>'OddsRatio_working_3-way'!X37^(1/3)*COS(('OddsRatio_working_3-way'!Y37+2*PI())/3)</f>
        <v>-0.30405556862523581</v>
      </c>
      <c r="AB37" s="11">
        <f>'OddsRatio_working_3-way'!X37^(1/3)*COS(('OddsRatio_working_3-way'!Y37+4*PI())/3)</f>
        <v>-0.22962622759766221</v>
      </c>
      <c r="AC37" s="11">
        <f>'OddsRatio_working_3-way'!X37^(1/3)*SIN('OddsRatio_working_3-way'!Y37/3)</f>
        <v>4.2971800077876175E-2</v>
      </c>
      <c r="AD37" s="11">
        <f>'OddsRatio_working_3-way'!X37^(1/3)*SIN(('OddsRatio_working_3-way'!Y37+2*PI())/3)</f>
        <v>0.44069609302740159</v>
      </c>
      <c r="AE37" s="11">
        <f>'OddsRatio_working_3-way'!X37^(1/3)*SIN(('OddsRatio_working_3-way'!Y37+4*PI())/3)</f>
        <v>-0.48366789310527764</v>
      </c>
      <c r="AF37" s="11">
        <f>-'OddsRatio_working_3-way'!U37/(3*'OddsRatio_working_3-way'!X37^(1/3))*COS(('OddsRatio_working_3-way'!Y37)/3)</f>
        <v>0.5336817962228978</v>
      </c>
      <c r="AG37" s="11">
        <f>-'OddsRatio_working_3-way'!U37/(3*'OddsRatio_working_3-way'!X37^(1/3))*COS(('OddsRatio_working_3-way'!Y37+2*PI())/3)</f>
        <v>-0.30405556862523575</v>
      </c>
      <c r="AH37" s="11">
        <f>-'OddsRatio_working_3-way'!U37/(3*'OddsRatio_working_3-way'!X37^(1/3))*COS(('OddsRatio_working_3-way'!Y37+4*PI())/3)</f>
        <v>-0.22962622759766216</v>
      </c>
      <c r="AI37" s="11">
        <f>'OddsRatio_working_3-way'!U37/(3*'OddsRatio_working_3-way'!X37^(1/3))*SIN(('OddsRatio_working_3-way'!Y37)/3)</f>
        <v>-4.2971800077876168E-2</v>
      </c>
      <c r="AJ37" s="11">
        <f>'OddsRatio_working_3-way'!U37/(3*'OddsRatio_working_3-way'!X37^(1/3))*SIN(('OddsRatio_working_3-way'!Y37+2*PI())/3)</f>
        <v>-0.44069609302740148</v>
      </c>
      <c r="AK37" s="11">
        <f>'OddsRatio_working_3-way'!U37/(3*'OddsRatio_working_3-way'!X37^(1/3))*SIN(('OddsRatio_working_3-way'!Y37+4*PI())/3)</f>
        <v>0.48366789310527752</v>
      </c>
      <c r="AL37" s="11">
        <f>'OddsRatio_working_3-way'!Z37+'OddsRatio_working_3-way'!AF37</f>
        <v>1.0673635924457958</v>
      </c>
      <c r="AM37" s="11">
        <f>'OddsRatio_working_3-way'!AA37+'OddsRatio_working_3-way'!AG37</f>
        <v>-0.6081111372504715</v>
      </c>
      <c r="AN37" s="11">
        <f>'OddsRatio_working_3-way'!AB37+'OddsRatio_working_3-way'!AH37</f>
        <v>-0.45925245519532437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1.0673635924457958</v>
      </c>
      <c r="AS37" s="11">
        <f>IF(('OddsRatio_working_3-way'!X37=0),IF(Q37&gt;0,-Q37^(1/3),(-Q37)^(1/3)),'OddsRatio_working_3-way'!AM37-'OddsRatio_working_3-way'!R37/3)</f>
        <v>-0.6081111372504715</v>
      </c>
      <c r="AT37" s="11">
        <f>IF(('OddsRatio_working_3-way'!X37=0),IF(Q37&gt;0,-Q37^(1/3),(-Q37)^(1/3)),'OddsRatio_working_3-way'!AN37-'OddsRatio_working_3-way'!R37/3)</f>
        <v>-0.45925245519532437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2.0099999999999998</v>
      </c>
      <c r="B38" s="4">
        <f>IF('True_Odds_Calculator_3-way'!B39="","",'True_Odds_Calculator_3-way'!B39)</f>
        <v>3.62</v>
      </c>
      <c r="C38" s="4">
        <f>IF('True_Odds_Calculator_3-way'!C39="","",'True_Odds_Calculator_3-way'!C39)</f>
        <v>3.66</v>
      </c>
      <c r="D38" s="9">
        <f t="shared" si="13"/>
        <v>0.47922174606757667</v>
      </c>
      <c r="E38" s="9">
        <f t="shared" si="14"/>
        <v>0.26184813271031576</v>
      </c>
      <c r="F38" s="9">
        <f t="shared" si="15"/>
        <v>0.25893012122210746</v>
      </c>
      <c r="G38" s="9">
        <f t="shared" si="16"/>
        <v>1.075957086312501</v>
      </c>
      <c r="H38" s="9">
        <f t="shared" si="17"/>
        <v>2.0867166571756255</v>
      </c>
      <c r="I38" s="9">
        <f t="shared" si="18"/>
        <v>3.8190075661387524</v>
      </c>
      <c r="J38" s="9">
        <f t="shared" si="19"/>
        <v>3.8620458495912526</v>
      </c>
      <c r="K38" s="11">
        <f t="shared" si="20"/>
        <v>0.49751243781094534</v>
      </c>
      <c r="L38" s="11">
        <f t="shared" si="21"/>
        <v>0.27624309392265195</v>
      </c>
      <c r="M38" s="11">
        <f t="shared" si="22"/>
        <v>0.27322404371584696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-0.26431303915768178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0.23619186319406799</v>
      </c>
      <c r="Q38" s="11">
        <f>2*'OddsRatio_working_3-way'!K38*'OddsRatio_working_3-way'!L38*'OddsRatio_working_3-way'!M38</f>
        <v>7.5100751413058192E-2</v>
      </c>
      <c r="R38" s="11">
        <f t="shared" si="23"/>
        <v>0</v>
      </c>
      <c r="S38" s="11">
        <f t="shared" si="24"/>
        <v>-0.89360655057642657</v>
      </c>
      <c r="T38" s="11">
        <f t="shared" si="25"/>
        <v>-0.28413562816420562</v>
      </c>
      <c r="U38" s="11">
        <f>'OddsRatio_working_3-way'!S38-'OddsRatio_working_3-way'!R38^2/3</f>
        <v>-0.89360655057642657</v>
      </c>
      <c r="V38" s="11">
        <f>'OddsRatio_working_3-way'!S38*'OddsRatio_working_3-way'!R38/3-2*'OddsRatio_working_3-way'!R38^3/27-'OddsRatio_working_3-way'!T38</f>
        <v>0.28413562816420562</v>
      </c>
      <c r="W38" s="11">
        <f>'OddsRatio_working_3-way'!V38^2+4*'OddsRatio_working_3-way'!U38^3/27</f>
        <v>-2.498161477643801E-2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0.16256896226579179</v>
      </c>
      <c r="Y38" s="11">
        <f>IF('OddsRatio_working_3-way'!W38&gt;=0,IF('OddsRatio_working_3-way'!V38+SQRT('OddsRatio_working_3-way'!W38)&gt;0,0,PI()),ACOS('OddsRatio_working_3-way'!V38/(2*'OddsRatio_working_3-way'!X38)))</f>
        <v>0.50764322659487093</v>
      </c>
      <c r="Z38" s="11">
        <f>'OddsRatio_working_3-way'!X38^(1/3)*COS('OddsRatio_working_3-way'!Y38/3)</f>
        <v>0.53797854315625049</v>
      </c>
      <c r="AA38" s="11">
        <f>'OddsRatio_working_3-way'!X38^(1/3)*COS(('OddsRatio_working_3-way'!Y38+2*PI())/3)</f>
        <v>-0.34858797113857931</v>
      </c>
      <c r="AB38" s="11">
        <f>'OddsRatio_working_3-way'!X38^(1/3)*COS(('OddsRatio_working_3-way'!Y38+4*PI())/3)</f>
        <v>-0.18939057201767129</v>
      </c>
      <c r="AC38" s="11">
        <f>'OddsRatio_working_3-way'!X38^(1/3)*SIN('OddsRatio_working_3-way'!Y38/3)</f>
        <v>9.1912661236744617E-2</v>
      </c>
      <c r="AD38" s="11">
        <f>'OddsRatio_working_3-way'!X38^(1/3)*SIN(('OddsRatio_working_3-way'!Y38+2*PI())/3)</f>
        <v>0.41994675444588359</v>
      </c>
      <c r="AE38" s="11">
        <f>'OddsRatio_working_3-way'!X38^(1/3)*SIN(('OddsRatio_working_3-way'!Y38+4*PI())/3)</f>
        <v>-0.51185941568262816</v>
      </c>
      <c r="AF38" s="11">
        <f>-'OddsRatio_working_3-way'!U38/(3*'OddsRatio_working_3-way'!X38^(1/3))*COS(('OddsRatio_working_3-way'!Y38)/3)</f>
        <v>0.53797854315625049</v>
      </c>
      <c r="AG38" s="11">
        <f>-'OddsRatio_working_3-way'!U38/(3*'OddsRatio_working_3-way'!X38^(1/3))*COS(('OddsRatio_working_3-way'!Y38+2*PI())/3)</f>
        <v>-0.34858797113857931</v>
      </c>
      <c r="AH38" s="11">
        <f>-'OddsRatio_working_3-way'!U38/(3*'OddsRatio_working_3-way'!X38^(1/3))*COS(('OddsRatio_working_3-way'!Y38+4*PI())/3)</f>
        <v>-0.18939057201767129</v>
      </c>
      <c r="AI38" s="11">
        <f>'OddsRatio_working_3-way'!U38/(3*'OddsRatio_working_3-way'!X38^(1/3))*SIN(('OddsRatio_working_3-way'!Y38)/3)</f>
        <v>-9.1912661236744617E-2</v>
      </c>
      <c r="AJ38" s="11">
        <f>'OddsRatio_working_3-way'!U38/(3*'OddsRatio_working_3-way'!X38^(1/3))*SIN(('OddsRatio_working_3-way'!Y38+2*PI())/3)</f>
        <v>-0.41994675444588359</v>
      </c>
      <c r="AK38" s="11">
        <f>'OddsRatio_working_3-way'!U38/(3*'OddsRatio_working_3-way'!X38^(1/3))*SIN(('OddsRatio_working_3-way'!Y38+4*PI())/3)</f>
        <v>0.51185941568262816</v>
      </c>
      <c r="AL38" s="11">
        <f>'OddsRatio_working_3-way'!Z38+'OddsRatio_working_3-way'!AF38</f>
        <v>1.075957086312501</v>
      </c>
      <c r="AM38" s="11">
        <f>'OddsRatio_working_3-way'!AA38+'OddsRatio_working_3-way'!AG38</f>
        <v>-0.69717594227715862</v>
      </c>
      <c r="AN38" s="11">
        <f>'OddsRatio_working_3-way'!AB38+'OddsRatio_working_3-way'!AH38</f>
        <v>-0.37878114403534258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1.075957086312501</v>
      </c>
      <c r="AS38" s="11">
        <f>IF(('OddsRatio_working_3-way'!X38=0),IF(Q38&gt;0,-Q38^(1/3),(-Q38)^(1/3)),'OddsRatio_working_3-way'!AM38-'OddsRatio_working_3-way'!R38/3)</f>
        <v>-0.69717594227715862</v>
      </c>
      <c r="AT38" s="11">
        <f>IF(('OddsRatio_working_3-way'!X38=0),IF(Q38&gt;0,-Q38^(1/3),(-Q38)^(1/3)),'OddsRatio_working_3-way'!AN38-'OddsRatio_working_3-way'!R38/3)</f>
        <v>-0.37878114403534258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1.33</v>
      </c>
      <c r="B39" s="4">
        <f>IF('True_Odds_Calculator_3-way'!B40="","",'True_Odds_Calculator_3-way'!B40)</f>
        <v>5.46</v>
      </c>
      <c r="C39" s="4">
        <f>IF('True_Odds_Calculator_3-way'!C40="","",'True_Odds_Calculator_3-way'!C40)</f>
        <v>8.44</v>
      </c>
      <c r="D39" s="9">
        <f t="shared" si="13"/>
        <v>0.72826803939064866</v>
      </c>
      <c r="E39" s="9">
        <f t="shared" si="14"/>
        <v>0.16548662901228464</v>
      </c>
      <c r="F39" s="9">
        <f t="shared" si="15"/>
        <v>0.10624533159706674</v>
      </c>
      <c r="G39" s="9">
        <f t="shared" si="16"/>
        <v>1.1306691206079504</v>
      </c>
      <c r="H39" s="9">
        <f t="shared" si="17"/>
        <v>1.3731208098006238</v>
      </c>
      <c r="I39" s="9">
        <f t="shared" si="18"/>
        <v>6.0427842779114593</v>
      </c>
      <c r="J39" s="9">
        <f t="shared" si="19"/>
        <v>9.4121782573231521</v>
      </c>
      <c r="K39" s="11">
        <f t="shared" si="20"/>
        <v>0.75187969924812026</v>
      </c>
      <c r="L39" s="11">
        <f t="shared" si="21"/>
        <v>0.18315018315018314</v>
      </c>
      <c r="M39" s="11">
        <f t="shared" si="22"/>
        <v>0.11848341232227488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-0.17866315703325297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0.19954448383340517</v>
      </c>
      <c r="Q39" s="11">
        <f>2*'OddsRatio_working_3-way'!K39*'OddsRatio_working_3-way'!L39*'OddsRatio_working_3-way'!M39</f>
        <v>3.2631967920426032E-2</v>
      </c>
      <c r="R39" s="11">
        <f t="shared" si="23"/>
        <v>0</v>
      </c>
      <c r="S39" s="11">
        <f t="shared" si="24"/>
        <v>-1.1168753936004039</v>
      </c>
      <c r="T39" s="11">
        <f t="shared" si="25"/>
        <v>-0.18264519928052395</v>
      </c>
      <c r="U39" s="11">
        <f>'OddsRatio_working_3-way'!S39-'OddsRatio_working_3-way'!R39^2/3</f>
        <v>-1.1168753936004039</v>
      </c>
      <c r="V39" s="11">
        <f>'OddsRatio_working_3-way'!S39*'OddsRatio_working_3-way'!R39/3-2*'OddsRatio_working_3-way'!R39^3/27-'OddsRatio_working_3-way'!T39</f>
        <v>0.18264519928052395</v>
      </c>
      <c r="W39" s="11">
        <f>'OddsRatio_working_3-way'!V39^2+4*'OddsRatio_working_3-way'!U39^3/27</f>
        <v>-0.17304106524287452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0.22715651766078429</v>
      </c>
      <c r="Y39" s="11">
        <f>IF('OddsRatio_working_3-way'!W39&gt;=0,IF('OddsRatio_working_3-way'!V39+SQRT('OddsRatio_working_3-way'!W39)&gt;0,0,PI()),ACOS('OddsRatio_working_3-way'!V39/(2*'OddsRatio_working_3-way'!X39)))</f>
        <v>1.1570689534673977</v>
      </c>
      <c r="Z39" s="11">
        <f>'OddsRatio_working_3-way'!X39^(1/3)*COS('OddsRatio_working_3-way'!Y39/3)</f>
        <v>0.56533456030397522</v>
      </c>
      <c r="AA39" s="11">
        <f>'OddsRatio_working_3-way'!X39^(1/3)*COS(('OddsRatio_working_3-way'!Y39+2*PI())/3)</f>
        <v>-0.48145479131537605</v>
      </c>
      <c r="AB39" s="11">
        <f>'OddsRatio_working_3-way'!X39^(1/3)*COS(('OddsRatio_working_3-way'!Y39+4*PI())/3)</f>
        <v>-8.3879768988599265E-2</v>
      </c>
      <c r="AC39" s="11">
        <f>'OddsRatio_working_3-way'!X39^(1/3)*SIN('OddsRatio_working_3-way'!Y39/3)</f>
        <v>0.22954004616343601</v>
      </c>
      <c r="AD39" s="11">
        <f>'OddsRatio_working_3-way'!X39^(1/3)*SIN(('OddsRatio_working_3-way'!Y39+2*PI())/3)</f>
        <v>0.37482406777883009</v>
      </c>
      <c r="AE39" s="11">
        <f>'OddsRatio_working_3-way'!X39^(1/3)*SIN(('OddsRatio_working_3-way'!Y39+4*PI())/3)</f>
        <v>-0.60436411394226619</v>
      </c>
      <c r="AF39" s="11">
        <f>-'OddsRatio_working_3-way'!U39/(3*'OddsRatio_working_3-way'!X39^(1/3))*COS(('OddsRatio_working_3-way'!Y39)/3)</f>
        <v>0.56533456030397522</v>
      </c>
      <c r="AG39" s="11">
        <f>-'OddsRatio_working_3-way'!U39/(3*'OddsRatio_working_3-way'!X39^(1/3))*COS(('OddsRatio_working_3-way'!Y39+2*PI())/3)</f>
        <v>-0.48145479131537605</v>
      </c>
      <c r="AH39" s="11">
        <f>-'OddsRatio_working_3-way'!U39/(3*'OddsRatio_working_3-way'!X39^(1/3))*COS(('OddsRatio_working_3-way'!Y39+4*PI())/3)</f>
        <v>-8.3879768988599265E-2</v>
      </c>
      <c r="AI39" s="11">
        <f>'OddsRatio_working_3-way'!U39/(3*'OddsRatio_working_3-way'!X39^(1/3))*SIN(('OddsRatio_working_3-way'!Y39)/3)</f>
        <v>-0.22954004616343601</v>
      </c>
      <c r="AJ39" s="11">
        <f>'OddsRatio_working_3-way'!U39/(3*'OddsRatio_working_3-way'!X39^(1/3))*SIN(('OddsRatio_working_3-way'!Y39+2*PI())/3)</f>
        <v>-0.37482406777883009</v>
      </c>
      <c r="AK39" s="11">
        <f>'OddsRatio_working_3-way'!U39/(3*'OddsRatio_working_3-way'!X39^(1/3))*SIN(('OddsRatio_working_3-way'!Y39+4*PI())/3)</f>
        <v>0.60436411394226619</v>
      </c>
      <c r="AL39" s="11">
        <f>'OddsRatio_working_3-way'!Z39+'OddsRatio_working_3-way'!AF39</f>
        <v>1.1306691206079504</v>
      </c>
      <c r="AM39" s="11">
        <f>'OddsRatio_working_3-way'!AA39+'OddsRatio_working_3-way'!AG39</f>
        <v>-0.9629095826307521</v>
      </c>
      <c r="AN39" s="11">
        <f>'OddsRatio_working_3-way'!AB39+'OddsRatio_working_3-way'!AH39</f>
        <v>-0.16775953797719853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1.1306691206079504</v>
      </c>
      <c r="AS39" s="11">
        <f>IF(('OddsRatio_working_3-way'!X39=0),IF(Q39&gt;0,-Q39^(1/3),(-Q39)^(1/3)),'OddsRatio_working_3-way'!AM39-'OddsRatio_working_3-way'!R39/3)</f>
        <v>-0.9629095826307521</v>
      </c>
      <c r="AT39" s="11">
        <f>IF(('OddsRatio_working_3-way'!X39=0),IF(Q39&gt;0,-Q39^(1/3),(-Q39)^(1/3)),'OddsRatio_working_3-way'!AN39-'OddsRatio_working_3-way'!R39/3)</f>
        <v>-0.16775953797719853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4.68</v>
      </c>
      <c r="B40" s="4">
        <f>IF('True_Odds_Calculator_3-way'!B41="","",'True_Odds_Calculator_3-way'!B41)</f>
        <v>4.17</v>
      </c>
      <c r="C40" s="4">
        <f>IF('True_Odds_Calculator_3-way'!C41="","",'True_Odds_Calculator_3-way'!C41)</f>
        <v>1.68</v>
      </c>
      <c r="D40" s="9">
        <f t="shared" si="13"/>
        <v>0.20001689968145012</v>
      </c>
      <c r="E40" s="9">
        <f t="shared" si="14"/>
        <v>0.22495728971803267</v>
      </c>
      <c r="F40" s="9">
        <f t="shared" si="15"/>
        <v>0.57502581060051738</v>
      </c>
      <c r="G40" s="9">
        <f t="shared" si="16"/>
        <v>1.086841723820825</v>
      </c>
      <c r="H40" s="9">
        <f t="shared" si="17"/>
        <v>4.9995775436606351</v>
      </c>
      <c r="I40" s="9">
        <f t="shared" si="18"/>
        <v>4.4452882645120146</v>
      </c>
      <c r="J40" s="9">
        <f t="shared" si="19"/>
        <v>1.7390523721981608</v>
      </c>
      <c r="K40" s="11">
        <f t="shared" si="20"/>
        <v>0.21367521367521369</v>
      </c>
      <c r="L40" s="11">
        <f t="shared" si="21"/>
        <v>0.23980815347721823</v>
      </c>
      <c r="M40" s="11">
        <f t="shared" si="22"/>
        <v>0.59523809523809523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-0.2419495417097336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0.22966974405823326</v>
      </c>
      <c r="Q40" s="11">
        <f>2*'OddsRatio_working_3-way'!K40*'OddsRatio_working_3-way'!L40*'OddsRatio_working_3-way'!M40</f>
        <v>6.1001260042027432E-2</v>
      </c>
      <c r="R40" s="11">
        <f t="shared" si="23"/>
        <v>0</v>
      </c>
      <c r="S40" s="11">
        <f t="shared" si="24"/>
        <v>-0.94924645211259628</v>
      </c>
      <c r="T40" s="11">
        <f t="shared" si="25"/>
        <v>-0.25212389166337223</v>
      </c>
      <c r="U40" s="11">
        <f>'OddsRatio_working_3-way'!S40-'OddsRatio_working_3-way'!R40^2/3</f>
        <v>-0.94924645211259628</v>
      </c>
      <c r="V40" s="11">
        <f>'OddsRatio_working_3-way'!S40*'OddsRatio_working_3-way'!R40/3-2*'OddsRatio_working_3-way'!R40^3/27-'OddsRatio_working_3-way'!T40</f>
        <v>0.25212389166337223</v>
      </c>
      <c r="W40" s="11">
        <f>'OddsRatio_working_3-way'!V40^2+4*'OddsRatio_working_3-way'!U40^3/27</f>
        <v>-6.3150045029561633E-2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0.17798630690101239</v>
      </c>
      <c r="Y40" s="11">
        <f>IF('OddsRatio_working_3-way'!W40&gt;=0,IF('OddsRatio_working_3-way'!V40+SQRT('OddsRatio_working_3-way'!W40)&gt;0,0,PI()),ACOS('OddsRatio_working_3-way'!V40/(2*'OddsRatio_working_3-way'!X40)))</f>
        <v>0.78375507642159659</v>
      </c>
      <c r="Z40" s="11">
        <f>'OddsRatio_working_3-way'!X40^(1/3)*COS('OddsRatio_working_3-way'!Y40/3)</f>
        <v>0.5434208619104125</v>
      </c>
      <c r="AA40" s="11">
        <f>'OddsRatio_working_3-way'!X40^(1/3)*COS(('OddsRatio_working_3-way'!Y40+2*PI())/3)</f>
        <v>-0.39753546089185021</v>
      </c>
      <c r="AB40" s="11">
        <f>'OddsRatio_working_3-way'!X40^(1/3)*COS(('OddsRatio_working_3-way'!Y40+4*PI())/3)</f>
        <v>-0.1458854010185619</v>
      </c>
      <c r="AC40" s="11">
        <f>'OddsRatio_working_3-way'!X40^(1/3)*SIN('OddsRatio_working_3-way'!Y40/3)</f>
        <v>0.14529022980942841</v>
      </c>
      <c r="AD40" s="11">
        <f>'OddsRatio_working_3-way'!X40^(1/3)*SIN(('OddsRatio_working_3-way'!Y40+2*PI())/3)</f>
        <v>0.39797115645613856</v>
      </c>
      <c r="AE40" s="11">
        <f>'OddsRatio_working_3-way'!X40^(1/3)*SIN(('OddsRatio_working_3-way'!Y40+4*PI())/3)</f>
        <v>-0.54326138626556686</v>
      </c>
      <c r="AF40" s="11">
        <f>-'OddsRatio_working_3-way'!U40/(3*'OddsRatio_working_3-way'!X40^(1/3))*COS(('OddsRatio_working_3-way'!Y40)/3)</f>
        <v>0.5434208619104125</v>
      </c>
      <c r="AG40" s="11">
        <f>-'OddsRatio_working_3-way'!U40/(3*'OddsRatio_working_3-way'!X40^(1/3))*COS(('OddsRatio_working_3-way'!Y40+2*PI())/3)</f>
        <v>-0.39753546089185021</v>
      </c>
      <c r="AH40" s="11">
        <f>-'OddsRatio_working_3-way'!U40/(3*'OddsRatio_working_3-way'!X40^(1/3))*COS(('OddsRatio_working_3-way'!Y40+4*PI())/3)</f>
        <v>-0.1458854010185619</v>
      </c>
      <c r="AI40" s="11">
        <f>'OddsRatio_working_3-way'!U40/(3*'OddsRatio_working_3-way'!X40^(1/3))*SIN(('OddsRatio_working_3-way'!Y40)/3)</f>
        <v>-0.14529022980942841</v>
      </c>
      <c r="AJ40" s="11">
        <f>'OddsRatio_working_3-way'!U40/(3*'OddsRatio_working_3-way'!X40^(1/3))*SIN(('OddsRatio_working_3-way'!Y40+2*PI())/3)</f>
        <v>-0.39797115645613856</v>
      </c>
      <c r="AK40" s="11">
        <f>'OddsRatio_working_3-way'!U40/(3*'OddsRatio_working_3-way'!X40^(1/3))*SIN(('OddsRatio_working_3-way'!Y40+4*PI())/3)</f>
        <v>0.54326138626556686</v>
      </c>
      <c r="AL40" s="11">
        <f>'OddsRatio_working_3-way'!Z40+'OddsRatio_working_3-way'!AF40</f>
        <v>1.086841723820825</v>
      </c>
      <c r="AM40" s="11">
        <f>'OddsRatio_working_3-way'!AA40+'OddsRatio_working_3-way'!AG40</f>
        <v>-0.79507092178370042</v>
      </c>
      <c r="AN40" s="11">
        <f>'OddsRatio_working_3-way'!AB40+'OddsRatio_working_3-way'!AH40</f>
        <v>-0.2917708020371238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1.086841723820825</v>
      </c>
      <c r="AS40" s="11">
        <f>IF(('OddsRatio_working_3-way'!X40=0),IF(Q40&gt;0,-Q40^(1/3),(-Q40)^(1/3)),'OddsRatio_working_3-way'!AM40-'OddsRatio_working_3-way'!R40/3)</f>
        <v>-0.79507092178370042</v>
      </c>
      <c r="AT40" s="11">
        <f>IF(('OddsRatio_working_3-way'!X40=0),IF(Q40&gt;0,-Q40^(1/3),(-Q40)^(1/3)),'OddsRatio_working_3-way'!AN40-'OddsRatio_working_3-way'!R40/3)</f>
        <v>-0.2917708020371238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1.97</v>
      </c>
      <c r="B41" s="4">
        <f>IF('True_Odds_Calculator_3-way'!B42="","",'True_Odds_Calculator_3-way'!B42)</f>
        <v>3.65</v>
      </c>
      <c r="C41" s="4">
        <f>IF('True_Odds_Calculator_3-way'!C42="","",'True_Odds_Calculator_3-way'!C42)</f>
        <v>3.78</v>
      </c>
      <c r="D41" s="9">
        <f t="shared" si="13"/>
        <v>0.48950379844647646</v>
      </c>
      <c r="E41" s="9">
        <f t="shared" si="14"/>
        <v>0.25979971021447107</v>
      </c>
      <c r="F41" s="9">
        <f t="shared" si="15"/>
        <v>0.25069649133905236</v>
      </c>
      <c r="G41" s="9">
        <f t="shared" si="16"/>
        <v>1.0751392441485967</v>
      </c>
      <c r="H41" s="9">
        <f t="shared" si="17"/>
        <v>2.0428850668241392</v>
      </c>
      <c r="I41" s="9">
        <f t="shared" si="18"/>
        <v>3.8491189969937816</v>
      </c>
      <c r="J41" s="9">
        <f t="shared" si="19"/>
        <v>3.9888870987330987</v>
      </c>
      <c r="K41" s="11">
        <f t="shared" si="20"/>
        <v>0.50761421319796951</v>
      </c>
      <c r="L41" s="11">
        <f t="shared" si="21"/>
        <v>0.27397260273972601</v>
      </c>
      <c r="M41" s="11">
        <f t="shared" si="22"/>
        <v>0.26455026455026459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-0.26291266879543074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0.2354664756444883</v>
      </c>
      <c r="Q41" s="11">
        <f>2*'OddsRatio_working_3-way'!K41*'OddsRatio_working_3-way'!L41*'OddsRatio_working_3-way'!M41</f>
        <v>7.3583273638902588E-2</v>
      </c>
      <c r="R41" s="11">
        <f t="shared" si="23"/>
        <v>0</v>
      </c>
      <c r="S41" s="11">
        <f t="shared" si="24"/>
        <v>-0.89560718668791883</v>
      </c>
      <c r="T41" s="11">
        <f t="shared" si="25"/>
        <v>-0.27987724583997459</v>
      </c>
      <c r="U41" s="11">
        <f>'OddsRatio_working_3-way'!S41-'OddsRatio_working_3-way'!R41^2/3</f>
        <v>-0.89560718668791883</v>
      </c>
      <c r="V41" s="11">
        <f>'OddsRatio_working_3-way'!S41*'OddsRatio_working_3-way'!R41/3-2*'OddsRatio_working_3-way'!R41^3/27-'OddsRatio_working_3-way'!T41</f>
        <v>0.27987724583997459</v>
      </c>
      <c r="W41" s="11">
        <f>'OddsRatio_working_3-way'!V41^2+4*'OddsRatio_working_3-way'!U41^3/27</f>
        <v>-2.809502063408377E-2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0.16311521493491443</v>
      </c>
      <c r="Y41" s="11">
        <f>IF('OddsRatio_working_3-way'!W41&gt;=0,IF('OddsRatio_working_3-way'!V41+SQRT('OddsRatio_working_3-way'!W41)&gt;0,0,PI()),ACOS('OddsRatio_working_3-way'!V41/(2*'OddsRatio_working_3-way'!X41)))</f>
        <v>0.53960294913454776</v>
      </c>
      <c r="Z41" s="11">
        <f>'OddsRatio_working_3-way'!X41^(1/3)*COS('OddsRatio_working_3-way'!Y41/3)</f>
        <v>0.53756962207429837</v>
      </c>
      <c r="AA41" s="11">
        <f>'OddsRatio_working_3-way'!X41^(1/3)*COS(('OddsRatio_working_3-way'!Y41+2*PI())/3)</f>
        <v>-0.35343687976055194</v>
      </c>
      <c r="AB41" s="11">
        <f>'OddsRatio_working_3-way'!X41^(1/3)*COS(('OddsRatio_working_3-way'!Y41+4*PI())/3)</f>
        <v>-0.18413274231374641</v>
      </c>
      <c r="AC41" s="11">
        <f>'OddsRatio_working_3-way'!X41^(1/3)*SIN('OddsRatio_working_3-way'!Y41/3)</f>
        <v>9.7747789329830609E-2</v>
      </c>
      <c r="AD41" s="11">
        <f>'OddsRatio_working_3-way'!X41^(1/3)*SIN(('OddsRatio_working_3-way'!Y41+2*PI())/3)</f>
        <v>0.41667505435422714</v>
      </c>
      <c r="AE41" s="11">
        <f>'OddsRatio_working_3-way'!X41^(1/3)*SIN(('OddsRatio_working_3-way'!Y41+4*PI())/3)</f>
        <v>-0.51442284368405766</v>
      </c>
      <c r="AF41" s="11">
        <f>-'OddsRatio_working_3-way'!U41/(3*'OddsRatio_working_3-way'!X41^(1/3))*COS(('OddsRatio_working_3-way'!Y41)/3)</f>
        <v>0.53756962207429837</v>
      </c>
      <c r="AG41" s="11">
        <f>-'OddsRatio_working_3-way'!U41/(3*'OddsRatio_working_3-way'!X41^(1/3))*COS(('OddsRatio_working_3-way'!Y41+2*PI())/3)</f>
        <v>-0.35343687976055194</v>
      </c>
      <c r="AH41" s="11">
        <f>-'OddsRatio_working_3-way'!U41/(3*'OddsRatio_working_3-way'!X41^(1/3))*COS(('OddsRatio_working_3-way'!Y41+4*PI())/3)</f>
        <v>-0.18413274231374641</v>
      </c>
      <c r="AI41" s="11">
        <f>'OddsRatio_working_3-way'!U41/(3*'OddsRatio_working_3-way'!X41^(1/3))*SIN(('OddsRatio_working_3-way'!Y41)/3)</f>
        <v>-9.7747789329830609E-2</v>
      </c>
      <c r="AJ41" s="11">
        <f>'OddsRatio_working_3-way'!U41/(3*'OddsRatio_working_3-way'!X41^(1/3))*SIN(('OddsRatio_working_3-way'!Y41+2*PI())/3)</f>
        <v>-0.41667505435422714</v>
      </c>
      <c r="AK41" s="11">
        <f>'OddsRatio_working_3-way'!U41/(3*'OddsRatio_working_3-way'!X41^(1/3))*SIN(('OddsRatio_working_3-way'!Y41+4*PI())/3)</f>
        <v>0.51442284368405766</v>
      </c>
      <c r="AL41" s="11">
        <f>'OddsRatio_working_3-way'!Z41+'OddsRatio_working_3-way'!AF41</f>
        <v>1.0751392441485967</v>
      </c>
      <c r="AM41" s="11">
        <f>'OddsRatio_working_3-way'!AA41+'OddsRatio_working_3-way'!AG41</f>
        <v>-0.70687375952110387</v>
      </c>
      <c r="AN41" s="11">
        <f>'OddsRatio_working_3-way'!AB41+'OddsRatio_working_3-way'!AH41</f>
        <v>-0.36826548462749281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1.0751392441485967</v>
      </c>
      <c r="AS41" s="11">
        <f>IF(('OddsRatio_working_3-way'!X41=0),IF(Q41&gt;0,-Q41^(1/3),(-Q41)^(1/3)),'OddsRatio_working_3-way'!AM41-'OddsRatio_working_3-way'!R41/3)</f>
        <v>-0.70687375952110387</v>
      </c>
      <c r="AT41" s="11">
        <f>IF(('OddsRatio_working_3-way'!X41=0),IF(Q41&gt;0,-Q41^(1/3),(-Q41)^(1/3)),'OddsRatio_working_3-way'!AN41-'OddsRatio_working_3-way'!R41/3)</f>
        <v>-0.36826548462749281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1.44</v>
      </c>
      <c r="B42" s="4">
        <f>IF('True_Odds_Calculator_3-way'!B43="","",'True_Odds_Calculator_3-way'!B43)</f>
        <v>4.75</v>
      </c>
      <c r="C42" s="4">
        <f>IF('True_Odds_Calculator_3-way'!C43="","",'True_Odds_Calculator_3-way'!C43)</f>
        <v>6.93</v>
      </c>
      <c r="D42" s="9">
        <f t="shared" si="13"/>
        <v>0.67300401022898881</v>
      </c>
      <c r="E42" s="9">
        <f t="shared" si="14"/>
        <v>0.19451535859876032</v>
      </c>
      <c r="F42" s="9">
        <f t="shared" si="15"/>
        <v>0.13248063117225078</v>
      </c>
      <c r="G42" s="9">
        <f t="shared" si="16"/>
        <v>1.1042619252330486</v>
      </c>
      <c r="H42" s="9">
        <f t="shared" si="17"/>
        <v>1.4858752471025414</v>
      </c>
      <c r="I42" s="9">
        <f t="shared" si="18"/>
        <v>5.1409822196239325</v>
      </c>
      <c r="J42" s="9">
        <f t="shared" si="19"/>
        <v>7.5482732166319773</v>
      </c>
      <c r="K42" s="11">
        <f t="shared" si="20"/>
        <v>0.69444444444444442</v>
      </c>
      <c r="L42" s="11">
        <f t="shared" si="21"/>
        <v>0.21052631578947367</v>
      </c>
      <c r="M42" s="11">
        <f t="shared" si="22"/>
        <v>0.14430014430014432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-0.20641882483987739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0.21349670472477489</v>
      </c>
      <c r="Q42" s="11">
        <f>2*'OddsRatio_working_3-way'!K42*'OddsRatio_working_3-way'!L42*'OddsRatio_working_3-way'!M42</f>
        <v>4.2193024649165002E-2</v>
      </c>
      <c r="R42" s="11">
        <f t="shared" si="23"/>
        <v>0</v>
      </c>
      <c r="S42" s="11">
        <f t="shared" si="24"/>
        <v>-1.0342889263631256</v>
      </c>
      <c r="T42" s="11">
        <f t="shared" si="25"/>
        <v>-0.20440492615872052</v>
      </c>
      <c r="U42" s="11">
        <f>'OddsRatio_working_3-way'!S42-'OddsRatio_working_3-way'!R42^2/3</f>
        <v>-1.0342889263631256</v>
      </c>
      <c r="V42" s="11">
        <f>'OddsRatio_working_3-way'!S42*'OddsRatio_working_3-way'!R42/3-2*'OddsRatio_working_3-way'!R42^3/27-'OddsRatio_working_3-way'!T42</f>
        <v>0.20440492615872052</v>
      </c>
      <c r="W42" s="11">
        <f>'OddsRatio_working_3-way'!V42^2+4*'OddsRatio_working_3-way'!U42^3/27</f>
        <v>-0.12213481653809721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0.20243282242268001</v>
      </c>
      <c r="Y42" s="11">
        <f>IF('OddsRatio_working_3-way'!W42&gt;=0,IF('OddsRatio_working_3-way'!V42+SQRT('OddsRatio_working_3-way'!W42)&gt;0,0,PI()),ACOS('OddsRatio_working_3-way'!V42/(2*'OddsRatio_working_3-way'!X42)))</f>
        <v>1.041563803735218</v>
      </c>
      <c r="Z42" s="11">
        <f>'OddsRatio_working_3-way'!X42^(1/3)*COS('OddsRatio_working_3-way'!Y42/3)</f>
        <v>0.55213096261652439</v>
      </c>
      <c r="AA42" s="11">
        <f>'OddsRatio_working_3-way'!X42^(1/3)*COS(('OddsRatio_working_3-way'!Y42+2*PI())/3)</f>
        <v>-0.44908508043187051</v>
      </c>
      <c r="AB42" s="11">
        <f>'OddsRatio_working_3-way'!X42^(1/3)*COS(('OddsRatio_working_3-way'!Y42+4*PI())/3)</f>
        <v>-0.10304588218465371</v>
      </c>
      <c r="AC42" s="11">
        <f>'OddsRatio_working_3-way'!X42^(1/3)*SIN('OddsRatio_working_3-way'!Y42/3)</f>
        <v>0.19978582425819286</v>
      </c>
      <c r="AD42" s="11">
        <f>'OddsRatio_working_3-way'!X42^(1/3)*SIN(('OddsRatio_working_3-way'!Y42+2*PI())/3)</f>
        <v>0.37826652771276992</v>
      </c>
      <c r="AE42" s="11">
        <f>'OddsRatio_working_3-way'!X42^(1/3)*SIN(('OddsRatio_working_3-way'!Y42+4*PI())/3)</f>
        <v>-0.57805235197096272</v>
      </c>
      <c r="AF42" s="11">
        <f>-'OddsRatio_working_3-way'!U42/(3*'OddsRatio_working_3-way'!X42^(1/3))*COS(('OddsRatio_working_3-way'!Y42)/3)</f>
        <v>0.55213096261652428</v>
      </c>
      <c r="AG42" s="11">
        <f>-'OddsRatio_working_3-way'!U42/(3*'OddsRatio_working_3-way'!X42^(1/3))*COS(('OddsRatio_working_3-way'!Y42+2*PI())/3)</f>
        <v>-0.4490850804318704</v>
      </c>
      <c r="AH42" s="11">
        <f>-'OddsRatio_working_3-way'!U42/(3*'OddsRatio_working_3-way'!X42^(1/3))*COS(('OddsRatio_working_3-way'!Y42+4*PI())/3)</f>
        <v>-0.10304588218465369</v>
      </c>
      <c r="AI42" s="11">
        <f>'OddsRatio_working_3-way'!U42/(3*'OddsRatio_working_3-way'!X42^(1/3))*SIN(('OddsRatio_working_3-way'!Y42)/3)</f>
        <v>-0.19978582425819283</v>
      </c>
      <c r="AJ42" s="11">
        <f>'OddsRatio_working_3-way'!U42/(3*'OddsRatio_working_3-way'!X42^(1/3))*SIN(('OddsRatio_working_3-way'!Y42+2*PI())/3)</f>
        <v>-0.37826652771276981</v>
      </c>
      <c r="AK42" s="11">
        <f>'OddsRatio_working_3-way'!U42/(3*'OddsRatio_working_3-way'!X42^(1/3))*SIN(('OddsRatio_working_3-way'!Y42+4*PI())/3)</f>
        <v>0.57805235197096261</v>
      </c>
      <c r="AL42" s="11">
        <f>'OddsRatio_working_3-way'!Z42+'OddsRatio_working_3-way'!AF42</f>
        <v>1.1042619252330486</v>
      </c>
      <c r="AM42" s="11">
        <f>'OddsRatio_working_3-way'!AA42+'OddsRatio_working_3-way'!AG42</f>
        <v>-0.89817016086374091</v>
      </c>
      <c r="AN42" s="11">
        <f>'OddsRatio_working_3-way'!AB42+'OddsRatio_working_3-way'!AH42</f>
        <v>-0.2060917643693074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1.1042619252330486</v>
      </c>
      <c r="AS42" s="11">
        <f>IF(('OddsRatio_working_3-way'!X42=0),IF(Q42&gt;0,-Q42^(1/3),(-Q42)^(1/3)),'OddsRatio_working_3-way'!AM42-'OddsRatio_working_3-way'!R42/3)</f>
        <v>-0.89817016086374091</v>
      </c>
      <c r="AT42" s="11">
        <f>IF(('OddsRatio_working_3-way'!X42=0),IF(Q42&gt;0,-Q42^(1/3),(-Q42)^(1/3)),'OddsRatio_working_3-way'!AN42-'OddsRatio_working_3-way'!R42/3)</f>
        <v>-0.2060917643693074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2.57</v>
      </c>
      <c r="B43" s="4">
        <f>IF('True_Odds_Calculator_3-way'!B44="","",'True_Odds_Calculator_3-way'!B44)</f>
        <v>3.43</v>
      </c>
      <c r="C43" s="4">
        <f>IF('True_Odds_Calculator_3-way'!C44="","",'True_Odds_Calculator_3-way'!C44)</f>
        <v>2.75</v>
      </c>
      <c r="D43" s="9">
        <f t="shared" si="13"/>
        <v>0.37348519626514354</v>
      </c>
      <c r="E43" s="9">
        <f t="shared" si="14"/>
        <v>0.27805908511853739</v>
      </c>
      <c r="F43" s="9">
        <f t="shared" si="15"/>
        <v>0.34845571861631897</v>
      </c>
      <c r="G43" s="9">
        <f t="shared" si="16"/>
        <v>1.0684600597514655</v>
      </c>
      <c r="H43" s="9">
        <f t="shared" si="17"/>
        <v>2.6774822938098004</v>
      </c>
      <c r="I43" s="9">
        <f t="shared" si="18"/>
        <v>3.5963579451960621</v>
      </c>
      <c r="J43" s="9">
        <f t="shared" si="19"/>
        <v>2.8698051045650645</v>
      </c>
      <c r="K43" s="11">
        <f t="shared" si="20"/>
        <v>0.38910505836575876</v>
      </c>
      <c r="L43" s="11">
        <f t="shared" si="21"/>
        <v>0.29154518950437314</v>
      </c>
      <c r="M43" s="11">
        <f t="shared" si="22"/>
        <v>0.36363636363636365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-0.2754127473415966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0.23719629850019749</v>
      </c>
      <c r="Q43" s="11">
        <f>2*'OddsRatio_working_3-way'!K43*'OddsRatio_working_3-way'!L43*'OddsRatio_working_3-way'!M43</f>
        <v>8.2503060347894772E-2</v>
      </c>
      <c r="R43" s="11">
        <f t="shared" si="23"/>
        <v>0</v>
      </c>
      <c r="S43" s="11">
        <f t="shared" si="24"/>
        <v>-0.86123936088550423</v>
      </c>
      <c r="T43" s="11">
        <f t="shared" si="25"/>
        <v>-0.29956151682974053</v>
      </c>
      <c r="U43" s="11">
        <f>'OddsRatio_working_3-way'!S43-'OddsRatio_working_3-way'!R43^2/3</f>
        <v>-0.86123936088550423</v>
      </c>
      <c r="V43" s="11">
        <f>'OddsRatio_working_3-way'!S43*'OddsRatio_working_3-way'!R43/3-2*'OddsRatio_working_3-way'!R43^3/27-'OddsRatio_working_3-way'!T43</f>
        <v>0.29956151682974053</v>
      </c>
      <c r="W43" s="11">
        <f>'OddsRatio_working_3-way'!V43^2+4*'OddsRatio_working_3-way'!U43^3/27</f>
        <v>-4.9013952281729278E-3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0.15381685342762982</v>
      </c>
      <c r="Y43" s="11">
        <f>IF('OddsRatio_working_3-way'!W43&gt;=0,IF('OddsRatio_working_3-way'!V43+SQRT('OddsRatio_working_3-way'!W43)&gt;0,0,PI()),ACOS('OddsRatio_working_3-way'!V43/(2*'OddsRatio_working_3-way'!X43)))</f>
        <v>0.22958735887097825</v>
      </c>
      <c r="Z43" s="11">
        <f>'OddsRatio_working_3-way'!X43^(1/3)*COS('OddsRatio_working_3-way'!Y43/3)</f>
        <v>0.53423002987573287</v>
      </c>
      <c r="AA43" s="11">
        <f>'OddsRatio_working_3-way'!X43^(1/3)*COS(('OddsRatio_working_3-way'!Y43+2*PI())/3)</f>
        <v>-0.30259101535513877</v>
      </c>
      <c r="AB43" s="11">
        <f>'OddsRatio_working_3-way'!X43^(1/3)*COS(('OddsRatio_working_3-way'!Y43+4*PI())/3)</f>
        <v>-0.23163901452059413</v>
      </c>
      <c r="AC43" s="11">
        <f>'OddsRatio_working_3-way'!X43^(1/3)*SIN('OddsRatio_working_3-way'!Y43/3)</f>
        <v>4.0964156781367195E-2</v>
      </c>
      <c r="AD43" s="11">
        <f>'OddsRatio_working_3-way'!X43^(1/3)*SIN(('OddsRatio_working_3-way'!Y43+2*PI())/3)</f>
        <v>0.44217469894622075</v>
      </c>
      <c r="AE43" s="11">
        <f>'OddsRatio_working_3-way'!X43^(1/3)*SIN(('OddsRatio_working_3-way'!Y43+4*PI())/3)</f>
        <v>-0.48313885572758769</v>
      </c>
      <c r="AF43" s="11">
        <f>-'OddsRatio_working_3-way'!U43/(3*'OddsRatio_working_3-way'!X43^(1/3))*COS(('OddsRatio_working_3-way'!Y43)/3)</f>
        <v>0.53423002987573276</v>
      </c>
      <c r="AG43" s="11">
        <f>-'OddsRatio_working_3-way'!U43/(3*'OddsRatio_working_3-way'!X43^(1/3))*COS(('OddsRatio_working_3-way'!Y43+2*PI())/3)</f>
        <v>-0.30259101535513871</v>
      </c>
      <c r="AH43" s="11">
        <f>-'OddsRatio_working_3-way'!U43/(3*'OddsRatio_working_3-way'!X43^(1/3))*COS(('OddsRatio_working_3-way'!Y43+4*PI())/3)</f>
        <v>-0.2316390145205941</v>
      </c>
      <c r="AI43" s="11">
        <f>'OddsRatio_working_3-way'!U43/(3*'OddsRatio_working_3-way'!X43^(1/3))*SIN(('OddsRatio_working_3-way'!Y43)/3)</f>
        <v>-4.0964156781367188E-2</v>
      </c>
      <c r="AJ43" s="11">
        <f>'OddsRatio_working_3-way'!U43/(3*'OddsRatio_working_3-way'!X43^(1/3))*SIN(('OddsRatio_working_3-way'!Y43+2*PI())/3)</f>
        <v>-0.44217469894622063</v>
      </c>
      <c r="AK43" s="11">
        <f>'OddsRatio_working_3-way'!U43/(3*'OddsRatio_working_3-way'!X43^(1/3))*SIN(('OddsRatio_working_3-way'!Y43+4*PI())/3)</f>
        <v>0.48313885572758758</v>
      </c>
      <c r="AL43" s="11">
        <f>'OddsRatio_working_3-way'!Z43+'OddsRatio_working_3-way'!AF43</f>
        <v>1.0684600597514655</v>
      </c>
      <c r="AM43" s="11">
        <f>'OddsRatio_working_3-way'!AA43+'OddsRatio_working_3-way'!AG43</f>
        <v>-0.60518203071027754</v>
      </c>
      <c r="AN43" s="11">
        <f>'OddsRatio_working_3-way'!AB43+'OddsRatio_working_3-way'!AH43</f>
        <v>-0.4632780290411882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1.0684600597514655</v>
      </c>
      <c r="AS43" s="11">
        <f>IF(('OddsRatio_working_3-way'!X43=0),IF(Q43&gt;0,-Q43^(1/3),(-Q43)^(1/3)),'OddsRatio_working_3-way'!AM43-'OddsRatio_working_3-way'!R43/3)</f>
        <v>-0.60518203071027754</v>
      </c>
      <c r="AT43" s="11">
        <f>IF(('OddsRatio_working_3-way'!X43=0),IF(Q43&gt;0,-Q43^(1/3),(-Q43)^(1/3)),'OddsRatio_working_3-way'!AN43-'OddsRatio_working_3-way'!R43/3)</f>
        <v>-0.4632780290411882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2.14</v>
      </c>
      <c r="B44" s="4">
        <f>IF('True_Odds_Calculator_3-way'!B45="","",'True_Odds_Calculator_3-way'!B45)</f>
        <v>3.37</v>
      </c>
      <c r="C44" s="4">
        <f>IF('True_Odds_Calculator_3-way'!C45="","",'True_Odds_Calculator_3-way'!C45)</f>
        <v>3.79</v>
      </c>
      <c r="D44" s="9">
        <f t="shared" si="13"/>
        <v>0.45659106433744984</v>
      </c>
      <c r="E44" s="9">
        <f t="shared" si="14"/>
        <v>0.28783224441482497</v>
      </c>
      <c r="F44" s="9">
        <f t="shared" si="15"/>
        <v>0.25557669124772514</v>
      </c>
      <c r="G44" s="9">
        <f t="shared" si="16"/>
        <v>1.0439856190765409</v>
      </c>
      <c r="H44" s="9">
        <f t="shared" si="17"/>
        <v>2.1901436057472567</v>
      </c>
      <c r="I44" s="9">
        <f t="shared" si="18"/>
        <v>3.4742459172114022</v>
      </c>
      <c r="J44" s="9">
        <f t="shared" si="19"/>
        <v>3.912719877223549</v>
      </c>
      <c r="K44" s="11">
        <f t="shared" si="20"/>
        <v>0.46728971962616822</v>
      </c>
      <c r="L44" s="11">
        <f t="shared" si="21"/>
        <v>0.29673590504451036</v>
      </c>
      <c r="M44" s="11">
        <f t="shared" si="22"/>
        <v>0.26385224274406333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-0.27578746090491835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0.23049296004986258</v>
      </c>
      <c r="Q44" s="11">
        <f>2*'OddsRatio_working_3-way'!K44*'OddsRatio_working_3-way'!L44*'OddsRatio_working_3-way'!M44</f>
        <v>7.3172368269797644E-2</v>
      </c>
      <c r="R44" s="11">
        <f t="shared" si="23"/>
        <v>0</v>
      </c>
      <c r="S44" s="11">
        <f t="shared" si="24"/>
        <v>-0.83576301581502399</v>
      </c>
      <c r="T44" s="11">
        <f t="shared" si="25"/>
        <v>-0.26532159232222985</v>
      </c>
      <c r="U44" s="11">
        <f>'OddsRatio_working_3-way'!S44-'OddsRatio_working_3-way'!R44^2/3</f>
        <v>-0.83576301581502399</v>
      </c>
      <c r="V44" s="11">
        <f>'OddsRatio_working_3-way'!S44*'OddsRatio_working_3-way'!R44/3-2*'OddsRatio_working_3-way'!R44^3/27-'OddsRatio_working_3-way'!T44</f>
        <v>0.26532159232222985</v>
      </c>
      <c r="W44" s="11">
        <f>'OddsRatio_working_3-way'!V44^2+4*'OddsRatio_working_3-way'!U44^3/27</f>
        <v>-1.6090425231731792E-2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0.14704248755388299</v>
      </c>
      <c r="Y44" s="11">
        <f>IF('OddsRatio_working_3-way'!W44&gt;=0,IF('OddsRatio_working_3-way'!V44+SQRT('OddsRatio_working_3-way'!W44)&gt;0,0,PI()),ACOS('OddsRatio_working_3-way'!V44/(2*'OddsRatio_working_3-way'!X44)))</f>
        <v>0.44596782752090092</v>
      </c>
      <c r="Z44" s="11">
        <f>'OddsRatio_working_3-way'!X44^(1/3)*COS('OddsRatio_working_3-way'!Y44/3)</f>
        <v>0.52199280953827032</v>
      </c>
      <c r="AA44" s="11">
        <f>'OddsRatio_working_3-way'!X44^(1/3)*COS(('OddsRatio_working_3-way'!Y44+2*PI())/3)</f>
        <v>-0.32869709934838798</v>
      </c>
      <c r="AB44" s="11">
        <f>'OddsRatio_working_3-way'!X44^(1/3)*COS(('OddsRatio_working_3-way'!Y44+4*PI())/3)</f>
        <v>-0.19329571018988245</v>
      </c>
      <c r="AC44" s="11">
        <f>'OddsRatio_working_3-way'!X44^(1/3)*SIN('OddsRatio_working_3-way'!Y44/3)</f>
        <v>7.8174028479312416E-2</v>
      </c>
      <c r="AD44" s="11">
        <f>'OddsRatio_working_3-way'!X44^(1/3)*SIN(('OddsRatio_working_3-way'!Y44+2*PI())/3)</f>
        <v>0.41297201941329786</v>
      </c>
      <c r="AE44" s="11">
        <f>'OddsRatio_working_3-way'!X44^(1/3)*SIN(('OddsRatio_working_3-way'!Y44+4*PI())/3)</f>
        <v>-0.49114604789261035</v>
      </c>
      <c r="AF44" s="11">
        <f>-'OddsRatio_working_3-way'!U44/(3*'OddsRatio_working_3-way'!X44^(1/3))*COS(('OddsRatio_working_3-way'!Y44)/3)</f>
        <v>0.52199280953827043</v>
      </c>
      <c r="AG44" s="11">
        <f>-'OddsRatio_working_3-way'!U44/(3*'OddsRatio_working_3-way'!X44^(1/3))*COS(('OddsRatio_working_3-way'!Y44+2*PI())/3)</f>
        <v>-0.32869709934838803</v>
      </c>
      <c r="AH44" s="11">
        <f>-'OddsRatio_working_3-way'!U44/(3*'OddsRatio_working_3-way'!X44^(1/3))*COS(('OddsRatio_working_3-way'!Y44+4*PI())/3)</f>
        <v>-0.19329571018988251</v>
      </c>
      <c r="AI44" s="11">
        <f>'OddsRatio_working_3-way'!U44/(3*'OddsRatio_working_3-way'!X44^(1/3))*SIN(('OddsRatio_working_3-way'!Y44)/3)</f>
        <v>-7.817402847931243E-2</v>
      </c>
      <c r="AJ44" s="11">
        <f>'OddsRatio_working_3-way'!U44/(3*'OddsRatio_working_3-way'!X44^(1/3))*SIN(('OddsRatio_working_3-way'!Y44+2*PI())/3)</f>
        <v>-0.41297201941329797</v>
      </c>
      <c r="AK44" s="11">
        <f>'OddsRatio_working_3-way'!U44/(3*'OddsRatio_working_3-way'!X44^(1/3))*SIN(('OddsRatio_working_3-way'!Y44+4*PI())/3)</f>
        <v>0.4911460478926104</v>
      </c>
      <c r="AL44" s="11">
        <f>'OddsRatio_working_3-way'!Z44+'OddsRatio_working_3-way'!AF44</f>
        <v>1.0439856190765409</v>
      </c>
      <c r="AM44" s="11">
        <f>'OddsRatio_working_3-way'!AA44+'OddsRatio_working_3-way'!AG44</f>
        <v>-0.65739419869677596</v>
      </c>
      <c r="AN44" s="11">
        <f>'OddsRatio_working_3-way'!AB44+'OddsRatio_working_3-way'!AH44</f>
        <v>-0.38659142037976496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1.0439856190765409</v>
      </c>
      <c r="AS44" s="11">
        <f>IF(('OddsRatio_working_3-way'!X44=0),IF(Q44&gt;0,-Q44^(1/3),(-Q44)^(1/3)),'OddsRatio_working_3-way'!AM44-'OddsRatio_working_3-way'!R44/3)</f>
        <v>-0.65739419869677596</v>
      </c>
      <c r="AT44" s="11">
        <f>IF(('OddsRatio_working_3-way'!X44=0),IF(Q44&gt;0,-Q44^(1/3),(-Q44)^(1/3)),'OddsRatio_working_3-way'!AN44-'OddsRatio_working_3-way'!R44/3)</f>
        <v>-0.38659142037976496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2.38</v>
      </c>
      <c r="B45" s="4">
        <f>IF('True_Odds_Calculator_3-way'!B46="","",'True_Odds_Calculator_3-way'!B46)</f>
        <v>3.23</v>
      </c>
      <c r="C45" s="4">
        <f>IF('True_Odds_Calculator_3-way'!C46="","",'True_Odds_Calculator_3-way'!C46)</f>
        <v>3.35</v>
      </c>
      <c r="D45" s="9">
        <f t="shared" si="13"/>
        <v>0.40980532046635593</v>
      </c>
      <c r="E45" s="9">
        <f t="shared" si="14"/>
        <v>0.30054829031768499</v>
      </c>
      <c r="F45" s="9">
        <f t="shared" si="15"/>
        <v>0.2896463892159587</v>
      </c>
      <c r="G45" s="9">
        <f t="shared" si="16"/>
        <v>1.0436109114522787</v>
      </c>
      <c r="H45" s="9">
        <f t="shared" si="17"/>
        <v>2.4401830578041452</v>
      </c>
      <c r="I45" s="9">
        <f t="shared" si="18"/>
        <v>3.3272523325385812</v>
      </c>
      <c r="J45" s="9">
        <f t="shared" si="19"/>
        <v>3.4524856419128556</v>
      </c>
      <c r="K45" s="11">
        <f t="shared" si="20"/>
        <v>0.42016806722689076</v>
      </c>
      <c r="L45" s="11">
        <f t="shared" si="21"/>
        <v>0.30959752321981426</v>
      </c>
      <c r="M45" s="11">
        <f t="shared" si="22"/>
        <v>0.29850746268656714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-0.28081967041240952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0.2314312352176211</v>
      </c>
      <c r="Q45" s="11">
        <f>2*'OddsRatio_working_3-way'!K45*'OddsRatio_working_3-way'!L45*'OddsRatio_working_3-way'!M45</f>
        <v>7.766148832806076E-2</v>
      </c>
      <c r="R45" s="11">
        <f t="shared" si="23"/>
        <v>0</v>
      </c>
      <c r="S45" s="11">
        <f t="shared" si="24"/>
        <v>-0.82412757937413372</v>
      </c>
      <c r="T45" s="11">
        <f t="shared" si="25"/>
        <v>-0.27655287898460862</v>
      </c>
      <c r="U45" s="11">
        <f>'OddsRatio_working_3-way'!S45-'OddsRatio_working_3-way'!R45^2/3</f>
        <v>-0.82412757937413372</v>
      </c>
      <c r="V45" s="11">
        <f>'OddsRatio_working_3-way'!S45*'OddsRatio_working_3-way'!R45/3-2*'OddsRatio_working_3-way'!R45^3/27-'OddsRatio_working_3-way'!T45</f>
        <v>0.27655287898460862</v>
      </c>
      <c r="W45" s="11">
        <f>'OddsRatio_working_3-way'!V45^2+4*'OddsRatio_working_3-way'!U45^3/27</f>
        <v>-6.4423768641350687E-3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0.14398252649089979</v>
      </c>
      <c r="Y45" s="11">
        <f>IF('OddsRatio_working_3-way'!W45&gt;=0,IF('OddsRatio_working_3-way'!V45+SQRT('OddsRatio_working_3-way'!W45)&gt;0,0,PI()),ACOS('OddsRatio_working_3-way'!V45/(2*'OddsRatio_working_3-way'!X45)))</f>
        <v>0.28247115511836163</v>
      </c>
      <c r="Z45" s="11">
        <f>'OddsRatio_working_3-way'!X45^(1/3)*COS('OddsRatio_working_3-way'!Y45/3)</f>
        <v>0.52180545572613934</v>
      </c>
      <c r="AA45" s="11">
        <f>'OddsRatio_working_3-way'!X45^(1/3)*COS(('OddsRatio_working_3-way'!Y45+2*PI())/3)</f>
        <v>-0.30357818479513438</v>
      </c>
      <c r="AB45" s="11">
        <f>'OddsRatio_working_3-way'!X45^(1/3)*COS(('OddsRatio_working_3-way'!Y45+4*PI())/3)</f>
        <v>-0.2182272709310048</v>
      </c>
      <c r="AC45" s="11">
        <f>'OddsRatio_working_3-way'!X45^(1/3)*SIN('OddsRatio_working_3-way'!Y45/3)</f>
        <v>4.9277373095035729E-2</v>
      </c>
      <c r="AD45" s="11">
        <f>'OddsRatio_working_3-way'!X45^(1/3)*SIN(('OddsRatio_working_3-way'!Y45+2*PI())/3)</f>
        <v>0.42725809394463499</v>
      </c>
      <c r="AE45" s="11">
        <f>'OddsRatio_working_3-way'!X45^(1/3)*SIN(('OddsRatio_working_3-way'!Y45+4*PI())/3)</f>
        <v>-0.47653546703967076</v>
      </c>
      <c r="AF45" s="11">
        <f>-'OddsRatio_working_3-way'!U45/(3*'OddsRatio_working_3-way'!X45^(1/3))*COS(('OddsRatio_working_3-way'!Y45)/3)</f>
        <v>0.52180545572613923</v>
      </c>
      <c r="AG45" s="11">
        <f>-'OddsRatio_working_3-way'!U45/(3*'OddsRatio_working_3-way'!X45^(1/3))*COS(('OddsRatio_working_3-way'!Y45+2*PI())/3)</f>
        <v>-0.30357818479513432</v>
      </c>
      <c r="AH45" s="11">
        <f>-'OddsRatio_working_3-way'!U45/(3*'OddsRatio_working_3-way'!X45^(1/3))*COS(('OddsRatio_working_3-way'!Y45+4*PI())/3)</f>
        <v>-0.21822727093100475</v>
      </c>
      <c r="AI45" s="11">
        <f>'OddsRatio_working_3-way'!U45/(3*'OddsRatio_working_3-way'!X45^(1/3))*SIN(('OddsRatio_working_3-way'!Y45)/3)</f>
        <v>-4.9277373095035722E-2</v>
      </c>
      <c r="AJ45" s="11">
        <f>'OddsRatio_working_3-way'!U45/(3*'OddsRatio_working_3-way'!X45^(1/3))*SIN(('OddsRatio_working_3-way'!Y45+2*PI())/3)</f>
        <v>-0.42725809394463493</v>
      </c>
      <c r="AK45" s="11">
        <f>'OddsRatio_working_3-way'!U45/(3*'OddsRatio_working_3-way'!X45^(1/3))*SIN(('OddsRatio_working_3-way'!Y45+4*PI())/3)</f>
        <v>0.47653546703967065</v>
      </c>
      <c r="AL45" s="11">
        <f>'OddsRatio_working_3-way'!Z45+'OddsRatio_working_3-way'!AF45</f>
        <v>1.0436109114522787</v>
      </c>
      <c r="AM45" s="11">
        <f>'OddsRatio_working_3-way'!AA45+'OddsRatio_working_3-way'!AG45</f>
        <v>-0.60715636959026864</v>
      </c>
      <c r="AN45" s="11">
        <f>'OddsRatio_working_3-way'!AB45+'OddsRatio_working_3-way'!AH45</f>
        <v>-0.43645454186200955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1.0436109114522787</v>
      </c>
      <c r="AS45" s="11">
        <f>IF(('OddsRatio_working_3-way'!X45=0),IF(Q45&gt;0,-Q45^(1/3),(-Q45)^(1/3)),'OddsRatio_working_3-way'!AM45-'OddsRatio_working_3-way'!R45/3)</f>
        <v>-0.60715636959026864</v>
      </c>
      <c r="AT45" s="11">
        <f>IF(('OddsRatio_working_3-way'!X45=0),IF(Q45&gt;0,-Q45^(1/3),(-Q45)^(1/3)),'OddsRatio_working_3-way'!AN45-'OddsRatio_working_3-way'!R45/3)</f>
        <v>-0.43645454186200955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1.69</v>
      </c>
      <c r="B46" s="4">
        <f>IF('True_Odds_Calculator_3-way'!B47="","",'True_Odds_Calculator_3-way'!B47)</f>
        <v>4.0599999999999996</v>
      </c>
      <c r="C46" s="4">
        <f>IF('True_Odds_Calculator_3-way'!C47="","",'True_Odds_Calculator_3-way'!C47)</f>
        <v>5.19</v>
      </c>
      <c r="D46" s="9">
        <f t="shared" si="13"/>
        <v>0.57884401032234933</v>
      </c>
      <c r="E46" s="9">
        <f t="shared" si="14"/>
        <v>0.236593196747026</v>
      </c>
      <c r="F46" s="9">
        <f t="shared" si="15"/>
        <v>0.18456279293062466</v>
      </c>
      <c r="G46" s="9">
        <f t="shared" si="16"/>
        <v>1.0544654322205407</v>
      </c>
      <c r="H46" s="9">
        <f t="shared" si="17"/>
        <v>1.7275811482321728</v>
      </c>
      <c r="I46" s="9">
        <f t="shared" si="18"/>
        <v>4.2266642225948541</v>
      </c>
      <c r="J46" s="9">
        <f t="shared" si="19"/>
        <v>5.4182101610040663</v>
      </c>
      <c r="K46" s="11">
        <f t="shared" si="20"/>
        <v>0.59171597633136097</v>
      </c>
      <c r="L46" s="11">
        <f t="shared" si="21"/>
        <v>0.24630541871921185</v>
      </c>
      <c r="M46" s="11">
        <f t="shared" si="22"/>
        <v>0.19267822736030826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-0.24843023154916566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0.22296690547713993</v>
      </c>
      <c r="Q46" s="11">
        <f>2*'OddsRatio_working_3-way'!K46*'OddsRatio_working_3-way'!L46*'OddsRatio_working_3-way'!M46</f>
        <v>5.6162948482906788E-2</v>
      </c>
      <c r="R46" s="11">
        <f t="shared" si="23"/>
        <v>0</v>
      </c>
      <c r="S46" s="11">
        <f t="shared" si="24"/>
        <v>-0.8975031101760802</v>
      </c>
      <c r="T46" s="11">
        <f t="shared" si="25"/>
        <v>-0.22607131238692196</v>
      </c>
      <c r="U46" s="11">
        <f>'OddsRatio_working_3-way'!S46-'OddsRatio_working_3-way'!R46^2/3</f>
        <v>-0.8975031101760802</v>
      </c>
      <c r="V46" s="11">
        <f>'OddsRatio_working_3-way'!S46*'OddsRatio_working_3-way'!R46/3-2*'OddsRatio_working_3-way'!R46^3/27-'OddsRatio_working_3-way'!T46</f>
        <v>0.22607131238692196</v>
      </c>
      <c r="W46" s="11">
        <f>'OddsRatio_working_3-way'!V46^2+4*'OddsRatio_working_3-way'!U46^3/27</f>
        <v>-5.5995372856374556E-2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0.16363344030234148</v>
      </c>
      <c r="Y46" s="11">
        <f>IF('OddsRatio_working_3-way'!W46&gt;=0,IF('OddsRatio_working_3-way'!V46+SQRT('OddsRatio_working_3-way'!W46)&gt;0,0,PI()),ACOS('OddsRatio_working_3-way'!V46/(2*'OddsRatio_working_3-way'!X46)))</f>
        <v>0.80822107302348367</v>
      </c>
      <c r="Z46" s="11">
        <f>'OddsRatio_working_3-way'!X46^(1/3)*COS('OddsRatio_working_3-way'!Y46/3)</f>
        <v>0.52723271611027034</v>
      </c>
      <c r="AA46" s="11">
        <f>'OddsRatio_working_3-way'!X46^(1/3)*COS(('OddsRatio_working_3-way'!Y46+2*PI())/3)</f>
        <v>-0.38969183085321896</v>
      </c>
      <c r="AB46" s="11">
        <f>'OddsRatio_working_3-way'!X46^(1/3)*COS(('OddsRatio_working_3-way'!Y46+4*PI())/3)</f>
        <v>-0.13754088525705147</v>
      </c>
      <c r="AC46" s="11">
        <f>'OddsRatio_working_3-way'!X46^(1/3)*SIN('OddsRatio_working_3-way'!Y46/3)</f>
        <v>0.14557941631636614</v>
      </c>
      <c r="AD46" s="11">
        <f>'OddsRatio_working_3-way'!X46^(1/3)*SIN(('OddsRatio_working_3-way'!Y46+2*PI())/3)</f>
        <v>0.38380721769958015</v>
      </c>
      <c r="AE46" s="11">
        <f>'OddsRatio_working_3-way'!X46^(1/3)*SIN(('OddsRatio_working_3-way'!Y46+4*PI())/3)</f>
        <v>-0.52938663401594621</v>
      </c>
      <c r="AF46" s="11">
        <f>-'OddsRatio_working_3-way'!U46/(3*'OddsRatio_working_3-way'!X46^(1/3))*COS(('OddsRatio_working_3-way'!Y46)/3)</f>
        <v>0.52723271611027023</v>
      </c>
      <c r="AG46" s="11">
        <f>-'OddsRatio_working_3-way'!U46/(3*'OddsRatio_working_3-way'!X46^(1/3))*COS(('OddsRatio_working_3-way'!Y46+2*PI())/3)</f>
        <v>-0.3896918308532189</v>
      </c>
      <c r="AH46" s="11">
        <f>-'OddsRatio_working_3-way'!U46/(3*'OddsRatio_working_3-way'!X46^(1/3))*COS(('OddsRatio_working_3-way'!Y46+4*PI())/3)</f>
        <v>-0.13754088525705144</v>
      </c>
      <c r="AI46" s="11">
        <f>'OddsRatio_working_3-way'!U46/(3*'OddsRatio_working_3-way'!X46^(1/3))*SIN(('OddsRatio_working_3-way'!Y46)/3)</f>
        <v>-0.14557941631636612</v>
      </c>
      <c r="AJ46" s="11">
        <f>'OddsRatio_working_3-way'!U46/(3*'OddsRatio_working_3-way'!X46^(1/3))*SIN(('OddsRatio_working_3-way'!Y46+2*PI())/3)</f>
        <v>-0.38380721769958004</v>
      </c>
      <c r="AK46" s="11">
        <f>'OddsRatio_working_3-way'!U46/(3*'OddsRatio_working_3-way'!X46^(1/3))*SIN(('OddsRatio_working_3-way'!Y46+4*PI())/3)</f>
        <v>0.5293866340159461</v>
      </c>
      <c r="AL46" s="11">
        <f>'OddsRatio_working_3-way'!Z46+'OddsRatio_working_3-way'!AF46</f>
        <v>1.0544654322205407</v>
      </c>
      <c r="AM46" s="11">
        <f>'OddsRatio_working_3-way'!AA46+'OddsRatio_working_3-way'!AG46</f>
        <v>-0.7793836617064378</v>
      </c>
      <c r="AN46" s="11">
        <f>'OddsRatio_working_3-way'!AB46+'OddsRatio_working_3-way'!AH46</f>
        <v>-0.27508177051410287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1.0544654322205407</v>
      </c>
      <c r="AS46" s="11">
        <f>IF(('OddsRatio_working_3-way'!X46=0),IF(Q46&gt;0,-Q46^(1/3),(-Q46)^(1/3)),'OddsRatio_working_3-way'!AM46-'OddsRatio_working_3-way'!R46/3)</f>
        <v>-0.7793836617064378</v>
      </c>
      <c r="AT46" s="11">
        <f>IF(('OddsRatio_working_3-way'!X46=0),IF(Q46&gt;0,-Q46^(1/3),(-Q46)^(1/3)),'OddsRatio_working_3-way'!AN46-'OddsRatio_working_3-way'!R46/3)</f>
        <v>-0.27508177051410287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2.3199999999999998</v>
      </c>
      <c r="B47" s="4">
        <f>IF('True_Odds_Calculator_3-way'!B48="","",'True_Odds_Calculator_3-way'!B48)</f>
        <v>3.32</v>
      </c>
      <c r="C47" s="4">
        <f>IF('True_Odds_Calculator_3-way'!C48="","",'True_Odds_Calculator_3-way'!C48)</f>
        <v>3.38</v>
      </c>
      <c r="D47" s="9">
        <f t="shared" si="13"/>
        <v>0.42062098972147549</v>
      </c>
      <c r="E47" s="9">
        <f t="shared" si="14"/>
        <v>0.29231643786088302</v>
      </c>
      <c r="F47" s="9">
        <f t="shared" si="15"/>
        <v>0.2870625724176416</v>
      </c>
      <c r="G47" s="9">
        <f t="shared" si="16"/>
        <v>1.0435130517996494</v>
      </c>
      <c r="H47" s="9">
        <f t="shared" si="17"/>
        <v>2.3774372283755372</v>
      </c>
      <c r="I47" s="9">
        <f t="shared" si="18"/>
        <v>3.4209502801751857</v>
      </c>
      <c r="J47" s="9">
        <f t="shared" si="19"/>
        <v>3.4835610632831644</v>
      </c>
      <c r="K47" s="11">
        <f t="shared" si="20"/>
        <v>0.43103448275862072</v>
      </c>
      <c r="L47" s="11">
        <f t="shared" si="21"/>
        <v>0.30120481927710846</v>
      </c>
      <c r="M47" s="11">
        <f t="shared" si="22"/>
        <v>0.29585798816568049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-0.27996007699436798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0.23123508111204255</v>
      </c>
      <c r="Q47" s="11">
        <f>2*'OddsRatio_working_3-way'!K47*'OddsRatio_working_3-way'!L47*'OddsRatio_working_3-way'!M47</f>
        <v>7.6822286083735078E-2</v>
      </c>
      <c r="R47" s="11">
        <f t="shared" si="23"/>
        <v>0</v>
      </c>
      <c r="S47" s="11">
        <f t="shared" si="24"/>
        <v>-0.82595734218452288</v>
      </c>
      <c r="T47" s="11">
        <f t="shared" si="25"/>
        <v>-0.27440443261944286</v>
      </c>
      <c r="U47" s="11">
        <f>'OddsRatio_working_3-way'!S47-'OddsRatio_working_3-way'!R47^2/3</f>
        <v>-0.82595734218452288</v>
      </c>
      <c r="V47" s="11">
        <f>'OddsRatio_working_3-way'!S47*'OddsRatio_working_3-way'!R47/3-2*'OddsRatio_working_3-way'!R47^3/27-'OddsRatio_working_3-way'!T47</f>
        <v>0.27440443261944286</v>
      </c>
      <c r="W47" s="11">
        <f>'OddsRatio_working_3-way'!V47^2+4*'OddsRatio_working_3-way'!U47^3/27</f>
        <v>-8.1796395510942144E-3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0.14446230666880944</v>
      </c>
      <c r="Y47" s="11">
        <f>IF('OddsRatio_working_3-way'!W47&gt;=0,IF('OddsRatio_working_3-way'!V47+SQRT('OddsRatio_working_3-way'!W47)&gt;0,0,PI()),ACOS('OddsRatio_working_3-way'!V47/(2*'OddsRatio_working_3-way'!X47)))</f>
        <v>0.31837910358487509</v>
      </c>
      <c r="Z47" s="11">
        <f>'OddsRatio_working_3-way'!X47^(1/3)*COS('OddsRatio_working_3-way'!Y47/3)</f>
        <v>0.52175652589982469</v>
      </c>
      <c r="AA47" s="11">
        <f>'OddsRatio_working_3-way'!X47^(1/3)*COS(('OddsRatio_working_3-way'!Y47+2*PI())/3)</f>
        <v>-0.30901277558731094</v>
      </c>
      <c r="AB47" s="11">
        <f>'OddsRatio_working_3-way'!X47^(1/3)*COS(('OddsRatio_working_3-way'!Y47+4*PI())/3)</f>
        <v>-0.21274375031251389</v>
      </c>
      <c r="AC47" s="11">
        <f>'OddsRatio_working_3-way'!X47^(1/3)*SIN('OddsRatio_working_3-way'!Y47/3)</f>
        <v>5.5580947657027015E-2</v>
      </c>
      <c r="AD47" s="11">
        <f>'OddsRatio_working_3-way'!X47^(1/3)*SIN(('OddsRatio_working_3-way'!Y47+2*PI())/3)</f>
        <v>0.42406393219104815</v>
      </c>
      <c r="AE47" s="11">
        <f>'OddsRatio_working_3-way'!X47^(1/3)*SIN(('OddsRatio_working_3-way'!Y47+4*PI())/3)</f>
        <v>-0.47964487984807508</v>
      </c>
      <c r="AF47" s="11">
        <f>-'OddsRatio_working_3-way'!U47/(3*'OddsRatio_working_3-way'!X47^(1/3))*COS(('OddsRatio_working_3-way'!Y47)/3)</f>
        <v>0.52175652589982457</v>
      </c>
      <c r="AG47" s="11">
        <f>-'OddsRatio_working_3-way'!U47/(3*'OddsRatio_working_3-way'!X47^(1/3))*COS(('OddsRatio_working_3-way'!Y47+2*PI())/3)</f>
        <v>-0.30901277558731088</v>
      </c>
      <c r="AH47" s="11">
        <f>-'OddsRatio_working_3-way'!U47/(3*'OddsRatio_working_3-way'!X47^(1/3))*COS(('OddsRatio_working_3-way'!Y47+4*PI())/3)</f>
        <v>-0.21274375031251383</v>
      </c>
      <c r="AI47" s="11">
        <f>'OddsRatio_working_3-way'!U47/(3*'OddsRatio_working_3-way'!X47^(1/3))*SIN(('OddsRatio_working_3-way'!Y47)/3)</f>
        <v>-5.5580947657027001E-2</v>
      </c>
      <c r="AJ47" s="11">
        <f>'OddsRatio_working_3-way'!U47/(3*'OddsRatio_working_3-way'!X47^(1/3))*SIN(('OddsRatio_working_3-way'!Y47+2*PI())/3)</f>
        <v>-0.42406393219104804</v>
      </c>
      <c r="AK47" s="11">
        <f>'OddsRatio_working_3-way'!U47/(3*'OddsRatio_working_3-way'!X47^(1/3))*SIN(('OddsRatio_working_3-way'!Y47+4*PI())/3)</f>
        <v>0.47964487984807502</v>
      </c>
      <c r="AL47" s="11">
        <f>'OddsRatio_working_3-way'!Z47+'OddsRatio_working_3-way'!AF47</f>
        <v>1.0435130517996494</v>
      </c>
      <c r="AM47" s="11">
        <f>'OddsRatio_working_3-way'!AA47+'OddsRatio_working_3-way'!AG47</f>
        <v>-0.61802555117462177</v>
      </c>
      <c r="AN47" s="11">
        <f>'OddsRatio_working_3-way'!AB47+'OddsRatio_working_3-way'!AH47</f>
        <v>-0.42548750062502771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1.0435130517996494</v>
      </c>
      <c r="AS47" s="11">
        <f>IF(('OddsRatio_working_3-way'!X47=0),IF(Q47&gt;0,-Q47^(1/3),(-Q47)^(1/3)),'OddsRatio_working_3-way'!AM47-'OddsRatio_working_3-way'!R47/3)</f>
        <v>-0.61802555117462177</v>
      </c>
      <c r="AT47" s="11">
        <f>IF(('OddsRatio_working_3-way'!X47=0),IF(Q47&gt;0,-Q47^(1/3),(-Q47)^(1/3)),'OddsRatio_working_3-way'!AN47-'OddsRatio_working_3-way'!R47/3)</f>
        <v>-0.42548750062502771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2.76</v>
      </c>
      <c r="B48" s="4">
        <f>IF('True_Odds_Calculator_3-way'!B49="","",'True_Odds_Calculator_3-way'!B49)</f>
        <v>3.26</v>
      </c>
      <c r="C48" s="4">
        <f>IF('True_Odds_Calculator_3-way'!C49="","",'True_Odds_Calculator_3-way'!C49)</f>
        <v>2.79</v>
      </c>
      <c r="D48" s="9">
        <f t="shared" si="13"/>
        <v>0.35288321761207753</v>
      </c>
      <c r="E48" s="9">
        <f t="shared" si="14"/>
        <v>0.29808354093755729</v>
      </c>
      <c r="F48" s="9">
        <f t="shared" si="15"/>
        <v>0.34903324145036507</v>
      </c>
      <c r="G48" s="9">
        <f t="shared" si="16"/>
        <v>1.0419310741983951</v>
      </c>
      <c r="H48" s="9">
        <f t="shared" si="17"/>
        <v>2.8337986905891746</v>
      </c>
      <c r="I48" s="9">
        <f t="shared" si="18"/>
        <v>3.3547642276883733</v>
      </c>
      <c r="J48" s="9">
        <f t="shared" si="19"/>
        <v>2.8650566228151275</v>
      </c>
      <c r="K48" s="11">
        <f t="shared" si="20"/>
        <v>0.3623188405797102</v>
      </c>
      <c r="L48" s="11">
        <f t="shared" si="21"/>
        <v>0.30674846625766872</v>
      </c>
      <c r="M48" s="11">
        <f t="shared" si="22"/>
        <v>0.35842293906810035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-0.2836241795103942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0.23144363785739122</v>
      </c>
      <c r="Q48" s="11">
        <f>2*'OddsRatio_working_3-way'!K48*'OddsRatio_working_3-way'!L48*'OddsRatio_working_3-way'!M48</f>
        <v>7.967078755848235E-2</v>
      </c>
      <c r="R48" s="11">
        <f t="shared" si="23"/>
        <v>0</v>
      </c>
      <c r="S48" s="11">
        <f t="shared" si="24"/>
        <v>-0.81602223850209255</v>
      </c>
      <c r="T48" s="11">
        <f t="shared" si="25"/>
        <v>-0.28090266385614204</v>
      </c>
      <c r="U48" s="11">
        <f>'OddsRatio_working_3-way'!S48-'OddsRatio_working_3-way'!R48^2/3</f>
        <v>-0.81602223850209255</v>
      </c>
      <c r="V48" s="11">
        <f>'OddsRatio_working_3-way'!S48*'OddsRatio_working_3-way'!R48/3-2*'OddsRatio_working_3-way'!R48^3/27-'OddsRatio_working_3-way'!T48</f>
        <v>0.28090266385614204</v>
      </c>
      <c r="W48" s="11">
        <f>'OddsRatio_working_3-way'!V48^2+4*'OddsRatio_working_3-way'!U48^3/27</f>
        <v>-1.5948667912373121E-3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0.14186364346857341</v>
      </c>
      <c r="Y48" s="11">
        <f>IF('OddsRatio_working_3-way'!W48&gt;=0,IF('OddsRatio_working_3-way'!V48+SQRT('OddsRatio_working_3-way'!W48)&gt;0,0,PI()),ACOS('OddsRatio_working_3-way'!V48/(2*'OddsRatio_working_3-way'!X48)))</f>
        <v>0.14122307216786356</v>
      </c>
      <c r="Z48" s="11">
        <f>'OddsRatio_working_3-way'!X48^(1/3)*COS('OddsRatio_working_3-way'!Y48/3)</f>
        <v>0.52096553709919757</v>
      </c>
      <c r="AA48" s="11">
        <f>'OddsRatio_working_3-way'!X48^(1/3)*COS(('OddsRatio_working_3-way'!Y48+2*PI())/3)</f>
        <v>-0.28173697970248796</v>
      </c>
      <c r="AB48" s="11">
        <f>'OddsRatio_working_3-way'!X48^(1/3)*COS(('OddsRatio_working_3-way'!Y48+4*PI())/3)</f>
        <v>-0.23922855739670978</v>
      </c>
      <c r="AC48" s="11">
        <f>'OddsRatio_working_3-way'!X48^(1/3)*SIN('OddsRatio_working_3-way'!Y48/3)</f>
        <v>2.4542249061067275E-2</v>
      </c>
      <c r="AD48" s="11">
        <f>'OddsRatio_working_3-way'!X48^(1/3)*SIN(('OddsRatio_working_3-way'!Y48+2*PI())/3)</f>
        <v>0.43889826509357588</v>
      </c>
      <c r="AE48" s="11">
        <f>'OddsRatio_working_3-way'!X48^(1/3)*SIN(('OddsRatio_working_3-way'!Y48+4*PI())/3)</f>
        <v>-0.46344051415464316</v>
      </c>
      <c r="AF48" s="11">
        <f>-'OddsRatio_working_3-way'!U48/(3*'OddsRatio_working_3-way'!X48^(1/3))*COS(('OddsRatio_working_3-way'!Y48)/3)</f>
        <v>0.52096553709919757</v>
      </c>
      <c r="AG48" s="11">
        <f>-'OddsRatio_working_3-way'!U48/(3*'OddsRatio_working_3-way'!X48^(1/3))*COS(('OddsRatio_working_3-way'!Y48+2*PI())/3)</f>
        <v>-0.28173697970248796</v>
      </c>
      <c r="AH48" s="11">
        <f>-'OddsRatio_working_3-way'!U48/(3*'OddsRatio_working_3-way'!X48^(1/3))*COS(('OddsRatio_working_3-way'!Y48+4*PI())/3)</f>
        <v>-0.23922855739670978</v>
      </c>
      <c r="AI48" s="11">
        <f>'OddsRatio_working_3-way'!U48/(3*'OddsRatio_working_3-way'!X48^(1/3))*SIN(('OddsRatio_working_3-way'!Y48)/3)</f>
        <v>-2.4542249061067275E-2</v>
      </c>
      <c r="AJ48" s="11">
        <f>'OddsRatio_working_3-way'!U48/(3*'OddsRatio_working_3-way'!X48^(1/3))*SIN(('OddsRatio_working_3-way'!Y48+2*PI())/3)</f>
        <v>-0.43889826509357588</v>
      </c>
      <c r="AK48" s="11">
        <f>'OddsRatio_working_3-way'!U48/(3*'OddsRatio_working_3-way'!X48^(1/3))*SIN(('OddsRatio_working_3-way'!Y48+4*PI())/3)</f>
        <v>0.46344051415464316</v>
      </c>
      <c r="AL48" s="11">
        <f>'OddsRatio_working_3-way'!Z48+'OddsRatio_working_3-way'!AF48</f>
        <v>1.0419310741983951</v>
      </c>
      <c r="AM48" s="11">
        <f>'OddsRatio_working_3-way'!AA48+'OddsRatio_working_3-way'!AG48</f>
        <v>-0.56347395940497591</v>
      </c>
      <c r="AN48" s="11">
        <f>'OddsRatio_working_3-way'!AB48+'OddsRatio_working_3-way'!AH48</f>
        <v>-0.47845711479341957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1.0419310741983951</v>
      </c>
      <c r="AS48" s="11">
        <f>IF(('OddsRatio_working_3-way'!X48=0),IF(Q48&gt;0,-Q48^(1/3),(-Q48)^(1/3)),'OddsRatio_working_3-way'!AM48-'OddsRatio_working_3-way'!R48/3)</f>
        <v>-0.56347395940497591</v>
      </c>
      <c r="AT48" s="11">
        <f>IF(('OddsRatio_working_3-way'!X48=0),IF(Q48&gt;0,-Q48^(1/3),(-Q48)^(1/3)),'OddsRatio_working_3-way'!AN48-'OddsRatio_working_3-way'!R48/3)</f>
        <v>-0.47845711479341957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1.45</v>
      </c>
      <c r="B49" s="4">
        <f>IF('True_Odds_Calculator_3-way'!B50="","",'True_Odds_Calculator_3-way'!B50)</f>
        <v>4.6100000000000003</v>
      </c>
      <c r="C49" s="4">
        <f>IF('True_Odds_Calculator_3-way'!C50="","",'True_Odds_Calculator_3-way'!C50)</f>
        <v>8.06</v>
      </c>
      <c r="D49" s="9">
        <f t="shared" si="13"/>
        <v>0.67610038833880959</v>
      </c>
      <c r="E49" s="9">
        <f t="shared" si="14"/>
        <v>0.2064747015508577</v>
      </c>
      <c r="F49" s="9">
        <f t="shared" si="15"/>
        <v>0.1174249101103326</v>
      </c>
      <c r="G49" s="9">
        <f t="shared" si="16"/>
        <v>1.0646006528278291</v>
      </c>
      <c r="H49" s="9">
        <f t="shared" si="17"/>
        <v>1.4790702937725231</v>
      </c>
      <c r="I49" s="9">
        <f t="shared" si="18"/>
        <v>4.8432083567084634</v>
      </c>
      <c r="J49" s="9">
        <f t="shared" si="19"/>
        <v>8.5160806089644758</v>
      </c>
      <c r="K49" s="11">
        <f t="shared" si="20"/>
        <v>0.68965517241379315</v>
      </c>
      <c r="L49" s="11">
        <f t="shared" si="21"/>
        <v>0.21691973969631234</v>
      </c>
      <c r="M49" s="11">
        <f t="shared" si="22"/>
        <v>0.12406947890818858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-0.21287293462692003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0.20639578210173637</v>
      </c>
      <c r="Q49" s="11">
        <f>2*'OddsRatio_working_3-way'!K49*'OddsRatio_working_3-way'!L49*'OddsRatio_working_3-way'!M49</f>
        <v>3.712154354347777E-2</v>
      </c>
      <c r="R49" s="11">
        <f t="shared" si="23"/>
        <v>0</v>
      </c>
      <c r="S49" s="11">
        <f t="shared" si="24"/>
        <v>-0.96957268176654077</v>
      </c>
      <c r="T49" s="11">
        <f t="shared" si="25"/>
        <v>-0.17438357585729153</v>
      </c>
      <c r="U49" s="11">
        <f>'OddsRatio_working_3-way'!S49-'OddsRatio_working_3-way'!R49^2/3</f>
        <v>-0.96957268176654077</v>
      </c>
      <c r="V49" s="11">
        <f>'OddsRatio_working_3-way'!S49*'OddsRatio_working_3-way'!R49/3-2*'OddsRatio_working_3-way'!R49^3/27-'OddsRatio_working_3-way'!T49</f>
        <v>0.17438357585729153</v>
      </c>
      <c r="W49" s="11">
        <f>'OddsRatio_working_3-way'!V49^2+4*'OddsRatio_working_3-way'!U49^3/27</f>
        <v>-0.10462256700647245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0.18373363773085225</v>
      </c>
      <c r="Y49" s="11">
        <f>IF('OddsRatio_working_3-way'!W49&gt;=0,IF('OddsRatio_working_3-way'!V49+SQRT('OddsRatio_working_3-way'!W49)&gt;0,0,PI()),ACOS('OddsRatio_working_3-way'!V49/(2*'OddsRatio_working_3-way'!X49)))</f>
        <v>1.0763374741321479</v>
      </c>
      <c r="Z49" s="11">
        <f>'OddsRatio_working_3-way'!X49^(1/3)*COS('OddsRatio_working_3-way'!Y49/3)</f>
        <v>0.53230032641391456</v>
      </c>
      <c r="AA49" s="11">
        <f>'OddsRatio_working_3-way'!X49^(1/3)*COS(('OddsRatio_working_3-way'!Y49+2*PI())/3)</f>
        <v>-0.43902422811076286</v>
      </c>
      <c r="AB49" s="11">
        <f>'OddsRatio_working_3-way'!X49^(1/3)*COS(('OddsRatio_working_3-way'!Y49+4*PI())/3)</f>
        <v>-9.3276098303151922E-2</v>
      </c>
      <c r="AC49" s="11">
        <f>'OddsRatio_working_3-way'!X49^(1/3)*SIN('OddsRatio_working_3-way'!Y49/3)</f>
        <v>0.19961777581623413</v>
      </c>
      <c r="AD49" s="11">
        <f>'OddsRatio_working_3-way'!X49^(1/3)*SIN(('OddsRatio_working_3-way'!Y49+2*PI())/3)</f>
        <v>0.36117671720908195</v>
      </c>
      <c r="AE49" s="11">
        <f>'OddsRatio_working_3-way'!X49^(1/3)*SIN(('OddsRatio_working_3-way'!Y49+4*PI())/3)</f>
        <v>-0.56079449302531592</v>
      </c>
      <c r="AF49" s="11">
        <f>-'OddsRatio_working_3-way'!U49/(3*'OddsRatio_working_3-way'!X49^(1/3))*COS(('OddsRatio_working_3-way'!Y49)/3)</f>
        <v>0.53230032641391445</v>
      </c>
      <c r="AG49" s="11">
        <f>-'OddsRatio_working_3-way'!U49/(3*'OddsRatio_working_3-way'!X49^(1/3))*COS(('OddsRatio_working_3-way'!Y49+2*PI())/3)</f>
        <v>-0.43902422811076275</v>
      </c>
      <c r="AH49" s="11">
        <f>-'OddsRatio_working_3-way'!U49/(3*'OddsRatio_working_3-way'!X49^(1/3))*COS(('OddsRatio_working_3-way'!Y49+4*PI())/3)</f>
        <v>-9.3276098303151894E-2</v>
      </c>
      <c r="AI49" s="11">
        <f>'OddsRatio_working_3-way'!U49/(3*'OddsRatio_working_3-way'!X49^(1/3))*SIN(('OddsRatio_working_3-way'!Y49)/3)</f>
        <v>-0.19961777581623408</v>
      </c>
      <c r="AJ49" s="11">
        <f>'OddsRatio_working_3-way'!U49/(3*'OddsRatio_working_3-way'!X49^(1/3))*SIN(('OddsRatio_working_3-way'!Y49+2*PI())/3)</f>
        <v>-0.36117671720908184</v>
      </c>
      <c r="AK49" s="11">
        <f>'OddsRatio_working_3-way'!U49/(3*'OddsRatio_working_3-way'!X49^(1/3))*SIN(('OddsRatio_working_3-way'!Y49+4*PI())/3)</f>
        <v>0.56079449302531581</v>
      </c>
      <c r="AL49" s="11">
        <f>'OddsRatio_working_3-way'!Z49+'OddsRatio_working_3-way'!AF49</f>
        <v>1.0646006528278291</v>
      </c>
      <c r="AM49" s="11">
        <f>'OddsRatio_working_3-way'!AA49+'OddsRatio_working_3-way'!AG49</f>
        <v>-0.87804845622152561</v>
      </c>
      <c r="AN49" s="11">
        <f>'OddsRatio_working_3-way'!AB49+'OddsRatio_working_3-way'!AH49</f>
        <v>-0.18655219660630382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1.0646006528278291</v>
      </c>
      <c r="AS49" s="11">
        <f>IF(('OddsRatio_working_3-way'!X49=0),IF(Q49&gt;0,-Q49^(1/3),(-Q49)^(1/3)),'OddsRatio_working_3-way'!AM49-'OddsRatio_working_3-way'!R49/3)</f>
        <v>-0.87804845622152561</v>
      </c>
      <c r="AT49" s="11">
        <f>IF(('OddsRatio_working_3-way'!X49=0),IF(Q49&gt;0,-Q49^(1/3),(-Q49)^(1/3)),'OddsRatio_working_3-way'!AN49-'OddsRatio_working_3-way'!R49/3)</f>
        <v>-0.18655219660630382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 t="str">
        <f>IF('True_Odds_Calculator_3-way'!A51="","",'True_Odds_Calculator_3-way'!A51)</f>
        <v/>
      </c>
      <c r="B50" s="4" t="str">
        <f>IF('True_Odds_Calculator_3-way'!B51="","",'True_Odds_Calculator_3-way'!B51)</f>
        <v/>
      </c>
      <c r="C50" s="4" t="str">
        <f>IF('True_Odds_Calculator_3-way'!C51="","",'True_Odds_Calculator_3-way'!C51)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IF('True_Odds_Calculator_3-way'!A52="","",'True_Odds_Calculator_3-way'!A52)</f>
        <v/>
      </c>
      <c r="B51" s="4" t="str">
        <f>IF('True_Odds_Calculator_3-way'!B52="","",'True_Odds_Calculator_3-way'!B52)</f>
        <v/>
      </c>
      <c r="C51" s="4" t="str">
        <f>IF('True_Odds_Calculator_3-way'!C52="","",'True_Odds_Calculator_3-way'!C52)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2.2200000000000002</v>
      </c>
      <c r="B2" s="4">
        <f>IF('True_Odds_Calculator_2-way'!B3="","",'True_Odds_Calculator_2-way'!B3)</f>
        <v>1.71</v>
      </c>
      <c r="C2" s="4">
        <f t="shared" ref="C2:C65" si="0">IF(A2="","",((1/A2)+(1/B2))-1)</f>
        <v>3.5245772087877381E-2</v>
      </c>
      <c r="D2" s="4">
        <f>IF(A2="","",(2*A2)/(2-($C2*A2)))</f>
        <v>2.3103888990323171</v>
      </c>
      <c r="E2" s="4">
        <f>IF(B2="","",(2*B2)/(2-($C2*B2)))</f>
        <v>1.7631322279503969</v>
      </c>
      <c r="G2" s="4">
        <f t="shared" ref="G2:G65" si="1">IF(A2="","",C2+1)</f>
        <v>1.0352457720878774</v>
      </c>
    </row>
    <row r="3" spans="1:7" x14ac:dyDescent="0.2">
      <c r="A3" s="4">
        <f>IF('True_Odds_Calculator_2-way'!A4="","",'True_Odds_Calculator_2-way'!A4)</f>
        <v>2.2400000000000002</v>
      </c>
      <c r="B3" s="4">
        <f>IF('True_Odds_Calculator_2-way'!B4="","",'True_Odds_Calculator_2-way'!B4)</f>
        <v>1.7</v>
      </c>
      <c r="C3" s="4">
        <f t="shared" si="0"/>
        <v>3.4663865546218364E-2</v>
      </c>
      <c r="D3" s="4">
        <f t="shared" ref="D3:D66" si="2">IF(A3="","",(2*A3)/(2-($C3*A3)))</f>
        <v>2.3304773561811505</v>
      </c>
      <c r="E3" s="4">
        <f t="shared" ref="E3:E66" si="3">IF(B3="","",(2*B3)/(2-($C3*B3)))</f>
        <v>1.7516099356025756</v>
      </c>
      <c r="G3" s="4">
        <f t="shared" si="1"/>
        <v>1.0346638655462184</v>
      </c>
    </row>
    <row r="4" spans="1:7" x14ac:dyDescent="0.2">
      <c r="A4" s="4">
        <f>IF('True_Odds_Calculator_2-way'!A5="","",'True_Odds_Calculator_2-way'!A5)</f>
        <v>2.17</v>
      </c>
      <c r="B4" s="4">
        <f>IF('True_Odds_Calculator_2-way'!B5="","",'True_Odds_Calculator_2-way'!B5)</f>
        <v>1.75</v>
      </c>
      <c r="C4" s="4">
        <f t="shared" si="0"/>
        <v>3.2258064516129004E-2</v>
      </c>
      <c r="D4" s="4">
        <f t="shared" si="2"/>
        <v>2.2487046632124348</v>
      </c>
      <c r="E4" s="4">
        <f t="shared" si="3"/>
        <v>1.8008298755186722</v>
      </c>
      <c r="G4" s="4">
        <f t="shared" si="1"/>
        <v>1.032258064516129</v>
      </c>
    </row>
    <row r="5" spans="1:7" x14ac:dyDescent="0.2">
      <c r="A5" s="4">
        <f>IF('True_Odds_Calculator_2-way'!A6="","",'True_Odds_Calculator_2-way'!A6)</f>
        <v>2.1800000000000002</v>
      </c>
      <c r="B5" s="4">
        <f>IF('True_Odds_Calculator_2-way'!B6="","",'True_Odds_Calculator_2-way'!B6)</f>
        <v>1.74</v>
      </c>
      <c r="C5" s="4">
        <f t="shared" si="0"/>
        <v>3.3428240008436028E-2</v>
      </c>
      <c r="D5" s="4">
        <f t="shared" si="2"/>
        <v>2.2624358821424311</v>
      </c>
      <c r="E5" s="4">
        <f t="shared" si="3"/>
        <v>1.7921194368326561</v>
      </c>
      <c r="G5" s="4">
        <f t="shared" si="1"/>
        <v>1.033428240008436</v>
      </c>
    </row>
    <row r="6" spans="1:7" x14ac:dyDescent="0.2">
      <c r="A6" s="4">
        <f>IF('True_Odds_Calculator_2-way'!A7="","",'True_Odds_Calculator_2-way'!A7)</f>
        <v>2.0499999999999998</v>
      </c>
      <c r="B6" s="4">
        <f>IF('True_Odds_Calculator_2-way'!B7="","",'True_Odds_Calculator_2-way'!B7)</f>
        <v>1.85</v>
      </c>
      <c r="C6" s="4">
        <f t="shared" si="0"/>
        <v>2.8345418589321048E-2</v>
      </c>
      <c r="D6" s="4">
        <f t="shared" si="2"/>
        <v>2.1113430758524703</v>
      </c>
      <c r="E6" s="4">
        <f t="shared" si="3"/>
        <v>1.8998121477770822</v>
      </c>
      <c r="G6" s="4">
        <f t="shared" si="1"/>
        <v>1.028345418589321</v>
      </c>
    </row>
    <row r="7" spans="1:7" x14ac:dyDescent="0.2">
      <c r="A7" s="4">
        <f>IF('True_Odds_Calculator_2-way'!A8="","",'True_Odds_Calculator_2-way'!A8)</f>
        <v>2.2799999999999998</v>
      </c>
      <c r="B7" s="4">
        <f>IF('True_Odds_Calculator_2-way'!B8="","",'True_Odds_Calculator_2-way'!B8)</f>
        <v>1.68</v>
      </c>
      <c r="C7" s="4">
        <f t="shared" si="0"/>
        <v>3.383458646616555E-2</v>
      </c>
      <c r="D7" s="4">
        <f t="shared" si="2"/>
        <v>2.3714710252600297</v>
      </c>
      <c r="E7" s="4">
        <f t="shared" si="3"/>
        <v>1.7291440953412784</v>
      </c>
      <c r="G7" s="4">
        <f t="shared" si="1"/>
        <v>1.0338345864661656</v>
      </c>
    </row>
    <row r="8" spans="1:7" x14ac:dyDescent="0.2">
      <c r="A8" s="4">
        <f>IF('True_Odds_Calculator_2-way'!A9="","",'True_Odds_Calculator_2-way'!A9)</f>
        <v>2.19</v>
      </c>
      <c r="B8" s="4">
        <f>IF('True_Odds_Calculator_2-way'!B9="","",'True_Odds_Calculator_2-way'!B9)</f>
        <v>1.72</v>
      </c>
      <c r="C8" s="4">
        <f t="shared" si="0"/>
        <v>3.8016353403419467E-2</v>
      </c>
      <c r="D8" s="4">
        <f t="shared" si="2"/>
        <v>2.2851249696675566</v>
      </c>
      <c r="E8" s="4">
        <f t="shared" si="3"/>
        <v>1.7781344410876134</v>
      </c>
      <c r="G8" s="4">
        <f t="shared" si="1"/>
        <v>1.0380163534034195</v>
      </c>
    </row>
    <row r="9" spans="1:7" x14ac:dyDescent="0.2">
      <c r="A9" s="4">
        <f>IF('True_Odds_Calculator_2-way'!A10="","",'True_Odds_Calculator_2-way'!A10)</f>
        <v>1.8</v>
      </c>
      <c r="B9" s="4">
        <f>IF('True_Odds_Calculator_2-way'!B10="","",'True_Odds_Calculator_2-way'!B10)</f>
        <v>2.0699999999999998</v>
      </c>
      <c r="C9" s="4">
        <f t="shared" si="0"/>
        <v>3.8647342995169254E-2</v>
      </c>
      <c r="D9" s="4">
        <f t="shared" si="2"/>
        <v>1.8648648648648651</v>
      </c>
      <c r="E9" s="4">
        <f t="shared" si="3"/>
        <v>2.15625</v>
      </c>
      <c r="G9" s="4">
        <f t="shared" si="1"/>
        <v>1.0386473429951693</v>
      </c>
    </row>
    <row r="10" spans="1:7" x14ac:dyDescent="0.2">
      <c r="A10" s="4">
        <f>IF('True_Odds_Calculator_2-way'!A11="","",'True_Odds_Calculator_2-way'!A11)</f>
        <v>1.88</v>
      </c>
      <c r="B10" s="4">
        <f>IF('True_Odds_Calculator_2-way'!B11="","",'True_Odds_Calculator_2-way'!B11)</f>
        <v>2</v>
      </c>
      <c r="C10" s="4">
        <f t="shared" si="0"/>
        <v>3.1914893617021267E-2</v>
      </c>
      <c r="D10" s="4">
        <f t="shared" si="2"/>
        <v>1.9381443298969072</v>
      </c>
      <c r="E10" s="4">
        <f t="shared" si="3"/>
        <v>2.0659340659340657</v>
      </c>
      <c r="G10" s="4">
        <f t="shared" si="1"/>
        <v>1.0319148936170213</v>
      </c>
    </row>
    <row r="11" spans="1:7" x14ac:dyDescent="0.2">
      <c r="A11" s="4">
        <f>IF('True_Odds_Calculator_2-way'!A12="","",'True_Odds_Calculator_2-way'!A12)</f>
        <v>1.94</v>
      </c>
      <c r="B11" s="4">
        <f>IF('True_Odds_Calculator_2-way'!B12="","",'True_Odds_Calculator_2-way'!B12)</f>
        <v>1.93</v>
      </c>
      <c r="C11" s="4">
        <f t="shared" si="0"/>
        <v>3.3598632551679941E-2</v>
      </c>
      <c r="D11" s="4">
        <f t="shared" si="2"/>
        <v>2.0053558995233249</v>
      </c>
      <c r="E11" s="4">
        <f t="shared" si="3"/>
        <v>1.9946726333173512</v>
      </c>
      <c r="G11" s="4">
        <f t="shared" si="1"/>
        <v>1.0335986325516799</v>
      </c>
    </row>
    <row r="12" spans="1:7" x14ac:dyDescent="0.2">
      <c r="A12" s="4">
        <f>IF('True_Odds_Calculator_2-way'!A13="","",'True_Odds_Calculator_2-way'!A13)</f>
        <v>1.8</v>
      </c>
      <c r="B12" s="4">
        <f>IF('True_Odds_Calculator_2-way'!B13="","",'True_Odds_Calculator_2-way'!B13)</f>
        <v>2.0699999999999998</v>
      </c>
      <c r="C12" s="4">
        <f t="shared" si="0"/>
        <v>3.8647342995169254E-2</v>
      </c>
      <c r="D12" s="4">
        <f t="shared" si="2"/>
        <v>1.8648648648648651</v>
      </c>
      <c r="E12" s="4">
        <f t="shared" si="3"/>
        <v>2.15625</v>
      </c>
      <c r="G12" s="4">
        <f t="shared" si="1"/>
        <v>1.0386473429951693</v>
      </c>
    </row>
    <row r="13" spans="1:7" x14ac:dyDescent="0.2">
      <c r="A13" s="4">
        <f>IF('True_Odds_Calculator_2-way'!A14="","",'True_Odds_Calculator_2-way'!A14)</f>
        <v>2.2200000000000002</v>
      </c>
      <c r="B13" s="4">
        <f>IF('True_Odds_Calculator_2-way'!B14="","",'True_Odds_Calculator_2-way'!B14)</f>
        <v>1.7</v>
      </c>
      <c r="C13" s="4">
        <f t="shared" si="0"/>
        <v>3.868574456809748E-2</v>
      </c>
      <c r="D13" s="4">
        <f t="shared" si="2"/>
        <v>2.3196066379840201</v>
      </c>
      <c r="E13" s="4">
        <f t="shared" si="3"/>
        <v>1.7578015836050302</v>
      </c>
      <c r="G13" s="4">
        <f t="shared" si="1"/>
        <v>1.0386857445680975</v>
      </c>
    </row>
    <row r="14" spans="1:7" x14ac:dyDescent="0.2">
      <c r="A14" s="4">
        <f>IF('True_Odds_Calculator_2-way'!A15="","",'True_Odds_Calculator_2-way'!A15)</f>
        <v>2.1800000000000002</v>
      </c>
      <c r="B14" s="4">
        <f>IF('True_Odds_Calculator_2-way'!B15="","",'True_Odds_Calculator_2-way'!B15)</f>
        <v>1.73</v>
      </c>
      <c r="C14" s="4">
        <f t="shared" si="0"/>
        <v>3.6750278411200155E-2</v>
      </c>
      <c r="D14" s="4">
        <f t="shared" si="2"/>
        <v>2.2709700728608424</v>
      </c>
      <c r="E14" s="4">
        <f t="shared" si="3"/>
        <v>1.7868005874828257</v>
      </c>
      <c r="G14" s="4">
        <f t="shared" si="1"/>
        <v>1.0367502784112002</v>
      </c>
    </row>
    <row r="15" spans="1:7" x14ac:dyDescent="0.2">
      <c r="A15" s="4">
        <f>IF('True_Odds_Calculator_2-way'!A16="","",'True_Odds_Calculator_2-way'!A16)</f>
        <v>1.84</v>
      </c>
      <c r="B15" s="4">
        <f>IF('True_Odds_Calculator_2-way'!B16="","",'True_Odds_Calculator_2-way'!B16)</f>
        <v>2.04</v>
      </c>
      <c r="C15" s="4">
        <f t="shared" si="0"/>
        <v>3.3674339300937772E-2</v>
      </c>
      <c r="D15" s="4">
        <f t="shared" si="2"/>
        <v>1.8988263860785108</v>
      </c>
      <c r="E15" s="4">
        <f t="shared" si="3"/>
        <v>2.1125619090499774</v>
      </c>
      <c r="G15" s="4">
        <f t="shared" si="1"/>
        <v>1.0336743393009378</v>
      </c>
    </row>
    <row r="16" spans="1:7" x14ac:dyDescent="0.2">
      <c r="A16" s="4">
        <f>IF('True_Odds_Calculator_2-way'!A17="","",'True_Odds_Calculator_2-way'!A17)</f>
        <v>1.76</v>
      </c>
      <c r="B16" s="4">
        <f>IF('True_Odds_Calculator_2-way'!B17="","",'True_Odds_Calculator_2-way'!B17)</f>
        <v>2.12</v>
      </c>
      <c r="C16" s="4">
        <f t="shared" si="0"/>
        <v>3.9879931389365408E-2</v>
      </c>
      <c r="D16" s="4">
        <f t="shared" si="2"/>
        <v>1.8240125146656239</v>
      </c>
      <c r="E16" s="4">
        <f t="shared" si="3"/>
        <v>2.213573801613669</v>
      </c>
      <c r="G16" s="4">
        <f t="shared" si="1"/>
        <v>1.0398799313893654</v>
      </c>
    </row>
    <row r="17" spans="1:7" x14ac:dyDescent="0.2">
      <c r="A17" s="4">
        <f>IF('True_Odds_Calculator_2-way'!A18="","",'True_Odds_Calculator_2-way'!A18)</f>
        <v>1.85</v>
      </c>
      <c r="B17" s="4">
        <f>IF('True_Odds_Calculator_2-way'!B18="","",'True_Odds_Calculator_2-way'!B18)</f>
        <v>2.02</v>
      </c>
      <c r="C17" s="4">
        <f t="shared" si="0"/>
        <v>3.5590045491035394E-2</v>
      </c>
      <c r="D17" s="4">
        <f t="shared" si="2"/>
        <v>1.9129767084719731</v>
      </c>
      <c r="E17" s="4">
        <f t="shared" si="3"/>
        <v>2.0953181945612553</v>
      </c>
      <c r="G17" s="4">
        <f t="shared" si="1"/>
        <v>1.0355900454910354</v>
      </c>
    </row>
    <row r="18" spans="1:7" x14ac:dyDescent="0.2">
      <c r="A18" s="4">
        <f>IF('True_Odds_Calculator_2-way'!A19="","",'True_Odds_Calculator_2-way'!A19)</f>
        <v>2.39</v>
      </c>
      <c r="B18" s="4">
        <f>IF('True_Odds_Calculator_2-way'!B19="","",'True_Odds_Calculator_2-way'!B19)</f>
        <v>1.61</v>
      </c>
      <c r="C18" s="4">
        <f t="shared" si="0"/>
        <v>3.9528054263364254E-2</v>
      </c>
      <c r="D18" s="4">
        <f t="shared" si="2"/>
        <v>2.5084911502982492</v>
      </c>
      <c r="E18" s="4">
        <f t="shared" si="3"/>
        <v>1.6629140646945697</v>
      </c>
      <c r="G18" s="4">
        <f t="shared" si="1"/>
        <v>1.0395280542633643</v>
      </c>
    </row>
    <row r="19" spans="1:7" x14ac:dyDescent="0.2">
      <c r="A19" s="4">
        <f>IF('True_Odds_Calculator_2-way'!A20="","",'True_Odds_Calculator_2-way'!A20)</f>
        <v>1.8</v>
      </c>
      <c r="B19" s="4">
        <f>IF('True_Odds_Calculator_2-way'!B20="","",'True_Odds_Calculator_2-way'!B20)</f>
        <v>2.0699999999999998</v>
      </c>
      <c r="C19" s="4">
        <f t="shared" si="0"/>
        <v>3.8647342995169254E-2</v>
      </c>
      <c r="D19" s="4">
        <f t="shared" si="2"/>
        <v>1.8648648648648651</v>
      </c>
      <c r="E19" s="4">
        <f t="shared" si="3"/>
        <v>2.15625</v>
      </c>
      <c r="G19" s="4">
        <f t="shared" si="1"/>
        <v>1.0386473429951693</v>
      </c>
    </row>
    <row r="20" spans="1:7" x14ac:dyDescent="0.2">
      <c r="A20" s="4">
        <f>IF('True_Odds_Calculator_2-way'!A21="","",'True_Odds_Calculator_2-way'!A21)</f>
        <v>2.39</v>
      </c>
      <c r="B20" s="4">
        <f>IF('True_Odds_Calculator_2-way'!B21="","",'True_Odds_Calculator_2-way'!B21)</f>
        <v>1.61</v>
      </c>
      <c r="C20" s="4">
        <f t="shared" si="0"/>
        <v>3.9528054263364254E-2</v>
      </c>
      <c r="D20" s="4">
        <f t="shared" si="2"/>
        <v>2.5084911502982492</v>
      </c>
      <c r="E20" s="4">
        <f t="shared" si="3"/>
        <v>1.6629140646945697</v>
      </c>
      <c r="G20" s="4">
        <f t="shared" si="1"/>
        <v>1.0395280542633643</v>
      </c>
    </row>
    <row r="21" spans="1:7" x14ac:dyDescent="0.2">
      <c r="A21" s="4">
        <f>IF('True_Odds_Calculator_2-way'!A22="","",'True_Odds_Calculator_2-way'!A22)</f>
        <v>1.96</v>
      </c>
      <c r="B21" s="4">
        <f>IF('True_Odds_Calculator_2-way'!B22="","",'True_Odds_Calculator_2-way'!B22)</f>
        <v>1.91</v>
      </c>
      <c r="C21" s="4">
        <f t="shared" si="0"/>
        <v>3.3764291056736839E-2</v>
      </c>
      <c r="D21" s="4">
        <f t="shared" si="2"/>
        <v>2.0270738574832143</v>
      </c>
      <c r="E21" s="4">
        <f t="shared" si="3"/>
        <v>1.9736398144242935</v>
      </c>
      <c r="G21" s="4">
        <f t="shared" si="1"/>
        <v>1.0337642910567368</v>
      </c>
    </row>
    <row r="22" spans="1:7" x14ac:dyDescent="0.2">
      <c r="A22" s="4">
        <f>IF('True_Odds_Calculator_2-way'!A23="","",'True_Odds_Calculator_2-way'!A23)</f>
        <v>2.16</v>
      </c>
      <c r="B22" s="4">
        <f>IF('True_Odds_Calculator_2-way'!B23="","",'True_Odds_Calculator_2-way'!B23)</f>
        <v>1.74</v>
      </c>
      <c r="C22" s="4">
        <f t="shared" si="0"/>
        <v>3.7675606641123682E-2</v>
      </c>
      <c r="D22" s="4">
        <f t="shared" si="2"/>
        <v>2.2516175413371671</v>
      </c>
      <c r="E22" s="4">
        <f t="shared" si="3"/>
        <v>1.7989661114302122</v>
      </c>
      <c r="G22" s="4">
        <f t="shared" si="1"/>
        <v>1.0376756066411237</v>
      </c>
    </row>
    <row r="23" spans="1:7" x14ac:dyDescent="0.2">
      <c r="A23" s="4">
        <f>IF('True_Odds_Calculator_2-way'!A24="","",'True_Odds_Calculator_2-way'!A24)</f>
        <v>2.2200000000000002</v>
      </c>
      <c r="B23" s="4">
        <f>IF('True_Odds_Calculator_2-way'!B24="","",'True_Odds_Calculator_2-way'!B24)</f>
        <v>1.7</v>
      </c>
      <c r="C23" s="4">
        <f t="shared" si="0"/>
        <v>3.868574456809748E-2</v>
      </c>
      <c r="D23" s="4">
        <f t="shared" si="2"/>
        <v>2.3196066379840201</v>
      </c>
      <c r="E23" s="4">
        <f t="shared" si="3"/>
        <v>1.7578015836050302</v>
      </c>
      <c r="G23" s="4">
        <f t="shared" si="1"/>
        <v>1.0386857445680975</v>
      </c>
    </row>
    <row r="24" spans="1:7" x14ac:dyDescent="0.2">
      <c r="A24" s="4">
        <f>IF('True_Odds_Calculator_2-way'!A25="","",'True_Odds_Calculator_2-way'!A25)</f>
        <v>2.06</v>
      </c>
      <c r="B24" s="4">
        <f>IF('True_Odds_Calculator_2-way'!B25="","",'True_Odds_Calculator_2-way'!B25)</f>
        <v>1.83</v>
      </c>
      <c r="C24" s="4">
        <f t="shared" si="0"/>
        <v>3.1884980635577431E-2</v>
      </c>
      <c r="D24" s="4">
        <f t="shared" si="2"/>
        <v>2.1299508446804905</v>
      </c>
      <c r="E24" s="4">
        <f t="shared" si="3"/>
        <v>1.8849942497124856</v>
      </c>
      <c r="G24" s="4">
        <f t="shared" si="1"/>
        <v>1.0318849806355774</v>
      </c>
    </row>
    <row r="25" spans="1:7" x14ac:dyDescent="0.2">
      <c r="A25" s="4">
        <f>IF('True_Odds_Calculator_2-way'!A26="","",'True_Odds_Calculator_2-way'!A26)</f>
        <v>2.15</v>
      </c>
      <c r="B25" s="4">
        <f>IF('True_Odds_Calculator_2-way'!B26="","",'True_Odds_Calculator_2-way'!B26)</f>
        <v>1.75</v>
      </c>
      <c r="C25" s="4">
        <f t="shared" si="0"/>
        <v>3.6544850498338777E-2</v>
      </c>
      <c r="D25" s="4">
        <f t="shared" si="2"/>
        <v>2.2379182156133823</v>
      </c>
      <c r="E25" s="4">
        <f t="shared" si="3"/>
        <v>1.8078078078078077</v>
      </c>
      <c r="G25" s="4">
        <f t="shared" si="1"/>
        <v>1.0365448504983388</v>
      </c>
    </row>
    <row r="26" spans="1:7" x14ac:dyDescent="0.2">
      <c r="A26" s="4">
        <f>IF('True_Odds_Calculator_2-way'!A27="","",'True_Odds_Calculator_2-way'!A27)</f>
        <v>1.88</v>
      </c>
      <c r="B26" s="4">
        <f>IF('True_Odds_Calculator_2-way'!B27="","",'True_Odds_Calculator_2-way'!B27)</f>
        <v>1.99</v>
      </c>
      <c r="C26" s="4">
        <f t="shared" si="0"/>
        <v>3.4427456431091574E-2</v>
      </c>
      <c r="D26" s="4">
        <f t="shared" si="2"/>
        <v>1.9428749480681344</v>
      </c>
      <c r="E26" s="4">
        <f t="shared" si="3"/>
        <v>2.0605860321656753</v>
      </c>
      <c r="G26" s="4">
        <f t="shared" si="1"/>
        <v>1.0344274564310916</v>
      </c>
    </row>
    <row r="27" spans="1:7" x14ac:dyDescent="0.2">
      <c r="A27" s="4">
        <f>IF('True_Odds_Calculator_2-way'!A28="","",'True_Odds_Calculator_2-way'!A28)</f>
        <v>2.16</v>
      </c>
      <c r="B27" s="4">
        <f>IF('True_Odds_Calculator_2-way'!B28="","",'True_Odds_Calculator_2-way'!B28)</f>
        <v>1.74</v>
      </c>
      <c r="C27" s="4">
        <f t="shared" si="0"/>
        <v>3.7675606641123682E-2</v>
      </c>
      <c r="D27" s="4">
        <f t="shared" si="2"/>
        <v>2.2516175413371671</v>
      </c>
      <c r="E27" s="4">
        <f t="shared" si="3"/>
        <v>1.7989661114302122</v>
      </c>
      <c r="G27" s="4">
        <f t="shared" si="1"/>
        <v>1.0376756066411237</v>
      </c>
    </row>
    <row r="28" spans="1:7" x14ac:dyDescent="0.2">
      <c r="A28" s="4">
        <f>IF('True_Odds_Calculator_2-way'!A29="","",'True_Odds_Calculator_2-way'!A29)</f>
        <v>2.29</v>
      </c>
      <c r="B28" s="4">
        <f>IF('True_Odds_Calculator_2-way'!B29="","",'True_Odds_Calculator_2-way'!B29)</f>
        <v>1.66</v>
      </c>
      <c r="C28" s="4">
        <f t="shared" si="0"/>
        <v>3.9090861261640519E-2</v>
      </c>
      <c r="D28" s="4">
        <f t="shared" si="2"/>
        <v>2.3973008765844739</v>
      </c>
      <c r="E28" s="4">
        <f t="shared" si="3"/>
        <v>1.7156654781784539</v>
      </c>
      <c r="G28" s="4">
        <f t="shared" si="1"/>
        <v>1.0390908612616405</v>
      </c>
    </row>
    <row r="29" spans="1:7" x14ac:dyDescent="0.2">
      <c r="A29" s="4">
        <f>IF('True_Odds_Calculator_2-way'!A30="","",'True_Odds_Calculator_2-way'!A30)</f>
        <v>2.06</v>
      </c>
      <c r="B29" s="4">
        <f>IF('True_Odds_Calculator_2-way'!B30="","",'True_Odds_Calculator_2-way'!B30)</f>
        <v>1.83</v>
      </c>
      <c r="C29" s="4">
        <f t="shared" si="0"/>
        <v>3.1884980635577431E-2</v>
      </c>
      <c r="D29" s="4">
        <f t="shared" si="2"/>
        <v>2.1299508446804905</v>
      </c>
      <c r="E29" s="4">
        <f t="shared" si="3"/>
        <v>1.8849942497124856</v>
      </c>
      <c r="G29" s="4">
        <f t="shared" si="1"/>
        <v>1.0318849806355774</v>
      </c>
    </row>
    <row r="30" spans="1:7" x14ac:dyDescent="0.2">
      <c r="A30" s="4">
        <f>IF('True_Odds_Calculator_2-way'!A31="","",'True_Odds_Calculator_2-way'!A31)</f>
        <v>2.2799999999999998</v>
      </c>
      <c r="B30" s="4">
        <f>IF('True_Odds_Calculator_2-way'!B31="","",'True_Odds_Calculator_2-way'!B31)</f>
        <v>1.67</v>
      </c>
      <c r="C30" s="4">
        <f t="shared" si="0"/>
        <v>3.7398886437651102E-2</v>
      </c>
      <c r="D30" s="4">
        <f t="shared" si="2"/>
        <v>2.3815361521140859</v>
      </c>
      <c r="E30" s="4">
        <f t="shared" si="3"/>
        <v>1.723831944947483</v>
      </c>
      <c r="G30" s="4">
        <f t="shared" si="1"/>
        <v>1.0373988864376511</v>
      </c>
    </row>
    <row r="31" spans="1:7" x14ac:dyDescent="0.2">
      <c r="A31" s="4">
        <f>IF('True_Odds_Calculator_2-way'!A32="","",'True_Odds_Calculator_2-way'!A32)</f>
        <v>2.23</v>
      </c>
      <c r="B31" s="4">
        <f>IF('True_Odds_Calculator_2-way'!B32="","",'True_Odds_Calculator_2-way'!B32)</f>
        <v>1.7</v>
      </c>
      <c r="C31" s="4">
        <f t="shared" si="0"/>
        <v>3.6665787391189752E-2</v>
      </c>
      <c r="D31" s="4">
        <f t="shared" si="2"/>
        <v>2.3250536645200861</v>
      </c>
      <c r="E31" s="4">
        <f t="shared" si="3"/>
        <v>1.754686415181671</v>
      </c>
      <c r="G31" s="4">
        <f t="shared" si="1"/>
        <v>1.0366657873911898</v>
      </c>
    </row>
    <row r="32" spans="1:7" x14ac:dyDescent="0.2">
      <c r="A32" s="4">
        <f>IF('True_Odds_Calculator_2-way'!A33="","",'True_Odds_Calculator_2-way'!A33)</f>
        <v>1.88</v>
      </c>
      <c r="B32" s="4">
        <f>IF('True_Odds_Calculator_2-way'!B33="","",'True_Odds_Calculator_2-way'!B33)</f>
        <v>1.95</v>
      </c>
      <c r="C32" s="4">
        <f t="shared" si="0"/>
        <v>4.4735406437534042E-2</v>
      </c>
      <c r="D32" s="4">
        <f t="shared" si="2"/>
        <v>1.9625267665952888</v>
      </c>
      <c r="E32" s="4">
        <f t="shared" si="3"/>
        <v>2.0389321468298109</v>
      </c>
      <c r="G32" s="4">
        <f t="shared" si="1"/>
        <v>1.044735406437534</v>
      </c>
    </row>
    <row r="33" spans="1:7" x14ac:dyDescent="0.2">
      <c r="A33" s="4">
        <f>IF('True_Odds_Calculator_2-way'!A34="","",'True_Odds_Calculator_2-way'!A34)</f>
        <v>1.56</v>
      </c>
      <c r="B33" s="4">
        <f>IF('True_Odds_Calculator_2-way'!B34="","",'True_Odds_Calculator_2-way'!B34)</f>
        <v>2.46</v>
      </c>
      <c r="C33" s="4">
        <f t="shared" si="0"/>
        <v>4.7529706066291366E-2</v>
      </c>
      <c r="D33" s="4">
        <f t="shared" si="2"/>
        <v>1.6200607902735562</v>
      </c>
      <c r="E33" s="4">
        <f t="shared" si="3"/>
        <v>2.6127450980392153</v>
      </c>
      <c r="G33" s="4">
        <f t="shared" si="1"/>
        <v>1.0475297060662914</v>
      </c>
    </row>
    <row r="34" spans="1:7" x14ac:dyDescent="0.2">
      <c r="A34" s="4">
        <f>IF('True_Odds_Calculator_2-way'!A35="","",'True_Odds_Calculator_2-way'!A35)</f>
        <v>2.04</v>
      </c>
      <c r="B34" s="4">
        <f>IF('True_Odds_Calculator_2-way'!B35="","",'True_Odds_Calculator_2-way'!B35)</f>
        <v>1.81</v>
      </c>
      <c r="C34" s="4">
        <f t="shared" si="0"/>
        <v>4.2682266276676373E-2</v>
      </c>
      <c r="D34" s="4">
        <f t="shared" si="2"/>
        <v>2.1328558225508316</v>
      </c>
      <c r="E34" s="4">
        <f t="shared" si="3"/>
        <v>1.8827248623291861</v>
      </c>
      <c r="G34" s="4">
        <f t="shared" si="1"/>
        <v>1.0426822662766764</v>
      </c>
    </row>
    <row r="35" spans="1:7" x14ac:dyDescent="0.2">
      <c r="A35" s="4">
        <f>IF('True_Odds_Calculator_2-way'!A36="","",'True_Odds_Calculator_2-way'!A36)</f>
        <v>1.97</v>
      </c>
      <c r="B35" s="4">
        <f>IF('True_Odds_Calculator_2-way'!B36="","",'True_Odds_Calculator_2-way'!B36)</f>
        <v>1.86</v>
      </c>
      <c r="C35" s="4">
        <f t="shared" si="0"/>
        <v>4.5248621800120015E-2</v>
      </c>
      <c r="D35" s="4">
        <f t="shared" si="2"/>
        <v>2.0618985988408078</v>
      </c>
      <c r="E35" s="4">
        <f t="shared" si="3"/>
        <v>1.9417095013512797</v>
      </c>
      <c r="G35" s="4">
        <f t="shared" si="1"/>
        <v>1.04524862180012</v>
      </c>
    </row>
    <row r="36" spans="1:7" x14ac:dyDescent="0.2">
      <c r="A36" s="4">
        <f>IF('True_Odds_Calculator_2-way'!A37="","",'True_Odds_Calculator_2-way'!A37)</f>
        <v>2.2200000000000002</v>
      </c>
      <c r="B36" s="4">
        <f>IF('True_Odds_Calculator_2-way'!B37="","",'True_Odds_Calculator_2-way'!B37)</f>
        <v>1.67</v>
      </c>
      <c r="C36" s="4">
        <f t="shared" si="0"/>
        <v>4.9252845660031408E-2</v>
      </c>
      <c r="D36" s="4">
        <f t="shared" si="2"/>
        <v>2.348387914106544</v>
      </c>
      <c r="E36" s="4">
        <f t="shared" si="3"/>
        <v>1.7416263447174332</v>
      </c>
      <c r="G36" s="4">
        <f t="shared" si="1"/>
        <v>1.0492528456600314</v>
      </c>
    </row>
    <row r="37" spans="1:7" x14ac:dyDescent="0.2">
      <c r="A37" s="4">
        <f>IF('True_Odds_Calculator_2-way'!A38="","",'True_Odds_Calculator_2-way'!A38)</f>
        <v>1.86</v>
      </c>
      <c r="B37" s="4">
        <f>IF('True_Odds_Calculator_2-way'!B38="","",'True_Odds_Calculator_2-way'!B38)</f>
        <v>1.97</v>
      </c>
      <c r="C37" s="4">
        <f t="shared" si="0"/>
        <v>4.5248621800120015E-2</v>
      </c>
      <c r="D37" s="4">
        <f t="shared" si="2"/>
        <v>1.9417095013512797</v>
      </c>
      <c r="E37" s="4">
        <f t="shared" si="3"/>
        <v>2.0618985988408078</v>
      </c>
      <c r="G37" s="4">
        <f t="shared" si="1"/>
        <v>1.04524862180012</v>
      </c>
    </row>
    <row r="38" spans="1:7" x14ac:dyDescent="0.2">
      <c r="A38" s="4">
        <f>IF('True_Odds_Calculator_2-way'!A39="","",'True_Odds_Calculator_2-way'!A39)</f>
        <v>1.86</v>
      </c>
      <c r="B38" s="4">
        <f>IF('True_Odds_Calculator_2-way'!B39="","",'True_Odds_Calculator_2-way'!B39)</f>
        <v>1.98</v>
      </c>
      <c r="C38" s="4">
        <f t="shared" si="0"/>
        <v>4.2684913652655698E-2</v>
      </c>
      <c r="D38" s="4">
        <f t="shared" si="2"/>
        <v>1.9368886083938153</v>
      </c>
      <c r="E38" s="4">
        <f t="shared" si="3"/>
        <v>2.0673627484001349</v>
      </c>
      <c r="G38" s="4">
        <f t="shared" si="1"/>
        <v>1.0426849136526557</v>
      </c>
    </row>
    <row r="39" spans="1:7" x14ac:dyDescent="0.2">
      <c r="A39" s="4">
        <f>IF('True_Odds_Calculator_2-way'!A40="","",'True_Odds_Calculator_2-way'!A40)</f>
        <v>1.58</v>
      </c>
      <c r="B39" s="4">
        <f>IF('True_Odds_Calculator_2-way'!B40="","",'True_Odds_Calculator_2-way'!B40)</f>
        <v>2.41</v>
      </c>
      <c r="C39" s="4">
        <f t="shared" si="0"/>
        <v>4.7849151741162776E-2</v>
      </c>
      <c r="D39" s="4">
        <f t="shared" si="2"/>
        <v>1.6420716719134072</v>
      </c>
      <c r="E39" s="4">
        <f t="shared" si="3"/>
        <v>2.5574585264289071</v>
      </c>
      <c r="G39" s="4">
        <f t="shared" si="1"/>
        <v>1.0478491517411628</v>
      </c>
    </row>
    <row r="40" spans="1:7" x14ac:dyDescent="0.2">
      <c r="A40" s="4">
        <f>IF('True_Odds_Calculator_2-way'!A41="","",'True_Odds_Calculator_2-way'!A41)</f>
        <v>1.79</v>
      </c>
      <c r="B40" s="4">
        <f>IF('True_Odds_Calculator_2-way'!B41="","",'True_Odds_Calculator_2-way'!B41)</f>
        <v>2.0499999999999998</v>
      </c>
      <c r="C40" s="4">
        <f t="shared" si="0"/>
        <v>4.6464095925875526E-2</v>
      </c>
      <c r="D40" s="4">
        <f t="shared" si="2"/>
        <v>1.8676676421936633</v>
      </c>
      <c r="E40" s="4">
        <f t="shared" si="3"/>
        <v>2.1525150315295498</v>
      </c>
      <c r="G40" s="4">
        <f t="shared" si="1"/>
        <v>1.0464640959258755</v>
      </c>
    </row>
    <row r="41" spans="1:7" x14ac:dyDescent="0.2">
      <c r="A41" s="4">
        <f>IF('True_Odds_Calculator_2-way'!A42="","",'True_Odds_Calculator_2-way'!A42)</f>
        <v>1.86</v>
      </c>
      <c r="B41" s="4">
        <f>IF('True_Odds_Calculator_2-way'!B42="","",'True_Odds_Calculator_2-way'!B42)</f>
        <v>1.97</v>
      </c>
      <c r="C41" s="4">
        <f t="shared" si="0"/>
        <v>4.5248621800120015E-2</v>
      </c>
      <c r="D41" s="4">
        <f t="shared" si="2"/>
        <v>1.9417095013512797</v>
      </c>
      <c r="E41" s="4">
        <f t="shared" si="3"/>
        <v>2.0618985988408078</v>
      </c>
      <c r="G41" s="4">
        <f t="shared" si="1"/>
        <v>1.04524862180012</v>
      </c>
    </row>
    <row r="42" spans="1:7" x14ac:dyDescent="0.2">
      <c r="A42" s="4">
        <f>IF('True_Odds_Calculator_2-way'!A43="","",'True_Odds_Calculator_2-way'!A43)</f>
        <v>1.67</v>
      </c>
      <c r="B42" s="4">
        <f>IF('True_Odds_Calculator_2-way'!B43="","",'True_Odds_Calculator_2-way'!B43)</f>
        <v>2.2400000000000002</v>
      </c>
      <c r="C42" s="4">
        <f t="shared" si="0"/>
        <v>4.5230966638152292E-2</v>
      </c>
      <c r="D42" s="4">
        <f t="shared" si="2"/>
        <v>1.7355479261389997</v>
      </c>
      <c r="E42" s="4">
        <f t="shared" si="3"/>
        <v>2.3595307177999247</v>
      </c>
      <c r="G42" s="4">
        <f t="shared" si="1"/>
        <v>1.0452309666381523</v>
      </c>
    </row>
    <row r="43" spans="1:7" x14ac:dyDescent="0.2">
      <c r="A43" s="4">
        <f>IF('True_Odds_Calculator_2-way'!A44="","",'True_Odds_Calculator_2-way'!A44)</f>
        <v>1.88</v>
      </c>
      <c r="B43" s="4">
        <f>IF('True_Odds_Calculator_2-way'!B44="","",'True_Odds_Calculator_2-way'!B44)</f>
        <v>1.95</v>
      </c>
      <c r="C43" s="4">
        <f t="shared" si="0"/>
        <v>4.4735406437534042E-2</v>
      </c>
      <c r="D43" s="4">
        <f t="shared" si="2"/>
        <v>1.9625267665952888</v>
      </c>
      <c r="E43" s="4">
        <f t="shared" si="3"/>
        <v>2.0389321468298109</v>
      </c>
      <c r="G43" s="4">
        <f t="shared" si="1"/>
        <v>1.044735406437534</v>
      </c>
    </row>
    <row r="44" spans="1:7" x14ac:dyDescent="0.2">
      <c r="A44" s="4">
        <f>IF('True_Odds_Calculator_2-way'!A45="","",'True_Odds_Calculator_2-way'!A45)</f>
        <v>2.0699999999999998</v>
      </c>
      <c r="B44" s="4">
        <f>IF('True_Odds_Calculator_2-way'!B45="","",'True_Odds_Calculator_2-way'!B45)</f>
        <v>1.83</v>
      </c>
      <c r="C44" s="4">
        <f t="shared" si="0"/>
        <v>2.9539874871307603E-2</v>
      </c>
      <c r="D44" s="4">
        <f t="shared" si="2"/>
        <v>2.1352836729517204</v>
      </c>
      <c r="E44" s="4">
        <f t="shared" si="3"/>
        <v>1.8808371192373576</v>
      </c>
      <c r="G44" s="4">
        <f t="shared" si="1"/>
        <v>1.0295398748713076</v>
      </c>
    </row>
    <row r="45" spans="1:7" x14ac:dyDescent="0.2">
      <c r="A45" s="4">
        <f>IF('True_Odds_Calculator_2-way'!A46="","",'True_Odds_Calculator_2-way'!A46)</f>
        <v>2.23</v>
      </c>
      <c r="B45" s="4">
        <f>IF('True_Odds_Calculator_2-way'!B46="","",'True_Odds_Calculator_2-way'!B46)</f>
        <v>1.71</v>
      </c>
      <c r="C45" s="4">
        <f t="shared" si="0"/>
        <v>3.3225814910969431E-2</v>
      </c>
      <c r="D45" s="4">
        <f t="shared" si="2"/>
        <v>2.315792669966295</v>
      </c>
      <c r="E45" s="4">
        <f t="shared" si="3"/>
        <v>1.7599981538319522</v>
      </c>
      <c r="G45" s="4">
        <f t="shared" si="1"/>
        <v>1.0332258149109694</v>
      </c>
    </row>
    <row r="46" spans="1:7" x14ac:dyDescent="0.2">
      <c r="A46" s="4">
        <f>IF('True_Odds_Calculator_2-way'!A47="","",'True_Odds_Calculator_2-way'!A47)</f>
        <v>1.74</v>
      </c>
      <c r="B46" s="4">
        <f>IF('True_Odds_Calculator_2-way'!B47="","",'True_Odds_Calculator_2-way'!B47)</f>
        <v>2.1800000000000002</v>
      </c>
      <c r="C46" s="4">
        <f t="shared" si="0"/>
        <v>3.3428240008436028E-2</v>
      </c>
      <c r="D46" s="4">
        <f t="shared" si="2"/>
        <v>1.7921194368326561</v>
      </c>
      <c r="E46" s="4">
        <f t="shared" si="3"/>
        <v>2.2624358821424311</v>
      </c>
      <c r="G46" s="4">
        <f t="shared" si="1"/>
        <v>1.033428240008436</v>
      </c>
    </row>
    <row r="47" spans="1:7" x14ac:dyDescent="0.2">
      <c r="A47" s="4">
        <f>IF('True_Odds_Calculator_2-way'!A48="","",'True_Odds_Calculator_2-way'!A48)</f>
        <v>2.0699999999999998</v>
      </c>
      <c r="B47" s="4">
        <f>IF('True_Odds_Calculator_2-way'!B48="","",'True_Odds_Calculator_2-way'!B48)</f>
        <v>1.81</v>
      </c>
      <c r="C47" s="4">
        <f t="shared" si="0"/>
        <v>3.5577975284917462E-2</v>
      </c>
      <c r="D47" s="4">
        <f t="shared" si="2"/>
        <v>2.1491381535549374</v>
      </c>
      <c r="E47" s="4">
        <f t="shared" si="3"/>
        <v>1.8702173858786533</v>
      </c>
      <c r="G47" s="4">
        <f t="shared" si="1"/>
        <v>1.0355779752849175</v>
      </c>
    </row>
    <row r="48" spans="1:7" x14ac:dyDescent="0.2">
      <c r="A48" s="4">
        <f>IF('True_Odds_Calculator_2-way'!A49="","",'True_Odds_Calculator_2-way'!A49)</f>
        <v>2.12</v>
      </c>
      <c r="B48" s="4">
        <f>IF('True_Odds_Calculator_2-way'!B49="","",'True_Odds_Calculator_2-way'!B49)</f>
        <v>1.78</v>
      </c>
      <c r="C48" s="4">
        <f t="shared" si="0"/>
        <v>3.3495866016535869E-2</v>
      </c>
      <c r="D48" s="4">
        <f t="shared" si="2"/>
        <v>2.1980428704566637</v>
      </c>
      <c r="E48" s="4">
        <f t="shared" si="3"/>
        <v>1.8346946713341112</v>
      </c>
      <c r="G48" s="4">
        <f t="shared" si="1"/>
        <v>1.0334958660165359</v>
      </c>
    </row>
    <row r="49" spans="1:7" x14ac:dyDescent="0.2">
      <c r="A49" s="4">
        <f>IF('True_Odds_Calculator_2-way'!A50="","",'True_Odds_Calculator_2-way'!A50)</f>
        <v>1.85</v>
      </c>
      <c r="B49" s="4">
        <f>IF('True_Odds_Calculator_2-way'!B50="","",'True_Odds_Calculator_2-way'!B50)</f>
        <v>2.0499999999999998</v>
      </c>
      <c r="C49" s="4">
        <f t="shared" si="0"/>
        <v>2.8345418589321048E-2</v>
      </c>
      <c r="D49" s="4">
        <f t="shared" si="2"/>
        <v>1.8998121477770822</v>
      </c>
      <c r="E49" s="4">
        <f t="shared" si="3"/>
        <v>2.1113430758524703</v>
      </c>
      <c r="G49" s="4">
        <f t="shared" si="1"/>
        <v>1.028345418589321</v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3.07</v>
      </c>
      <c r="B2" s="4">
        <f>IF('True_Odds_Calculator_3-way'!B3="","",'True_Odds_Calculator_3-way'!B3)</f>
        <v>3.28</v>
      </c>
      <c r="C2" s="4">
        <f>IF('True_Odds_Calculator_3-way'!C3="","",'True_Odds_Calculator_3-way'!C3)</f>
        <v>2.52</v>
      </c>
      <c r="D2" s="4">
        <f>IF(A2="","",((1/A2)+(1/B2)+(1/C2))-1)</f>
        <v>2.7436344628685827E-2</v>
      </c>
      <c r="E2" s="4">
        <f>IF(A2="","",(3*A2)/(3-($D2*A2)))</f>
        <v>3.1586848986946041</v>
      </c>
      <c r="F2" s="4">
        <f>IF(B2="","",(3*B2)/(3-($D2*B2)))</f>
        <v>3.3814330853935357</v>
      </c>
      <c r="G2" s="4">
        <f>IF(C2="","",(3*C2)/(3-($D2*C2)))</f>
        <v>2.5794473084573526</v>
      </c>
      <c r="I2" s="4">
        <f>IF(A2="","",D2+1)</f>
        <v>1.0274363446286858</v>
      </c>
    </row>
    <row r="3" spans="1:9" x14ac:dyDescent="0.2">
      <c r="A3" s="4">
        <f>IF('True_Odds_Calculator_3-way'!A4="","",'True_Odds_Calculator_3-way'!A4)</f>
        <v>2.71</v>
      </c>
      <c r="B3" s="4">
        <f>IF('True_Odds_Calculator_3-way'!B4="","",'True_Odds_Calculator_3-way'!B4)</f>
        <v>3.24</v>
      </c>
      <c r="C3" s="4">
        <f>IF('True_Odds_Calculator_3-way'!C4="","",'True_Odds_Calculator_3-way'!C4)</f>
        <v>2.86</v>
      </c>
      <c r="D3" s="4">
        <f t="shared" ref="D3:D66" si="0">IF(A3="","",((1/A3)+(1/B3)+(1/C3))-1)</f>
        <v>2.7296014995891849E-2</v>
      </c>
      <c r="E3" s="4">
        <f t="shared" ref="E3:E66" si="1">IF(A3="","",(3*A3)/(3-($D3*A3)))</f>
        <v>2.7785108541262313</v>
      </c>
      <c r="F3" s="4">
        <f t="shared" ref="F3:F66" si="2">IF(B3="","",(3*B3)/(3-($D3*B3)))</f>
        <v>3.3384154739465104</v>
      </c>
      <c r="G3" s="4">
        <f t="shared" ref="G3:G66" si="3">IF(C3="","",(3*C3)/(3-($D3*C3)))</f>
        <v>2.9364119005864726</v>
      </c>
      <c r="I3" s="4">
        <f t="shared" ref="I3:I66" si="4">IF(A3="","",D3+1)</f>
        <v>1.0272960149958918</v>
      </c>
    </row>
    <row r="4" spans="1:9" x14ac:dyDescent="0.2">
      <c r="A4" s="4">
        <f>IF('True_Odds_Calculator_3-way'!A5="","",'True_Odds_Calculator_3-way'!A5)</f>
        <v>2.85</v>
      </c>
      <c r="B4" s="4">
        <f>IF('True_Odds_Calculator_3-way'!B5="","",'True_Odds_Calculator_3-way'!B5)</f>
        <v>3.28</v>
      </c>
      <c r="C4" s="4">
        <f>IF('True_Odds_Calculator_3-way'!C5="","",'True_Odds_Calculator_3-way'!C5)</f>
        <v>2.69</v>
      </c>
      <c r="D4" s="4">
        <f t="shared" si="0"/>
        <v>2.7502453658854842E-2</v>
      </c>
      <c r="E4" s="4">
        <f t="shared" si="1"/>
        <v>2.9264606048098347</v>
      </c>
      <c r="F4" s="4">
        <f t="shared" si="2"/>
        <v>3.3816850696972196</v>
      </c>
      <c r="G4" s="4">
        <f t="shared" si="3"/>
        <v>2.758014098935305</v>
      </c>
      <c r="I4" s="4">
        <f t="shared" si="4"/>
        <v>1.0275024536588548</v>
      </c>
    </row>
    <row r="5" spans="1:9" x14ac:dyDescent="0.2">
      <c r="A5" s="4">
        <f>IF('True_Odds_Calculator_3-way'!A6="","",'True_Odds_Calculator_3-way'!A6)</f>
        <v>1.74</v>
      </c>
      <c r="B5" s="4">
        <f>IF('True_Odds_Calculator_3-way'!B6="","",'True_Odds_Calculator_3-way'!B6)</f>
        <v>3.64</v>
      </c>
      <c r="C5" s="4">
        <f>IF('True_Odds_Calculator_3-way'!C6="","",'True_Odds_Calculator_3-way'!C6)</f>
        <v>5.58</v>
      </c>
      <c r="D5" s="4">
        <f t="shared" si="0"/>
        <v>2.8649387937485615E-2</v>
      </c>
      <c r="E5" s="4">
        <f t="shared" si="1"/>
        <v>1.7694015168749937</v>
      </c>
      <c r="F5" s="4">
        <f t="shared" si="2"/>
        <v>3.7710877518861032</v>
      </c>
      <c r="G5" s="4">
        <f t="shared" si="3"/>
        <v>5.8940830833929256</v>
      </c>
      <c r="I5" s="4">
        <f t="shared" si="4"/>
        <v>1.0286493879374856</v>
      </c>
    </row>
    <row r="6" spans="1:9" x14ac:dyDescent="0.2">
      <c r="A6" s="4">
        <f>IF('True_Odds_Calculator_3-way'!A7="","",'True_Odds_Calculator_3-way'!A7)</f>
        <v>3.42</v>
      </c>
      <c r="B6" s="4">
        <f>IF('True_Odds_Calculator_3-way'!B7="","",'True_Odds_Calculator_3-way'!B7)</f>
        <v>3.48</v>
      </c>
      <c r="C6" s="4">
        <f>IF('True_Odds_Calculator_3-way'!C7="","",'True_Odds_Calculator_3-way'!C7)</f>
        <v>2.23</v>
      </c>
      <c r="D6" s="4">
        <f t="shared" si="0"/>
        <v>2.818447593133655E-2</v>
      </c>
      <c r="E6" s="4">
        <f t="shared" si="1"/>
        <v>3.533533500482489</v>
      </c>
      <c r="F6" s="4">
        <f t="shared" si="2"/>
        <v>3.5976205787083977</v>
      </c>
      <c r="G6" s="4">
        <f t="shared" si="3"/>
        <v>2.277719267410534</v>
      </c>
      <c r="I6" s="4">
        <f t="shared" si="4"/>
        <v>1.0281844759313366</v>
      </c>
    </row>
    <row r="7" spans="1:9" x14ac:dyDescent="0.2">
      <c r="A7" s="4">
        <f>IF('True_Odds_Calculator_3-way'!A8="","",'True_Odds_Calculator_3-way'!A8)</f>
        <v>3.28</v>
      </c>
      <c r="B7" s="4">
        <f>IF('True_Odds_Calculator_3-way'!B8="","",'True_Odds_Calculator_3-way'!B8)</f>
        <v>3.22</v>
      </c>
      <c r="C7" s="4">
        <f>IF('True_Odds_Calculator_3-way'!C8="","",'True_Odds_Calculator_3-way'!C8)</f>
        <v>2.4300000000000002</v>
      </c>
      <c r="D7" s="4">
        <f t="shared" si="0"/>
        <v>2.6959688736523768E-2</v>
      </c>
      <c r="E7" s="4">
        <f t="shared" si="1"/>
        <v>3.379617352170285</v>
      </c>
      <c r="F7" s="4">
        <f t="shared" si="2"/>
        <v>3.3159528405866703</v>
      </c>
      <c r="G7" s="4">
        <f t="shared" si="3"/>
        <v>2.4842494187698803</v>
      </c>
      <c r="I7" s="4">
        <f t="shared" si="4"/>
        <v>1.0269596887365238</v>
      </c>
    </row>
    <row r="8" spans="1:9" x14ac:dyDescent="0.2">
      <c r="A8" s="4">
        <f>IF('True_Odds_Calculator_3-way'!A9="","",'True_Odds_Calculator_3-way'!A9)</f>
        <v>2.15</v>
      </c>
      <c r="B8" s="4">
        <f>IF('True_Odds_Calculator_3-way'!B9="","",'True_Odds_Calculator_3-way'!B9)</f>
        <v>3.45</v>
      </c>
      <c r="C8" s="4">
        <f>IF('True_Odds_Calculator_3-way'!C9="","",'True_Odds_Calculator_3-way'!C9)</f>
        <v>3.58</v>
      </c>
      <c r="D8" s="4">
        <f t="shared" si="0"/>
        <v>3.4300960472082975E-2</v>
      </c>
      <c r="E8" s="4">
        <f t="shared" si="1"/>
        <v>2.2041840344307126</v>
      </c>
      <c r="F8" s="4">
        <f t="shared" si="2"/>
        <v>3.5916776937937751</v>
      </c>
      <c r="G8" s="4">
        <f t="shared" si="3"/>
        <v>3.7327924504431471</v>
      </c>
      <c r="I8" s="4">
        <f t="shared" si="4"/>
        <v>1.034300960472083</v>
      </c>
    </row>
    <row r="9" spans="1:9" x14ac:dyDescent="0.2">
      <c r="A9" s="4">
        <f>IF('True_Odds_Calculator_3-way'!A10="","",'True_Odds_Calculator_3-way'!A10)</f>
        <v>4.16</v>
      </c>
      <c r="B9" s="4">
        <f>IF('True_Odds_Calculator_3-way'!B10="","",'True_Odds_Calculator_3-way'!B10)</f>
        <v>3.79</v>
      </c>
      <c r="C9" s="4">
        <f>IF('True_Odds_Calculator_3-way'!C10="","",'True_Odds_Calculator_3-way'!C10)</f>
        <v>1.88</v>
      </c>
      <c r="D9" s="4">
        <f t="shared" si="0"/>
        <v>3.6151751745699956E-2</v>
      </c>
      <c r="E9" s="4">
        <f t="shared" si="1"/>
        <v>4.3795486531936119</v>
      </c>
      <c r="F9" s="4">
        <f t="shared" si="2"/>
        <v>3.9713797146975156</v>
      </c>
      <c r="G9" s="4">
        <f t="shared" si="3"/>
        <v>1.9235788672887246</v>
      </c>
      <c r="I9" s="4">
        <f t="shared" si="4"/>
        <v>1.0361517517457</v>
      </c>
    </row>
    <row r="10" spans="1:9" x14ac:dyDescent="0.2">
      <c r="A10" s="4">
        <f>IF('True_Odds_Calculator_3-way'!A11="","",'True_Odds_Calculator_3-way'!A11)</f>
        <v>1.74</v>
      </c>
      <c r="B10" s="4">
        <f>IF('True_Odds_Calculator_3-way'!B11="","",'True_Odds_Calculator_3-way'!B11)</f>
        <v>3.93</v>
      </c>
      <c r="C10" s="4">
        <f>IF('True_Odds_Calculator_3-way'!C11="","",'True_Odds_Calculator_3-way'!C11)</f>
        <v>4.8600000000000003</v>
      </c>
      <c r="D10" s="4">
        <f t="shared" si="0"/>
        <v>3.4926886759240272E-2</v>
      </c>
      <c r="E10" s="4">
        <f t="shared" si="1"/>
        <v>1.775977022034658</v>
      </c>
      <c r="F10" s="4">
        <f t="shared" si="2"/>
        <v>4.1184358256364355</v>
      </c>
      <c r="G10" s="4">
        <f t="shared" si="3"/>
        <v>5.1514786823832281</v>
      </c>
      <c r="I10" s="4">
        <f t="shared" si="4"/>
        <v>1.0349268867592403</v>
      </c>
    </row>
    <row r="11" spans="1:9" x14ac:dyDescent="0.2">
      <c r="A11" s="4">
        <f>IF('True_Odds_Calculator_3-way'!A12="","",'True_Odds_Calculator_3-way'!A12)</f>
        <v>2.92</v>
      </c>
      <c r="B11" s="4">
        <f>IF('True_Odds_Calculator_3-way'!B12="","",'True_Odds_Calculator_3-way'!B12)</f>
        <v>3.6</v>
      </c>
      <c r="C11" s="4">
        <f>IF('True_Odds_Calculator_3-way'!C12="","",'True_Odds_Calculator_3-way'!C12)</f>
        <v>2.42</v>
      </c>
      <c r="D11" s="4">
        <f t="shared" si="0"/>
        <v>3.3466671698302974E-2</v>
      </c>
      <c r="E11" s="4">
        <f t="shared" si="1"/>
        <v>3.0183194223844989</v>
      </c>
      <c r="F11" s="4">
        <f t="shared" si="2"/>
        <v>3.7506251277776901</v>
      </c>
      <c r="G11" s="4">
        <f t="shared" si="3"/>
        <v>2.4871440564399645</v>
      </c>
      <c r="I11" s="4">
        <f t="shared" si="4"/>
        <v>1.033466671698303</v>
      </c>
    </row>
    <row r="12" spans="1:9" x14ac:dyDescent="0.2">
      <c r="A12" s="4">
        <f>IF('True_Odds_Calculator_3-way'!A13="","",'True_Odds_Calculator_3-way'!A13)</f>
        <v>1.36</v>
      </c>
      <c r="B12" s="4">
        <f>IF('True_Odds_Calculator_3-way'!B13="","",'True_Odds_Calculator_3-way'!B13)</f>
        <v>4.9800000000000004</v>
      </c>
      <c r="C12" s="4">
        <f>IF('True_Odds_Calculator_3-way'!C13="","",'True_Odds_Calculator_3-way'!C13)</f>
        <v>9.6199999999999992</v>
      </c>
      <c r="D12" s="4">
        <f t="shared" si="0"/>
        <v>4.0047434448568175E-2</v>
      </c>
      <c r="E12" s="4">
        <f t="shared" si="1"/>
        <v>1.3851471201175201</v>
      </c>
      <c r="F12" s="4">
        <f t="shared" si="2"/>
        <v>5.334640162688463</v>
      </c>
      <c r="G12" s="4">
        <f t="shared" si="3"/>
        <v>11.037410746633819</v>
      </c>
      <c r="I12" s="4">
        <f t="shared" si="4"/>
        <v>1.0400474344485682</v>
      </c>
    </row>
    <row r="13" spans="1:9" x14ac:dyDescent="0.2">
      <c r="A13" s="4">
        <f>IF('True_Odds_Calculator_3-way'!A14="","",'True_Odds_Calculator_3-way'!A14)</f>
        <v>4.71</v>
      </c>
      <c r="B13" s="4">
        <f>IF('True_Odds_Calculator_3-way'!B14="","",'True_Odds_Calculator_3-way'!B14)</f>
        <v>3.5</v>
      </c>
      <c r="C13" s="4">
        <f>IF('True_Odds_Calculator_3-way'!C14="","",'True_Odds_Calculator_3-way'!C14)</f>
        <v>1.86</v>
      </c>
      <c r="D13" s="4">
        <f t="shared" si="0"/>
        <v>3.5662919369514823E-2</v>
      </c>
      <c r="E13" s="4">
        <f t="shared" si="1"/>
        <v>4.9893580668782027</v>
      </c>
      <c r="F13" s="4">
        <f t="shared" si="2"/>
        <v>3.651945546146425</v>
      </c>
      <c r="G13" s="4">
        <f t="shared" si="3"/>
        <v>1.9020563878291619</v>
      </c>
      <c r="I13" s="4">
        <f t="shared" si="4"/>
        <v>1.0356629193695148</v>
      </c>
    </row>
    <row r="14" spans="1:9" x14ac:dyDescent="0.2">
      <c r="A14" s="4">
        <f>IF('True_Odds_Calculator_3-way'!A15="","",'True_Odds_Calculator_3-way'!A15)</f>
        <v>2.89</v>
      </c>
      <c r="B14" s="4">
        <f>IF('True_Odds_Calculator_3-way'!B15="","",'True_Odds_Calculator_3-way'!B15)</f>
        <v>3.45</v>
      </c>
      <c r="C14" s="4">
        <f>IF('True_Odds_Calculator_3-way'!C15="","",'True_Odds_Calculator_3-way'!C15)</f>
        <v>2.52</v>
      </c>
      <c r="D14" s="4">
        <f t="shared" si="0"/>
        <v>3.2701230534839532E-2</v>
      </c>
      <c r="E14" s="4">
        <f t="shared" si="1"/>
        <v>2.9840026032883138</v>
      </c>
      <c r="F14" s="4">
        <f t="shared" si="2"/>
        <v>3.5848119253750936</v>
      </c>
      <c r="G14" s="4">
        <f t="shared" si="3"/>
        <v>2.5911771318253165</v>
      </c>
      <c r="I14" s="4">
        <f t="shared" si="4"/>
        <v>1.0327012305348395</v>
      </c>
    </row>
    <row r="15" spans="1:9" x14ac:dyDescent="0.2">
      <c r="A15" s="4">
        <f>IF('True_Odds_Calculator_3-way'!A16="","",'True_Odds_Calculator_3-way'!A16)</f>
        <v>8.75</v>
      </c>
      <c r="B15" s="4">
        <f>IF('True_Odds_Calculator_3-way'!B16="","",'True_Odds_Calculator_3-way'!B16)</f>
        <v>4.8099999999999996</v>
      </c>
      <c r="C15" s="4">
        <f>IF('True_Odds_Calculator_3-way'!C16="","",'True_Odds_Calculator_3-way'!C16)</f>
        <v>1.4</v>
      </c>
      <c r="D15" s="4">
        <f t="shared" si="0"/>
        <v>3.6471636471636426E-2</v>
      </c>
      <c r="E15" s="4">
        <f t="shared" si="1"/>
        <v>9.7915858860023253</v>
      </c>
      <c r="F15" s="4">
        <f t="shared" si="2"/>
        <v>5.1087396318025489</v>
      </c>
      <c r="G15" s="4">
        <f t="shared" si="3"/>
        <v>1.4242407151518568</v>
      </c>
      <c r="I15" s="4">
        <f t="shared" si="4"/>
        <v>1.0364716364716364</v>
      </c>
    </row>
    <row r="16" spans="1:9" x14ac:dyDescent="0.2">
      <c r="A16" s="4">
        <f>IF('True_Odds_Calculator_3-way'!A17="","",'True_Odds_Calculator_3-way'!A17)</f>
        <v>1.62</v>
      </c>
      <c r="B16" s="4">
        <f>IF('True_Odds_Calculator_3-way'!B17="","",'True_Odds_Calculator_3-way'!B17)</f>
        <v>4.22</v>
      </c>
      <c r="C16" s="4">
        <f>IF('True_Odds_Calculator_3-way'!C17="","",'True_Odds_Calculator_3-way'!C17)</f>
        <v>5.46</v>
      </c>
      <c r="D16" s="4">
        <f t="shared" si="0"/>
        <v>3.7400958412016738E-2</v>
      </c>
      <c r="E16" s="4">
        <f t="shared" si="1"/>
        <v>1.6533927762093366</v>
      </c>
      <c r="F16" s="4">
        <f t="shared" si="2"/>
        <v>4.4543461886182172</v>
      </c>
      <c r="G16" s="4">
        <f t="shared" si="3"/>
        <v>5.8588075305663976</v>
      </c>
      <c r="I16" s="4">
        <f t="shared" si="4"/>
        <v>1.0374009584120167</v>
      </c>
    </row>
    <row r="17" spans="1:9" x14ac:dyDescent="0.2">
      <c r="A17" s="4">
        <f>IF('True_Odds_Calculator_3-way'!A18="","",'True_Odds_Calculator_3-way'!A18)</f>
        <v>1.95</v>
      </c>
      <c r="B17" s="4">
        <f>IF('True_Odds_Calculator_3-way'!B18="","",'True_Odds_Calculator_3-way'!B18)</f>
        <v>3.69</v>
      </c>
      <c r="C17" s="4">
        <f>IF('True_Odds_Calculator_3-way'!C18="","",'True_Odds_Calculator_3-way'!C18)</f>
        <v>3.97</v>
      </c>
      <c r="D17" s="4">
        <f t="shared" si="0"/>
        <v>3.5712391613356154E-2</v>
      </c>
      <c r="E17" s="4">
        <f t="shared" si="1"/>
        <v>1.9963411766309125</v>
      </c>
      <c r="F17" s="4">
        <f t="shared" si="2"/>
        <v>3.8595348610980693</v>
      </c>
      <c r="G17" s="4">
        <f t="shared" si="3"/>
        <v>4.1669264358477092</v>
      </c>
      <c r="I17" s="4">
        <f t="shared" si="4"/>
        <v>1.0357123916133562</v>
      </c>
    </row>
    <row r="18" spans="1:9" x14ac:dyDescent="0.2">
      <c r="A18" s="4">
        <f>IF('True_Odds_Calculator_3-way'!A19="","",'True_Odds_Calculator_3-way'!A19)</f>
        <v>3.06</v>
      </c>
      <c r="B18" s="4">
        <f>IF('True_Odds_Calculator_3-way'!B19="","",'True_Odds_Calculator_3-way'!B19)</f>
        <v>3.23</v>
      </c>
      <c r="C18" s="4">
        <f>IF('True_Odds_Calculator_3-way'!C19="","",'True_Odds_Calculator_3-way'!C19)</f>
        <v>2.52</v>
      </c>
      <c r="D18" s="4">
        <f t="shared" si="0"/>
        <v>3.3220305666125993E-2</v>
      </c>
      <c r="E18" s="4">
        <f t="shared" si="1"/>
        <v>3.1673238559717749</v>
      </c>
      <c r="F18" s="4">
        <f t="shared" si="2"/>
        <v>3.3498134328358202</v>
      </c>
      <c r="G18" s="4">
        <f t="shared" si="3"/>
        <v>2.5923393774682575</v>
      </c>
      <c r="I18" s="4">
        <f t="shared" si="4"/>
        <v>1.033220305666126</v>
      </c>
    </row>
    <row r="19" spans="1:9" x14ac:dyDescent="0.2">
      <c r="A19" s="4">
        <f>IF('True_Odds_Calculator_3-way'!A20="","",'True_Odds_Calculator_3-way'!A20)</f>
        <v>2</v>
      </c>
      <c r="B19" s="4">
        <f>IF('True_Odds_Calculator_3-way'!B20="","",'True_Odds_Calculator_3-way'!B20)</f>
        <v>3.72</v>
      </c>
      <c r="C19" s="4">
        <f>IF('True_Odds_Calculator_3-way'!C20="","",'True_Odds_Calculator_3-way'!C20)</f>
        <v>3.76</v>
      </c>
      <c r="D19" s="4">
        <f t="shared" si="0"/>
        <v>3.4774651109585886E-2</v>
      </c>
      <c r="E19" s="4">
        <f t="shared" si="1"/>
        <v>2.0474666250292763</v>
      </c>
      <c r="F19" s="4">
        <f t="shared" si="2"/>
        <v>3.8876371182923211</v>
      </c>
      <c r="G19" s="4">
        <f t="shared" si="3"/>
        <v>3.9313446259931042</v>
      </c>
      <c r="I19" s="4">
        <f t="shared" si="4"/>
        <v>1.0347746511095859</v>
      </c>
    </row>
    <row r="20" spans="1:9" x14ac:dyDescent="0.2">
      <c r="A20" s="4">
        <f>IF('True_Odds_Calculator_3-way'!A21="","",'True_Odds_Calculator_3-way'!A21)</f>
        <v>2.54</v>
      </c>
      <c r="B20" s="4">
        <f>IF('True_Odds_Calculator_3-way'!B21="","",'True_Odds_Calculator_3-way'!B21)</f>
        <v>3.22</v>
      </c>
      <c r="C20" s="4">
        <f>IF('True_Odds_Calculator_3-way'!C21="","",'True_Odds_Calculator_3-way'!C21)</f>
        <v>3.04</v>
      </c>
      <c r="D20" s="4">
        <f t="shared" si="0"/>
        <v>3.3207162033807469E-2</v>
      </c>
      <c r="E20" s="4">
        <f t="shared" si="1"/>
        <v>2.6134790001328625</v>
      </c>
      <c r="F20" s="4">
        <f t="shared" si="2"/>
        <v>3.3390101826604695</v>
      </c>
      <c r="G20" s="4">
        <f t="shared" si="3"/>
        <v>3.1458578791596317</v>
      </c>
      <c r="I20" s="4">
        <f t="shared" si="4"/>
        <v>1.0332071620338075</v>
      </c>
    </row>
    <row r="21" spans="1:9" x14ac:dyDescent="0.2">
      <c r="A21" s="4">
        <f>IF('True_Odds_Calculator_3-way'!A22="","",'True_Odds_Calculator_3-way'!A22)</f>
        <v>2.0499999999999998</v>
      </c>
      <c r="B21" s="4">
        <f>IF('True_Odds_Calculator_3-way'!B22="","",'True_Odds_Calculator_3-way'!B22)</f>
        <v>3.61</v>
      </c>
      <c r="C21" s="4">
        <f>IF('True_Odds_Calculator_3-way'!C22="","",'True_Odds_Calculator_3-way'!C22)</f>
        <v>3.72</v>
      </c>
      <c r="D21" s="4">
        <f t="shared" si="0"/>
        <v>3.3630392599163228E-2</v>
      </c>
      <c r="E21" s="4">
        <f t="shared" si="1"/>
        <v>2.0982186772136204</v>
      </c>
      <c r="F21" s="4">
        <f t="shared" si="2"/>
        <v>3.7622530083599974</v>
      </c>
      <c r="G21" s="4">
        <f t="shared" si="3"/>
        <v>3.8818809851257261</v>
      </c>
      <c r="I21" s="4">
        <f t="shared" si="4"/>
        <v>1.0336303925991632</v>
      </c>
    </row>
    <row r="22" spans="1:9" x14ac:dyDescent="0.2">
      <c r="A22" s="4">
        <f>IF('True_Odds_Calculator_3-way'!A23="","",'True_Odds_Calculator_3-way'!A23)</f>
        <v>4.07</v>
      </c>
      <c r="B22" s="4">
        <f>IF('True_Odds_Calculator_3-way'!B23="","",'True_Odds_Calculator_3-way'!B23)</f>
        <v>3.47</v>
      </c>
      <c r="C22" s="4">
        <f>IF('True_Odds_Calculator_3-way'!C23="","",'True_Odds_Calculator_3-way'!C23)</f>
        <v>2</v>
      </c>
      <c r="D22" s="4">
        <f t="shared" si="0"/>
        <v>3.3884683740591504E-2</v>
      </c>
      <c r="E22" s="4">
        <f t="shared" si="1"/>
        <v>4.266114212929633</v>
      </c>
      <c r="F22" s="4">
        <f t="shared" si="2"/>
        <v>3.6115484445656763</v>
      </c>
      <c r="G22" s="4">
        <f t="shared" si="3"/>
        <v>2.046223763389968</v>
      </c>
      <c r="I22" s="4">
        <f t="shared" si="4"/>
        <v>1.0338846837405915</v>
      </c>
    </row>
    <row r="23" spans="1:9" x14ac:dyDescent="0.2">
      <c r="A23" s="4">
        <f>IF('True_Odds_Calculator_3-way'!A24="","",'True_Odds_Calculator_3-way'!A24)</f>
        <v>1.83</v>
      </c>
      <c r="B23" s="4">
        <f>IF('True_Odds_Calculator_3-way'!B24="","",'True_Odds_Calculator_3-way'!B24)</f>
        <v>3.59</v>
      </c>
      <c r="C23" s="4">
        <f>IF('True_Odds_Calculator_3-way'!C24="","",'True_Odds_Calculator_3-way'!C24)</f>
        <v>4.76</v>
      </c>
      <c r="D23" s="4">
        <f t="shared" si="0"/>
        <v>3.5083653078565424E-2</v>
      </c>
      <c r="E23" s="4">
        <f t="shared" si="1"/>
        <v>1.8700203587652322</v>
      </c>
      <c r="F23" s="4">
        <f t="shared" si="2"/>
        <v>3.7473256132387927</v>
      </c>
      <c r="G23" s="4">
        <f t="shared" si="3"/>
        <v>5.0405897881213217</v>
      </c>
      <c r="I23" s="4">
        <f t="shared" si="4"/>
        <v>1.0350836530785654</v>
      </c>
    </row>
    <row r="24" spans="1:9" x14ac:dyDescent="0.2">
      <c r="A24" s="4">
        <f>IF('True_Odds_Calculator_3-way'!A25="","",'True_Odds_Calculator_3-way'!A25)</f>
        <v>3.37</v>
      </c>
      <c r="B24" s="4">
        <f>IF('True_Odds_Calculator_3-way'!B25="","",'True_Odds_Calculator_3-way'!B25)</f>
        <v>3.55</v>
      </c>
      <c r="C24" s="4">
        <f>IF('True_Odds_Calculator_3-way'!C25="","",'True_Odds_Calculator_3-way'!C25)</f>
        <v>2.2000000000000002</v>
      </c>
      <c r="D24" s="4">
        <f t="shared" si="0"/>
        <v>3.2971500435035273E-2</v>
      </c>
      <c r="E24" s="4">
        <f t="shared" si="1"/>
        <v>3.4996188314969281</v>
      </c>
      <c r="F24" s="4">
        <f t="shared" si="2"/>
        <v>3.6941312423388939</v>
      </c>
      <c r="G24" s="4">
        <f t="shared" si="3"/>
        <v>2.2545120735979807</v>
      </c>
      <c r="I24" s="4">
        <f t="shared" si="4"/>
        <v>1.0329715004350353</v>
      </c>
    </row>
    <row r="25" spans="1:9" x14ac:dyDescent="0.2">
      <c r="A25" s="4">
        <f>IF('True_Odds_Calculator_3-way'!A26="","",'True_Odds_Calculator_3-way'!A26)</f>
        <v>2.9</v>
      </c>
      <c r="B25" s="4">
        <f>IF('True_Odds_Calculator_3-way'!B26="","",'True_Odds_Calculator_3-way'!B26)</f>
        <v>3.22</v>
      </c>
      <c r="C25" s="4">
        <f>IF('True_Odds_Calculator_3-way'!C26="","",'True_Odds_Calculator_3-way'!C26)</f>
        <v>2.65</v>
      </c>
      <c r="D25" s="4">
        <f t="shared" si="0"/>
        <v>3.2745082984114493E-2</v>
      </c>
      <c r="E25" s="4">
        <f t="shared" si="1"/>
        <v>2.9947960159266116</v>
      </c>
      <c r="F25" s="4">
        <f t="shared" si="2"/>
        <v>3.3372938272936925</v>
      </c>
      <c r="G25" s="4">
        <f t="shared" si="3"/>
        <v>2.7289339317813384</v>
      </c>
      <c r="I25" s="4">
        <f t="shared" si="4"/>
        <v>1.0327450829841145</v>
      </c>
    </row>
    <row r="26" spans="1:9" x14ac:dyDescent="0.2">
      <c r="A26" s="4">
        <f>IF('True_Odds_Calculator_3-way'!A27="","",'True_Odds_Calculator_3-way'!A27)</f>
        <v>1.62</v>
      </c>
      <c r="B26" s="4">
        <f>IF('True_Odds_Calculator_3-way'!B27="","",'True_Odds_Calculator_3-way'!B27)</f>
        <v>4.18</v>
      </c>
      <c r="C26" s="4">
        <f>IF('True_Odds_Calculator_3-way'!C27="","",'True_Odds_Calculator_3-way'!C27)</f>
        <v>5.56</v>
      </c>
      <c r="D26" s="4">
        <f t="shared" si="0"/>
        <v>3.6374515485963155E-2</v>
      </c>
      <c r="E26" s="4">
        <f t="shared" si="1"/>
        <v>1.6524579733973523</v>
      </c>
      <c r="F26" s="4">
        <f t="shared" si="2"/>
        <v>4.4031601940051992</v>
      </c>
      <c r="G26" s="4">
        <f t="shared" si="3"/>
        <v>5.9619173012657063</v>
      </c>
      <c r="I26" s="4">
        <f t="shared" si="4"/>
        <v>1.0363745154859632</v>
      </c>
    </row>
    <row r="27" spans="1:9" x14ac:dyDescent="0.2">
      <c r="A27" s="4">
        <f>IF('True_Odds_Calculator_3-way'!A28="","",'True_Odds_Calculator_3-way'!A28)</f>
        <v>3.36</v>
      </c>
      <c r="B27" s="4">
        <f>IF('True_Odds_Calculator_3-way'!B28="","",'True_Odds_Calculator_3-way'!B28)</f>
        <v>3.42</v>
      </c>
      <c r="C27" s="4">
        <f>IF('True_Odds_Calculator_3-way'!C28="","",'True_Odds_Calculator_3-way'!C28)</f>
        <v>2.25</v>
      </c>
      <c r="D27" s="4">
        <f t="shared" si="0"/>
        <v>3.4461152882205415E-2</v>
      </c>
      <c r="E27" s="4">
        <f t="shared" si="1"/>
        <v>3.4948905109489043</v>
      </c>
      <c r="F27" s="4">
        <f t="shared" si="2"/>
        <v>3.5598513011152408</v>
      </c>
      <c r="G27" s="4">
        <f t="shared" si="3"/>
        <v>2.3096960926193919</v>
      </c>
      <c r="I27" s="4">
        <f t="shared" si="4"/>
        <v>1.0344611528822054</v>
      </c>
    </row>
    <row r="28" spans="1:9" x14ac:dyDescent="0.2">
      <c r="A28" s="4">
        <f>IF('True_Odds_Calculator_3-way'!A29="","",'True_Odds_Calculator_3-way'!A29)</f>
        <v>1.88</v>
      </c>
      <c r="B28" s="4">
        <f>IF('True_Odds_Calculator_3-way'!B29="","",'True_Odds_Calculator_3-way'!B29)</f>
        <v>3.43</v>
      </c>
      <c r="C28" s="4">
        <f>IF('True_Odds_Calculator_3-way'!C29="","",'True_Odds_Calculator_3-way'!C29)</f>
        <v>4.7</v>
      </c>
      <c r="D28" s="4">
        <f t="shared" si="0"/>
        <v>3.6226040568202889E-2</v>
      </c>
      <c r="E28" s="4">
        <f t="shared" si="1"/>
        <v>1.9236704983890853</v>
      </c>
      <c r="F28" s="4">
        <f t="shared" si="2"/>
        <v>3.5782036105356614</v>
      </c>
      <c r="G28" s="4">
        <f t="shared" si="3"/>
        <v>4.9827941479497211</v>
      </c>
      <c r="I28" s="4">
        <f t="shared" si="4"/>
        <v>1.0362260405682029</v>
      </c>
    </row>
    <row r="29" spans="1:9" x14ac:dyDescent="0.2">
      <c r="A29" s="4">
        <f>IF('True_Odds_Calculator_3-way'!A30="","",'True_Odds_Calculator_3-way'!A30)</f>
        <v>2.25</v>
      </c>
      <c r="B29" s="4">
        <f>IF('True_Odds_Calculator_3-way'!B30="","",'True_Odds_Calculator_3-way'!B30)</f>
        <v>3.43</v>
      </c>
      <c r="C29" s="4">
        <f>IF('True_Odds_Calculator_3-way'!C30="","",'True_Odds_Calculator_3-way'!C30)</f>
        <v>3.36</v>
      </c>
      <c r="D29" s="4">
        <f t="shared" si="0"/>
        <v>3.3608681567865117E-2</v>
      </c>
      <c r="E29" s="4">
        <f t="shared" si="1"/>
        <v>2.3081811950900364</v>
      </c>
      <c r="F29" s="4">
        <f t="shared" si="2"/>
        <v>3.5670678863745784</v>
      </c>
      <c r="G29" s="4">
        <f t="shared" si="3"/>
        <v>3.4914231856738924</v>
      </c>
      <c r="I29" s="4">
        <f t="shared" si="4"/>
        <v>1.0336086815678651</v>
      </c>
    </row>
    <row r="30" spans="1:9" x14ac:dyDescent="0.2">
      <c r="A30" s="4">
        <f>IF('True_Odds_Calculator_3-way'!A31="","",'True_Odds_Calculator_3-way'!A31)</f>
        <v>2.59</v>
      </c>
      <c r="B30" s="4">
        <f>IF('True_Odds_Calculator_3-way'!B31="","",'True_Odds_Calculator_3-way'!B31)</f>
        <v>3.25</v>
      </c>
      <c r="C30" s="4">
        <f>IF('True_Odds_Calculator_3-way'!C31="","",'True_Odds_Calculator_3-way'!C31)</f>
        <v>2.95</v>
      </c>
      <c r="D30" s="4">
        <f t="shared" si="0"/>
        <v>3.2775744640151316E-2</v>
      </c>
      <c r="E30" s="4">
        <f t="shared" si="1"/>
        <v>2.6654218230771636</v>
      </c>
      <c r="F30" s="4">
        <f t="shared" si="2"/>
        <v>3.3696462193473966</v>
      </c>
      <c r="G30" s="4">
        <f t="shared" si="3"/>
        <v>3.0482433033773386</v>
      </c>
      <c r="I30" s="4">
        <f t="shared" si="4"/>
        <v>1.0327757446401513</v>
      </c>
    </row>
    <row r="31" spans="1:9" x14ac:dyDescent="0.2">
      <c r="A31" s="4">
        <f>IF('True_Odds_Calculator_3-way'!A32="","",'True_Odds_Calculator_3-way'!A32)</f>
        <v>1.81</v>
      </c>
      <c r="B31" s="4">
        <f>IF('True_Odds_Calculator_3-way'!B32="","",'True_Odds_Calculator_3-way'!B32)</f>
        <v>3.62</v>
      </c>
      <c r="C31" s="4">
        <f>IF('True_Odds_Calculator_3-way'!C32="","",'True_Odds_Calculator_3-way'!C32)</f>
        <v>4.8</v>
      </c>
      <c r="D31" s="4">
        <f t="shared" si="0"/>
        <v>3.7062615101289165E-2</v>
      </c>
      <c r="E31" s="4">
        <f t="shared" si="1"/>
        <v>1.8513993464980822</v>
      </c>
      <c r="F31" s="4">
        <f t="shared" si="2"/>
        <v>3.7894736842105261</v>
      </c>
      <c r="G31" s="4">
        <f t="shared" si="3"/>
        <v>5.1025841816758026</v>
      </c>
      <c r="I31" s="4">
        <f t="shared" si="4"/>
        <v>1.0370626151012892</v>
      </c>
    </row>
    <row r="32" spans="1:9" x14ac:dyDescent="0.2">
      <c r="A32" s="4">
        <f>IF('True_Odds_Calculator_3-way'!A33="","",'True_Odds_Calculator_3-way'!A33)</f>
        <v>2.2000000000000002</v>
      </c>
      <c r="B32" s="4">
        <f>IF('True_Odds_Calculator_3-way'!B33="","",'True_Odds_Calculator_3-way'!B33)</f>
        <v>3.56</v>
      </c>
      <c r="C32" s="4">
        <f>IF('True_Odds_Calculator_3-way'!C33="","",'True_Odds_Calculator_3-way'!C33)</f>
        <v>3.23</v>
      </c>
      <c r="D32" s="4">
        <f t="shared" si="0"/>
        <v>4.5041854169763251E-2</v>
      </c>
      <c r="E32" s="4">
        <f t="shared" si="1"/>
        <v>2.2751497738403024</v>
      </c>
      <c r="F32" s="4">
        <f t="shared" si="2"/>
        <v>3.7610255637666912</v>
      </c>
      <c r="G32" s="4">
        <f t="shared" si="3"/>
        <v>3.3946224284952602</v>
      </c>
      <c r="I32" s="4">
        <f t="shared" si="4"/>
        <v>1.0450418541697633</v>
      </c>
    </row>
    <row r="33" spans="1:9" x14ac:dyDescent="0.2">
      <c r="A33" s="4">
        <f>IF('True_Odds_Calculator_3-way'!A34="","",'True_Odds_Calculator_3-way'!A34)</f>
        <v>2.37</v>
      </c>
      <c r="B33" s="4">
        <f>IF('True_Odds_Calculator_3-way'!B34="","",'True_Odds_Calculator_3-way'!B34)</f>
        <v>3.73</v>
      </c>
      <c r="C33" s="4">
        <f>IF('True_Odds_Calculator_3-way'!C34="","",'True_Odds_Calculator_3-way'!C34)</f>
        <v>2.82</v>
      </c>
      <c r="D33" s="4">
        <f t="shared" si="0"/>
        <v>4.4647372093364668E-2</v>
      </c>
      <c r="E33" s="4">
        <f t="shared" si="1"/>
        <v>2.4566495269716153</v>
      </c>
      <c r="F33" s="4">
        <f t="shared" si="2"/>
        <v>3.9492278206968701</v>
      </c>
      <c r="G33" s="4">
        <f t="shared" si="3"/>
        <v>2.9435358729044685</v>
      </c>
      <c r="I33" s="4">
        <f t="shared" si="4"/>
        <v>1.0446473720933647</v>
      </c>
    </row>
    <row r="34" spans="1:9" x14ac:dyDescent="0.2">
      <c r="A34" s="4">
        <f>IF('True_Odds_Calculator_3-way'!A35="","",'True_Odds_Calculator_3-way'!A35)</f>
        <v>1.75</v>
      </c>
      <c r="B34" s="4">
        <f>IF('True_Odds_Calculator_3-way'!B35="","",'True_Odds_Calculator_3-way'!B35)</f>
        <v>3.71</v>
      </c>
      <c r="C34" s="4">
        <f>IF('True_Odds_Calculator_3-way'!C35="","",'True_Odds_Calculator_3-way'!C35)</f>
        <v>4.87</v>
      </c>
      <c r="D34" s="4">
        <f t="shared" si="0"/>
        <v>4.6309159439220204E-2</v>
      </c>
      <c r="E34" s="4">
        <f t="shared" si="1"/>
        <v>1.7985864317356031</v>
      </c>
      <c r="F34" s="4">
        <f t="shared" si="2"/>
        <v>3.9353749646054319</v>
      </c>
      <c r="G34" s="4">
        <f t="shared" si="3"/>
        <v>5.265862259916644</v>
      </c>
      <c r="I34" s="4">
        <f t="shared" si="4"/>
        <v>1.0463091594392202</v>
      </c>
    </row>
    <row r="35" spans="1:9" x14ac:dyDescent="0.2">
      <c r="A35" s="4">
        <f>IF('True_Odds_Calculator_3-way'!A36="","",'True_Odds_Calculator_3-way'!A36)</f>
        <v>1.68</v>
      </c>
      <c r="B35" s="4">
        <f>IF('True_Odds_Calculator_3-way'!B36="","",'True_Odds_Calculator_3-way'!B36)</f>
        <v>3.67</v>
      </c>
      <c r="C35" s="4">
        <f>IF('True_Odds_Calculator_3-way'!C36="","",'True_Odds_Calculator_3-way'!C36)</f>
        <v>5.44</v>
      </c>
      <c r="D35" s="4">
        <f t="shared" si="0"/>
        <v>5.1541188682557415E-2</v>
      </c>
      <c r="E35" s="4">
        <f t="shared" si="1"/>
        <v>1.7299311153741834</v>
      </c>
      <c r="F35" s="4">
        <f t="shared" si="2"/>
        <v>3.9169732067560474</v>
      </c>
      <c r="G35" s="4">
        <f t="shared" si="3"/>
        <v>6.0008473250102092</v>
      </c>
      <c r="I35" s="4">
        <f t="shared" si="4"/>
        <v>1.0515411886825574</v>
      </c>
    </row>
    <row r="36" spans="1:9" x14ac:dyDescent="0.2">
      <c r="A36" s="4">
        <f>IF('True_Odds_Calculator_3-way'!A37="","",'True_Odds_Calculator_3-way'!A37)</f>
        <v>2.2599999999999998</v>
      </c>
      <c r="B36" s="4">
        <f>IF('True_Odds_Calculator_3-way'!B37="","",'True_Odds_Calculator_3-way'!B37)</f>
        <v>3.34</v>
      </c>
      <c r="C36" s="4">
        <f>IF('True_Odds_Calculator_3-way'!C37="","",'True_Odds_Calculator_3-way'!C37)</f>
        <v>3.31</v>
      </c>
      <c r="D36" s="4">
        <f t="shared" si="0"/>
        <v>4.3993877336362841E-2</v>
      </c>
      <c r="E36" s="4">
        <f t="shared" si="1"/>
        <v>2.3374685081275444</v>
      </c>
      <c r="F36" s="4">
        <f t="shared" si="2"/>
        <v>3.5120181211252386</v>
      </c>
      <c r="G36" s="4">
        <f t="shared" si="3"/>
        <v>3.4788637373315261</v>
      </c>
      <c r="I36" s="4">
        <f t="shared" si="4"/>
        <v>1.0439938773363628</v>
      </c>
    </row>
    <row r="37" spans="1:9" x14ac:dyDescent="0.2">
      <c r="A37" s="4">
        <f>IF('True_Odds_Calculator_3-way'!A38="","",'True_Odds_Calculator_3-way'!A38)</f>
        <v>2.62</v>
      </c>
      <c r="B37" s="4">
        <f>IF('True_Odds_Calculator_3-way'!B38="","",'True_Odds_Calculator_3-way'!B38)</f>
        <v>3.48</v>
      </c>
      <c r="C37" s="4">
        <f>IF('True_Odds_Calculator_3-way'!C38="","",'True_Odds_Calculator_3-way'!C38)</f>
        <v>2.67</v>
      </c>
      <c r="D37" s="4">
        <f t="shared" si="0"/>
        <v>4.3567546358050047E-2</v>
      </c>
      <c r="E37" s="4">
        <f t="shared" si="1"/>
        <v>2.7236314262238444</v>
      </c>
      <c r="F37" s="4">
        <f t="shared" si="2"/>
        <v>3.66523494007104</v>
      </c>
      <c r="G37" s="4">
        <f t="shared" si="3"/>
        <v>2.7777058679626254</v>
      </c>
      <c r="I37" s="4">
        <f t="shared" si="4"/>
        <v>1.04356754635805</v>
      </c>
    </row>
    <row r="38" spans="1:9" x14ac:dyDescent="0.2">
      <c r="A38" s="4">
        <f>IF('True_Odds_Calculator_3-way'!A39="","",'True_Odds_Calculator_3-way'!A39)</f>
        <v>2.0099999999999998</v>
      </c>
      <c r="B38" s="4">
        <f>IF('True_Odds_Calculator_3-way'!B39="","",'True_Odds_Calculator_3-way'!B39)</f>
        <v>3.62</v>
      </c>
      <c r="C38" s="4">
        <f>IF('True_Odds_Calculator_3-way'!C39="","",'True_Odds_Calculator_3-way'!C39)</f>
        <v>3.66</v>
      </c>
      <c r="D38" s="4">
        <f t="shared" si="0"/>
        <v>4.6979575449444422E-2</v>
      </c>
      <c r="E38" s="4">
        <f t="shared" si="1"/>
        <v>2.0753235385707356</v>
      </c>
      <c r="F38" s="4">
        <f t="shared" si="2"/>
        <v>3.8375454135158931</v>
      </c>
      <c r="G38" s="4">
        <f t="shared" si="3"/>
        <v>3.8825273750562035</v>
      </c>
      <c r="I38" s="4">
        <f t="shared" si="4"/>
        <v>1.0469795754494444</v>
      </c>
    </row>
    <row r="39" spans="1:9" x14ac:dyDescent="0.2">
      <c r="A39" s="4">
        <f>IF('True_Odds_Calculator_3-way'!A40="","",'True_Odds_Calculator_3-way'!A40)</f>
        <v>1.33</v>
      </c>
      <c r="B39" s="4">
        <f>IF('True_Odds_Calculator_3-way'!B40="","",'True_Odds_Calculator_3-way'!B40)</f>
        <v>5.46</v>
      </c>
      <c r="C39" s="4">
        <f>IF('True_Odds_Calculator_3-way'!C40="","",'True_Odds_Calculator_3-way'!C40)</f>
        <v>8.44</v>
      </c>
      <c r="D39" s="4">
        <f t="shared" si="0"/>
        <v>5.3513294720578308E-2</v>
      </c>
      <c r="E39" s="4">
        <f t="shared" si="1"/>
        <v>1.3623199891126296</v>
      </c>
      <c r="F39" s="4">
        <f t="shared" si="2"/>
        <v>6.0491523300330519</v>
      </c>
      <c r="G39" s="4">
        <f t="shared" si="3"/>
        <v>9.9358494448596932</v>
      </c>
      <c r="I39" s="4">
        <f t="shared" si="4"/>
        <v>1.0535132947205783</v>
      </c>
    </row>
    <row r="40" spans="1:9" x14ac:dyDescent="0.2">
      <c r="A40" s="4">
        <f>IF('True_Odds_Calculator_3-way'!A41="","",'True_Odds_Calculator_3-way'!A41)</f>
        <v>4.68</v>
      </c>
      <c r="B40" s="4">
        <f>IF('True_Odds_Calculator_3-way'!B41="","",'True_Odds_Calculator_3-way'!B41)</f>
        <v>4.17</v>
      </c>
      <c r="C40" s="4">
        <f>IF('True_Odds_Calculator_3-way'!C41="","",'True_Odds_Calculator_3-way'!C41)</f>
        <v>1.68</v>
      </c>
      <c r="D40" s="4">
        <f t="shared" si="0"/>
        <v>4.8721462390527215E-2</v>
      </c>
      <c r="E40" s="4">
        <f t="shared" si="1"/>
        <v>5.0649651111918557</v>
      </c>
      <c r="F40" s="4">
        <f t="shared" si="2"/>
        <v>4.4729187267119395</v>
      </c>
      <c r="G40" s="4">
        <f t="shared" si="3"/>
        <v>1.7271228526203468</v>
      </c>
      <c r="I40" s="4">
        <f t="shared" si="4"/>
        <v>1.0487214623905272</v>
      </c>
    </row>
    <row r="41" spans="1:9" x14ac:dyDescent="0.2">
      <c r="A41" s="4">
        <f>IF('True_Odds_Calculator_3-way'!A42="","",'True_Odds_Calculator_3-way'!A42)</f>
        <v>1.97</v>
      </c>
      <c r="B41" s="4">
        <f>IF('True_Odds_Calculator_3-way'!B42="","",'True_Odds_Calculator_3-way'!B42)</f>
        <v>3.65</v>
      </c>
      <c r="C41" s="4">
        <f>IF('True_Odds_Calculator_3-way'!C42="","",'True_Odds_Calculator_3-way'!C42)</f>
        <v>3.78</v>
      </c>
      <c r="D41" s="4">
        <f t="shared" si="0"/>
        <v>4.6137080487960169E-2</v>
      </c>
      <c r="E41" s="4">
        <f t="shared" si="1"/>
        <v>2.0315492018708929</v>
      </c>
      <c r="F41" s="4">
        <f t="shared" si="2"/>
        <v>3.8670720897817912</v>
      </c>
      <c r="G41" s="4">
        <f t="shared" si="3"/>
        <v>4.0133043008757481</v>
      </c>
      <c r="I41" s="4">
        <f t="shared" si="4"/>
        <v>1.0461370804879602</v>
      </c>
    </row>
    <row r="42" spans="1:9" x14ac:dyDescent="0.2">
      <c r="A42" s="4">
        <f>IF('True_Odds_Calculator_3-way'!A43="","",'True_Odds_Calculator_3-way'!A43)</f>
        <v>1.44</v>
      </c>
      <c r="B42" s="4">
        <f>IF('True_Odds_Calculator_3-way'!B43="","",'True_Odds_Calculator_3-way'!B43)</f>
        <v>4.75</v>
      </c>
      <c r="C42" s="4">
        <f>IF('True_Odds_Calculator_3-way'!C43="","",'True_Odds_Calculator_3-way'!C43)</f>
        <v>6.93</v>
      </c>
      <c r="D42" s="4">
        <f t="shared" si="0"/>
        <v>4.9270904534062465E-2</v>
      </c>
      <c r="E42" s="4">
        <f t="shared" si="1"/>
        <v>1.4748809857182863</v>
      </c>
      <c r="F42" s="4">
        <f t="shared" si="2"/>
        <v>5.1519123544947671</v>
      </c>
      <c r="G42" s="4">
        <f t="shared" si="3"/>
        <v>7.8200445434298445</v>
      </c>
      <c r="I42" s="4">
        <f t="shared" si="4"/>
        <v>1.0492709045340625</v>
      </c>
    </row>
    <row r="43" spans="1:9" x14ac:dyDescent="0.2">
      <c r="A43" s="4">
        <f>IF('True_Odds_Calculator_3-way'!A44="","",'True_Odds_Calculator_3-way'!A44)</f>
        <v>2.57</v>
      </c>
      <c r="B43" s="4">
        <f>IF('True_Odds_Calculator_3-way'!B44="","",'True_Odds_Calculator_3-way'!B44)</f>
        <v>3.43</v>
      </c>
      <c r="C43" s="4">
        <f>IF('True_Odds_Calculator_3-way'!C44="","",'True_Odds_Calculator_3-way'!C44)</f>
        <v>2.75</v>
      </c>
      <c r="D43" s="4">
        <f t="shared" si="0"/>
        <v>4.428661150649571E-2</v>
      </c>
      <c r="E43" s="4">
        <f t="shared" si="1"/>
        <v>2.6713479044627104</v>
      </c>
      <c r="F43" s="4">
        <f t="shared" si="2"/>
        <v>3.6129388429834193</v>
      </c>
      <c r="G43" s="4">
        <f t="shared" si="3"/>
        <v>2.8663630478416429</v>
      </c>
      <c r="I43" s="4">
        <f t="shared" si="4"/>
        <v>1.0442866115064957</v>
      </c>
    </row>
    <row r="44" spans="1:9" x14ac:dyDescent="0.2">
      <c r="A44" s="4">
        <f>IF('True_Odds_Calculator_3-way'!A45="","",'True_Odds_Calculator_3-way'!A45)</f>
        <v>2.14</v>
      </c>
      <c r="B44" s="4">
        <f>IF('True_Odds_Calculator_3-way'!B45="","",'True_Odds_Calculator_3-way'!B45)</f>
        <v>3.37</v>
      </c>
      <c r="C44" s="4">
        <f>IF('True_Odds_Calculator_3-way'!C45="","",'True_Odds_Calculator_3-way'!C45)</f>
        <v>3.79</v>
      </c>
      <c r="D44" s="4">
        <f t="shared" si="0"/>
        <v>2.7877867414741964E-2</v>
      </c>
      <c r="E44" s="4">
        <f t="shared" si="1"/>
        <v>2.1834199522502002</v>
      </c>
      <c r="F44" s="4">
        <f t="shared" si="2"/>
        <v>3.4789471893338861</v>
      </c>
      <c r="G44" s="4">
        <f t="shared" si="3"/>
        <v>3.9283528115322928</v>
      </c>
      <c r="I44" s="4">
        <f t="shared" si="4"/>
        <v>1.027877867414742</v>
      </c>
    </row>
    <row r="45" spans="1:9" x14ac:dyDescent="0.2">
      <c r="A45" s="4">
        <f>IF('True_Odds_Calculator_3-way'!A46="","",'True_Odds_Calculator_3-way'!A46)</f>
        <v>2.38</v>
      </c>
      <c r="B45" s="4">
        <f>IF('True_Odds_Calculator_3-way'!B46="","",'True_Odds_Calculator_3-way'!B46)</f>
        <v>3.23</v>
      </c>
      <c r="C45" s="4">
        <f>IF('True_Odds_Calculator_3-way'!C46="","",'True_Odds_Calculator_3-way'!C46)</f>
        <v>3.35</v>
      </c>
      <c r="D45" s="4">
        <f t="shared" si="0"/>
        <v>2.8273053133272219E-2</v>
      </c>
      <c r="E45" s="4">
        <f t="shared" si="1"/>
        <v>2.4346081524854419</v>
      </c>
      <c r="F45" s="4">
        <f t="shared" si="2"/>
        <v>3.3314103080994304</v>
      </c>
      <c r="G45" s="4">
        <f t="shared" si="3"/>
        <v>3.4592127998051416</v>
      </c>
      <c r="I45" s="4">
        <f t="shared" si="4"/>
        <v>1.0282730531332722</v>
      </c>
    </row>
    <row r="46" spans="1:9" x14ac:dyDescent="0.2">
      <c r="A46" s="4">
        <f>IF('True_Odds_Calculator_3-way'!A47="","",'True_Odds_Calculator_3-way'!A47)</f>
        <v>1.69</v>
      </c>
      <c r="B46" s="4">
        <f>IF('True_Odds_Calculator_3-way'!B47="","",'True_Odds_Calculator_3-way'!B47)</f>
        <v>4.0599999999999996</v>
      </c>
      <c r="C46" s="4">
        <f>IF('True_Odds_Calculator_3-way'!C47="","",'True_Odds_Calculator_3-way'!C47)</f>
        <v>5.19</v>
      </c>
      <c r="D46" s="4">
        <f t="shared" si="0"/>
        <v>3.0699622410881089E-2</v>
      </c>
      <c r="E46" s="4">
        <f t="shared" si="1"/>
        <v>1.7197414154828179</v>
      </c>
      <c r="F46" s="4">
        <f t="shared" si="2"/>
        <v>4.2359920073167139</v>
      </c>
      <c r="G46" s="4">
        <f t="shared" si="3"/>
        <v>5.4811032967786204</v>
      </c>
      <c r="I46" s="4">
        <f t="shared" si="4"/>
        <v>1.0306996224108811</v>
      </c>
    </row>
    <row r="47" spans="1:9" x14ac:dyDescent="0.2">
      <c r="A47" s="4">
        <f>IF('True_Odds_Calculator_3-way'!A48="","",'True_Odds_Calculator_3-way'!A48)</f>
        <v>2.3199999999999998</v>
      </c>
      <c r="B47" s="4">
        <f>IF('True_Odds_Calculator_3-way'!B48="","",'True_Odds_Calculator_3-way'!B48)</f>
        <v>3.32</v>
      </c>
      <c r="C47" s="4">
        <f>IF('True_Odds_Calculator_3-way'!C48="","",'True_Odds_Calculator_3-way'!C48)</f>
        <v>3.38</v>
      </c>
      <c r="D47" s="4">
        <f t="shared" si="0"/>
        <v>2.8097290201409608E-2</v>
      </c>
      <c r="E47" s="4">
        <f t="shared" si="1"/>
        <v>2.3715299572663686</v>
      </c>
      <c r="F47" s="4">
        <f t="shared" si="2"/>
        <v>3.4265461728422792</v>
      </c>
      <c r="G47" s="4">
        <f t="shared" si="3"/>
        <v>3.4904961236540766</v>
      </c>
      <c r="I47" s="4">
        <f t="shared" si="4"/>
        <v>1.0280972902014096</v>
      </c>
    </row>
    <row r="48" spans="1:9" x14ac:dyDescent="0.2">
      <c r="A48" s="4">
        <f>IF('True_Odds_Calculator_3-way'!A49="","",'True_Odds_Calculator_3-way'!A49)</f>
        <v>2.76</v>
      </c>
      <c r="B48" s="4">
        <f>IF('True_Odds_Calculator_3-way'!B49="","",'True_Odds_Calculator_3-way'!B49)</f>
        <v>3.26</v>
      </c>
      <c r="C48" s="4">
        <f>IF('True_Odds_Calculator_3-way'!C49="","",'True_Odds_Calculator_3-way'!C49)</f>
        <v>2.79</v>
      </c>
      <c r="D48" s="4">
        <f t="shared" si="0"/>
        <v>2.7490245905479327E-2</v>
      </c>
      <c r="E48" s="4">
        <f t="shared" si="1"/>
        <v>2.8316144349563381</v>
      </c>
      <c r="F48" s="4">
        <f t="shared" si="2"/>
        <v>3.3603838525759375</v>
      </c>
      <c r="G48" s="4">
        <f t="shared" si="3"/>
        <v>2.8632003766608944</v>
      </c>
      <c r="I48" s="4">
        <f t="shared" si="4"/>
        <v>1.0274902459054793</v>
      </c>
    </row>
    <row r="49" spans="1:9" x14ac:dyDescent="0.2">
      <c r="A49" s="4">
        <f>IF('True_Odds_Calculator_3-way'!A50="","",'True_Odds_Calculator_3-way'!A50)</f>
        <v>1.45</v>
      </c>
      <c r="B49" s="4">
        <f>IF('True_Odds_Calculator_3-way'!B50="","",'True_Odds_Calculator_3-way'!B50)</f>
        <v>4.6100000000000003</v>
      </c>
      <c r="C49" s="4">
        <f>IF('True_Odds_Calculator_3-way'!C50="","",'True_Odds_Calculator_3-way'!C50)</f>
        <v>8.06</v>
      </c>
      <c r="D49" s="4">
        <f t="shared" si="0"/>
        <v>3.0644391018294082E-2</v>
      </c>
      <c r="E49" s="4">
        <f t="shared" si="1"/>
        <v>1.4717994929282123</v>
      </c>
      <c r="F49" s="4">
        <f t="shared" si="2"/>
        <v>4.8378136825624214</v>
      </c>
      <c r="G49" s="4">
        <f t="shared" si="3"/>
        <v>8.7831258521274602</v>
      </c>
      <c r="I49" s="4">
        <f t="shared" si="4"/>
        <v>1.0306443910182941</v>
      </c>
    </row>
    <row r="50" spans="1:9" x14ac:dyDescent="0.2">
      <c r="A50" s="4" t="str">
        <f>IF('True_Odds_Calculator_3-way'!A51="","",'True_Odds_Calculator_3-way'!A51)</f>
        <v/>
      </c>
      <c r="B50" s="4" t="str">
        <f>IF('True_Odds_Calculator_3-way'!B51="","",'True_Odds_Calculator_3-way'!B51)</f>
        <v/>
      </c>
      <c r="C50" s="4" t="str">
        <f>IF('True_Odds_Calculator_3-way'!C51="","",'True_Odds_Calculator_3-way'!C51)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IF('True_Odds_Calculator_3-way'!A52="","",'True_Odds_Calculator_3-way'!A52)</f>
        <v/>
      </c>
      <c r="B51" s="4" t="str">
        <f>IF('True_Odds_Calculator_3-way'!B52="","",'True_Odds_Calculator_3-way'!B52)</f>
        <v/>
      </c>
      <c r="C51" s="4" t="str">
        <f>IF('True_Odds_Calculator_3-way'!C52="","",'True_Odds_Calculator_3-way'!C52)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IF('True_Odds_Calculator_3-way'!A53="","",'True_Odds_Calculator_3-way'!A53)</f>
        <v/>
      </c>
      <c r="B52" s="4" t="str">
        <f>IF('True_Odds_Calculator_3-way'!B53="","",'True_Odds_Calculator_3-way'!B53)</f>
        <v/>
      </c>
      <c r="C52" s="4" t="str">
        <f>IF('True_Odds_Calculator_3-way'!C53="","",'True_Odds_Calculator_3-way'!C53)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IF('True_Odds_Calculator_3-way'!A54="","",'True_Odds_Calculator_3-way'!A54)</f>
        <v/>
      </c>
      <c r="B53" s="4" t="str">
        <f>IF('True_Odds_Calculator_3-way'!B54="","",'True_Odds_Calculator_3-way'!B54)</f>
        <v/>
      </c>
      <c r="C53" s="4" t="str">
        <f>IF('True_Odds_Calculator_3-way'!C54="","",'True_Odds_Calculator_3-way'!C54)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IF('True_Odds_Calculator_3-way'!A55="","",'True_Odds_Calculator_3-way'!A55)</f>
        <v/>
      </c>
      <c r="B54" s="4" t="str">
        <f>IF('True_Odds_Calculator_3-way'!B55="","",'True_Odds_Calculator_3-way'!B55)</f>
        <v/>
      </c>
      <c r="C54" s="4" t="str">
        <f>IF('True_Odds_Calculator_3-way'!C55="","",'True_Odds_Calculator_3-way'!C55)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IF('True_Odds_Calculator_3-way'!A56="","",'True_Odds_Calculator_3-way'!A56)</f>
        <v/>
      </c>
      <c r="B55" s="4" t="str">
        <f>IF('True_Odds_Calculator_3-way'!B56="","",'True_Odds_Calculator_3-way'!B56)</f>
        <v/>
      </c>
      <c r="C55" s="4" t="str">
        <f>IF('True_Odds_Calculator_3-way'!C56="","",'True_Odds_Calculator_3-way'!C56)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IF('True_Odds_Calculator_3-way'!A57="","",'True_Odds_Calculator_3-way'!A57)</f>
        <v/>
      </c>
      <c r="B56" s="4" t="str">
        <f>IF('True_Odds_Calculator_3-way'!B57="","",'True_Odds_Calculator_3-way'!B57)</f>
        <v/>
      </c>
      <c r="C56" s="4" t="str">
        <f>IF('True_Odds_Calculator_3-way'!C57="","",'True_Odds_Calculator_3-way'!C57)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IF('True_Odds_Calculator_3-way'!A58="","",'True_Odds_Calculator_3-way'!A58)</f>
        <v/>
      </c>
      <c r="B57" s="4" t="str">
        <f>IF('True_Odds_Calculator_3-way'!B58="","",'True_Odds_Calculator_3-way'!B58)</f>
        <v/>
      </c>
      <c r="C57" s="4" t="str">
        <f>IF('True_Odds_Calculator_3-way'!C58="","",'True_Odds_Calculator_3-way'!C58)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IF('True_Odds_Calculator_3-way'!A59="","",'True_Odds_Calculator_3-way'!A59)</f>
        <v/>
      </c>
      <c r="B58" s="4" t="str">
        <f>IF('True_Odds_Calculator_3-way'!B59="","",'True_Odds_Calculator_3-way'!B59)</f>
        <v/>
      </c>
      <c r="C58" s="4" t="str">
        <f>IF('True_Odds_Calculator_3-way'!C59="","",'True_Odds_Calculator_3-way'!C59)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IF('True_Odds_Calculator_3-way'!A60="","",'True_Odds_Calculator_3-way'!A60)</f>
        <v/>
      </c>
      <c r="B59" s="4" t="str">
        <f>IF('True_Odds_Calculator_3-way'!B60="","",'True_Odds_Calculator_3-way'!B60)</f>
        <v/>
      </c>
      <c r="C59" s="4" t="str">
        <f>IF('True_Odds_Calculator_3-way'!C60="","",'True_Odds_Calculator_3-way'!C60)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IF('True_Odds_Calculator_3-way'!A61="","",'True_Odds_Calculator_3-way'!A61)</f>
        <v/>
      </c>
      <c r="B60" s="4" t="str">
        <f>IF('True_Odds_Calculator_3-way'!B61="","",'True_Odds_Calculator_3-way'!B61)</f>
        <v/>
      </c>
      <c r="C60" s="4" t="str">
        <f>IF('True_Odds_Calculator_3-way'!C61="","",'True_Odds_Calculator_3-way'!C61)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IF('True_Odds_Calculator_3-way'!A62="","",'True_Odds_Calculator_3-way'!A62)</f>
        <v/>
      </c>
      <c r="B61" s="4" t="str">
        <f>IF('True_Odds_Calculator_3-way'!B62="","",'True_Odds_Calculator_3-way'!B62)</f>
        <v/>
      </c>
      <c r="C61" s="4" t="str">
        <f>IF('True_Odds_Calculator_3-way'!C62="","",'True_Odds_Calculator_3-way'!C62)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IF('True_Odds_Calculator_3-way'!A63="","",'True_Odds_Calculator_3-way'!A63)</f>
        <v/>
      </c>
      <c r="B62" s="4" t="str">
        <f>IF('True_Odds_Calculator_3-way'!B63="","",'True_Odds_Calculator_3-way'!B63)</f>
        <v/>
      </c>
      <c r="C62" s="4" t="str">
        <f>IF('True_Odds_Calculator_3-way'!C63="","",'True_Odds_Calculator_3-way'!C63)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IF('True_Odds_Calculator_3-way'!A64="","",'True_Odds_Calculator_3-way'!A64)</f>
        <v/>
      </c>
      <c r="B63" s="4" t="str">
        <f>IF('True_Odds_Calculator_3-way'!B64="","",'True_Odds_Calculator_3-way'!B64)</f>
        <v/>
      </c>
      <c r="C63" s="4" t="str">
        <f>IF('True_Odds_Calculator_3-way'!C64="","",'True_Odds_Calculator_3-way'!C64)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IF('True_Odds_Calculator_3-way'!A65="","",'True_Odds_Calculator_3-way'!A65)</f>
        <v/>
      </c>
      <c r="B64" s="4" t="str">
        <f>IF('True_Odds_Calculator_3-way'!B65="","",'True_Odds_Calculator_3-way'!B65)</f>
        <v/>
      </c>
      <c r="C64" s="4" t="str">
        <f>IF('True_Odds_Calculator_3-way'!C65="","",'True_Odds_Calculator_3-way'!C65)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IF('True_Odds_Calculator_3-way'!A66="","",'True_Odds_Calculator_3-way'!A66)</f>
        <v/>
      </c>
      <c r="B65" s="4" t="str">
        <f>IF('True_Odds_Calculator_3-way'!B66="","",'True_Odds_Calculator_3-way'!B66)</f>
        <v/>
      </c>
      <c r="C65" s="4" t="str">
        <f>IF('True_Odds_Calculator_3-way'!C66="","",'True_Odds_Calculator_3-way'!C66)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IF('True_Odds_Calculator_3-way'!A67="","",'True_Odds_Calculator_3-way'!A67)</f>
        <v/>
      </c>
      <c r="B66" s="4" t="str">
        <f>IF('True_Odds_Calculator_3-way'!B67="","",'True_Odds_Calculator_3-way'!B67)</f>
        <v/>
      </c>
      <c r="C66" s="4" t="str">
        <f>IF('True_Odds_Calculator_3-way'!C67="","",'True_Odds_Calculator_3-way'!C67)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IF('True_Odds_Calculator_3-way'!A68="","",'True_Odds_Calculator_3-way'!A68)</f>
        <v/>
      </c>
      <c r="B67" s="4" t="str">
        <f>IF('True_Odds_Calculator_3-way'!B68="","",'True_Odds_Calculator_3-way'!B68)</f>
        <v/>
      </c>
      <c r="C67" s="4" t="str">
        <f>IF('True_Odds_Calculator_3-way'!C68="","",'True_Odds_Calculator_3-way'!C68)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IF('True_Odds_Calculator_3-way'!A69="","",'True_Odds_Calculator_3-way'!A69)</f>
        <v/>
      </c>
      <c r="B68" s="4" t="str">
        <f>IF('True_Odds_Calculator_3-way'!B69="","",'True_Odds_Calculator_3-way'!B69)</f>
        <v/>
      </c>
      <c r="C68" s="4" t="str">
        <f>IF('True_Odds_Calculator_3-way'!C69="","",'True_Odds_Calculator_3-way'!C69)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IF('True_Odds_Calculator_3-way'!A70="","",'True_Odds_Calculator_3-way'!A70)</f>
        <v/>
      </c>
      <c r="B69" s="4" t="str">
        <f>IF('True_Odds_Calculator_3-way'!B70="","",'True_Odds_Calculator_3-way'!B70)</f>
        <v/>
      </c>
      <c r="C69" s="4" t="str">
        <f>IF('True_Odds_Calculator_3-way'!C70="","",'True_Odds_Calculator_3-way'!C70)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IF('True_Odds_Calculator_3-way'!A71="","",'True_Odds_Calculator_3-way'!A71)</f>
        <v/>
      </c>
      <c r="B70" s="4" t="str">
        <f>IF('True_Odds_Calculator_3-way'!B71="","",'True_Odds_Calculator_3-way'!B71)</f>
        <v/>
      </c>
      <c r="C70" s="4" t="str">
        <f>IF('True_Odds_Calculator_3-way'!C71="","",'True_Odds_Calculator_3-way'!C71)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IF('True_Odds_Calculator_3-way'!A72="","",'True_Odds_Calculator_3-way'!A72)</f>
        <v/>
      </c>
      <c r="B71" s="4" t="str">
        <f>IF('True_Odds_Calculator_3-way'!B72="","",'True_Odds_Calculator_3-way'!B72)</f>
        <v/>
      </c>
      <c r="C71" s="4" t="str">
        <f>IF('True_Odds_Calculator_3-way'!C72="","",'True_Odds_Calculator_3-way'!C72)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IF('True_Odds_Calculator_3-way'!A73="","",'True_Odds_Calculator_3-way'!A73)</f>
        <v/>
      </c>
      <c r="B72" s="4" t="str">
        <f>IF('True_Odds_Calculator_3-way'!B73="","",'True_Odds_Calculator_3-way'!B73)</f>
        <v/>
      </c>
      <c r="C72" s="4" t="str">
        <f>IF('True_Odds_Calculator_3-way'!C73="","",'True_Odds_Calculator_3-way'!C73)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IF('True_Odds_Calculator_3-way'!A74="","",'True_Odds_Calculator_3-way'!A74)</f>
        <v/>
      </c>
      <c r="B73" s="4" t="str">
        <f>IF('True_Odds_Calculator_3-way'!B74="","",'True_Odds_Calculator_3-way'!B74)</f>
        <v/>
      </c>
      <c r="C73" s="4" t="str">
        <f>IF('True_Odds_Calculator_3-way'!C74="","",'True_Odds_Calculator_3-way'!C74)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IF('True_Odds_Calculator_3-way'!A75="","",'True_Odds_Calculator_3-way'!A75)</f>
        <v/>
      </c>
      <c r="B74" s="4" t="str">
        <f>IF('True_Odds_Calculator_3-way'!B75="","",'True_Odds_Calculator_3-way'!B75)</f>
        <v/>
      </c>
      <c r="C74" s="4" t="str">
        <f>IF('True_Odds_Calculator_3-way'!C75="","",'True_Odds_Calculator_3-way'!C75)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IF('True_Odds_Calculator_3-way'!A76="","",'True_Odds_Calculator_3-way'!A76)</f>
        <v/>
      </c>
      <c r="B75" s="4" t="str">
        <f>IF('True_Odds_Calculator_3-way'!B76="","",'True_Odds_Calculator_3-way'!B76)</f>
        <v/>
      </c>
      <c r="C75" s="4" t="str">
        <f>IF('True_Odds_Calculator_3-way'!C76="","",'True_Odds_Calculator_3-way'!C76)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IF('True_Odds_Calculator_3-way'!A77="","",'True_Odds_Calculator_3-way'!A77)</f>
        <v/>
      </c>
      <c r="B76" s="4" t="str">
        <f>IF('True_Odds_Calculator_3-way'!B77="","",'True_Odds_Calculator_3-way'!B77)</f>
        <v/>
      </c>
      <c r="C76" s="4" t="str">
        <f>IF('True_Odds_Calculator_3-way'!C77="","",'True_Odds_Calculator_3-way'!C77)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IF('True_Odds_Calculator_3-way'!A78="","",'True_Odds_Calculator_3-way'!A78)</f>
        <v/>
      </c>
      <c r="B77" s="4" t="str">
        <f>IF('True_Odds_Calculator_3-way'!B78="","",'True_Odds_Calculator_3-way'!B78)</f>
        <v/>
      </c>
      <c r="C77" s="4" t="str">
        <f>IF('True_Odds_Calculator_3-way'!C78="","",'True_Odds_Calculator_3-way'!C78)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IF('True_Odds_Calculator_3-way'!A79="","",'True_Odds_Calculator_3-way'!A79)</f>
        <v/>
      </c>
      <c r="B78" s="4" t="str">
        <f>IF('True_Odds_Calculator_3-way'!B79="","",'True_Odds_Calculator_3-way'!B79)</f>
        <v/>
      </c>
      <c r="C78" s="4" t="str">
        <f>IF('True_Odds_Calculator_3-way'!C79="","",'True_Odds_Calculator_3-way'!C79)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IF('True_Odds_Calculator_3-way'!A80="","",'True_Odds_Calculator_3-way'!A80)</f>
        <v/>
      </c>
      <c r="B79" s="4" t="str">
        <f>IF('True_Odds_Calculator_3-way'!B80="","",'True_Odds_Calculator_3-way'!B80)</f>
        <v/>
      </c>
      <c r="C79" s="4" t="str">
        <f>IF('True_Odds_Calculator_3-way'!C80="","",'True_Odds_Calculator_3-way'!C80)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IF('True_Odds_Calculator_3-way'!A81="","",'True_Odds_Calculator_3-way'!A81)</f>
        <v/>
      </c>
      <c r="B80" s="4" t="str">
        <f>IF('True_Odds_Calculator_3-way'!B81="","",'True_Odds_Calculator_3-way'!B81)</f>
        <v/>
      </c>
      <c r="C80" s="4" t="str">
        <f>IF('True_Odds_Calculator_3-way'!C81="","",'True_Odds_Calculator_3-way'!C81)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IF('True_Odds_Calculator_3-way'!A82="","",'True_Odds_Calculator_3-way'!A82)</f>
        <v/>
      </c>
      <c r="B81" s="4" t="str">
        <f>IF('True_Odds_Calculator_3-way'!B82="","",'True_Odds_Calculator_3-way'!B82)</f>
        <v/>
      </c>
      <c r="C81" s="4" t="str">
        <f>IF('True_Odds_Calculator_3-way'!C82="","",'True_Odds_Calculator_3-way'!C82)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IF('True_Odds_Calculator_3-way'!A83="","",'True_Odds_Calculator_3-way'!A83)</f>
        <v/>
      </c>
      <c r="B82" s="4" t="str">
        <f>IF('True_Odds_Calculator_3-way'!B83="","",'True_Odds_Calculator_3-way'!B83)</f>
        <v/>
      </c>
      <c r="C82" s="4" t="str">
        <f>IF('True_Odds_Calculator_3-way'!C83="","",'True_Odds_Calculator_3-way'!C83)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IF('True_Odds_Calculator_3-way'!A84="","",'True_Odds_Calculator_3-way'!A84)</f>
        <v/>
      </c>
      <c r="B83" s="4" t="str">
        <f>IF('True_Odds_Calculator_3-way'!B84="","",'True_Odds_Calculator_3-way'!B84)</f>
        <v/>
      </c>
      <c r="C83" s="4" t="str">
        <f>IF('True_Odds_Calculator_3-way'!C84="","",'True_Odds_Calculator_3-way'!C84)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IF('True_Odds_Calculator_3-way'!A85="","",'True_Odds_Calculator_3-way'!A85)</f>
        <v/>
      </c>
      <c r="B84" s="4" t="str">
        <f>IF('True_Odds_Calculator_3-way'!B85="","",'True_Odds_Calculator_3-way'!B85)</f>
        <v/>
      </c>
      <c r="C84" s="4" t="str">
        <f>IF('True_Odds_Calculator_3-way'!C85="","",'True_Odds_Calculator_3-way'!C85)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IF('True_Odds_Calculator_3-way'!A86="","",'True_Odds_Calculator_3-way'!A86)</f>
        <v/>
      </c>
      <c r="B85" s="4" t="str">
        <f>IF('True_Odds_Calculator_3-way'!B86="","",'True_Odds_Calculator_3-way'!B86)</f>
        <v/>
      </c>
      <c r="C85" s="4" t="str">
        <f>IF('True_Odds_Calculator_3-way'!C86="","",'True_Odds_Calculator_3-way'!C86)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IF('True_Odds_Calculator_3-way'!A87="","",'True_Odds_Calculator_3-way'!A87)</f>
        <v/>
      </c>
      <c r="B86" s="4" t="str">
        <f>IF('True_Odds_Calculator_3-way'!B87="","",'True_Odds_Calculator_3-way'!B87)</f>
        <v/>
      </c>
      <c r="C86" s="4" t="str">
        <f>IF('True_Odds_Calculator_3-way'!C87="","",'True_Odds_Calculator_3-way'!C87)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IF('True_Odds_Calculator_3-way'!A88="","",'True_Odds_Calculator_3-way'!A88)</f>
        <v/>
      </c>
      <c r="B87" s="4" t="str">
        <f>IF('True_Odds_Calculator_3-way'!B88="","",'True_Odds_Calculator_3-way'!B88)</f>
        <v/>
      </c>
      <c r="C87" s="4" t="str">
        <f>IF('True_Odds_Calculator_3-way'!C88="","",'True_Odds_Calculator_3-way'!C88)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IF('True_Odds_Calculator_3-way'!A89="","",'True_Odds_Calculator_3-way'!A89)</f>
        <v/>
      </c>
      <c r="B88" s="4" t="str">
        <f>IF('True_Odds_Calculator_3-way'!B89="","",'True_Odds_Calculator_3-way'!B89)</f>
        <v/>
      </c>
      <c r="C88" s="4" t="str">
        <f>IF('True_Odds_Calculator_3-way'!C89="","",'True_Odds_Calculator_3-way'!C89)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IF('True_Odds_Calculator_3-way'!A90="","",'True_Odds_Calculator_3-way'!A90)</f>
        <v/>
      </c>
      <c r="B89" s="4" t="str">
        <f>IF('True_Odds_Calculator_3-way'!B90="","",'True_Odds_Calculator_3-way'!B90)</f>
        <v/>
      </c>
      <c r="C89" s="4" t="str">
        <f>IF('True_Odds_Calculator_3-way'!C90="","",'True_Odds_Calculator_3-way'!C90)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IF('True_Odds_Calculator_3-way'!A91="","",'True_Odds_Calculator_3-way'!A91)</f>
        <v/>
      </c>
      <c r="B90" s="4" t="str">
        <f>IF('True_Odds_Calculator_3-way'!B91="","",'True_Odds_Calculator_3-way'!B91)</f>
        <v/>
      </c>
      <c r="C90" s="4" t="str">
        <f>IF('True_Odds_Calculator_3-way'!C91="","",'True_Odds_Calculator_3-way'!C91)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IF('True_Odds_Calculator_3-way'!A92="","",'True_Odds_Calculator_3-way'!A92)</f>
        <v/>
      </c>
      <c r="B91" s="4" t="str">
        <f>IF('True_Odds_Calculator_3-way'!B92="","",'True_Odds_Calculator_3-way'!B92)</f>
        <v/>
      </c>
      <c r="C91" s="4" t="str">
        <f>IF('True_Odds_Calculator_3-way'!C92="","",'True_Odds_Calculator_3-way'!C92)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IF('True_Odds_Calculator_3-way'!A93="","",'True_Odds_Calculator_3-way'!A93)</f>
        <v/>
      </c>
      <c r="B92" s="4" t="str">
        <f>IF('True_Odds_Calculator_3-way'!B93="","",'True_Odds_Calculator_3-way'!B93)</f>
        <v/>
      </c>
      <c r="C92" s="4" t="str">
        <f>IF('True_Odds_Calculator_3-way'!C93="","",'True_Odds_Calculator_3-way'!C93)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IF('True_Odds_Calculator_3-way'!A94="","",'True_Odds_Calculator_3-way'!A94)</f>
        <v/>
      </c>
      <c r="B93" s="4" t="str">
        <f>IF('True_Odds_Calculator_3-way'!B94="","",'True_Odds_Calculator_3-way'!B94)</f>
        <v/>
      </c>
      <c r="C93" s="4" t="str">
        <f>IF('True_Odds_Calculator_3-way'!C94="","",'True_Odds_Calculator_3-way'!C94)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IF('True_Odds_Calculator_3-way'!A95="","",'True_Odds_Calculator_3-way'!A95)</f>
        <v/>
      </c>
      <c r="B94" s="4" t="str">
        <f>IF('True_Odds_Calculator_3-way'!B95="","",'True_Odds_Calculator_3-way'!B95)</f>
        <v/>
      </c>
      <c r="C94" s="4" t="str">
        <f>IF('True_Odds_Calculator_3-way'!C95="","",'True_Odds_Calculator_3-way'!C95)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IF('True_Odds_Calculator_3-way'!A96="","",'True_Odds_Calculator_3-way'!A96)</f>
        <v/>
      </c>
      <c r="B95" s="4" t="str">
        <f>IF('True_Odds_Calculator_3-way'!B96="","",'True_Odds_Calculator_3-way'!B96)</f>
        <v/>
      </c>
      <c r="C95" s="4" t="str">
        <f>IF('True_Odds_Calculator_3-way'!C96="","",'True_Odds_Calculator_3-way'!C96)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IF('True_Odds_Calculator_3-way'!A97="","",'True_Odds_Calculator_3-way'!A97)</f>
        <v/>
      </c>
      <c r="B96" s="4" t="str">
        <f>IF('True_Odds_Calculator_3-way'!B97="","",'True_Odds_Calculator_3-way'!B97)</f>
        <v/>
      </c>
      <c r="C96" s="4" t="str">
        <f>IF('True_Odds_Calculator_3-way'!C97="","",'True_Odds_Calculator_3-way'!C97)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IF('True_Odds_Calculator_3-way'!A98="","",'True_Odds_Calculator_3-way'!A98)</f>
        <v/>
      </c>
      <c r="B97" s="4" t="str">
        <f>IF('True_Odds_Calculator_3-way'!B98="","",'True_Odds_Calculator_3-way'!B98)</f>
        <v/>
      </c>
      <c r="C97" s="4" t="str">
        <f>IF('True_Odds_Calculator_3-way'!C98="","",'True_Odds_Calculator_3-way'!C98)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IF('True_Odds_Calculator_3-way'!A99="","",'True_Odds_Calculator_3-way'!A99)</f>
        <v/>
      </c>
      <c r="B98" s="4" t="str">
        <f>IF('True_Odds_Calculator_3-way'!B99="","",'True_Odds_Calculator_3-way'!B99)</f>
        <v/>
      </c>
      <c r="C98" s="4" t="str">
        <f>IF('True_Odds_Calculator_3-way'!C99="","",'True_Odds_Calculator_3-way'!C99)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IF('True_Odds_Calculator_3-way'!A100="","",'True_Odds_Calculator_3-way'!A100)</f>
        <v/>
      </c>
      <c r="B99" s="4" t="str">
        <f>IF('True_Odds_Calculator_3-way'!B100="","",'True_Odds_Calculator_3-way'!B100)</f>
        <v/>
      </c>
      <c r="C99" s="4" t="str">
        <f>IF('True_Odds_Calculator_3-way'!C100="","",'True_Odds_Calculator_3-way'!C100)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IF('True_Odds_Calculator_3-way'!A101="","",'True_Odds_Calculator_3-way'!A101)</f>
        <v/>
      </c>
      <c r="B100" s="4" t="str">
        <f>IF('True_Odds_Calculator_3-way'!B101="","",'True_Odds_Calculator_3-way'!B101)</f>
        <v/>
      </c>
      <c r="C100" s="4" t="str">
        <f>IF('True_Odds_Calculator_3-way'!C101="","",'True_Odds_Calculator_3-way'!C101)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IF('True_Odds_Calculator_3-way'!A102="","",'True_Odds_Calculator_3-way'!A102)</f>
        <v/>
      </c>
      <c r="B101" s="4" t="str">
        <f>IF('True_Odds_Calculator_3-way'!B102="","",'True_Odds_Calculator_3-way'!B102)</f>
        <v/>
      </c>
      <c r="C101" s="4" t="str">
        <f>IF('True_Odds_Calculator_3-way'!C102="","",'True_Odds_Calculator_3-way'!C102)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IF('True_Odds_Calculator_3-way'!A103="","",'True_Odds_Calculator_3-way'!A103)</f>
        <v/>
      </c>
      <c r="B102" s="4" t="str">
        <f>IF('True_Odds_Calculator_3-way'!B103="","",'True_Odds_Calculator_3-way'!B103)</f>
        <v/>
      </c>
      <c r="C102" s="4" t="str">
        <f>IF('True_Odds_Calculator_3-way'!C103="","",'True_Odds_Calculator_3-way'!C103)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IF('True_Odds_Calculator_3-way'!A104="","",'True_Odds_Calculator_3-way'!A104)</f>
        <v/>
      </c>
      <c r="B103" s="4" t="str">
        <f>IF('True_Odds_Calculator_3-way'!B104="","",'True_Odds_Calculator_3-way'!B104)</f>
        <v/>
      </c>
      <c r="C103" s="4" t="str">
        <f>IF('True_Odds_Calculator_3-way'!C104="","",'True_Odds_Calculator_3-way'!C104)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IF('True_Odds_Calculator_3-way'!A105="","",'True_Odds_Calculator_3-way'!A105)</f>
        <v/>
      </c>
      <c r="B104" s="4" t="str">
        <f>IF('True_Odds_Calculator_3-way'!B105="","",'True_Odds_Calculator_3-way'!B105)</f>
        <v/>
      </c>
      <c r="C104" s="4" t="str">
        <f>IF('True_Odds_Calculator_3-way'!C105="","",'True_Odds_Calculator_3-way'!C105)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IF('True_Odds_Calculator_3-way'!A106="","",'True_Odds_Calculator_3-way'!A106)</f>
        <v/>
      </c>
      <c r="B105" s="4" t="str">
        <f>IF('True_Odds_Calculator_3-way'!B106="","",'True_Odds_Calculator_3-way'!B106)</f>
        <v/>
      </c>
      <c r="C105" s="4" t="str">
        <f>IF('True_Odds_Calculator_3-way'!C106="","",'True_Odds_Calculator_3-way'!C106)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IF('True_Odds_Calculator_3-way'!A107="","",'True_Odds_Calculator_3-way'!A107)</f>
        <v/>
      </c>
      <c r="B106" s="4" t="str">
        <f>IF('True_Odds_Calculator_3-way'!B107="","",'True_Odds_Calculator_3-way'!B107)</f>
        <v/>
      </c>
      <c r="C106" s="4" t="str">
        <f>IF('True_Odds_Calculator_3-way'!C107="","",'True_Odds_Calculator_3-way'!C107)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IF('True_Odds_Calculator_3-way'!A108="","",'True_Odds_Calculator_3-way'!A108)</f>
        <v/>
      </c>
      <c r="B107" s="4" t="str">
        <f>IF('True_Odds_Calculator_3-way'!B108="","",'True_Odds_Calculator_3-way'!B108)</f>
        <v/>
      </c>
      <c r="C107" s="4" t="str">
        <f>IF('True_Odds_Calculator_3-way'!C108="","",'True_Odds_Calculator_3-way'!C108)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IF('True_Odds_Calculator_3-way'!A109="","",'True_Odds_Calculator_3-way'!A109)</f>
        <v/>
      </c>
      <c r="B108" s="4" t="str">
        <f>IF('True_Odds_Calculator_3-way'!B109="","",'True_Odds_Calculator_3-way'!B109)</f>
        <v/>
      </c>
      <c r="C108" s="4" t="str">
        <f>IF('True_Odds_Calculator_3-way'!C109="","",'True_Odds_Calculator_3-way'!C109)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IF('True_Odds_Calculator_3-way'!A110="","",'True_Odds_Calculator_3-way'!A110)</f>
        <v/>
      </c>
      <c r="B109" s="4" t="str">
        <f>IF('True_Odds_Calculator_3-way'!B110="","",'True_Odds_Calculator_3-way'!B110)</f>
        <v/>
      </c>
      <c r="C109" s="4" t="str">
        <f>IF('True_Odds_Calculator_3-way'!C110="","",'True_Odds_Calculator_3-way'!C110)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IF('True_Odds_Calculator_3-way'!A111="","",'True_Odds_Calculator_3-way'!A111)</f>
        <v/>
      </c>
      <c r="B110" s="4" t="str">
        <f>IF('True_Odds_Calculator_3-way'!B111="","",'True_Odds_Calculator_3-way'!B111)</f>
        <v/>
      </c>
      <c r="C110" s="4" t="str">
        <f>IF('True_Odds_Calculator_3-way'!C111="","",'True_Odds_Calculator_3-way'!C111)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IF('True_Odds_Calculator_3-way'!A112="","",'True_Odds_Calculator_3-way'!A112)</f>
        <v/>
      </c>
      <c r="B111" s="4" t="str">
        <f>IF('True_Odds_Calculator_3-way'!B112="","",'True_Odds_Calculator_3-way'!B112)</f>
        <v/>
      </c>
      <c r="C111" s="4" t="str">
        <f>IF('True_Odds_Calculator_3-way'!C112="","",'True_Odds_Calculator_3-way'!C112)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IF('True_Odds_Calculator_3-way'!A113="","",'True_Odds_Calculator_3-way'!A113)</f>
        <v/>
      </c>
      <c r="B112" s="4" t="str">
        <f>IF('True_Odds_Calculator_3-way'!B113="","",'True_Odds_Calculator_3-way'!B113)</f>
        <v/>
      </c>
      <c r="C112" s="4" t="str">
        <f>IF('True_Odds_Calculator_3-way'!C113="","",'True_Odds_Calculator_3-way'!C113)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IF('True_Odds_Calculator_3-way'!A114="","",'True_Odds_Calculator_3-way'!A114)</f>
        <v/>
      </c>
      <c r="B113" s="4" t="str">
        <f>IF('True_Odds_Calculator_3-way'!B114="","",'True_Odds_Calculator_3-way'!B114)</f>
        <v/>
      </c>
      <c r="C113" s="4" t="str">
        <f>IF('True_Odds_Calculator_3-way'!C114="","",'True_Odds_Calculator_3-way'!C114)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IF('True_Odds_Calculator_3-way'!A115="","",'True_Odds_Calculator_3-way'!A115)</f>
        <v/>
      </c>
      <c r="B114" s="4" t="str">
        <f>IF('True_Odds_Calculator_3-way'!B115="","",'True_Odds_Calculator_3-way'!B115)</f>
        <v/>
      </c>
      <c r="C114" s="4" t="str">
        <f>IF('True_Odds_Calculator_3-way'!C115="","",'True_Odds_Calculator_3-way'!C115)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IF('True_Odds_Calculator_3-way'!A116="","",'True_Odds_Calculator_3-way'!A116)</f>
        <v/>
      </c>
      <c r="B115" s="4" t="str">
        <f>IF('True_Odds_Calculator_3-way'!B116="","",'True_Odds_Calculator_3-way'!B116)</f>
        <v/>
      </c>
      <c r="C115" s="4" t="str">
        <f>IF('True_Odds_Calculator_3-way'!C116="","",'True_Odds_Calculator_3-way'!C116)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IF('True_Odds_Calculator_3-way'!A117="","",'True_Odds_Calculator_3-way'!A117)</f>
        <v/>
      </c>
      <c r="B116" s="4" t="str">
        <f>IF('True_Odds_Calculator_3-way'!B117="","",'True_Odds_Calculator_3-way'!B117)</f>
        <v/>
      </c>
      <c r="C116" s="4" t="str">
        <f>IF('True_Odds_Calculator_3-way'!C117="","",'True_Odds_Calculator_3-way'!C117)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IF('True_Odds_Calculator_3-way'!A118="","",'True_Odds_Calculator_3-way'!A118)</f>
        <v/>
      </c>
      <c r="B117" s="4" t="str">
        <f>IF('True_Odds_Calculator_3-way'!B118="","",'True_Odds_Calculator_3-way'!B118)</f>
        <v/>
      </c>
      <c r="C117" s="4" t="str">
        <f>IF('True_Odds_Calculator_3-way'!C118="","",'True_Odds_Calculator_3-way'!C118)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IF('True_Odds_Calculator_3-way'!A119="","",'True_Odds_Calculator_3-way'!A119)</f>
        <v/>
      </c>
      <c r="B118" s="4" t="str">
        <f>IF('True_Odds_Calculator_3-way'!B119="","",'True_Odds_Calculator_3-way'!B119)</f>
        <v/>
      </c>
      <c r="C118" s="4" t="str">
        <f>IF('True_Odds_Calculator_3-way'!C119="","",'True_Odds_Calculator_3-way'!C119)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IF('True_Odds_Calculator_3-way'!A120="","",'True_Odds_Calculator_3-way'!A120)</f>
        <v/>
      </c>
      <c r="B119" s="4" t="str">
        <f>IF('True_Odds_Calculator_3-way'!B120="","",'True_Odds_Calculator_3-way'!B120)</f>
        <v/>
      </c>
      <c r="C119" s="4" t="str">
        <f>IF('True_Odds_Calculator_3-way'!C120="","",'True_Odds_Calculator_3-way'!C120)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IF('True_Odds_Calculator_3-way'!A121="","",'True_Odds_Calculator_3-way'!A121)</f>
        <v/>
      </c>
      <c r="B120" s="4" t="str">
        <f>IF('True_Odds_Calculator_3-way'!B121="","",'True_Odds_Calculator_3-way'!B121)</f>
        <v/>
      </c>
      <c r="C120" s="4" t="str">
        <f>IF('True_Odds_Calculator_3-way'!C121="","",'True_Odds_Calculator_3-way'!C121)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IF('True_Odds_Calculator_3-way'!A122="","",'True_Odds_Calculator_3-way'!A122)</f>
        <v/>
      </c>
      <c r="B121" s="4" t="str">
        <f>IF('True_Odds_Calculator_3-way'!B122="","",'True_Odds_Calculator_3-way'!B122)</f>
        <v/>
      </c>
      <c r="C121" s="4" t="str">
        <f>IF('True_Odds_Calculator_3-way'!C122="","",'True_Odds_Calculator_3-way'!C122)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IF('True_Odds_Calculator_3-way'!A123="","",'True_Odds_Calculator_3-way'!A123)</f>
        <v/>
      </c>
      <c r="B122" s="4" t="str">
        <f>IF('True_Odds_Calculator_3-way'!B123="","",'True_Odds_Calculator_3-way'!B123)</f>
        <v/>
      </c>
      <c r="C122" s="4" t="str">
        <f>IF('True_Odds_Calculator_3-way'!C123="","",'True_Odds_Calculator_3-way'!C123)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IF('True_Odds_Calculator_3-way'!A124="","",'True_Odds_Calculator_3-way'!A124)</f>
        <v/>
      </c>
      <c r="B123" s="4" t="str">
        <f>IF('True_Odds_Calculator_3-way'!B124="","",'True_Odds_Calculator_3-way'!B124)</f>
        <v/>
      </c>
      <c r="C123" s="4" t="str">
        <f>IF('True_Odds_Calculator_3-way'!C124="","",'True_Odds_Calculator_3-way'!C124)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IF('True_Odds_Calculator_3-way'!A125="","",'True_Odds_Calculator_3-way'!A125)</f>
        <v/>
      </c>
      <c r="B124" s="4" t="str">
        <f>IF('True_Odds_Calculator_3-way'!B125="","",'True_Odds_Calculator_3-way'!B125)</f>
        <v/>
      </c>
      <c r="C124" s="4" t="str">
        <f>IF('True_Odds_Calculator_3-way'!C125="","",'True_Odds_Calculator_3-way'!C125)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IF('True_Odds_Calculator_3-way'!A126="","",'True_Odds_Calculator_3-way'!A126)</f>
        <v/>
      </c>
      <c r="B125" s="4" t="str">
        <f>IF('True_Odds_Calculator_3-way'!B126="","",'True_Odds_Calculator_3-way'!B126)</f>
        <v/>
      </c>
      <c r="C125" s="4" t="str">
        <f>IF('True_Odds_Calculator_3-way'!C126="","",'True_Odds_Calculator_3-way'!C126)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IF('True_Odds_Calculator_3-way'!A127="","",'True_Odds_Calculator_3-way'!A127)</f>
        <v/>
      </c>
      <c r="B126" s="4" t="str">
        <f>IF('True_Odds_Calculator_3-way'!B127="","",'True_Odds_Calculator_3-way'!B127)</f>
        <v/>
      </c>
      <c r="C126" s="4" t="str">
        <f>IF('True_Odds_Calculator_3-way'!C127="","",'True_Odds_Calculator_3-way'!C127)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IF('True_Odds_Calculator_3-way'!A128="","",'True_Odds_Calculator_3-way'!A128)</f>
        <v/>
      </c>
      <c r="B127" s="4" t="str">
        <f>IF('True_Odds_Calculator_3-way'!B128="","",'True_Odds_Calculator_3-way'!B128)</f>
        <v/>
      </c>
      <c r="C127" s="4" t="str">
        <f>IF('True_Odds_Calculator_3-way'!C128="","",'True_Odds_Calculator_3-way'!C128)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IF('True_Odds_Calculator_3-way'!A129="","",'True_Odds_Calculator_3-way'!A129)</f>
        <v/>
      </c>
      <c r="B128" s="4" t="str">
        <f>IF('True_Odds_Calculator_3-way'!B129="","",'True_Odds_Calculator_3-way'!B129)</f>
        <v/>
      </c>
      <c r="C128" s="4" t="str">
        <f>IF('True_Odds_Calculator_3-way'!C129="","",'True_Odds_Calculator_3-way'!C129)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IF('True_Odds_Calculator_3-way'!A130="","",'True_Odds_Calculator_3-way'!A130)</f>
        <v/>
      </c>
      <c r="B129" s="4" t="str">
        <f>IF('True_Odds_Calculator_3-way'!B130="","",'True_Odds_Calculator_3-way'!B130)</f>
        <v/>
      </c>
      <c r="C129" s="4" t="str">
        <f>IF('True_Odds_Calculator_3-way'!C130="","",'True_Odds_Calculator_3-way'!C130)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IF('True_Odds_Calculator_3-way'!A131="","",'True_Odds_Calculator_3-way'!A131)</f>
        <v/>
      </c>
      <c r="B130" s="4" t="str">
        <f>IF('True_Odds_Calculator_3-way'!B131="","",'True_Odds_Calculator_3-way'!B131)</f>
        <v/>
      </c>
      <c r="C130" s="4" t="str">
        <f>IF('True_Odds_Calculator_3-way'!C131="","",'True_Odds_Calculator_3-way'!C131)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IF('True_Odds_Calculator_3-way'!A132="","",'True_Odds_Calculator_3-way'!A132)</f>
        <v/>
      </c>
      <c r="B131" s="4" t="str">
        <f>IF('True_Odds_Calculator_3-way'!B132="","",'True_Odds_Calculator_3-way'!B132)</f>
        <v/>
      </c>
      <c r="C131" s="4" t="str">
        <f>IF('True_Odds_Calculator_3-way'!C132="","",'True_Odds_Calculator_3-way'!C132)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IF('True_Odds_Calculator_3-way'!A133="","",'True_Odds_Calculator_3-way'!A133)</f>
        <v/>
      </c>
      <c r="B132" s="4" t="str">
        <f>IF('True_Odds_Calculator_3-way'!B133="","",'True_Odds_Calculator_3-way'!B133)</f>
        <v/>
      </c>
      <c r="C132" s="4" t="str">
        <f>IF('True_Odds_Calculator_3-way'!C133="","",'True_Odds_Calculator_3-way'!C133)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IF('True_Odds_Calculator_3-way'!A134="","",'True_Odds_Calculator_3-way'!A134)</f>
        <v/>
      </c>
      <c r="B133" s="4" t="str">
        <f>IF('True_Odds_Calculator_3-way'!B134="","",'True_Odds_Calculator_3-way'!B134)</f>
        <v/>
      </c>
      <c r="C133" s="4" t="str">
        <f>IF('True_Odds_Calculator_3-way'!C134="","",'True_Odds_Calculator_3-way'!C134)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IF('True_Odds_Calculator_3-way'!A135="","",'True_Odds_Calculator_3-way'!A135)</f>
        <v/>
      </c>
      <c r="B134" s="4" t="str">
        <f>IF('True_Odds_Calculator_3-way'!B135="","",'True_Odds_Calculator_3-way'!B135)</f>
        <v/>
      </c>
      <c r="C134" s="4" t="str">
        <f>IF('True_Odds_Calculator_3-way'!C135="","",'True_Odds_Calculator_3-way'!C135)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IF('True_Odds_Calculator_3-way'!A136="","",'True_Odds_Calculator_3-way'!A136)</f>
        <v/>
      </c>
      <c r="B135" s="4" t="str">
        <f>IF('True_Odds_Calculator_3-way'!B136="","",'True_Odds_Calculator_3-way'!B136)</f>
        <v/>
      </c>
      <c r="C135" s="4" t="str">
        <f>IF('True_Odds_Calculator_3-way'!C136="","",'True_Odds_Calculator_3-way'!C136)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IF('True_Odds_Calculator_3-way'!A137="","",'True_Odds_Calculator_3-way'!A137)</f>
        <v/>
      </c>
      <c r="B136" s="4" t="str">
        <f>IF('True_Odds_Calculator_3-way'!B137="","",'True_Odds_Calculator_3-way'!B137)</f>
        <v/>
      </c>
      <c r="C136" s="4" t="str">
        <f>IF('True_Odds_Calculator_3-way'!C137="","",'True_Odds_Calculator_3-way'!C137)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IF('True_Odds_Calculator_3-way'!A138="","",'True_Odds_Calculator_3-way'!A138)</f>
        <v/>
      </c>
      <c r="B137" s="4" t="str">
        <f>IF('True_Odds_Calculator_3-way'!B138="","",'True_Odds_Calculator_3-way'!B138)</f>
        <v/>
      </c>
      <c r="C137" s="4" t="str">
        <f>IF('True_Odds_Calculator_3-way'!C138="","",'True_Odds_Calculator_3-way'!C138)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IF('True_Odds_Calculator_3-way'!A139="","",'True_Odds_Calculator_3-way'!A139)</f>
        <v/>
      </c>
      <c r="B138" s="4" t="str">
        <f>IF('True_Odds_Calculator_3-way'!B139="","",'True_Odds_Calculator_3-way'!B139)</f>
        <v/>
      </c>
      <c r="C138" s="4" t="str">
        <f>IF('True_Odds_Calculator_3-way'!C139="","",'True_Odds_Calculator_3-way'!C139)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IF('True_Odds_Calculator_3-way'!A140="","",'True_Odds_Calculator_3-way'!A140)</f>
        <v/>
      </c>
      <c r="B139" s="4" t="str">
        <f>IF('True_Odds_Calculator_3-way'!B140="","",'True_Odds_Calculator_3-way'!B140)</f>
        <v/>
      </c>
      <c r="C139" s="4" t="str">
        <f>IF('True_Odds_Calculator_3-way'!C140="","",'True_Odds_Calculator_3-way'!C140)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IF('True_Odds_Calculator_3-way'!A141="","",'True_Odds_Calculator_3-way'!A141)</f>
        <v/>
      </c>
      <c r="B140" s="4" t="str">
        <f>IF('True_Odds_Calculator_3-way'!B141="","",'True_Odds_Calculator_3-way'!B141)</f>
        <v/>
      </c>
      <c r="C140" s="4" t="str">
        <f>IF('True_Odds_Calculator_3-way'!C141="","",'True_Odds_Calculator_3-way'!C141)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IF('True_Odds_Calculator_3-way'!A142="","",'True_Odds_Calculator_3-way'!A142)</f>
        <v/>
      </c>
      <c r="B141" s="4" t="str">
        <f>IF('True_Odds_Calculator_3-way'!B142="","",'True_Odds_Calculator_3-way'!B142)</f>
        <v/>
      </c>
      <c r="C141" s="4" t="str">
        <f>IF('True_Odds_Calculator_3-way'!C142="","",'True_Odds_Calculator_3-way'!C142)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IF('True_Odds_Calculator_3-way'!A143="","",'True_Odds_Calculator_3-way'!A143)</f>
        <v/>
      </c>
      <c r="B142" s="4" t="str">
        <f>IF('True_Odds_Calculator_3-way'!B143="","",'True_Odds_Calculator_3-way'!B143)</f>
        <v/>
      </c>
      <c r="C142" s="4" t="str">
        <f>IF('True_Odds_Calculator_3-way'!C143="","",'True_Odds_Calculator_3-way'!C143)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IF('True_Odds_Calculator_3-way'!A144="","",'True_Odds_Calculator_3-way'!A144)</f>
        <v/>
      </c>
      <c r="B143" s="4" t="str">
        <f>IF('True_Odds_Calculator_3-way'!B144="","",'True_Odds_Calculator_3-way'!B144)</f>
        <v/>
      </c>
      <c r="C143" s="4" t="str">
        <f>IF('True_Odds_Calculator_3-way'!C144="","",'True_Odds_Calculator_3-way'!C144)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IF('True_Odds_Calculator_3-way'!A145="","",'True_Odds_Calculator_3-way'!A145)</f>
        <v/>
      </c>
      <c r="B144" s="4" t="str">
        <f>IF('True_Odds_Calculator_3-way'!B145="","",'True_Odds_Calculator_3-way'!B145)</f>
        <v/>
      </c>
      <c r="C144" s="4" t="str">
        <f>IF('True_Odds_Calculator_3-way'!C145="","",'True_Odds_Calculator_3-way'!C145)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IF('True_Odds_Calculator_3-way'!A146="","",'True_Odds_Calculator_3-way'!A146)</f>
        <v/>
      </c>
      <c r="B145" s="4" t="str">
        <f>IF('True_Odds_Calculator_3-way'!B146="","",'True_Odds_Calculator_3-way'!B146)</f>
        <v/>
      </c>
      <c r="C145" s="4" t="str">
        <f>IF('True_Odds_Calculator_3-way'!C146="","",'True_Odds_Calculator_3-way'!C146)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IF('True_Odds_Calculator_3-way'!A147="","",'True_Odds_Calculator_3-way'!A147)</f>
        <v/>
      </c>
      <c r="B146" s="4" t="str">
        <f>IF('True_Odds_Calculator_3-way'!B147="","",'True_Odds_Calculator_3-way'!B147)</f>
        <v/>
      </c>
      <c r="C146" s="4" t="str">
        <f>IF('True_Odds_Calculator_3-way'!C147="","",'True_Odds_Calculator_3-way'!C147)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IF('True_Odds_Calculator_3-way'!A148="","",'True_Odds_Calculator_3-way'!A148)</f>
        <v/>
      </c>
      <c r="B147" s="4" t="str">
        <f>IF('True_Odds_Calculator_3-way'!B148="","",'True_Odds_Calculator_3-way'!B148)</f>
        <v/>
      </c>
      <c r="C147" s="4" t="str">
        <f>IF('True_Odds_Calculator_3-way'!C148="","",'True_Odds_Calculator_3-way'!C148)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IF('True_Odds_Calculator_3-way'!A149="","",'True_Odds_Calculator_3-way'!A149)</f>
        <v/>
      </c>
      <c r="B148" s="4" t="str">
        <f>IF('True_Odds_Calculator_3-way'!B149="","",'True_Odds_Calculator_3-way'!B149)</f>
        <v/>
      </c>
      <c r="C148" s="4" t="str">
        <f>IF('True_Odds_Calculator_3-way'!C149="","",'True_Odds_Calculator_3-way'!C149)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IF('True_Odds_Calculator_3-way'!A150="","",'True_Odds_Calculator_3-way'!A150)</f>
        <v/>
      </c>
      <c r="B149" s="4" t="str">
        <f>IF('True_Odds_Calculator_3-way'!B150="","",'True_Odds_Calculator_3-way'!B150)</f>
        <v/>
      </c>
      <c r="C149" s="4" t="str">
        <f>IF('True_Odds_Calculator_3-way'!C150="","",'True_Odds_Calculator_3-way'!C150)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IF('True_Odds_Calculator_3-way'!A151="","",'True_Odds_Calculator_3-way'!A151)</f>
        <v/>
      </c>
      <c r="B150" s="4" t="str">
        <f>IF('True_Odds_Calculator_3-way'!B151="","",'True_Odds_Calculator_3-way'!B151)</f>
        <v/>
      </c>
      <c r="C150" s="4" t="str">
        <f>IF('True_Odds_Calculator_3-way'!C151="","",'True_Odds_Calculator_3-way'!C151)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IF('True_Odds_Calculator_3-way'!A152="","",'True_Odds_Calculator_3-way'!A152)</f>
        <v/>
      </c>
      <c r="B151" s="4" t="str">
        <f>IF('True_Odds_Calculator_3-way'!B152="","",'True_Odds_Calculator_3-way'!B152)</f>
        <v/>
      </c>
      <c r="C151" s="4" t="str">
        <f>IF('True_Odds_Calculator_3-way'!C152="","",'True_Odds_Calculator_3-way'!C152)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IF('True_Odds_Calculator_3-way'!A153="","",'True_Odds_Calculator_3-way'!A153)</f>
        <v/>
      </c>
      <c r="B152" s="4" t="str">
        <f>IF('True_Odds_Calculator_3-way'!B153="","",'True_Odds_Calculator_3-way'!B153)</f>
        <v/>
      </c>
      <c r="C152" s="4" t="str">
        <f>IF('True_Odds_Calculator_3-way'!C153="","",'True_Odds_Calculator_3-way'!C153)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IF('True_Odds_Calculator_3-way'!A154="","",'True_Odds_Calculator_3-way'!A154)</f>
        <v/>
      </c>
      <c r="B153" s="4" t="str">
        <f>IF('True_Odds_Calculator_3-way'!B154="","",'True_Odds_Calculator_3-way'!B154)</f>
        <v/>
      </c>
      <c r="C153" s="4" t="str">
        <f>IF('True_Odds_Calculator_3-way'!C154="","",'True_Odds_Calculator_3-way'!C154)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IF('True_Odds_Calculator_3-way'!A155="","",'True_Odds_Calculator_3-way'!A155)</f>
        <v/>
      </c>
      <c r="B154" s="4" t="str">
        <f>IF('True_Odds_Calculator_3-way'!B155="","",'True_Odds_Calculator_3-way'!B155)</f>
        <v/>
      </c>
      <c r="C154" s="4" t="str">
        <f>IF('True_Odds_Calculator_3-way'!C155="","",'True_Odds_Calculator_3-way'!C155)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IF('True_Odds_Calculator_3-way'!A156="","",'True_Odds_Calculator_3-way'!A156)</f>
        <v/>
      </c>
      <c r="B155" s="4" t="str">
        <f>IF('True_Odds_Calculator_3-way'!B156="","",'True_Odds_Calculator_3-way'!B156)</f>
        <v/>
      </c>
      <c r="C155" s="4" t="str">
        <f>IF('True_Odds_Calculator_3-way'!C156="","",'True_Odds_Calculator_3-way'!C156)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IF('True_Odds_Calculator_3-way'!A157="","",'True_Odds_Calculator_3-way'!A157)</f>
        <v/>
      </c>
      <c r="B156" s="4" t="str">
        <f>IF('True_Odds_Calculator_3-way'!B157="","",'True_Odds_Calculator_3-way'!B157)</f>
        <v/>
      </c>
      <c r="C156" s="4" t="str">
        <f>IF('True_Odds_Calculator_3-way'!C157="","",'True_Odds_Calculator_3-way'!C157)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IF('True_Odds_Calculator_3-way'!A158="","",'True_Odds_Calculator_3-way'!A158)</f>
        <v/>
      </c>
      <c r="B157" s="4" t="str">
        <f>IF('True_Odds_Calculator_3-way'!B158="","",'True_Odds_Calculator_3-way'!B158)</f>
        <v/>
      </c>
      <c r="C157" s="4" t="str">
        <f>IF('True_Odds_Calculator_3-way'!C158="","",'True_Odds_Calculator_3-way'!C158)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IF('True_Odds_Calculator_3-way'!A159="","",'True_Odds_Calculator_3-way'!A159)</f>
        <v/>
      </c>
      <c r="B158" s="4" t="str">
        <f>IF('True_Odds_Calculator_3-way'!B159="","",'True_Odds_Calculator_3-way'!B159)</f>
        <v/>
      </c>
      <c r="C158" s="4" t="str">
        <f>IF('True_Odds_Calculator_3-way'!C159="","",'True_Odds_Calculator_3-way'!C159)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IF('True_Odds_Calculator_3-way'!A160="","",'True_Odds_Calculator_3-way'!A160)</f>
        <v/>
      </c>
      <c r="B159" s="4" t="str">
        <f>IF('True_Odds_Calculator_3-way'!B160="","",'True_Odds_Calculator_3-way'!B160)</f>
        <v/>
      </c>
      <c r="C159" s="4" t="str">
        <f>IF('True_Odds_Calculator_3-way'!C160="","",'True_Odds_Calculator_3-way'!C160)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IF('True_Odds_Calculator_3-way'!A161="","",'True_Odds_Calculator_3-way'!A161)</f>
        <v/>
      </c>
      <c r="B160" s="4" t="str">
        <f>IF('True_Odds_Calculator_3-way'!B161="","",'True_Odds_Calculator_3-way'!B161)</f>
        <v/>
      </c>
      <c r="C160" s="4" t="str">
        <f>IF('True_Odds_Calculator_3-way'!C161="","",'True_Odds_Calculator_3-way'!C161)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IF('True_Odds_Calculator_3-way'!A162="","",'True_Odds_Calculator_3-way'!A162)</f>
        <v/>
      </c>
      <c r="B161" s="4" t="str">
        <f>IF('True_Odds_Calculator_3-way'!B162="","",'True_Odds_Calculator_3-way'!B162)</f>
        <v/>
      </c>
      <c r="C161" s="4" t="str">
        <f>IF('True_Odds_Calculator_3-way'!C162="","",'True_Odds_Calculator_3-way'!C162)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IF('True_Odds_Calculator_3-way'!A163="","",'True_Odds_Calculator_3-way'!A163)</f>
        <v/>
      </c>
      <c r="B162" s="4" t="str">
        <f>IF('True_Odds_Calculator_3-way'!B163="","",'True_Odds_Calculator_3-way'!B163)</f>
        <v/>
      </c>
      <c r="C162" s="4" t="str">
        <f>IF('True_Odds_Calculator_3-way'!C163="","",'True_Odds_Calculator_3-way'!C163)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IF('True_Odds_Calculator_3-way'!A164="","",'True_Odds_Calculator_3-way'!A164)</f>
        <v/>
      </c>
      <c r="B163" s="4" t="str">
        <f>IF('True_Odds_Calculator_3-way'!B164="","",'True_Odds_Calculator_3-way'!B164)</f>
        <v/>
      </c>
      <c r="C163" s="4" t="str">
        <f>IF('True_Odds_Calculator_3-way'!C164="","",'True_Odds_Calculator_3-way'!C164)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IF('True_Odds_Calculator_3-way'!A165="","",'True_Odds_Calculator_3-way'!A165)</f>
        <v/>
      </c>
      <c r="B164" s="4" t="str">
        <f>IF('True_Odds_Calculator_3-way'!B165="","",'True_Odds_Calculator_3-way'!B165)</f>
        <v/>
      </c>
      <c r="C164" s="4" t="str">
        <f>IF('True_Odds_Calculator_3-way'!C165="","",'True_Odds_Calculator_3-way'!C165)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IF('True_Odds_Calculator_3-way'!A166="","",'True_Odds_Calculator_3-way'!A166)</f>
        <v/>
      </c>
      <c r="B165" s="4" t="str">
        <f>IF('True_Odds_Calculator_3-way'!B166="","",'True_Odds_Calculator_3-way'!B166)</f>
        <v/>
      </c>
      <c r="C165" s="4" t="str">
        <f>IF('True_Odds_Calculator_3-way'!C166="","",'True_Odds_Calculator_3-way'!C166)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IF('True_Odds_Calculator_3-way'!A167="","",'True_Odds_Calculator_3-way'!A167)</f>
        <v/>
      </c>
      <c r="B166" s="4" t="str">
        <f>IF('True_Odds_Calculator_3-way'!B167="","",'True_Odds_Calculator_3-way'!B167)</f>
        <v/>
      </c>
      <c r="C166" s="4" t="str">
        <f>IF('True_Odds_Calculator_3-way'!C167="","",'True_Odds_Calculator_3-way'!C167)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IF('True_Odds_Calculator_3-way'!A168="","",'True_Odds_Calculator_3-way'!A168)</f>
        <v/>
      </c>
      <c r="B167" s="4" t="str">
        <f>IF('True_Odds_Calculator_3-way'!B168="","",'True_Odds_Calculator_3-way'!B168)</f>
        <v/>
      </c>
      <c r="C167" s="4" t="str">
        <f>IF('True_Odds_Calculator_3-way'!C168="","",'True_Odds_Calculator_3-way'!C168)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IF('True_Odds_Calculator_3-way'!A169="","",'True_Odds_Calculator_3-way'!A169)</f>
        <v/>
      </c>
      <c r="B168" s="4" t="str">
        <f>IF('True_Odds_Calculator_3-way'!B169="","",'True_Odds_Calculator_3-way'!B169)</f>
        <v/>
      </c>
      <c r="C168" s="4" t="str">
        <f>IF('True_Odds_Calculator_3-way'!C169="","",'True_Odds_Calculator_3-way'!C169)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IF('True_Odds_Calculator_3-way'!A170="","",'True_Odds_Calculator_3-way'!A170)</f>
        <v/>
      </c>
      <c r="B169" s="4" t="str">
        <f>IF('True_Odds_Calculator_3-way'!B170="","",'True_Odds_Calculator_3-way'!B170)</f>
        <v/>
      </c>
      <c r="C169" s="4" t="str">
        <f>IF('True_Odds_Calculator_3-way'!C170="","",'True_Odds_Calculator_3-way'!C170)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IF('True_Odds_Calculator_3-way'!A171="","",'True_Odds_Calculator_3-way'!A171)</f>
        <v/>
      </c>
      <c r="B170" s="4" t="str">
        <f>IF('True_Odds_Calculator_3-way'!B171="","",'True_Odds_Calculator_3-way'!B171)</f>
        <v/>
      </c>
      <c r="C170" s="4" t="str">
        <f>IF('True_Odds_Calculator_3-way'!C171="","",'True_Odds_Calculator_3-way'!C171)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IF('True_Odds_Calculator_3-way'!A172="","",'True_Odds_Calculator_3-way'!A172)</f>
        <v/>
      </c>
      <c r="B171" s="4" t="str">
        <f>IF('True_Odds_Calculator_3-way'!B172="","",'True_Odds_Calculator_3-way'!B172)</f>
        <v/>
      </c>
      <c r="C171" s="4" t="str">
        <f>IF('True_Odds_Calculator_3-way'!C172="","",'True_Odds_Calculator_3-way'!C172)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IF('True_Odds_Calculator_3-way'!A173="","",'True_Odds_Calculator_3-way'!A173)</f>
        <v/>
      </c>
      <c r="B172" s="4" t="str">
        <f>IF('True_Odds_Calculator_3-way'!B173="","",'True_Odds_Calculator_3-way'!B173)</f>
        <v/>
      </c>
      <c r="C172" s="4" t="str">
        <f>IF('True_Odds_Calculator_3-way'!C173="","",'True_Odds_Calculator_3-way'!C173)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IF('True_Odds_Calculator_3-way'!A174="","",'True_Odds_Calculator_3-way'!A174)</f>
        <v/>
      </c>
      <c r="B173" s="4" t="str">
        <f>IF('True_Odds_Calculator_3-way'!B174="","",'True_Odds_Calculator_3-way'!B174)</f>
        <v/>
      </c>
      <c r="C173" s="4" t="str">
        <f>IF('True_Odds_Calculator_3-way'!C174="","",'True_Odds_Calculator_3-way'!C174)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IF('True_Odds_Calculator_3-way'!A175="","",'True_Odds_Calculator_3-way'!A175)</f>
        <v/>
      </c>
      <c r="B174" s="4" t="str">
        <f>IF('True_Odds_Calculator_3-way'!B175="","",'True_Odds_Calculator_3-way'!B175)</f>
        <v/>
      </c>
      <c r="C174" s="4" t="str">
        <f>IF('True_Odds_Calculator_3-way'!C175="","",'True_Odds_Calculator_3-way'!C175)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IF('True_Odds_Calculator_3-way'!A176="","",'True_Odds_Calculator_3-way'!A176)</f>
        <v/>
      </c>
      <c r="B175" s="4" t="str">
        <f>IF('True_Odds_Calculator_3-way'!B176="","",'True_Odds_Calculator_3-way'!B176)</f>
        <v/>
      </c>
      <c r="C175" s="4" t="str">
        <f>IF('True_Odds_Calculator_3-way'!C176="","",'True_Odds_Calculator_3-way'!C176)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IF('True_Odds_Calculator_3-way'!A177="","",'True_Odds_Calculator_3-way'!A177)</f>
        <v/>
      </c>
      <c r="B176" s="4" t="str">
        <f>IF('True_Odds_Calculator_3-way'!B177="","",'True_Odds_Calculator_3-way'!B177)</f>
        <v/>
      </c>
      <c r="C176" s="4" t="str">
        <f>IF('True_Odds_Calculator_3-way'!C177="","",'True_Odds_Calculator_3-way'!C177)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IF('True_Odds_Calculator_3-way'!A178="","",'True_Odds_Calculator_3-way'!A178)</f>
        <v/>
      </c>
      <c r="B177" s="4" t="str">
        <f>IF('True_Odds_Calculator_3-way'!B178="","",'True_Odds_Calculator_3-way'!B178)</f>
        <v/>
      </c>
      <c r="C177" s="4" t="str">
        <f>IF('True_Odds_Calculator_3-way'!C178="","",'True_Odds_Calculator_3-way'!C178)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IF('True_Odds_Calculator_3-way'!A179="","",'True_Odds_Calculator_3-way'!A179)</f>
        <v/>
      </c>
      <c r="B178" s="4" t="str">
        <f>IF('True_Odds_Calculator_3-way'!B179="","",'True_Odds_Calculator_3-way'!B179)</f>
        <v/>
      </c>
      <c r="C178" s="4" t="str">
        <f>IF('True_Odds_Calculator_3-way'!C179="","",'True_Odds_Calculator_3-way'!C179)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IF('True_Odds_Calculator_3-way'!A180="","",'True_Odds_Calculator_3-way'!A180)</f>
        <v/>
      </c>
      <c r="B179" s="4" t="str">
        <f>IF('True_Odds_Calculator_3-way'!B180="","",'True_Odds_Calculator_3-way'!B180)</f>
        <v/>
      </c>
      <c r="C179" s="4" t="str">
        <f>IF('True_Odds_Calculator_3-way'!C180="","",'True_Odds_Calculator_3-way'!C180)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IF('True_Odds_Calculator_3-way'!A181="","",'True_Odds_Calculator_3-way'!A181)</f>
        <v/>
      </c>
      <c r="B180" s="4" t="str">
        <f>IF('True_Odds_Calculator_3-way'!B181="","",'True_Odds_Calculator_3-way'!B181)</f>
        <v/>
      </c>
      <c r="C180" s="4" t="str">
        <f>IF('True_Odds_Calculator_3-way'!C181="","",'True_Odds_Calculator_3-way'!C181)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IF('True_Odds_Calculator_3-way'!A182="","",'True_Odds_Calculator_3-way'!A182)</f>
        <v/>
      </c>
      <c r="B181" s="4" t="str">
        <f>IF('True_Odds_Calculator_3-way'!B182="","",'True_Odds_Calculator_3-way'!B182)</f>
        <v/>
      </c>
      <c r="C181" s="4" t="str">
        <f>IF('True_Odds_Calculator_3-way'!C182="","",'True_Odds_Calculator_3-way'!C182)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2.2200000000000002</v>
      </c>
      <c r="B2" s="4">
        <f>IF('True_Odds_Calculator_2-way'!B3="","",'True_Odds_Calculator_2-way'!B3)</f>
        <v>1.71</v>
      </c>
      <c r="C2" s="4">
        <f>1/A2</f>
        <v>0.4504504504504504</v>
      </c>
      <c r="D2">
        <f>1/B2</f>
        <v>0.58479532163742687</v>
      </c>
      <c r="E2">
        <f>C2+D2-1</f>
        <v>3.5245772087877381E-2</v>
      </c>
      <c r="F2">
        <f>C2+D2-(C2*D2)-1</f>
        <v>-0.2281755439650176</v>
      </c>
      <c r="G2">
        <v>0</v>
      </c>
      <c r="H2">
        <f>C2*D2</f>
        <v>0.26342131605289498</v>
      </c>
      <c r="I2">
        <f>((-4*F2*H2)^0.5)/(2*F2)</f>
        <v>-1.0744616281415775</v>
      </c>
      <c r="J2">
        <f>(-((-4*F2*H2)^0.5))/(2*F2)</f>
        <v>1.0744616281415775</v>
      </c>
      <c r="K2">
        <f>IF(A2="","",(C2/($J2+C2-($J2*C2))))</f>
        <v>0.43274247509065539</v>
      </c>
      <c r="L2">
        <f>IF(B2="","",(D2/($J2+D2-($J2*D2))))</f>
        <v>0.56725752490934445</v>
      </c>
      <c r="M2">
        <f>IF(A2="","",1/K2)</f>
        <v>2.310843186332725</v>
      </c>
      <c r="N2">
        <f>IF(B2="","",1/L2)</f>
        <v>1.7628677559805201</v>
      </c>
    </row>
    <row r="3" spans="1:14" x14ac:dyDescent="0.25">
      <c r="A3" s="4">
        <f>IF('True_Odds_Calculator_2-way'!A4="","",'True_Odds_Calculator_2-way'!A4)</f>
        <v>2.2400000000000002</v>
      </c>
      <c r="B3" s="4">
        <f>IF('True_Odds_Calculator_2-way'!B4="","",'True_Odds_Calculator_2-way'!B4)</f>
        <v>1.7</v>
      </c>
      <c r="C3" s="4">
        <f t="shared" ref="C3:C66" si="0">1/A3</f>
        <v>0.4464285714285714</v>
      </c>
      <c r="D3">
        <f t="shared" ref="D3:D66" si="1">1/B3</f>
        <v>0.58823529411764708</v>
      </c>
      <c r="E3">
        <f t="shared" ref="E3:E66" si="2">C3+D3-1</f>
        <v>3.4663865546218364E-2</v>
      </c>
      <c r="F3">
        <f t="shared" ref="F3:F66" si="3">C3+D3-(C3*D3)-1</f>
        <v>-0.22794117647058831</v>
      </c>
      <c r="G3">
        <v>0</v>
      </c>
      <c r="H3">
        <f t="shared" ref="H3:H66" si="4">C3*D3</f>
        <v>0.26260504201680673</v>
      </c>
      <c r="I3">
        <f t="shared" ref="I3:I66" si="5">((-4*F3*H3)^0.5)/(2*F3)</f>
        <v>-1.0733469768527293</v>
      </c>
      <c r="J3">
        <f t="shared" ref="J3:J66" si="6">(-((-4*F3*H3)^0.5))/(2*F3)</f>
        <v>1.0733469768527293</v>
      </c>
      <c r="K3">
        <f t="shared" ref="K3:K66" si="7">IF(A3="","",(C3/($J3+C3-($J3*C3))))</f>
        <v>0.42900958501512831</v>
      </c>
      <c r="L3">
        <f t="shared" ref="L3:L66" si="8">IF(B3="","",(D3/($J3+D3-($J3*D3))))</f>
        <v>0.5709904149848718</v>
      </c>
      <c r="M3">
        <f t="shared" ref="M3:M66" si="9">IF(A3="","",1/K3)</f>
        <v>2.3309502512973848</v>
      </c>
      <c r="N3">
        <f t="shared" ref="N3:N66" si="10">IF(B3="","",1/L3)</f>
        <v>1.7513428837969105</v>
      </c>
    </row>
    <row r="4" spans="1:14" x14ac:dyDescent="0.25">
      <c r="A4" s="4">
        <f>IF('True_Odds_Calculator_2-way'!A5="","",'True_Odds_Calculator_2-way'!A5)</f>
        <v>2.17</v>
      </c>
      <c r="B4" s="4">
        <f>IF('True_Odds_Calculator_2-way'!B5="","",'True_Odds_Calculator_2-way'!B5)</f>
        <v>1.75</v>
      </c>
      <c r="C4" s="4">
        <f t="shared" si="0"/>
        <v>0.46082949308755761</v>
      </c>
      <c r="D4">
        <f t="shared" si="1"/>
        <v>0.5714285714285714</v>
      </c>
      <c r="E4">
        <f t="shared" si="2"/>
        <v>3.2258064516129004E-2</v>
      </c>
      <c r="F4">
        <f t="shared" si="3"/>
        <v>-0.23107307439104674</v>
      </c>
      <c r="G4">
        <v>0</v>
      </c>
      <c r="H4">
        <f t="shared" si="4"/>
        <v>0.26333113890717574</v>
      </c>
      <c r="I4">
        <f t="shared" si="5"/>
        <v>-1.0675210253672476</v>
      </c>
      <c r="J4">
        <f t="shared" si="6"/>
        <v>1.0675210253672476</v>
      </c>
      <c r="K4">
        <f t="shared" si="7"/>
        <v>0.44464214228514221</v>
      </c>
      <c r="L4">
        <f t="shared" si="8"/>
        <v>0.55535785771485779</v>
      </c>
      <c r="M4">
        <f t="shared" si="9"/>
        <v>2.2489995996796797</v>
      </c>
      <c r="N4">
        <f t="shared" si="10"/>
        <v>1.8006407690254356</v>
      </c>
    </row>
    <row r="5" spans="1:14" x14ac:dyDescent="0.25">
      <c r="A5" s="4">
        <f>IF('True_Odds_Calculator_2-way'!A6="","",'True_Odds_Calculator_2-way'!A6)</f>
        <v>2.1800000000000002</v>
      </c>
      <c r="B5" s="4">
        <f>IF('True_Odds_Calculator_2-way'!B6="","",'True_Odds_Calculator_2-way'!B6)</f>
        <v>1.74</v>
      </c>
      <c r="C5" s="4">
        <f t="shared" si="0"/>
        <v>0.4587155963302752</v>
      </c>
      <c r="D5">
        <f t="shared" si="1"/>
        <v>0.57471264367816088</v>
      </c>
      <c r="E5">
        <f t="shared" si="2"/>
        <v>3.3428240008436028E-2</v>
      </c>
      <c r="F5">
        <f t="shared" si="3"/>
        <v>-0.23020141305494057</v>
      </c>
      <c r="G5">
        <v>0</v>
      </c>
      <c r="H5">
        <f t="shared" si="4"/>
        <v>0.26362965306337655</v>
      </c>
      <c r="I5">
        <f t="shared" si="5"/>
        <v>-1.0701462561817372</v>
      </c>
      <c r="J5">
        <f t="shared" si="6"/>
        <v>1.0701462561817372</v>
      </c>
      <c r="K5">
        <f t="shared" si="7"/>
        <v>0.44193570658612125</v>
      </c>
      <c r="L5">
        <f t="shared" si="8"/>
        <v>0.55806429341387886</v>
      </c>
      <c r="M5">
        <f t="shared" si="9"/>
        <v>2.26277258229445</v>
      </c>
      <c r="N5">
        <f t="shared" si="10"/>
        <v>1.7919082295744857</v>
      </c>
    </row>
    <row r="6" spans="1:14" x14ac:dyDescent="0.25">
      <c r="A6" s="4">
        <f>IF('True_Odds_Calculator_2-way'!A7="","",'True_Odds_Calculator_2-way'!A7)</f>
        <v>2.0499999999999998</v>
      </c>
      <c r="B6" s="4">
        <f>IF('True_Odds_Calculator_2-way'!B7="","",'True_Odds_Calculator_2-way'!B7)</f>
        <v>1.85</v>
      </c>
      <c r="C6" s="4">
        <f t="shared" si="0"/>
        <v>0.48780487804878053</v>
      </c>
      <c r="D6">
        <f t="shared" si="1"/>
        <v>0.54054054054054046</v>
      </c>
      <c r="E6">
        <f t="shared" si="2"/>
        <v>2.8345418589321048E-2</v>
      </c>
      <c r="F6">
        <f t="shared" si="3"/>
        <v>-0.2353328938694792</v>
      </c>
      <c r="G6">
        <v>0</v>
      </c>
      <c r="H6">
        <f t="shared" si="4"/>
        <v>0.26367831245880025</v>
      </c>
      <c r="I6">
        <f t="shared" si="5"/>
        <v>-1.0585122480499263</v>
      </c>
      <c r="J6">
        <f t="shared" si="6"/>
        <v>1.0585122480499263</v>
      </c>
      <c r="K6">
        <f t="shared" si="7"/>
        <v>0.47361090692279612</v>
      </c>
      <c r="L6">
        <f t="shared" si="8"/>
        <v>0.52638909307720383</v>
      </c>
      <c r="M6">
        <f t="shared" si="9"/>
        <v>2.1114378604524222</v>
      </c>
      <c r="N6">
        <f t="shared" si="10"/>
        <v>1.8997354108424378</v>
      </c>
    </row>
    <row r="7" spans="1:14" x14ac:dyDescent="0.25">
      <c r="A7" s="4">
        <f>IF('True_Odds_Calculator_2-way'!A8="","",'True_Odds_Calculator_2-way'!A8)</f>
        <v>2.2799999999999998</v>
      </c>
      <c r="B7" s="4">
        <f>IF('True_Odds_Calculator_2-way'!B8="","",'True_Odds_Calculator_2-way'!B8)</f>
        <v>1.68</v>
      </c>
      <c r="C7" s="4">
        <f t="shared" si="0"/>
        <v>0.43859649122807021</v>
      </c>
      <c r="D7">
        <f t="shared" si="1"/>
        <v>0.59523809523809523</v>
      </c>
      <c r="E7">
        <f t="shared" si="2"/>
        <v>3.383458646616555E-2</v>
      </c>
      <c r="F7">
        <f t="shared" si="3"/>
        <v>-0.2272347535505429</v>
      </c>
      <c r="G7">
        <v>0</v>
      </c>
      <c r="H7">
        <f t="shared" si="4"/>
        <v>0.26106934001670845</v>
      </c>
      <c r="I7">
        <f t="shared" si="5"/>
        <v>-1.0718661571406805</v>
      </c>
      <c r="J7">
        <f t="shared" si="6"/>
        <v>1.0718661571406805</v>
      </c>
      <c r="K7">
        <f t="shared" si="7"/>
        <v>0.42158717195874679</v>
      </c>
      <c r="L7">
        <f t="shared" si="8"/>
        <v>0.57841282804125305</v>
      </c>
      <c r="M7">
        <f t="shared" si="9"/>
        <v>2.3719886811400706</v>
      </c>
      <c r="N7">
        <f t="shared" si="10"/>
        <v>1.728868986855663</v>
      </c>
    </row>
    <row r="8" spans="1:14" x14ac:dyDescent="0.25">
      <c r="A8" s="4">
        <f>IF('True_Odds_Calculator_2-way'!A9="","",'True_Odds_Calculator_2-way'!A9)</f>
        <v>2.19</v>
      </c>
      <c r="B8" s="4">
        <f>IF('True_Odds_Calculator_2-way'!B9="","",'True_Odds_Calculator_2-way'!B9)</f>
        <v>1.72</v>
      </c>
      <c r="C8" s="4">
        <f t="shared" si="0"/>
        <v>0.45662100456621008</v>
      </c>
      <c r="D8">
        <f t="shared" si="1"/>
        <v>0.58139534883720934</v>
      </c>
      <c r="E8">
        <f t="shared" si="2"/>
        <v>3.8016353403419467E-2</v>
      </c>
      <c r="F8">
        <f t="shared" si="3"/>
        <v>-0.22746097483274919</v>
      </c>
      <c r="G8">
        <v>0</v>
      </c>
      <c r="H8">
        <f t="shared" si="4"/>
        <v>0.26547732823616865</v>
      </c>
      <c r="I8">
        <f t="shared" si="5"/>
        <v>-1.0803395392536077</v>
      </c>
      <c r="J8">
        <f t="shared" si="6"/>
        <v>1.0803395392536077</v>
      </c>
      <c r="K8">
        <f t="shared" si="7"/>
        <v>0.43752110049466114</v>
      </c>
      <c r="L8">
        <f t="shared" si="8"/>
        <v>0.5624788995053388</v>
      </c>
      <c r="M8">
        <f t="shared" si="9"/>
        <v>2.2856040517117928</v>
      </c>
      <c r="N8">
        <f t="shared" si="10"/>
        <v>1.7778444682625973</v>
      </c>
    </row>
    <row r="9" spans="1:14" x14ac:dyDescent="0.25">
      <c r="A9" s="4">
        <f>IF('True_Odds_Calculator_2-way'!A10="","",'True_Odds_Calculator_2-way'!A10)</f>
        <v>1.8</v>
      </c>
      <c r="B9" s="4">
        <f>IF('True_Odds_Calculator_2-way'!B10="","",'True_Odds_Calculator_2-way'!B10)</f>
        <v>2.0699999999999998</v>
      </c>
      <c r="C9" s="4">
        <f t="shared" si="0"/>
        <v>0.55555555555555558</v>
      </c>
      <c r="D9">
        <f t="shared" si="1"/>
        <v>0.48309178743961356</v>
      </c>
      <c r="E9">
        <f t="shared" si="2"/>
        <v>3.8647342995169254E-2</v>
      </c>
      <c r="F9">
        <f t="shared" si="3"/>
        <v>-0.22973698336017168</v>
      </c>
      <c r="G9">
        <v>0</v>
      </c>
      <c r="H9">
        <f t="shared" si="4"/>
        <v>0.26838432635534087</v>
      </c>
      <c r="I9">
        <f t="shared" si="5"/>
        <v>-1.0808442529177926</v>
      </c>
      <c r="J9">
        <f t="shared" si="6"/>
        <v>1.0808442529177926</v>
      </c>
      <c r="K9">
        <f t="shared" si="7"/>
        <v>0.53628636852729539</v>
      </c>
      <c r="L9">
        <f t="shared" si="8"/>
        <v>0.46371363147270434</v>
      </c>
      <c r="M9">
        <f t="shared" si="9"/>
        <v>1.8646754023342345</v>
      </c>
      <c r="N9">
        <f t="shared" si="10"/>
        <v>2.1565033506220384</v>
      </c>
    </row>
    <row r="10" spans="1:14" x14ac:dyDescent="0.25">
      <c r="A10" s="4">
        <f>IF('True_Odds_Calculator_2-way'!A11="","",'True_Odds_Calculator_2-way'!A11)</f>
        <v>1.88</v>
      </c>
      <c r="B10" s="4">
        <f>IF('True_Odds_Calculator_2-way'!B11="","",'True_Odds_Calculator_2-way'!B11)</f>
        <v>2</v>
      </c>
      <c r="C10" s="4">
        <f t="shared" si="0"/>
        <v>0.53191489361702127</v>
      </c>
      <c r="D10">
        <f t="shared" si="1"/>
        <v>0.5</v>
      </c>
      <c r="E10">
        <f t="shared" si="2"/>
        <v>3.1914893617021267E-2</v>
      </c>
      <c r="F10">
        <f t="shared" si="3"/>
        <v>-0.23404255319148937</v>
      </c>
      <c r="G10">
        <v>0</v>
      </c>
      <c r="H10">
        <f t="shared" si="4"/>
        <v>0.26595744680851063</v>
      </c>
      <c r="I10">
        <f t="shared" si="5"/>
        <v>-1.0660035817780522</v>
      </c>
      <c r="J10">
        <f t="shared" si="6"/>
        <v>1.0660035817780522</v>
      </c>
      <c r="K10">
        <f t="shared" si="7"/>
        <v>0.51597373362761745</v>
      </c>
      <c r="L10">
        <f t="shared" si="8"/>
        <v>0.48402626637238261</v>
      </c>
      <c r="M10">
        <f t="shared" si="9"/>
        <v>1.9380831519646857</v>
      </c>
      <c r="N10">
        <f t="shared" si="10"/>
        <v>2.0660035817780522</v>
      </c>
    </row>
    <row r="11" spans="1:14" x14ac:dyDescent="0.25">
      <c r="A11" s="4">
        <f>IF('True_Odds_Calculator_2-way'!A12="","",'True_Odds_Calculator_2-way'!A12)</f>
        <v>1.94</v>
      </c>
      <c r="B11" s="4">
        <f>IF('True_Odds_Calculator_2-way'!B12="","",'True_Odds_Calculator_2-way'!B12)</f>
        <v>1.93</v>
      </c>
      <c r="C11" s="4">
        <f t="shared" si="0"/>
        <v>0.51546391752577325</v>
      </c>
      <c r="D11">
        <f t="shared" si="1"/>
        <v>0.5181347150259068</v>
      </c>
      <c r="E11">
        <f t="shared" si="2"/>
        <v>3.3598632551679941E-2</v>
      </c>
      <c r="F11">
        <f t="shared" si="3"/>
        <v>-0.2334811174616741</v>
      </c>
      <c r="G11">
        <v>0</v>
      </c>
      <c r="H11">
        <f t="shared" si="4"/>
        <v>0.26707975001335404</v>
      </c>
      <c r="I11">
        <f t="shared" si="5"/>
        <v>-1.0695340092890231</v>
      </c>
      <c r="J11">
        <f t="shared" si="6"/>
        <v>1.0695340092890231</v>
      </c>
      <c r="K11">
        <f t="shared" si="7"/>
        <v>0.49866309204640175</v>
      </c>
      <c r="L11">
        <f t="shared" si="8"/>
        <v>0.50133690795359842</v>
      </c>
      <c r="M11">
        <f t="shared" si="9"/>
        <v>2.0053619687316817</v>
      </c>
      <c r="N11">
        <f t="shared" si="10"/>
        <v>1.9946666286387909</v>
      </c>
    </row>
    <row r="12" spans="1:14" x14ac:dyDescent="0.25">
      <c r="A12" s="4">
        <f>IF('True_Odds_Calculator_2-way'!A13="","",'True_Odds_Calculator_2-way'!A13)</f>
        <v>1.8</v>
      </c>
      <c r="B12" s="4">
        <f>IF('True_Odds_Calculator_2-way'!B13="","",'True_Odds_Calculator_2-way'!B13)</f>
        <v>2.0699999999999998</v>
      </c>
      <c r="C12" s="4">
        <f t="shared" si="0"/>
        <v>0.55555555555555558</v>
      </c>
      <c r="D12">
        <f t="shared" si="1"/>
        <v>0.48309178743961356</v>
      </c>
      <c r="E12">
        <f t="shared" si="2"/>
        <v>3.8647342995169254E-2</v>
      </c>
      <c r="F12">
        <f t="shared" si="3"/>
        <v>-0.22973698336017168</v>
      </c>
      <c r="G12">
        <v>0</v>
      </c>
      <c r="H12">
        <f t="shared" si="4"/>
        <v>0.26838432635534087</v>
      </c>
      <c r="I12">
        <f t="shared" si="5"/>
        <v>-1.0808442529177926</v>
      </c>
      <c r="J12">
        <f t="shared" si="6"/>
        <v>1.0808442529177926</v>
      </c>
      <c r="K12">
        <f t="shared" si="7"/>
        <v>0.53628636852729539</v>
      </c>
      <c r="L12">
        <f t="shared" si="8"/>
        <v>0.46371363147270434</v>
      </c>
      <c r="M12">
        <f t="shared" si="9"/>
        <v>1.8646754023342345</v>
      </c>
      <c r="N12">
        <f t="shared" si="10"/>
        <v>2.1565033506220384</v>
      </c>
    </row>
    <row r="13" spans="1:14" x14ac:dyDescent="0.25">
      <c r="A13" s="4">
        <f>IF('True_Odds_Calculator_2-way'!A14="","",'True_Odds_Calculator_2-way'!A14)</f>
        <v>2.2200000000000002</v>
      </c>
      <c r="B13" s="4">
        <f>IF('True_Odds_Calculator_2-way'!B14="","",'True_Odds_Calculator_2-way'!B14)</f>
        <v>1.7</v>
      </c>
      <c r="C13" s="4">
        <f t="shared" si="0"/>
        <v>0.4504504504504504</v>
      </c>
      <c r="D13">
        <f t="shared" si="1"/>
        <v>0.58823529411764708</v>
      </c>
      <c r="E13">
        <f t="shared" si="2"/>
        <v>3.868574456809748E-2</v>
      </c>
      <c r="F13">
        <f t="shared" si="3"/>
        <v>-0.22628510863804985</v>
      </c>
      <c r="G13">
        <v>0</v>
      </c>
      <c r="H13">
        <f t="shared" si="4"/>
        <v>0.26497085320614733</v>
      </c>
      <c r="I13">
        <f t="shared" si="5"/>
        <v>-1.0821091383745125</v>
      </c>
      <c r="J13">
        <f t="shared" si="6"/>
        <v>1.0821091383745125</v>
      </c>
      <c r="K13">
        <f t="shared" si="7"/>
        <v>0.43100231571506481</v>
      </c>
      <c r="L13">
        <f t="shared" si="8"/>
        <v>0.56899768428493536</v>
      </c>
      <c r="M13">
        <f t="shared" si="9"/>
        <v>2.3201731488169055</v>
      </c>
      <c r="N13">
        <f t="shared" si="10"/>
        <v>1.7574763968621581</v>
      </c>
    </row>
    <row r="14" spans="1:14" x14ac:dyDescent="0.25">
      <c r="A14" s="4">
        <f>IF('True_Odds_Calculator_2-way'!A15="","",'True_Odds_Calculator_2-way'!A15)</f>
        <v>2.1800000000000002</v>
      </c>
      <c r="B14" s="4">
        <f>IF('True_Odds_Calculator_2-way'!B15="","",'True_Odds_Calculator_2-way'!B15)</f>
        <v>1.73</v>
      </c>
      <c r="C14" s="4">
        <f t="shared" si="0"/>
        <v>0.4587155963302752</v>
      </c>
      <c r="D14">
        <f t="shared" si="1"/>
        <v>0.5780346820809249</v>
      </c>
      <c r="E14">
        <f t="shared" si="2"/>
        <v>3.6750278411200155E-2</v>
      </c>
      <c r="F14">
        <f t="shared" si="3"/>
        <v>-0.22840324547913238</v>
      </c>
      <c r="G14">
        <v>0</v>
      </c>
      <c r="H14">
        <f t="shared" si="4"/>
        <v>0.26515352389033253</v>
      </c>
      <c r="I14">
        <f t="shared" si="5"/>
        <v>-1.0774510935845933</v>
      </c>
      <c r="J14">
        <f t="shared" si="6"/>
        <v>1.0774510935845933</v>
      </c>
      <c r="K14">
        <f t="shared" si="7"/>
        <v>0.44025860447504123</v>
      </c>
      <c r="L14">
        <f t="shared" si="8"/>
        <v>0.55974139552495883</v>
      </c>
      <c r="M14">
        <f t="shared" si="9"/>
        <v>2.2713922904298198</v>
      </c>
      <c r="N14">
        <f t="shared" si="10"/>
        <v>1.786539298316753</v>
      </c>
    </row>
    <row r="15" spans="1:14" x14ac:dyDescent="0.25">
      <c r="A15" s="4">
        <f>IF('True_Odds_Calculator_2-way'!A16="","",'True_Odds_Calculator_2-way'!A16)</f>
        <v>1.84</v>
      </c>
      <c r="B15" s="4">
        <f>IF('True_Odds_Calculator_2-way'!B16="","",'True_Odds_Calculator_2-way'!B16)</f>
        <v>2.04</v>
      </c>
      <c r="C15" s="4">
        <f t="shared" si="0"/>
        <v>0.54347826086956519</v>
      </c>
      <c r="D15">
        <f t="shared" si="1"/>
        <v>0.49019607843137253</v>
      </c>
      <c r="E15">
        <f t="shared" si="2"/>
        <v>3.3674339300937772E-2</v>
      </c>
      <c r="F15">
        <f t="shared" si="3"/>
        <v>-0.23273657289002547</v>
      </c>
      <c r="G15">
        <v>0</v>
      </c>
      <c r="H15">
        <f t="shared" si="4"/>
        <v>0.2664109121909633</v>
      </c>
      <c r="I15">
        <f t="shared" si="5"/>
        <v>-1.0699012312772824</v>
      </c>
      <c r="J15">
        <f t="shared" si="6"/>
        <v>1.0699012312772824</v>
      </c>
      <c r="K15">
        <f t="shared" si="7"/>
        <v>0.52667142178083093</v>
      </c>
      <c r="L15">
        <f t="shared" si="8"/>
        <v>0.47332857821916891</v>
      </c>
      <c r="M15">
        <f t="shared" si="9"/>
        <v>1.8987170342729172</v>
      </c>
      <c r="N15">
        <f t="shared" si="10"/>
        <v>2.1126972805283741</v>
      </c>
    </row>
    <row r="16" spans="1:14" x14ac:dyDescent="0.25">
      <c r="A16" s="4">
        <f>IF('True_Odds_Calculator_2-way'!A17="","",'True_Odds_Calculator_2-way'!A17)</f>
        <v>1.76</v>
      </c>
      <c r="B16" s="4">
        <f>IF('True_Odds_Calculator_2-way'!B17="","",'True_Odds_Calculator_2-way'!B17)</f>
        <v>2.12</v>
      </c>
      <c r="C16" s="4">
        <f t="shared" si="0"/>
        <v>0.56818181818181823</v>
      </c>
      <c r="D16">
        <f t="shared" si="1"/>
        <v>0.47169811320754712</v>
      </c>
      <c r="E16">
        <f t="shared" si="2"/>
        <v>3.9879931389365408E-2</v>
      </c>
      <c r="F16">
        <f t="shared" si="3"/>
        <v>-0.22813036020583177</v>
      </c>
      <c r="G16">
        <v>0</v>
      </c>
      <c r="H16">
        <f t="shared" si="4"/>
        <v>0.26801029159519724</v>
      </c>
      <c r="I16">
        <f t="shared" si="5"/>
        <v>-1.0838874619051502</v>
      </c>
      <c r="J16">
        <f t="shared" si="6"/>
        <v>1.0838874619051502</v>
      </c>
      <c r="K16">
        <f t="shared" si="7"/>
        <v>0.54831942340648987</v>
      </c>
      <c r="L16">
        <f t="shared" si="8"/>
        <v>0.45168057659351019</v>
      </c>
      <c r="M16">
        <f t="shared" si="9"/>
        <v>1.8237544710479137</v>
      </c>
      <c r="N16">
        <f t="shared" si="10"/>
        <v>2.2139539573337679</v>
      </c>
    </row>
    <row r="17" spans="1:14" x14ac:dyDescent="0.25">
      <c r="A17" s="4">
        <f>IF('True_Odds_Calculator_2-way'!A18="","",'True_Odds_Calculator_2-way'!A18)</f>
        <v>1.85</v>
      </c>
      <c r="B17" s="4">
        <f>IF('True_Odds_Calculator_2-way'!B18="","",'True_Odds_Calculator_2-way'!B18)</f>
        <v>2.02</v>
      </c>
      <c r="C17" s="4">
        <f t="shared" si="0"/>
        <v>0.54054054054054046</v>
      </c>
      <c r="D17">
        <f t="shared" si="1"/>
        <v>0.49504950495049505</v>
      </c>
      <c r="E17">
        <f t="shared" si="2"/>
        <v>3.5590045491035394E-2</v>
      </c>
      <c r="F17">
        <f t="shared" si="3"/>
        <v>-0.23200428150923214</v>
      </c>
      <c r="G17">
        <v>0</v>
      </c>
      <c r="H17">
        <f t="shared" si="4"/>
        <v>0.26759432700026753</v>
      </c>
      <c r="I17">
        <f t="shared" si="5"/>
        <v>-1.0739657990297369</v>
      </c>
      <c r="J17">
        <f t="shared" si="6"/>
        <v>1.0739657990297369</v>
      </c>
      <c r="K17">
        <f t="shared" si="7"/>
        <v>0.52277442494833892</v>
      </c>
      <c r="L17">
        <f t="shared" si="8"/>
        <v>0.4772255750516613</v>
      </c>
      <c r="M17">
        <f t="shared" si="9"/>
        <v>1.9128709291752766</v>
      </c>
      <c r="N17">
        <f t="shared" si="10"/>
        <v>2.0954451150103317</v>
      </c>
    </row>
    <row r="18" spans="1:14" x14ac:dyDescent="0.25">
      <c r="A18" s="4">
        <f>IF('True_Odds_Calculator_2-way'!A19="","",'True_Odds_Calculator_2-way'!A19)</f>
        <v>2.39</v>
      </c>
      <c r="B18" s="4">
        <f>IF('True_Odds_Calculator_2-way'!B19="","",'True_Odds_Calculator_2-way'!B19)</f>
        <v>1.61</v>
      </c>
      <c r="C18" s="4">
        <f t="shared" si="0"/>
        <v>0.41841004184100417</v>
      </c>
      <c r="D18">
        <f t="shared" si="1"/>
        <v>0.6211180124223602</v>
      </c>
      <c r="E18">
        <f t="shared" si="2"/>
        <v>3.9528054263364254E-2</v>
      </c>
      <c r="F18">
        <f t="shared" si="3"/>
        <v>-0.22035395930247681</v>
      </c>
      <c r="G18">
        <v>0</v>
      </c>
      <c r="H18">
        <f t="shared" si="4"/>
        <v>0.25988201356584106</v>
      </c>
      <c r="I18">
        <f t="shared" si="5"/>
        <v>-1.0859946414984594</v>
      </c>
      <c r="J18">
        <f t="shared" si="6"/>
        <v>1.0859946414984594</v>
      </c>
      <c r="K18">
        <f t="shared" si="7"/>
        <v>0.39848058529044122</v>
      </c>
      <c r="L18">
        <f t="shared" si="8"/>
        <v>0.60151941470955883</v>
      </c>
      <c r="M18">
        <f t="shared" si="9"/>
        <v>2.5095325516828586</v>
      </c>
      <c r="N18">
        <f t="shared" si="10"/>
        <v>1.6624567313140606</v>
      </c>
    </row>
    <row r="19" spans="1:14" x14ac:dyDescent="0.25">
      <c r="A19" s="4">
        <f>IF('True_Odds_Calculator_2-way'!A20="","",'True_Odds_Calculator_2-way'!A20)</f>
        <v>1.8</v>
      </c>
      <c r="B19" s="4">
        <f>IF('True_Odds_Calculator_2-way'!B20="","",'True_Odds_Calculator_2-way'!B20)</f>
        <v>2.0699999999999998</v>
      </c>
      <c r="C19" s="4">
        <f t="shared" si="0"/>
        <v>0.55555555555555558</v>
      </c>
      <c r="D19">
        <f t="shared" si="1"/>
        <v>0.48309178743961356</v>
      </c>
      <c r="E19">
        <f t="shared" si="2"/>
        <v>3.8647342995169254E-2</v>
      </c>
      <c r="F19">
        <f t="shared" si="3"/>
        <v>-0.22973698336017168</v>
      </c>
      <c r="G19">
        <v>0</v>
      </c>
      <c r="H19">
        <f t="shared" si="4"/>
        <v>0.26838432635534087</v>
      </c>
      <c r="I19">
        <f t="shared" si="5"/>
        <v>-1.0808442529177926</v>
      </c>
      <c r="J19">
        <f t="shared" si="6"/>
        <v>1.0808442529177926</v>
      </c>
      <c r="K19">
        <f t="shared" si="7"/>
        <v>0.53628636852729539</v>
      </c>
      <c r="L19">
        <f t="shared" si="8"/>
        <v>0.46371363147270434</v>
      </c>
      <c r="M19">
        <f t="shared" si="9"/>
        <v>1.8646754023342345</v>
      </c>
      <c r="N19">
        <f t="shared" si="10"/>
        <v>2.1565033506220384</v>
      </c>
    </row>
    <row r="20" spans="1:14" x14ac:dyDescent="0.25">
      <c r="A20" s="4">
        <f>IF('True_Odds_Calculator_2-way'!A21="","",'True_Odds_Calculator_2-way'!A21)</f>
        <v>2.39</v>
      </c>
      <c r="B20" s="4">
        <f>IF('True_Odds_Calculator_2-way'!B21="","",'True_Odds_Calculator_2-way'!B21)</f>
        <v>1.61</v>
      </c>
      <c r="C20" s="4">
        <f t="shared" si="0"/>
        <v>0.41841004184100417</v>
      </c>
      <c r="D20">
        <f t="shared" si="1"/>
        <v>0.6211180124223602</v>
      </c>
      <c r="E20">
        <f t="shared" si="2"/>
        <v>3.9528054263364254E-2</v>
      </c>
      <c r="F20">
        <f t="shared" si="3"/>
        <v>-0.22035395930247681</v>
      </c>
      <c r="G20">
        <v>0</v>
      </c>
      <c r="H20">
        <f t="shared" si="4"/>
        <v>0.25988201356584106</v>
      </c>
      <c r="I20">
        <f t="shared" si="5"/>
        <v>-1.0859946414984594</v>
      </c>
      <c r="J20">
        <f t="shared" si="6"/>
        <v>1.0859946414984594</v>
      </c>
      <c r="K20">
        <f t="shared" si="7"/>
        <v>0.39848058529044122</v>
      </c>
      <c r="L20">
        <f t="shared" si="8"/>
        <v>0.60151941470955883</v>
      </c>
      <c r="M20">
        <f t="shared" si="9"/>
        <v>2.5095325516828586</v>
      </c>
      <c r="N20">
        <f t="shared" si="10"/>
        <v>1.6624567313140606</v>
      </c>
    </row>
    <row r="21" spans="1:14" x14ac:dyDescent="0.25">
      <c r="A21" s="4">
        <f>IF('True_Odds_Calculator_2-way'!A22="","",'True_Odds_Calculator_2-way'!A22)</f>
        <v>1.96</v>
      </c>
      <c r="B21" s="4">
        <f>IF('True_Odds_Calculator_2-way'!B22="","",'True_Odds_Calculator_2-way'!B22)</f>
        <v>1.91</v>
      </c>
      <c r="C21" s="4">
        <f t="shared" si="0"/>
        <v>0.51020408163265307</v>
      </c>
      <c r="D21">
        <f t="shared" si="1"/>
        <v>0.52356020942408377</v>
      </c>
      <c r="E21">
        <f t="shared" si="2"/>
        <v>3.3764291056736839E-2</v>
      </c>
      <c r="F21">
        <f t="shared" si="3"/>
        <v>-0.23335826477187727</v>
      </c>
      <c r="G21">
        <v>0</v>
      </c>
      <c r="H21">
        <f t="shared" si="4"/>
        <v>0.26712255582861416</v>
      </c>
      <c r="I21">
        <f t="shared" si="5"/>
        <v>-1.0699012312772824</v>
      </c>
      <c r="J21">
        <f t="shared" si="6"/>
        <v>1.0699012312772824</v>
      </c>
      <c r="K21">
        <f t="shared" si="7"/>
        <v>0.49331431287667615</v>
      </c>
      <c r="L21">
        <f t="shared" si="8"/>
        <v>0.50668568712332396</v>
      </c>
      <c r="M21">
        <f t="shared" si="9"/>
        <v>2.0271051820261912</v>
      </c>
      <c r="N21">
        <f t="shared" si="10"/>
        <v>1.9736101204623264</v>
      </c>
    </row>
    <row r="22" spans="1:14" x14ac:dyDescent="0.25">
      <c r="A22" s="4">
        <f>IF('True_Odds_Calculator_2-way'!A23="","",'True_Odds_Calculator_2-way'!A23)</f>
        <v>2.16</v>
      </c>
      <c r="B22" s="4">
        <f>IF('True_Odds_Calculator_2-way'!B23="","",'True_Odds_Calculator_2-way'!B23)</f>
        <v>1.74</v>
      </c>
      <c r="C22" s="4">
        <f t="shared" si="0"/>
        <v>0.46296296296296291</v>
      </c>
      <c r="D22">
        <f t="shared" si="1"/>
        <v>0.57471264367816088</v>
      </c>
      <c r="E22">
        <f t="shared" si="2"/>
        <v>3.7675606641123682E-2</v>
      </c>
      <c r="F22">
        <f t="shared" si="3"/>
        <v>-0.22839506172839519</v>
      </c>
      <c r="G22">
        <v>0</v>
      </c>
      <c r="H22">
        <f t="shared" si="4"/>
        <v>0.26607066836951887</v>
      </c>
      <c r="I22">
        <f t="shared" si="5"/>
        <v>-1.0793322294408634</v>
      </c>
      <c r="J22">
        <f t="shared" si="6"/>
        <v>1.0793322294408634</v>
      </c>
      <c r="K22">
        <f t="shared" si="7"/>
        <v>0.44404472798104189</v>
      </c>
      <c r="L22">
        <f t="shared" si="8"/>
        <v>0.55595527201895822</v>
      </c>
      <c r="M22">
        <f t="shared" si="9"/>
        <v>2.2520253861514017</v>
      </c>
      <c r="N22">
        <f t="shared" si="10"/>
        <v>1.7987058497862392</v>
      </c>
    </row>
    <row r="23" spans="1:14" x14ac:dyDescent="0.25">
      <c r="A23" s="4">
        <f>IF('True_Odds_Calculator_2-way'!A24="","",'True_Odds_Calculator_2-way'!A24)</f>
        <v>2.2200000000000002</v>
      </c>
      <c r="B23" s="4">
        <f>IF('True_Odds_Calculator_2-way'!B24="","",'True_Odds_Calculator_2-way'!B24)</f>
        <v>1.7</v>
      </c>
      <c r="C23" s="4">
        <f t="shared" si="0"/>
        <v>0.4504504504504504</v>
      </c>
      <c r="D23">
        <f t="shared" si="1"/>
        <v>0.58823529411764708</v>
      </c>
      <c r="E23">
        <f t="shared" si="2"/>
        <v>3.868574456809748E-2</v>
      </c>
      <c r="F23">
        <f t="shared" si="3"/>
        <v>-0.22628510863804985</v>
      </c>
      <c r="G23">
        <v>0</v>
      </c>
      <c r="H23">
        <f t="shared" si="4"/>
        <v>0.26497085320614733</v>
      </c>
      <c r="I23">
        <f t="shared" si="5"/>
        <v>-1.0821091383745125</v>
      </c>
      <c r="J23">
        <f t="shared" si="6"/>
        <v>1.0821091383745125</v>
      </c>
      <c r="K23">
        <f t="shared" si="7"/>
        <v>0.43100231571506481</v>
      </c>
      <c r="L23">
        <f t="shared" si="8"/>
        <v>0.56899768428493536</v>
      </c>
      <c r="M23">
        <f t="shared" si="9"/>
        <v>2.3201731488169055</v>
      </c>
      <c r="N23">
        <f t="shared" si="10"/>
        <v>1.7574763968621581</v>
      </c>
    </row>
    <row r="24" spans="1:14" x14ac:dyDescent="0.25">
      <c r="A24" s="4">
        <f>IF('True_Odds_Calculator_2-way'!A25="","",'True_Odds_Calculator_2-way'!A25)</f>
        <v>2.06</v>
      </c>
      <c r="B24" s="4">
        <f>IF('True_Odds_Calculator_2-way'!B25="","",'True_Odds_Calculator_2-way'!B25)</f>
        <v>1.83</v>
      </c>
      <c r="C24" s="4">
        <f t="shared" si="0"/>
        <v>0.4854368932038835</v>
      </c>
      <c r="D24">
        <f t="shared" si="1"/>
        <v>0.54644808743169393</v>
      </c>
      <c r="E24">
        <f t="shared" si="2"/>
        <v>3.1884980635577431E-2</v>
      </c>
      <c r="F24">
        <f t="shared" si="3"/>
        <v>-0.2333810812244681</v>
      </c>
      <c r="G24">
        <v>0</v>
      </c>
      <c r="H24">
        <f t="shared" si="4"/>
        <v>0.26526606186004559</v>
      </c>
      <c r="I24">
        <f t="shared" si="5"/>
        <v>-1.0661247392009334</v>
      </c>
      <c r="J24">
        <f t="shared" si="6"/>
        <v>1.0661247392009334</v>
      </c>
      <c r="K24">
        <f t="shared" si="7"/>
        <v>0.46946324151730962</v>
      </c>
      <c r="L24">
        <f t="shared" si="8"/>
        <v>0.53053675848269044</v>
      </c>
      <c r="M24">
        <f t="shared" si="9"/>
        <v>2.1300922235529893</v>
      </c>
      <c r="N24">
        <f t="shared" si="10"/>
        <v>1.8848835335367746</v>
      </c>
    </row>
    <row r="25" spans="1:14" x14ac:dyDescent="0.25">
      <c r="A25" s="4">
        <f>IF('True_Odds_Calculator_2-way'!A26="","",'True_Odds_Calculator_2-way'!A26)</f>
        <v>2.15</v>
      </c>
      <c r="B25" s="4">
        <f>IF('True_Odds_Calculator_2-way'!B26="","",'True_Odds_Calculator_2-way'!B26)</f>
        <v>1.75</v>
      </c>
      <c r="C25" s="4">
        <f t="shared" si="0"/>
        <v>0.46511627906976744</v>
      </c>
      <c r="D25">
        <f t="shared" si="1"/>
        <v>0.5714285714285714</v>
      </c>
      <c r="E25">
        <f t="shared" si="2"/>
        <v>3.6544850498338777E-2</v>
      </c>
      <c r="F25">
        <f t="shared" si="3"/>
        <v>-0.22923588039867115</v>
      </c>
      <c r="G25">
        <v>0</v>
      </c>
      <c r="H25">
        <f t="shared" si="4"/>
        <v>0.26578073089700993</v>
      </c>
      <c r="I25">
        <f t="shared" si="5"/>
        <v>-1.0767638041163308</v>
      </c>
      <c r="J25">
        <f t="shared" si="6"/>
        <v>1.0767638041163308</v>
      </c>
      <c r="K25">
        <f t="shared" si="7"/>
        <v>0.44677195262583885</v>
      </c>
      <c r="L25">
        <f t="shared" si="8"/>
        <v>0.5532280473741612</v>
      </c>
      <c r="M25">
        <f t="shared" si="9"/>
        <v>2.2382783747337802</v>
      </c>
      <c r="N25">
        <f t="shared" si="10"/>
        <v>1.8075728530872484</v>
      </c>
    </row>
    <row r="26" spans="1:14" x14ac:dyDescent="0.25">
      <c r="A26" s="4">
        <f>IF('True_Odds_Calculator_2-way'!A27="","",'True_Odds_Calculator_2-way'!A27)</f>
        <v>1.88</v>
      </c>
      <c r="B26" s="4">
        <f>IF('True_Odds_Calculator_2-way'!B27="","",'True_Odds_Calculator_2-way'!B27)</f>
        <v>1.99</v>
      </c>
      <c r="C26" s="4">
        <f t="shared" si="0"/>
        <v>0.53191489361702127</v>
      </c>
      <c r="D26">
        <f t="shared" si="1"/>
        <v>0.50251256281407031</v>
      </c>
      <c r="E26">
        <f t="shared" si="2"/>
        <v>3.4427456431091574E-2</v>
      </c>
      <c r="F26">
        <f t="shared" si="3"/>
        <v>-0.23286645995937127</v>
      </c>
      <c r="G26">
        <v>0</v>
      </c>
      <c r="H26">
        <f t="shared" si="4"/>
        <v>0.2672939163904629</v>
      </c>
      <c r="I26">
        <f t="shared" si="5"/>
        <v>-1.0713739108887084</v>
      </c>
      <c r="J26">
        <f t="shared" si="6"/>
        <v>1.0713739108887084</v>
      </c>
      <c r="K26">
        <f t="shared" si="7"/>
        <v>0.51471862576142968</v>
      </c>
      <c r="L26">
        <f t="shared" si="8"/>
        <v>0.48528137423857021</v>
      </c>
      <c r="M26">
        <f t="shared" si="9"/>
        <v>1.9428090415820634</v>
      </c>
      <c r="N26">
        <f t="shared" si="10"/>
        <v>2.0606601717798219</v>
      </c>
    </row>
    <row r="27" spans="1:14" x14ac:dyDescent="0.25">
      <c r="A27" s="4">
        <f>IF('True_Odds_Calculator_2-way'!A28="","",'True_Odds_Calculator_2-way'!A28)</f>
        <v>2.16</v>
      </c>
      <c r="B27" s="4">
        <f>IF('True_Odds_Calculator_2-way'!B28="","",'True_Odds_Calculator_2-way'!B28)</f>
        <v>1.74</v>
      </c>
      <c r="C27" s="4">
        <f t="shared" si="0"/>
        <v>0.46296296296296291</v>
      </c>
      <c r="D27">
        <f t="shared" si="1"/>
        <v>0.57471264367816088</v>
      </c>
      <c r="E27">
        <f t="shared" si="2"/>
        <v>3.7675606641123682E-2</v>
      </c>
      <c r="F27">
        <f t="shared" si="3"/>
        <v>-0.22839506172839519</v>
      </c>
      <c r="G27">
        <v>0</v>
      </c>
      <c r="H27">
        <f t="shared" si="4"/>
        <v>0.26607066836951887</v>
      </c>
      <c r="I27">
        <f t="shared" si="5"/>
        <v>-1.0793322294408634</v>
      </c>
      <c r="J27">
        <f t="shared" si="6"/>
        <v>1.0793322294408634</v>
      </c>
      <c r="K27">
        <f t="shared" si="7"/>
        <v>0.44404472798104189</v>
      </c>
      <c r="L27">
        <f t="shared" si="8"/>
        <v>0.55595527201895822</v>
      </c>
      <c r="M27">
        <f t="shared" si="9"/>
        <v>2.2520253861514017</v>
      </c>
      <c r="N27">
        <f t="shared" si="10"/>
        <v>1.7987058497862392</v>
      </c>
    </row>
    <row r="28" spans="1:14" x14ac:dyDescent="0.25">
      <c r="A28" s="4">
        <f>IF('True_Odds_Calculator_2-way'!A29="","",'True_Odds_Calculator_2-way'!A29)</f>
        <v>2.29</v>
      </c>
      <c r="B28" s="4">
        <f>IF('True_Odds_Calculator_2-way'!B29="","",'True_Odds_Calculator_2-way'!B29)</f>
        <v>1.66</v>
      </c>
      <c r="C28" s="4">
        <f t="shared" si="0"/>
        <v>0.4366812227074236</v>
      </c>
      <c r="D28">
        <f t="shared" si="1"/>
        <v>0.60240963855421692</v>
      </c>
      <c r="E28">
        <f t="shared" si="2"/>
        <v>3.9090861261640519E-2</v>
      </c>
      <c r="F28">
        <f t="shared" si="3"/>
        <v>-0.22397011627295205</v>
      </c>
      <c r="G28">
        <v>0</v>
      </c>
      <c r="H28">
        <f t="shared" si="4"/>
        <v>0.26306097753459257</v>
      </c>
      <c r="I28">
        <f t="shared" si="5"/>
        <v>-1.0837601479372587</v>
      </c>
      <c r="J28">
        <f t="shared" si="6"/>
        <v>1.0837601479372587</v>
      </c>
      <c r="K28">
        <f t="shared" si="7"/>
        <v>0.41700538087901889</v>
      </c>
      <c r="L28">
        <f t="shared" si="8"/>
        <v>0.58299461912098116</v>
      </c>
      <c r="M28">
        <f t="shared" si="9"/>
        <v>2.3980505908390635</v>
      </c>
      <c r="N28">
        <f t="shared" si="10"/>
        <v>1.7152816976385905</v>
      </c>
    </row>
    <row r="29" spans="1:14" x14ac:dyDescent="0.25">
      <c r="A29" s="4">
        <f>IF('True_Odds_Calculator_2-way'!A30="","",'True_Odds_Calculator_2-way'!A30)</f>
        <v>2.06</v>
      </c>
      <c r="B29" s="4">
        <f>IF('True_Odds_Calculator_2-way'!B30="","",'True_Odds_Calculator_2-way'!B30)</f>
        <v>1.83</v>
      </c>
      <c r="C29" s="4">
        <f t="shared" si="0"/>
        <v>0.4854368932038835</v>
      </c>
      <c r="D29">
        <f t="shared" si="1"/>
        <v>0.54644808743169393</v>
      </c>
      <c r="E29">
        <f t="shared" si="2"/>
        <v>3.1884980635577431E-2</v>
      </c>
      <c r="F29">
        <f t="shared" si="3"/>
        <v>-0.2333810812244681</v>
      </c>
      <c r="G29">
        <v>0</v>
      </c>
      <c r="H29">
        <f t="shared" si="4"/>
        <v>0.26526606186004559</v>
      </c>
      <c r="I29">
        <f t="shared" si="5"/>
        <v>-1.0661247392009334</v>
      </c>
      <c r="J29">
        <f t="shared" si="6"/>
        <v>1.0661247392009334</v>
      </c>
      <c r="K29">
        <f t="shared" si="7"/>
        <v>0.46946324151730962</v>
      </c>
      <c r="L29">
        <f t="shared" si="8"/>
        <v>0.53053675848269044</v>
      </c>
      <c r="M29">
        <f t="shared" si="9"/>
        <v>2.1300922235529893</v>
      </c>
      <c r="N29">
        <f t="shared" si="10"/>
        <v>1.8848835335367746</v>
      </c>
    </row>
    <row r="30" spans="1:14" x14ac:dyDescent="0.25">
      <c r="A30" s="4">
        <f>IF('True_Odds_Calculator_2-way'!A31="","",'True_Odds_Calculator_2-way'!A31)</f>
        <v>2.2799999999999998</v>
      </c>
      <c r="B30" s="4">
        <f>IF('True_Odds_Calculator_2-way'!B31="","",'True_Odds_Calculator_2-way'!B31)</f>
        <v>1.67</v>
      </c>
      <c r="C30" s="4">
        <f t="shared" si="0"/>
        <v>0.43859649122807021</v>
      </c>
      <c r="D30">
        <f t="shared" si="1"/>
        <v>0.5988023952095809</v>
      </c>
      <c r="E30">
        <f t="shared" si="2"/>
        <v>3.7398886437651102E-2</v>
      </c>
      <c r="F30">
        <f t="shared" si="3"/>
        <v>-0.22523374304023536</v>
      </c>
      <c r="G30">
        <v>0</v>
      </c>
      <c r="H30">
        <f t="shared" si="4"/>
        <v>0.2626326294778864</v>
      </c>
      <c r="I30">
        <f t="shared" si="5"/>
        <v>-1.0798355319767001</v>
      </c>
      <c r="J30">
        <f t="shared" si="6"/>
        <v>1.0798355319767001</v>
      </c>
      <c r="K30">
        <f t="shared" si="7"/>
        <v>0.41978188889052137</v>
      </c>
      <c r="L30">
        <f t="shared" si="8"/>
        <v>0.58021811110947863</v>
      </c>
      <c r="M30">
        <f t="shared" si="9"/>
        <v>2.382189480930176</v>
      </c>
      <c r="N30">
        <f t="shared" si="10"/>
        <v>1.7234898064243891</v>
      </c>
    </row>
    <row r="31" spans="1:14" x14ac:dyDescent="0.25">
      <c r="A31" s="4">
        <f>IF('True_Odds_Calculator_2-way'!A32="","",'True_Odds_Calculator_2-way'!A32)</f>
        <v>2.23</v>
      </c>
      <c r="B31" s="4">
        <f>IF('True_Odds_Calculator_2-way'!B32="","",'True_Odds_Calculator_2-way'!B32)</f>
        <v>1.7</v>
      </c>
      <c r="C31" s="4">
        <f t="shared" si="0"/>
        <v>0.44843049327354262</v>
      </c>
      <c r="D31">
        <f t="shared" si="1"/>
        <v>0.58823529411764708</v>
      </c>
      <c r="E31">
        <f t="shared" si="2"/>
        <v>3.6665787391189752E-2</v>
      </c>
      <c r="F31">
        <f t="shared" si="3"/>
        <v>-0.22711685571089413</v>
      </c>
      <c r="G31">
        <v>0</v>
      </c>
      <c r="H31">
        <f t="shared" si="4"/>
        <v>0.26378264310208388</v>
      </c>
      <c r="I31">
        <f t="shared" si="5"/>
        <v>-1.0777013435226062</v>
      </c>
      <c r="J31">
        <f t="shared" si="6"/>
        <v>1.0777013435226062</v>
      </c>
      <c r="K31">
        <f t="shared" si="7"/>
        <v>0.43000161655276159</v>
      </c>
      <c r="L31">
        <f t="shared" si="8"/>
        <v>0.56999838344723819</v>
      </c>
      <c r="M31">
        <f t="shared" si="9"/>
        <v>2.3255726525328053</v>
      </c>
      <c r="N31">
        <f t="shared" si="10"/>
        <v>1.7543909404658247</v>
      </c>
    </row>
    <row r="32" spans="1:14" x14ac:dyDescent="0.25">
      <c r="A32" s="4">
        <f>IF('True_Odds_Calculator_2-way'!A33="","",'True_Odds_Calculator_2-way'!A33)</f>
        <v>1.88</v>
      </c>
      <c r="B32" s="4">
        <f>IF('True_Odds_Calculator_2-way'!B33="","",'True_Odds_Calculator_2-way'!B33)</f>
        <v>1.95</v>
      </c>
      <c r="C32" s="4">
        <f t="shared" si="0"/>
        <v>0.53191489361702127</v>
      </c>
      <c r="D32">
        <f t="shared" si="1"/>
        <v>0.51282051282051289</v>
      </c>
      <c r="E32">
        <f t="shared" si="2"/>
        <v>4.4735406437534042E-2</v>
      </c>
      <c r="F32">
        <f t="shared" si="3"/>
        <v>-0.22804146208401543</v>
      </c>
      <c r="G32">
        <v>0</v>
      </c>
      <c r="H32">
        <f t="shared" si="4"/>
        <v>0.27277686852154942</v>
      </c>
      <c r="I32">
        <f t="shared" si="5"/>
        <v>-1.0936965981495175</v>
      </c>
      <c r="J32">
        <f t="shared" si="6"/>
        <v>1.0936965981495175</v>
      </c>
      <c r="K32">
        <f t="shared" si="7"/>
        <v>0.50956634210004492</v>
      </c>
      <c r="L32">
        <f t="shared" si="8"/>
        <v>0.49043365789995519</v>
      </c>
      <c r="M32">
        <f t="shared" si="9"/>
        <v>1.9624530063715757</v>
      </c>
      <c r="N32">
        <f t="shared" si="10"/>
        <v>2.0390117682420414</v>
      </c>
    </row>
    <row r="33" spans="1:14" x14ac:dyDescent="0.25">
      <c r="A33" s="4">
        <f>IF('True_Odds_Calculator_2-way'!A34="","",'True_Odds_Calculator_2-way'!A34)</f>
        <v>1.56</v>
      </c>
      <c r="B33" s="4">
        <f>IF('True_Odds_Calculator_2-way'!B34="","",'True_Odds_Calculator_2-way'!B34)</f>
        <v>2.46</v>
      </c>
      <c r="C33" s="4">
        <f t="shared" si="0"/>
        <v>0.64102564102564097</v>
      </c>
      <c r="D33">
        <f t="shared" si="1"/>
        <v>0.4065040650406504</v>
      </c>
      <c r="E33">
        <f t="shared" si="2"/>
        <v>4.7529706066291366E-2</v>
      </c>
      <c r="F33">
        <f t="shared" si="3"/>
        <v>-0.21304982280592033</v>
      </c>
      <c r="G33">
        <v>0</v>
      </c>
      <c r="H33">
        <f t="shared" si="4"/>
        <v>0.26057952887221175</v>
      </c>
      <c r="I33">
        <f t="shared" si="5"/>
        <v>-1.1059348880095219</v>
      </c>
      <c r="J33">
        <f t="shared" si="6"/>
        <v>1.1059348880095219</v>
      </c>
      <c r="K33">
        <f t="shared" si="7"/>
        <v>0.61754181729268298</v>
      </c>
      <c r="L33">
        <f t="shared" si="8"/>
        <v>0.38245818270731691</v>
      </c>
      <c r="M33">
        <f t="shared" si="9"/>
        <v>1.6193235372853327</v>
      </c>
      <c r="N33">
        <f t="shared" si="10"/>
        <v>2.6146649364939023</v>
      </c>
    </row>
    <row r="34" spans="1:14" x14ac:dyDescent="0.25">
      <c r="A34" s="4">
        <f>IF('True_Odds_Calculator_2-way'!A35="","",'True_Odds_Calculator_2-way'!A35)</f>
        <v>2.04</v>
      </c>
      <c r="B34" s="4">
        <f>IF('True_Odds_Calculator_2-way'!B35="","",'True_Odds_Calculator_2-way'!B35)</f>
        <v>1.81</v>
      </c>
      <c r="C34" s="4">
        <f t="shared" si="0"/>
        <v>0.49019607843137253</v>
      </c>
      <c r="D34">
        <f t="shared" si="1"/>
        <v>0.5524861878453039</v>
      </c>
      <c r="E34">
        <f t="shared" si="2"/>
        <v>4.2682266276676373E-2</v>
      </c>
      <c r="F34">
        <f t="shared" si="3"/>
        <v>-0.22814429639259015</v>
      </c>
      <c r="G34">
        <v>0</v>
      </c>
      <c r="H34">
        <f t="shared" si="4"/>
        <v>0.27082656266926658</v>
      </c>
      <c r="I34">
        <f t="shared" si="5"/>
        <v>-1.0895340841010224</v>
      </c>
      <c r="J34">
        <f t="shared" si="6"/>
        <v>1.0895340841010224</v>
      </c>
      <c r="K34">
        <f t="shared" si="7"/>
        <v>0.46879788020304902</v>
      </c>
      <c r="L34">
        <f t="shared" si="8"/>
        <v>0.53120211979695098</v>
      </c>
      <c r="M34">
        <f t="shared" si="9"/>
        <v>2.1331154474650633</v>
      </c>
      <c r="N34">
        <f t="shared" si="10"/>
        <v>1.8825226081218283</v>
      </c>
    </row>
    <row r="35" spans="1:14" x14ac:dyDescent="0.25">
      <c r="A35" s="4">
        <f>IF('True_Odds_Calculator_2-way'!A36="","",'True_Odds_Calculator_2-way'!A36)</f>
        <v>1.97</v>
      </c>
      <c r="B35" s="4">
        <f>IF('True_Odds_Calculator_2-way'!B36="","",'True_Odds_Calculator_2-way'!B36)</f>
        <v>1.86</v>
      </c>
      <c r="C35" s="4">
        <f t="shared" si="0"/>
        <v>0.50761421319796951</v>
      </c>
      <c r="D35">
        <f t="shared" si="1"/>
        <v>0.5376344086021505</v>
      </c>
      <c r="E35">
        <f t="shared" si="2"/>
        <v>4.5248621800120015E-2</v>
      </c>
      <c r="F35">
        <f t="shared" si="3"/>
        <v>-0.22766224551061631</v>
      </c>
      <c r="G35">
        <v>0</v>
      </c>
      <c r="H35">
        <f t="shared" si="4"/>
        <v>0.27291086731073627</v>
      </c>
      <c r="I35">
        <f t="shared" si="5"/>
        <v>-1.0948759274783444</v>
      </c>
      <c r="J35">
        <f t="shared" si="6"/>
        <v>1.0948759274783444</v>
      </c>
      <c r="K35">
        <f t="shared" si="7"/>
        <v>0.48495907911304703</v>
      </c>
      <c r="L35">
        <f t="shared" si="8"/>
        <v>0.51504092088695308</v>
      </c>
      <c r="M35">
        <f t="shared" si="9"/>
        <v>2.062029649653994</v>
      </c>
      <c r="N35">
        <f t="shared" si="10"/>
        <v>1.9415932976313763</v>
      </c>
    </row>
    <row r="36" spans="1:14" x14ac:dyDescent="0.25">
      <c r="A36" s="4">
        <f>IF('True_Odds_Calculator_2-way'!A37="","",'True_Odds_Calculator_2-way'!A37)</f>
        <v>2.2200000000000002</v>
      </c>
      <c r="B36" s="4">
        <f>IF('True_Odds_Calculator_2-way'!B37="","",'True_Odds_Calculator_2-way'!B37)</f>
        <v>1.67</v>
      </c>
      <c r="C36" s="4">
        <f t="shared" si="0"/>
        <v>0.4504504504504504</v>
      </c>
      <c r="D36">
        <f t="shared" si="1"/>
        <v>0.5988023952095809</v>
      </c>
      <c r="E36">
        <f t="shared" si="2"/>
        <v>4.9252845660031408E-2</v>
      </c>
      <c r="F36">
        <f t="shared" si="3"/>
        <v>-0.22047796299293299</v>
      </c>
      <c r="G36">
        <v>0</v>
      </c>
      <c r="H36">
        <f t="shared" si="4"/>
        <v>0.26973080865296434</v>
      </c>
      <c r="I36">
        <f t="shared" si="5"/>
        <v>-1.1060701788398051</v>
      </c>
      <c r="J36">
        <f t="shared" si="6"/>
        <v>1.1060701788398051</v>
      </c>
      <c r="K36">
        <f t="shared" si="7"/>
        <v>0.42563957124301172</v>
      </c>
      <c r="L36">
        <f t="shared" si="8"/>
        <v>0.57436042875698823</v>
      </c>
      <c r="M36">
        <f t="shared" si="9"/>
        <v>2.3494056181845622</v>
      </c>
      <c r="N36">
        <f t="shared" si="10"/>
        <v>1.7410670198226692</v>
      </c>
    </row>
    <row r="37" spans="1:14" x14ac:dyDescent="0.25">
      <c r="A37" s="4">
        <f>IF('True_Odds_Calculator_2-way'!A38="","",'True_Odds_Calculator_2-way'!A38)</f>
        <v>1.86</v>
      </c>
      <c r="B37" s="4">
        <f>IF('True_Odds_Calculator_2-way'!B38="","",'True_Odds_Calculator_2-way'!B38)</f>
        <v>1.97</v>
      </c>
      <c r="C37" s="4">
        <f t="shared" si="0"/>
        <v>0.5376344086021505</v>
      </c>
      <c r="D37">
        <f t="shared" si="1"/>
        <v>0.50761421319796951</v>
      </c>
      <c r="E37">
        <f t="shared" si="2"/>
        <v>4.5248621800120015E-2</v>
      </c>
      <c r="F37">
        <f t="shared" si="3"/>
        <v>-0.22766224551061631</v>
      </c>
      <c r="G37">
        <v>0</v>
      </c>
      <c r="H37">
        <f t="shared" si="4"/>
        <v>0.27291086731073627</v>
      </c>
      <c r="I37">
        <f t="shared" si="5"/>
        <v>-1.0948759274783444</v>
      </c>
      <c r="J37">
        <f t="shared" si="6"/>
        <v>1.0948759274783444</v>
      </c>
      <c r="K37">
        <f t="shared" si="7"/>
        <v>0.51504092088695308</v>
      </c>
      <c r="L37">
        <f t="shared" si="8"/>
        <v>0.48495907911304703</v>
      </c>
      <c r="M37">
        <f t="shared" si="9"/>
        <v>1.9415932976313763</v>
      </c>
      <c r="N37">
        <f t="shared" si="10"/>
        <v>2.062029649653994</v>
      </c>
    </row>
    <row r="38" spans="1:14" x14ac:dyDescent="0.25">
      <c r="A38" s="4">
        <f>IF('True_Odds_Calculator_2-way'!A39="","",'True_Odds_Calculator_2-way'!A39)</f>
        <v>1.86</v>
      </c>
      <c r="B38" s="4">
        <f>IF('True_Odds_Calculator_2-way'!B39="","",'True_Odds_Calculator_2-way'!B39)</f>
        <v>1.98</v>
      </c>
      <c r="C38" s="4">
        <f t="shared" si="0"/>
        <v>0.5376344086021505</v>
      </c>
      <c r="D38">
        <f t="shared" si="1"/>
        <v>0.50505050505050508</v>
      </c>
      <c r="E38">
        <f t="shared" si="2"/>
        <v>4.2684913652655698E-2</v>
      </c>
      <c r="F38">
        <f t="shared" si="3"/>
        <v>-0.22884761594438996</v>
      </c>
      <c r="G38">
        <v>0</v>
      </c>
      <c r="H38">
        <f t="shared" si="4"/>
        <v>0.27153252959704571</v>
      </c>
      <c r="I38">
        <f t="shared" si="5"/>
        <v>-1.0892755023757481</v>
      </c>
      <c r="J38">
        <f t="shared" si="6"/>
        <v>1.0892755023757481</v>
      </c>
      <c r="K38">
        <f t="shared" si="7"/>
        <v>0.51632172164766577</v>
      </c>
      <c r="L38">
        <f t="shared" si="8"/>
        <v>0.48367827835233401</v>
      </c>
      <c r="M38">
        <f t="shared" si="9"/>
        <v>1.9367769320431434</v>
      </c>
      <c r="N38">
        <f t="shared" si="10"/>
        <v>2.0674899923282331</v>
      </c>
    </row>
    <row r="39" spans="1:14" x14ac:dyDescent="0.25">
      <c r="A39" s="4">
        <f>IF('True_Odds_Calculator_2-way'!A40="","",'True_Odds_Calculator_2-way'!A40)</f>
        <v>1.58</v>
      </c>
      <c r="B39" s="4">
        <f>IF('True_Odds_Calculator_2-way'!B40="","",'True_Odds_Calculator_2-way'!B40)</f>
        <v>2.41</v>
      </c>
      <c r="C39" s="4">
        <f t="shared" si="0"/>
        <v>0.63291139240506322</v>
      </c>
      <c r="D39">
        <f t="shared" si="1"/>
        <v>0.41493775933609955</v>
      </c>
      <c r="E39">
        <f t="shared" si="2"/>
        <v>4.7849151741162776E-2</v>
      </c>
      <c r="F39">
        <f t="shared" si="3"/>
        <v>-0.214769683281685</v>
      </c>
      <c r="G39">
        <v>0</v>
      </c>
      <c r="H39">
        <f t="shared" si="4"/>
        <v>0.26261883502284777</v>
      </c>
      <c r="I39">
        <f t="shared" si="5"/>
        <v>-1.1057996468120721</v>
      </c>
      <c r="J39">
        <f t="shared" si="6"/>
        <v>1.1057996468120721</v>
      </c>
      <c r="K39">
        <f t="shared" si="7"/>
        <v>0.60924945643022566</v>
      </c>
      <c r="L39">
        <f t="shared" si="8"/>
        <v>0.39075054356977457</v>
      </c>
      <c r="M39">
        <f t="shared" si="9"/>
        <v>1.6413637951510016</v>
      </c>
      <c r="N39">
        <f t="shared" si="10"/>
        <v>2.5591775020050216</v>
      </c>
    </row>
    <row r="40" spans="1:14" x14ac:dyDescent="0.25">
      <c r="A40" s="4">
        <f>IF('True_Odds_Calculator_2-way'!A41="","",'True_Odds_Calculator_2-way'!A41)</f>
        <v>1.79</v>
      </c>
      <c r="B40" s="4">
        <f>IF('True_Odds_Calculator_2-way'!B41="","",'True_Odds_Calculator_2-way'!B41)</f>
        <v>2.0499999999999998</v>
      </c>
      <c r="C40" s="4">
        <f t="shared" si="0"/>
        <v>0.55865921787709494</v>
      </c>
      <c r="D40">
        <f t="shared" si="1"/>
        <v>0.48780487804878053</v>
      </c>
      <c r="E40">
        <f t="shared" si="2"/>
        <v>4.6464095925875526E-2</v>
      </c>
      <c r="F40">
        <f t="shared" si="3"/>
        <v>-0.22605259572148784</v>
      </c>
      <c r="G40">
        <v>0</v>
      </c>
      <c r="H40">
        <f t="shared" si="4"/>
        <v>0.27251669164736342</v>
      </c>
      <c r="I40">
        <f t="shared" si="5"/>
        <v>-1.0979733645872189</v>
      </c>
      <c r="J40">
        <f t="shared" si="6"/>
        <v>1.0979733645872189</v>
      </c>
      <c r="K40">
        <f t="shared" si="7"/>
        <v>0.53550420798039233</v>
      </c>
      <c r="L40">
        <f t="shared" si="8"/>
        <v>0.46449579201960772</v>
      </c>
      <c r="M40">
        <f t="shared" si="9"/>
        <v>1.8673989580239028</v>
      </c>
      <c r="N40">
        <f t="shared" si="10"/>
        <v>2.1528720328165796</v>
      </c>
    </row>
    <row r="41" spans="1:14" x14ac:dyDescent="0.25">
      <c r="A41" s="4">
        <f>IF('True_Odds_Calculator_2-way'!A42="","",'True_Odds_Calculator_2-way'!A42)</f>
        <v>1.86</v>
      </c>
      <c r="B41" s="4">
        <f>IF('True_Odds_Calculator_2-way'!B42="","",'True_Odds_Calculator_2-way'!B42)</f>
        <v>1.97</v>
      </c>
      <c r="C41" s="4">
        <f t="shared" si="0"/>
        <v>0.5376344086021505</v>
      </c>
      <c r="D41">
        <f t="shared" si="1"/>
        <v>0.50761421319796951</v>
      </c>
      <c r="E41">
        <f t="shared" si="2"/>
        <v>4.5248621800120015E-2</v>
      </c>
      <c r="F41">
        <f t="shared" si="3"/>
        <v>-0.22766224551061631</v>
      </c>
      <c r="G41">
        <v>0</v>
      </c>
      <c r="H41">
        <f t="shared" si="4"/>
        <v>0.27291086731073627</v>
      </c>
      <c r="I41">
        <f t="shared" si="5"/>
        <v>-1.0948759274783444</v>
      </c>
      <c r="J41">
        <f t="shared" si="6"/>
        <v>1.0948759274783444</v>
      </c>
      <c r="K41">
        <f t="shared" si="7"/>
        <v>0.51504092088695308</v>
      </c>
      <c r="L41">
        <f t="shared" si="8"/>
        <v>0.48495907911304703</v>
      </c>
      <c r="M41">
        <f t="shared" si="9"/>
        <v>1.9415932976313763</v>
      </c>
      <c r="N41">
        <f t="shared" si="10"/>
        <v>2.062029649653994</v>
      </c>
    </row>
    <row r="42" spans="1:14" x14ac:dyDescent="0.25">
      <c r="A42" s="4">
        <f>IF('True_Odds_Calculator_2-way'!A43="","",'True_Odds_Calculator_2-way'!A43)</f>
        <v>1.67</v>
      </c>
      <c r="B42" s="4">
        <f>IF('True_Odds_Calculator_2-way'!B43="","",'True_Odds_Calculator_2-way'!B43)</f>
        <v>2.2400000000000002</v>
      </c>
      <c r="C42" s="4">
        <f t="shared" si="0"/>
        <v>0.5988023952095809</v>
      </c>
      <c r="D42">
        <f t="shared" si="1"/>
        <v>0.4464285714285714</v>
      </c>
      <c r="E42">
        <f t="shared" si="2"/>
        <v>4.5230966638152292E-2</v>
      </c>
      <c r="F42">
        <f t="shared" si="3"/>
        <v>-0.22209153122326775</v>
      </c>
      <c r="G42">
        <v>0</v>
      </c>
      <c r="H42">
        <f t="shared" si="4"/>
        <v>0.26732249786142004</v>
      </c>
      <c r="I42">
        <f t="shared" si="5"/>
        <v>-1.0971139976028734</v>
      </c>
      <c r="J42">
        <f t="shared" si="6"/>
        <v>1.0971139976028734</v>
      </c>
      <c r="K42">
        <f t="shared" si="7"/>
        <v>0.57634682595005737</v>
      </c>
      <c r="L42">
        <f t="shared" si="8"/>
        <v>0.42365317404994263</v>
      </c>
      <c r="M42">
        <f t="shared" si="9"/>
        <v>1.7350663783939253</v>
      </c>
      <c r="N42">
        <f t="shared" si="10"/>
        <v>2.3604213570275632</v>
      </c>
    </row>
    <row r="43" spans="1:14" x14ac:dyDescent="0.25">
      <c r="A43" s="4">
        <f>IF('True_Odds_Calculator_2-way'!A44="","",'True_Odds_Calculator_2-way'!A44)</f>
        <v>1.88</v>
      </c>
      <c r="B43" s="4">
        <f>IF('True_Odds_Calculator_2-way'!B44="","",'True_Odds_Calculator_2-way'!B44)</f>
        <v>1.95</v>
      </c>
      <c r="C43" s="4">
        <f t="shared" si="0"/>
        <v>0.53191489361702127</v>
      </c>
      <c r="D43">
        <f t="shared" si="1"/>
        <v>0.51282051282051289</v>
      </c>
      <c r="E43">
        <f t="shared" si="2"/>
        <v>4.4735406437534042E-2</v>
      </c>
      <c r="F43">
        <f t="shared" si="3"/>
        <v>-0.22804146208401543</v>
      </c>
      <c r="G43">
        <v>0</v>
      </c>
      <c r="H43">
        <f t="shared" si="4"/>
        <v>0.27277686852154942</v>
      </c>
      <c r="I43">
        <f t="shared" si="5"/>
        <v>-1.0936965981495175</v>
      </c>
      <c r="J43">
        <f t="shared" si="6"/>
        <v>1.0936965981495175</v>
      </c>
      <c r="K43">
        <f t="shared" si="7"/>
        <v>0.50956634210004492</v>
      </c>
      <c r="L43">
        <f t="shared" si="8"/>
        <v>0.49043365789995519</v>
      </c>
      <c r="M43">
        <f t="shared" si="9"/>
        <v>1.9624530063715757</v>
      </c>
      <c r="N43">
        <f t="shared" si="10"/>
        <v>2.0390117682420414</v>
      </c>
    </row>
    <row r="44" spans="1:14" x14ac:dyDescent="0.25">
      <c r="A44" s="4">
        <f>IF('True_Odds_Calculator_2-way'!A45="","",'True_Odds_Calculator_2-way'!A45)</f>
        <v>2.0699999999999998</v>
      </c>
      <c r="B44" s="4">
        <f>IF('True_Odds_Calculator_2-way'!B45="","",'True_Odds_Calculator_2-way'!B45)</f>
        <v>1.83</v>
      </c>
      <c r="C44" s="4">
        <f t="shared" si="0"/>
        <v>0.48309178743961356</v>
      </c>
      <c r="D44">
        <f t="shared" si="1"/>
        <v>0.54644808743169393</v>
      </c>
      <c r="E44">
        <f t="shared" si="2"/>
        <v>2.9539874871307603E-2</v>
      </c>
      <c r="F44">
        <f t="shared" si="3"/>
        <v>-0.23444470842902765</v>
      </c>
      <c r="G44">
        <v>0</v>
      </c>
      <c r="H44">
        <f t="shared" si="4"/>
        <v>0.26398458330033525</v>
      </c>
      <c r="I44">
        <f t="shared" si="5"/>
        <v>-1.0611311532512866</v>
      </c>
      <c r="J44">
        <f t="shared" si="6"/>
        <v>1.0611311532512866</v>
      </c>
      <c r="K44">
        <f t="shared" si="7"/>
        <v>0.46829407167694814</v>
      </c>
      <c r="L44">
        <f t="shared" si="8"/>
        <v>0.53170592832305175</v>
      </c>
      <c r="M44">
        <f t="shared" si="9"/>
        <v>2.1354103339788768</v>
      </c>
      <c r="N44">
        <f t="shared" si="10"/>
        <v>1.8807388571985679</v>
      </c>
    </row>
    <row r="45" spans="1:14" x14ac:dyDescent="0.25">
      <c r="A45" s="4">
        <f>IF('True_Odds_Calculator_2-way'!A46="","",'True_Odds_Calculator_2-way'!A46)</f>
        <v>2.23</v>
      </c>
      <c r="B45" s="4">
        <f>IF('True_Odds_Calculator_2-way'!B46="","",'True_Odds_Calculator_2-way'!B46)</f>
        <v>1.71</v>
      </c>
      <c r="C45" s="4">
        <f t="shared" si="0"/>
        <v>0.44843049327354262</v>
      </c>
      <c r="D45">
        <f t="shared" si="1"/>
        <v>0.58479532163742687</v>
      </c>
      <c r="E45">
        <f t="shared" si="2"/>
        <v>3.3225814910969431E-2</v>
      </c>
      <c r="F45">
        <f t="shared" si="3"/>
        <v>-0.22901423963496192</v>
      </c>
      <c r="G45">
        <v>0</v>
      </c>
      <c r="H45">
        <f t="shared" si="4"/>
        <v>0.26224005454593136</v>
      </c>
      <c r="I45">
        <f t="shared" si="5"/>
        <v>-1.070084984173661</v>
      </c>
      <c r="J45">
        <f t="shared" si="6"/>
        <v>1.070084984173661</v>
      </c>
      <c r="K45">
        <f t="shared" si="7"/>
        <v>0.43174080130549697</v>
      </c>
      <c r="L45">
        <f t="shared" si="8"/>
        <v>0.56825919869450314</v>
      </c>
      <c r="M45">
        <f t="shared" si="9"/>
        <v>2.3162045305336028</v>
      </c>
      <c r="N45">
        <f t="shared" si="10"/>
        <v>1.7597603387632996</v>
      </c>
    </row>
    <row r="46" spans="1:14" x14ac:dyDescent="0.25">
      <c r="A46" s="4">
        <f>IF('True_Odds_Calculator_2-way'!A47="","",'True_Odds_Calculator_2-way'!A47)</f>
        <v>1.74</v>
      </c>
      <c r="B46" s="4">
        <f>IF('True_Odds_Calculator_2-way'!B47="","",'True_Odds_Calculator_2-way'!B47)</f>
        <v>2.1800000000000002</v>
      </c>
      <c r="C46" s="4">
        <f t="shared" si="0"/>
        <v>0.57471264367816088</v>
      </c>
      <c r="D46">
        <f t="shared" si="1"/>
        <v>0.4587155963302752</v>
      </c>
      <c r="E46">
        <f t="shared" si="2"/>
        <v>3.3428240008436028E-2</v>
      </c>
      <c r="F46">
        <f t="shared" si="3"/>
        <v>-0.23020141305494057</v>
      </c>
      <c r="G46">
        <v>0</v>
      </c>
      <c r="H46">
        <f t="shared" si="4"/>
        <v>0.26362965306337655</v>
      </c>
      <c r="I46">
        <f t="shared" si="5"/>
        <v>-1.0701462561817372</v>
      </c>
      <c r="J46">
        <f t="shared" si="6"/>
        <v>1.0701462561817372</v>
      </c>
      <c r="K46">
        <f t="shared" si="7"/>
        <v>0.55806429341387886</v>
      </c>
      <c r="L46">
        <f t="shared" si="8"/>
        <v>0.44193570658612125</v>
      </c>
      <c r="M46">
        <f t="shared" si="9"/>
        <v>1.7919082295744857</v>
      </c>
      <c r="N46">
        <f t="shared" si="10"/>
        <v>2.26277258229445</v>
      </c>
    </row>
    <row r="47" spans="1:14" x14ac:dyDescent="0.25">
      <c r="A47" s="4">
        <f>IF('True_Odds_Calculator_2-way'!A48="","",'True_Odds_Calculator_2-way'!A48)</f>
        <v>2.0699999999999998</v>
      </c>
      <c r="B47" s="4">
        <f>IF('True_Odds_Calculator_2-way'!B48="","",'True_Odds_Calculator_2-way'!B48)</f>
        <v>1.81</v>
      </c>
      <c r="C47" s="4">
        <f t="shared" si="0"/>
        <v>0.48309178743961356</v>
      </c>
      <c r="D47">
        <f t="shared" si="1"/>
        <v>0.5524861878453039</v>
      </c>
      <c r="E47">
        <f t="shared" si="2"/>
        <v>3.5577975284917462E-2</v>
      </c>
      <c r="F47">
        <f t="shared" si="3"/>
        <v>-0.23132356473696847</v>
      </c>
      <c r="G47">
        <v>0</v>
      </c>
      <c r="H47">
        <f t="shared" si="4"/>
        <v>0.26690154002188599</v>
      </c>
      <c r="I47">
        <f t="shared" si="5"/>
        <v>-1.0741516544951821</v>
      </c>
      <c r="J47">
        <f t="shared" si="6"/>
        <v>1.0741516544951821</v>
      </c>
      <c r="K47">
        <f t="shared" si="7"/>
        <v>0.46525861134990021</v>
      </c>
      <c r="L47">
        <f t="shared" si="8"/>
        <v>0.53474138865009979</v>
      </c>
      <c r="M47">
        <f t="shared" si="9"/>
        <v>2.1493422703098441</v>
      </c>
      <c r="N47">
        <f t="shared" si="10"/>
        <v>1.8700628401410975</v>
      </c>
    </row>
    <row r="48" spans="1:14" x14ac:dyDescent="0.25">
      <c r="A48" s="4">
        <f>IF('True_Odds_Calculator_2-way'!A49="","",'True_Odds_Calculator_2-way'!A49)</f>
        <v>2.12</v>
      </c>
      <c r="B48" s="4">
        <f>IF('True_Odds_Calculator_2-way'!B49="","",'True_Odds_Calculator_2-way'!B49)</f>
        <v>1.78</v>
      </c>
      <c r="C48" s="4">
        <f t="shared" si="0"/>
        <v>0.47169811320754712</v>
      </c>
      <c r="D48">
        <f t="shared" si="1"/>
        <v>0.5617977528089888</v>
      </c>
      <c r="E48">
        <f t="shared" si="2"/>
        <v>3.3495866016535869E-2</v>
      </c>
      <c r="F48">
        <f t="shared" si="3"/>
        <v>-0.23150307398770409</v>
      </c>
      <c r="G48">
        <v>0</v>
      </c>
      <c r="H48">
        <f t="shared" si="4"/>
        <v>0.26499894000423996</v>
      </c>
      <c r="I48">
        <f t="shared" si="5"/>
        <v>-1.0699012312772822</v>
      </c>
      <c r="J48">
        <f t="shared" si="6"/>
        <v>1.0699012312772822</v>
      </c>
      <c r="K48">
        <f t="shared" si="7"/>
        <v>0.45489916365833472</v>
      </c>
      <c r="L48">
        <f t="shared" si="8"/>
        <v>0.54510083634166528</v>
      </c>
      <c r="M48">
        <f t="shared" si="9"/>
        <v>2.1982893790305562</v>
      </c>
      <c r="N48">
        <f t="shared" si="10"/>
        <v>1.83452296039628</v>
      </c>
    </row>
    <row r="49" spans="1:14" x14ac:dyDescent="0.25">
      <c r="A49" s="4">
        <f>IF('True_Odds_Calculator_2-way'!A50="","",'True_Odds_Calculator_2-way'!A50)</f>
        <v>1.85</v>
      </c>
      <c r="B49" s="4">
        <f>IF('True_Odds_Calculator_2-way'!B50="","",'True_Odds_Calculator_2-way'!B50)</f>
        <v>2.0499999999999998</v>
      </c>
      <c r="C49" s="4">
        <f t="shared" si="0"/>
        <v>0.54054054054054046</v>
      </c>
      <c r="D49">
        <f t="shared" si="1"/>
        <v>0.48780487804878053</v>
      </c>
      <c r="E49">
        <f t="shared" si="2"/>
        <v>2.8345418589321048E-2</v>
      </c>
      <c r="F49">
        <f t="shared" si="3"/>
        <v>-0.2353328938694792</v>
      </c>
      <c r="G49">
        <v>0</v>
      </c>
      <c r="H49">
        <f t="shared" si="4"/>
        <v>0.26367831245880025</v>
      </c>
      <c r="I49">
        <f t="shared" si="5"/>
        <v>-1.0585122480499263</v>
      </c>
      <c r="J49">
        <f t="shared" si="6"/>
        <v>1.0585122480499263</v>
      </c>
      <c r="K49">
        <f t="shared" si="7"/>
        <v>0.52638909307720383</v>
      </c>
      <c r="L49">
        <f t="shared" si="8"/>
        <v>0.47361090692279612</v>
      </c>
      <c r="M49">
        <f t="shared" si="9"/>
        <v>1.8997354108424378</v>
      </c>
      <c r="N49">
        <f t="shared" si="10"/>
        <v>2.1114378604524222</v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AA15" sqref="AA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2.2200000000000002</v>
      </c>
      <c r="B3">
        <v>1.71</v>
      </c>
      <c r="C3" s="29">
        <f t="shared" ref="C3:C66" si="0">IF(OR($A3="",$B3=""),"",(1/A3)+(1/B3)-1)</f>
        <v>3.5245772087877381E-2</v>
      </c>
      <c r="D3" s="30">
        <f>IF(OR($A3="",$B3=""),"",A3*'MPTO_working_2-way'!$G2)</f>
        <v>2.2982456140350882</v>
      </c>
      <c r="E3" s="32">
        <f>IF(OR($A3="",$B3=""),"",B3*'MPTO_working_2-way'!$G2)</f>
        <v>1.7702702702702702</v>
      </c>
      <c r="F3" s="30">
        <f>IF(OR($A3="",$B3=""),"",'MPTO_working_2-way'!D2)</f>
        <v>2.3103888990323171</v>
      </c>
      <c r="G3" s="32">
        <f>IF(OR($A3="",$B3=""),"",'MPTO_working_2-way'!E2)</f>
        <v>1.7631322279503969</v>
      </c>
      <c r="H3" s="30">
        <f>IF(OR($A3="",$B3=""),"",'OddsRatio_working_2-way'!M2)</f>
        <v>2.310843186332725</v>
      </c>
      <c r="I3" s="30">
        <f>IF(OR($A3="",$B3=""),"",'OddsRatio_working_2-way'!N2)</f>
        <v>1.7628677559805201</v>
      </c>
      <c r="J3" s="30">
        <f>IF('Log_working_2-way'!$D2="","",A3^('Log_working_2-way'!$D2))</f>
        <v>2.3164405926032319</v>
      </c>
      <c r="K3" s="32">
        <f>IF('Log_working_2-way'!$D2="","",B3^('Log_working_2-way'!$D2))</f>
        <v>1.7596240997267032</v>
      </c>
      <c r="L3" s="37">
        <f>(1/D3)</f>
        <v>0.43511450381679379</v>
      </c>
      <c r="M3" s="37">
        <f>(1/E3)</f>
        <v>0.56488549618320616</v>
      </c>
      <c r="N3" s="38">
        <v>100</v>
      </c>
      <c r="O3" s="38">
        <f>(1/A3)*((N3*A3)-N3)</f>
        <v>54.954954954954964</v>
      </c>
      <c r="P3" s="38">
        <f>(1/B3)*((N3*B3)-N3)</f>
        <v>41.520467836257311</v>
      </c>
      <c r="Q3" s="38">
        <f>(1/B3)*N3</f>
        <v>58.479532163742689</v>
      </c>
      <c r="R3" s="38">
        <f>(1/A3)*N3</f>
        <v>45.045045045045043</v>
      </c>
      <c r="S3" s="39">
        <f>O3-Q3</f>
        <v>-3.5245772087877256</v>
      </c>
      <c r="T3" s="39">
        <f>P3-R3</f>
        <v>-3.5245772087877327</v>
      </c>
      <c r="U3" t="s">
        <v>70</v>
      </c>
      <c r="V3" t="s">
        <v>68</v>
      </c>
      <c r="W3" t="s">
        <v>87</v>
      </c>
      <c r="X3" t="s">
        <v>168</v>
      </c>
      <c r="Y3" s="41"/>
    </row>
    <row r="4" spans="1:25" s="12" customFormat="1" ht="15" x14ac:dyDescent="0.25">
      <c r="A4">
        <v>2.2400000000000002</v>
      </c>
      <c r="B4">
        <v>1.7</v>
      </c>
      <c r="C4" s="29">
        <f t="shared" si="0"/>
        <v>3.4663865546218364E-2</v>
      </c>
      <c r="D4" s="30">
        <f>IF(OR($A4="",$B4=""),"",A4*'MPTO_working_2-way'!$G3)</f>
        <v>2.3176470588235292</v>
      </c>
      <c r="E4" s="32">
        <f>IF(OR($A4="",$B4=""),"",B4*'MPTO_working_2-way'!$G3)</f>
        <v>1.7589285714285712</v>
      </c>
      <c r="F4" s="30">
        <f>IF(OR($A4="",$B4=""),"",'MPTO_working_2-way'!D3)</f>
        <v>2.3304773561811505</v>
      </c>
      <c r="G4" s="32">
        <f>IF(OR($A4="",$B4=""),"",'MPTO_working_2-way'!E3)</f>
        <v>1.7516099356025756</v>
      </c>
      <c r="H4" s="30">
        <f>IF(OR($A4="",$B4=""),"",'OddsRatio_working_2-way'!M3)</f>
        <v>2.3309502512973848</v>
      </c>
      <c r="I4" s="30">
        <f>IF(OR($A4="",$B4=""),"",'OddsRatio_working_2-way'!N3)</f>
        <v>1.7513428837969105</v>
      </c>
      <c r="J4" s="30">
        <f>IF('Log_working_2-way'!$D3="","",A4^('Log_working_2-way'!$D3))</f>
        <v>2.3368656510313084</v>
      </c>
      <c r="K4" s="32">
        <f>IF('Log_working_2-way'!$D3="","",B4^('Log_working_2-way'!$D3))</f>
        <v>1.7480183212340654</v>
      </c>
      <c r="L4" s="37">
        <f t="shared" ref="L4" si="1">(1/D4)</f>
        <v>0.43147208121827418</v>
      </c>
      <c r="M4" s="37">
        <f t="shared" ref="M4" si="2">(1/E4)</f>
        <v>0.56852791878172593</v>
      </c>
      <c r="N4" s="38">
        <v>100</v>
      </c>
      <c r="O4" s="38">
        <f t="shared" ref="O4" si="3">(1/A4)*((N4*A4)-N4)</f>
        <v>55.357142857142868</v>
      </c>
      <c r="P4" s="38">
        <f t="shared" ref="P4" si="4">(1/B4)*((N4*B4)-N4)</f>
        <v>41.176470588235297</v>
      </c>
      <c r="Q4" s="38">
        <f t="shared" ref="Q4" si="5">(1/B4)*N4</f>
        <v>58.82352941176471</v>
      </c>
      <c r="R4" s="38">
        <f t="shared" ref="R4" si="6">(1/A4)*N4</f>
        <v>44.642857142857139</v>
      </c>
      <c r="S4" s="39">
        <f t="shared" ref="S4" si="7">O4-Q4</f>
        <v>-3.4663865546218418</v>
      </c>
      <c r="T4" s="39">
        <f t="shared" ref="T4" si="8">P4-R4</f>
        <v>-3.4663865546218418</v>
      </c>
      <c r="U4" t="s">
        <v>92</v>
      </c>
      <c r="V4" t="s">
        <v>91</v>
      </c>
      <c r="W4" t="s">
        <v>87</v>
      </c>
      <c r="X4" t="s">
        <v>168</v>
      </c>
      <c r="Y4" s="41"/>
    </row>
    <row r="5" spans="1:25" s="12" customFormat="1" ht="15" x14ac:dyDescent="0.25">
      <c r="A5">
        <v>2.17</v>
      </c>
      <c r="B5">
        <v>1.75</v>
      </c>
      <c r="C5" s="29">
        <f t="shared" si="0"/>
        <v>3.2258064516129004E-2</v>
      </c>
      <c r="D5" s="30">
        <f>IF(OR($A5="",$B5=""),"",A5*'MPTO_working_2-way'!$G4)</f>
        <v>2.2399999999999998</v>
      </c>
      <c r="E5" s="32">
        <f>IF(OR($A5="",$B5=""),"",B5*'MPTO_working_2-way'!$G4)</f>
        <v>1.8064516129032258</v>
      </c>
      <c r="F5" s="30">
        <f>IF(OR($A5="",$B5=""),"",'MPTO_working_2-way'!D4)</f>
        <v>2.2487046632124348</v>
      </c>
      <c r="G5" s="32">
        <f>IF(OR($A5="",$B5=""),"",'MPTO_working_2-way'!E4)</f>
        <v>1.8008298755186722</v>
      </c>
      <c r="H5" s="30">
        <f>IF(OR($A5="",$B5=""),"",'OddsRatio_working_2-way'!M4)</f>
        <v>2.2489995996796797</v>
      </c>
      <c r="I5" s="30">
        <f>IF(OR($A5="",$B5=""),"",'OddsRatio_working_2-way'!N4)</f>
        <v>1.8006407690254356</v>
      </c>
      <c r="J5" s="30">
        <f>IF('Log_working_2-way'!$D4="","",A5^('Log_working_2-way'!$D4))</f>
        <v>2.2529893897006406</v>
      </c>
      <c r="K5" s="32">
        <f>IF('Log_working_2-way'!$D4="","",B5^('Log_working_2-way'!$D4))</f>
        <v>1.798091355138193</v>
      </c>
      <c r="L5" s="37">
        <f t="shared" ref="L5:L50" si="9">(1/D5)</f>
        <v>0.44642857142857145</v>
      </c>
      <c r="M5" s="37">
        <f t="shared" ref="M5:M50" si="10">(1/E5)</f>
        <v>0.5535714285714286</v>
      </c>
      <c r="N5" s="38">
        <v>101</v>
      </c>
      <c r="O5" s="38">
        <f t="shared" ref="O5:O50" si="11">(1/A5)*((N5*A5)-N5)</f>
        <v>54.456221198156676</v>
      </c>
      <c r="P5" s="38">
        <f t="shared" ref="P5:P50" si="12">(1/B5)*((N5*B5)-N5)</f>
        <v>43.285714285714285</v>
      </c>
      <c r="Q5" s="38">
        <f t="shared" ref="Q5:Q50" si="13">(1/B5)*N5</f>
        <v>57.714285714285708</v>
      </c>
      <c r="R5" s="38">
        <f t="shared" ref="R5:R50" si="14">(1/A5)*N5</f>
        <v>46.543778801843317</v>
      </c>
      <c r="S5" s="39">
        <f t="shared" ref="S5:S50" si="15">O5-Q5</f>
        <v>-3.258064516129032</v>
      </c>
      <c r="T5" s="39">
        <f t="shared" ref="T5:T50" si="16">P5-R5</f>
        <v>-3.258064516129032</v>
      </c>
      <c r="U5" t="s">
        <v>75</v>
      </c>
      <c r="V5" t="s">
        <v>82</v>
      </c>
      <c r="W5" t="s">
        <v>87</v>
      </c>
      <c r="X5" t="s">
        <v>168</v>
      </c>
      <c r="Y5" s="41"/>
    </row>
    <row r="6" spans="1:25" s="12" customFormat="1" ht="15" x14ac:dyDescent="0.25">
      <c r="A6">
        <v>2.1800000000000002</v>
      </c>
      <c r="B6">
        <v>1.74</v>
      </c>
      <c r="C6" s="29">
        <f t="shared" si="0"/>
        <v>3.3428240008436028E-2</v>
      </c>
      <c r="D6" s="30">
        <f>IF(OR($A6="",$B6=""),"",A6*'MPTO_working_2-way'!$G5)</f>
        <v>2.2528735632183907</v>
      </c>
      <c r="E6" s="32">
        <f>IF(OR($A6="",$B6=""),"",B6*'MPTO_working_2-way'!$G5)</f>
        <v>1.7981651376146788</v>
      </c>
      <c r="F6" s="30">
        <f>IF(OR($A6="",$B6=""),"",'MPTO_working_2-way'!D5)</f>
        <v>2.2624358821424311</v>
      </c>
      <c r="G6" s="32">
        <f>IF(OR($A6="",$B6=""),"",'MPTO_working_2-way'!E5)</f>
        <v>1.7921194368326561</v>
      </c>
      <c r="H6" s="30">
        <f>IF(OR($A6="",$B6=""),"",'OddsRatio_working_2-way'!M5)</f>
        <v>2.26277258229445</v>
      </c>
      <c r="I6" s="30">
        <f>IF(OR($A6="",$B6=""),"",'OddsRatio_working_2-way'!N5)</f>
        <v>1.7919082295744857</v>
      </c>
      <c r="J6" s="30">
        <f>IF('Log_working_2-way'!$D5="","",A6^('Log_working_2-way'!$D5))</f>
        <v>2.2671631499443738</v>
      </c>
      <c r="K6" s="32">
        <f>IF('Log_working_2-way'!$D5="","",B6^('Log_working_2-way'!$D5))</f>
        <v>1.7891643629660847</v>
      </c>
      <c r="L6" s="37">
        <f t="shared" si="9"/>
        <v>0.44387755102040816</v>
      </c>
      <c r="M6" s="37">
        <f t="shared" si="10"/>
        <v>0.55612244897959184</v>
      </c>
      <c r="N6" s="38">
        <v>102</v>
      </c>
      <c r="O6" s="38">
        <f t="shared" si="11"/>
        <v>55.211009174311933</v>
      </c>
      <c r="P6" s="38">
        <f t="shared" si="12"/>
        <v>43.37931034482758</v>
      </c>
      <c r="Q6" s="38">
        <f t="shared" si="13"/>
        <v>58.620689655172413</v>
      </c>
      <c r="R6" s="38">
        <f t="shared" si="14"/>
        <v>46.788990825688067</v>
      </c>
      <c r="S6" s="39">
        <f t="shared" si="15"/>
        <v>-3.4096804808604801</v>
      </c>
      <c r="T6" s="39">
        <f t="shared" si="16"/>
        <v>-3.4096804808604873</v>
      </c>
      <c r="U6" t="s">
        <v>79</v>
      </c>
      <c r="V6" t="s">
        <v>74</v>
      </c>
      <c r="W6" t="s">
        <v>87</v>
      </c>
      <c r="X6" t="s">
        <v>168</v>
      </c>
      <c r="Y6" s="41"/>
    </row>
    <row r="7" spans="1:25" s="12" customFormat="1" ht="15" x14ac:dyDescent="0.25">
      <c r="A7">
        <v>2.0499999999999998</v>
      </c>
      <c r="B7">
        <v>1.85</v>
      </c>
      <c r="C7" s="29">
        <f t="shared" si="0"/>
        <v>2.8345418589321048E-2</v>
      </c>
      <c r="D7" s="30">
        <f>IF(OR($A7="",$B7=""),"",A7*'MPTO_working_2-way'!$G6)</f>
        <v>2.1081081081081079</v>
      </c>
      <c r="E7" s="32">
        <f>IF(OR($A7="",$B7=""),"",B7*'MPTO_working_2-way'!$G6)</f>
        <v>1.902439024390244</v>
      </c>
      <c r="F7" s="30">
        <f>IF(OR($A7="",$B7=""),"",'MPTO_working_2-way'!D6)</f>
        <v>2.1113430758524703</v>
      </c>
      <c r="G7" s="32">
        <f>IF(OR($A7="",$B7=""),"",'MPTO_working_2-way'!E6)</f>
        <v>1.8998121477770822</v>
      </c>
      <c r="H7" s="30">
        <f>IF(OR($A7="",$B7=""),"",'OddsRatio_working_2-way'!M6)</f>
        <v>2.1114378604524222</v>
      </c>
      <c r="I7" s="30">
        <f>IF(OR($A7="",$B7=""),"",'OddsRatio_working_2-way'!N6)</f>
        <v>1.8997354108424378</v>
      </c>
      <c r="J7" s="30">
        <f>IF('Log_working_2-way'!$D6="","",A7^('Log_working_2-way'!$D6))</f>
        <v>2.1129081281913611</v>
      </c>
      <c r="K7" s="32">
        <f>IF('Log_working_2-way'!$D6="","",B7^('Log_working_2-way'!$D6))</f>
        <v>1.8985467665018629</v>
      </c>
      <c r="L7" s="37">
        <f t="shared" si="9"/>
        <v>0.47435897435897439</v>
      </c>
      <c r="M7" s="37">
        <f t="shared" si="10"/>
        <v>0.52564102564102555</v>
      </c>
      <c r="N7" s="38">
        <v>103</v>
      </c>
      <c r="O7" s="38">
        <f t="shared" si="11"/>
        <v>52.756097560975604</v>
      </c>
      <c r="P7" s="38">
        <f t="shared" si="12"/>
        <v>47.324324324324323</v>
      </c>
      <c r="Q7" s="38">
        <f t="shared" si="13"/>
        <v>55.67567567567567</v>
      </c>
      <c r="R7" s="38">
        <f t="shared" si="14"/>
        <v>50.243902439024396</v>
      </c>
      <c r="S7" s="39">
        <f t="shared" si="15"/>
        <v>-2.9195781147000659</v>
      </c>
      <c r="T7" s="39">
        <f t="shared" si="16"/>
        <v>-2.919578114700073</v>
      </c>
      <c r="U7" t="s">
        <v>84</v>
      </c>
      <c r="V7" t="s">
        <v>69</v>
      </c>
      <c r="W7" t="s">
        <v>87</v>
      </c>
      <c r="X7" t="s">
        <v>168</v>
      </c>
      <c r="Y7" s="41"/>
    </row>
    <row r="8" spans="1:25" ht="15" x14ac:dyDescent="0.25">
      <c r="A8">
        <v>2.2799999999999998</v>
      </c>
      <c r="B8">
        <v>1.68</v>
      </c>
      <c r="C8" s="29">
        <f t="shared" si="0"/>
        <v>3.383458646616555E-2</v>
      </c>
      <c r="D8" s="30">
        <f>IF(OR($A8="",$B8=""),"",A8*'MPTO_working_2-way'!$G7)</f>
        <v>2.3571428571428572</v>
      </c>
      <c r="E8" s="32">
        <f>IF(OR($A8="",$B8=""),"",B8*'MPTO_working_2-way'!$G7)</f>
        <v>1.736842105263158</v>
      </c>
      <c r="F8" s="30">
        <f>IF(OR($A8="",$B8=""),"",'MPTO_working_2-way'!D7)</f>
        <v>2.3714710252600297</v>
      </c>
      <c r="G8" s="32">
        <f>IF(OR($A8="",$B8=""),"",'MPTO_working_2-way'!E7)</f>
        <v>1.7291440953412784</v>
      </c>
      <c r="H8" s="30">
        <f>IF(OR($A8="",$B8=""),"",'OddsRatio_working_2-way'!M7)</f>
        <v>2.3719886811400706</v>
      </c>
      <c r="I8" s="30">
        <f>IF(OR($A8="",$B8=""),"",'OddsRatio_working_2-way'!N7)</f>
        <v>1.728868986855663</v>
      </c>
      <c r="J8" s="30">
        <f>IF('Log_working_2-way'!$D7="","",A8^('Log_working_2-way'!$D7))</f>
        <v>2.3786002597874161</v>
      </c>
      <c r="K8" s="32">
        <f>IF('Log_working_2-way'!$D7="","",B8^('Log_working_2-way'!$D7))</f>
        <v>1.7253734306956654</v>
      </c>
      <c r="L8" s="37">
        <f t="shared" si="9"/>
        <v>0.42424242424242425</v>
      </c>
      <c r="M8" s="37">
        <f t="shared" si="10"/>
        <v>0.57575757575757569</v>
      </c>
      <c r="N8" s="38">
        <v>104</v>
      </c>
      <c r="O8" s="38">
        <f t="shared" si="11"/>
        <v>58.385964912280699</v>
      </c>
      <c r="P8" s="38">
        <f t="shared" si="12"/>
        <v>42.095238095238095</v>
      </c>
      <c r="Q8" s="38">
        <f t="shared" si="13"/>
        <v>61.904761904761905</v>
      </c>
      <c r="R8" s="38">
        <f t="shared" si="14"/>
        <v>45.614035087719301</v>
      </c>
      <c r="S8" s="39">
        <f t="shared" si="15"/>
        <v>-3.5187969924812066</v>
      </c>
      <c r="T8" s="39">
        <f t="shared" si="16"/>
        <v>-3.5187969924812066</v>
      </c>
      <c r="U8" t="s">
        <v>85</v>
      </c>
      <c r="V8" t="s">
        <v>164</v>
      </c>
      <c r="W8" t="s">
        <v>87</v>
      </c>
      <c r="X8" t="s">
        <v>168</v>
      </c>
      <c r="Y8" s="41"/>
    </row>
    <row r="9" spans="1:25" ht="15" x14ac:dyDescent="0.25">
      <c r="A9">
        <v>2.19</v>
      </c>
      <c r="B9">
        <v>1.72</v>
      </c>
      <c r="C9" s="29">
        <f t="shared" si="0"/>
        <v>3.8016353403419467E-2</v>
      </c>
      <c r="D9" s="30">
        <f>IF(OR($A9="",$B9=""),"",A9*'MPTO_working_2-way'!$G8)</f>
        <v>2.2732558139534884</v>
      </c>
      <c r="E9" s="32">
        <f>IF(OR($A9="",$B9=""),"",B9*'MPTO_working_2-way'!$G8)</f>
        <v>1.7853881278538815</v>
      </c>
      <c r="F9" s="30">
        <f>IF(OR($A9="",$B9=""),"",'MPTO_working_2-way'!D8)</f>
        <v>2.2851249696675566</v>
      </c>
      <c r="G9" s="32">
        <f>IF(OR($A9="",$B9=""),"",'MPTO_working_2-way'!E8)</f>
        <v>1.7781344410876134</v>
      </c>
      <c r="H9" s="30">
        <f>IF(OR($A9="",$B9=""),"",'OddsRatio_working_2-way'!M8)</f>
        <v>2.2856040517117928</v>
      </c>
      <c r="I9" s="30">
        <f>IF(OR($A9="",$B9=""),"",'OddsRatio_working_2-way'!N8)</f>
        <v>1.7778444682625973</v>
      </c>
      <c r="J9" s="30">
        <f>IF('Log_working_2-way'!$D8="","",A9^('Log_working_2-way'!$D8))</f>
        <v>2.291085448482058</v>
      </c>
      <c r="K9" s="32">
        <f>IF('Log_working_2-way'!$D8="","",B9^('Log_working_2-way'!$D8))</f>
        <v>1.7745420732419892</v>
      </c>
      <c r="L9" s="37">
        <f t="shared" si="9"/>
        <v>0.43989769820971864</v>
      </c>
      <c r="M9" s="37">
        <f t="shared" si="10"/>
        <v>0.56010230179028131</v>
      </c>
      <c r="N9" s="38">
        <v>105</v>
      </c>
      <c r="O9" s="38">
        <f t="shared" si="11"/>
        <v>57.054794520547944</v>
      </c>
      <c r="P9" s="38">
        <f t="shared" si="12"/>
        <v>43.95348837209302</v>
      </c>
      <c r="Q9" s="38">
        <f t="shared" si="13"/>
        <v>61.04651162790698</v>
      </c>
      <c r="R9" s="38">
        <f t="shared" si="14"/>
        <v>47.945205479452056</v>
      </c>
      <c r="S9" s="39">
        <f t="shared" si="15"/>
        <v>-3.9917171073590367</v>
      </c>
      <c r="T9" s="39">
        <f t="shared" si="16"/>
        <v>-3.9917171073590367</v>
      </c>
      <c r="U9" t="s">
        <v>117</v>
      </c>
      <c r="V9" t="s">
        <v>112</v>
      </c>
      <c r="W9" t="s">
        <v>162</v>
      </c>
      <c r="X9" t="s">
        <v>168</v>
      </c>
      <c r="Y9" s="41"/>
    </row>
    <row r="10" spans="1:25" ht="14.25" customHeight="1" x14ac:dyDescent="0.25">
      <c r="A10">
        <v>1.8</v>
      </c>
      <c r="B10">
        <v>2.0699999999999998</v>
      </c>
      <c r="C10" s="29">
        <f t="shared" si="0"/>
        <v>3.8647342995169254E-2</v>
      </c>
      <c r="D10" s="30">
        <f>IF(OR($A10="",$B10=""),"",A10*'MPTO_working_2-way'!$G9)</f>
        <v>1.8695652173913047</v>
      </c>
      <c r="E10" s="32">
        <f>IF(OR($A10="",$B10=""),"",B10*'MPTO_working_2-way'!$G9)</f>
        <v>2.1500000000000004</v>
      </c>
      <c r="F10" s="30">
        <f>IF(OR($A10="",$B10=""),"",'MPTO_working_2-way'!D9)</f>
        <v>1.8648648648648651</v>
      </c>
      <c r="G10" s="32">
        <f>IF(OR($A10="",$B10=""),"",'MPTO_working_2-way'!E9)</f>
        <v>2.15625</v>
      </c>
      <c r="H10" s="30">
        <f>IF(OR($A10="",$B10=""),"",'OddsRatio_working_2-way'!M9)</f>
        <v>1.8646754023342345</v>
      </c>
      <c r="I10" s="30">
        <f>IF(OR($A10="",$B10=""),"",'OddsRatio_working_2-way'!N9)</f>
        <v>2.1565033506220384</v>
      </c>
      <c r="J10" s="30">
        <f>IF('Log_working_2-way'!$D9="","",A10^('Log_working_2-way'!$D9))</f>
        <v>1.8625327535713179</v>
      </c>
      <c r="K10" s="32">
        <f>IF('Log_working_2-way'!$D9="","",B10^('Log_working_2-way'!$D9))</f>
        <v>2.1593762623614712</v>
      </c>
      <c r="L10" s="37">
        <f t="shared" si="9"/>
        <v>0.53488372093023251</v>
      </c>
      <c r="M10" s="37">
        <f t="shared" si="10"/>
        <v>0.46511627906976738</v>
      </c>
      <c r="N10" s="38">
        <v>106</v>
      </c>
      <c r="O10" s="38">
        <f t="shared" si="11"/>
        <v>47.111111111111121</v>
      </c>
      <c r="P10" s="38">
        <f t="shared" si="12"/>
        <v>54.792270531400966</v>
      </c>
      <c r="Q10" s="38">
        <f t="shared" si="13"/>
        <v>51.207729468599041</v>
      </c>
      <c r="R10" s="38">
        <f t="shared" si="14"/>
        <v>58.888888888888893</v>
      </c>
      <c r="S10" s="39">
        <f t="shared" si="15"/>
        <v>-4.0966183574879196</v>
      </c>
      <c r="T10" s="39">
        <f t="shared" si="16"/>
        <v>-4.0966183574879267</v>
      </c>
      <c r="U10" t="s">
        <v>111</v>
      </c>
      <c r="V10" t="s">
        <v>114</v>
      </c>
      <c r="W10" t="s">
        <v>162</v>
      </c>
      <c r="X10" t="s">
        <v>168</v>
      </c>
      <c r="Y10" s="41"/>
    </row>
    <row r="11" spans="1:25" ht="15" x14ac:dyDescent="0.25">
      <c r="A11">
        <v>1.88</v>
      </c>
      <c r="B11">
        <v>2</v>
      </c>
      <c r="C11" s="29">
        <f t="shared" si="0"/>
        <v>3.1914893617021267E-2</v>
      </c>
      <c r="D11" s="30">
        <f>IF(OR($A11="",$B11=""),"",A11*'MPTO_working_2-way'!$G10)</f>
        <v>1.94</v>
      </c>
      <c r="E11" s="32">
        <f>IF(OR($A11="",$B11=""),"",B11*'MPTO_working_2-way'!$G10)</f>
        <v>2.0638297872340425</v>
      </c>
      <c r="F11" s="30">
        <f>IF(OR($A11="",$B11=""),"",'MPTO_working_2-way'!D10)</f>
        <v>1.9381443298969072</v>
      </c>
      <c r="G11" s="32">
        <f>IF(OR($A11="",$B11=""),"",'MPTO_working_2-way'!E10)</f>
        <v>2.0659340659340657</v>
      </c>
      <c r="H11" s="30">
        <f>IF(OR($A11="",$B11=""),"",'OddsRatio_working_2-way'!M10)</f>
        <v>1.9380831519646857</v>
      </c>
      <c r="I11" s="30">
        <f>IF(OR($A11="",$B11=""),"",'OddsRatio_working_2-way'!N10)</f>
        <v>2.0660035817780522</v>
      </c>
      <c r="J11" s="30">
        <f>IF('Log_working_2-way'!$D10="","",A11^('Log_working_2-way'!$D10))</f>
        <v>1.9372406373367297</v>
      </c>
      <c r="K11" s="32">
        <f>IF('Log_working_2-way'!$D10="","",B11^('Log_working_2-way'!$D10))</f>
        <v>2.0669618454035223</v>
      </c>
      <c r="L11" s="37">
        <f t="shared" si="9"/>
        <v>0.51546391752577325</v>
      </c>
      <c r="M11" s="37">
        <f t="shared" si="10"/>
        <v>0.4845360824742268</v>
      </c>
      <c r="N11" s="38">
        <v>107</v>
      </c>
      <c r="O11" s="38">
        <f t="shared" si="11"/>
        <v>50.085106382978722</v>
      </c>
      <c r="P11" s="38">
        <f t="shared" si="12"/>
        <v>53.5</v>
      </c>
      <c r="Q11" s="38">
        <f t="shared" si="13"/>
        <v>53.5</v>
      </c>
      <c r="R11" s="38">
        <f t="shared" si="14"/>
        <v>56.914893617021278</v>
      </c>
      <c r="S11" s="39">
        <f t="shared" si="15"/>
        <v>-3.4148936170212778</v>
      </c>
      <c r="T11" s="39">
        <f t="shared" si="16"/>
        <v>-3.4148936170212778</v>
      </c>
      <c r="U11" t="s">
        <v>97</v>
      </c>
      <c r="V11" t="s">
        <v>108</v>
      </c>
      <c r="W11" t="s">
        <v>162</v>
      </c>
      <c r="X11" t="s">
        <v>168</v>
      </c>
      <c r="Y11" s="41"/>
    </row>
    <row r="12" spans="1:25" ht="15" x14ac:dyDescent="0.25">
      <c r="A12">
        <v>1.94</v>
      </c>
      <c r="B12">
        <v>1.93</v>
      </c>
      <c r="C12" s="29">
        <f t="shared" si="0"/>
        <v>3.3598632551679941E-2</v>
      </c>
      <c r="D12" s="30">
        <f>IF(OR($A12="",$B12=""),"",A12*'MPTO_working_2-way'!$G11)</f>
        <v>2.0051813471502591</v>
      </c>
      <c r="E12" s="32">
        <f>IF(OR($A12="",$B12=""),"",B12*'MPTO_working_2-way'!$G11)</f>
        <v>1.9948453608247423</v>
      </c>
      <c r="F12" s="30">
        <f>IF(OR($A12="",$B12=""),"",'MPTO_working_2-way'!D11)</f>
        <v>2.0053558995233249</v>
      </c>
      <c r="G12" s="32">
        <f>IF(OR($A12="",$B12=""),"",'MPTO_working_2-way'!E11)</f>
        <v>1.9946726333173512</v>
      </c>
      <c r="H12" s="30">
        <f>IF(OR($A12="",$B12=""),"",'OddsRatio_working_2-way'!M11)</f>
        <v>2.0053619687316817</v>
      </c>
      <c r="I12" s="30">
        <f>IF(OR($A12="",$B12=""),"",'OddsRatio_working_2-way'!N11)</f>
        <v>1.9946666286387909</v>
      </c>
      <c r="J12" s="30">
        <f>IF('Log_working_2-way'!$D11="","",A12^('Log_working_2-way'!$D11))</f>
        <v>2.0054414461156225</v>
      </c>
      <c r="K12" s="32">
        <f>IF('Log_working_2-way'!$D11="","",B12^('Log_working_2-way'!$D11))</f>
        <v>1.9945880029745278</v>
      </c>
      <c r="L12" s="37">
        <f t="shared" si="9"/>
        <v>0.49870801033591733</v>
      </c>
      <c r="M12" s="37">
        <f t="shared" si="10"/>
        <v>0.50129198966408273</v>
      </c>
      <c r="N12" s="38">
        <v>108</v>
      </c>
      <c r="O12" s="38">
        <f t="shared" si="11"/>
        <v>52.329896907216494</v>
      </c>
      <c r="P12" s="38">
        <f t="shared" si="12"/>
        <v>52.04145077720208</v>
      </c>
      <c r="Q12" s="38">
        <f t="shared" si="13"/>
        <v>55.958549222797934</v>
      </c>
      <c r="R12" s="38">
        <f t="shared" si="14"/>
        <v>55.670103092783513</v>
      </c>
      <c r="S12" s="39">
        <f t="shared" si="15"/>
        <v>-3.6286523155814407</v>
      </c>
      <c r="T12" s="39">
        <f t="shared" si="16"/>
        <v>-3.6286523155814336</v>
      </c>
      <c r="U12" t="s">
        <v>113</v>
      </c>
      <c r="V12" t="s">
        <v>100</v>
      </c>
      <c r="W12" t="s">
        <v>162</v>
      </c>
      <c r="X12" t="s">
        <v>168</v>
      </c>
      <c r="Y12" s="41"/>
    </row>
    <row r="13" spans="1:25" ht="15" x14ac:dyDescent="0.25">
      <c r="A13">
        <v>1.8</v>
      </c>
      <c r="B13">
        <v>2.0699999999999998</v>
      </c>
      <c r="C13" s="29">
        <f t="shared" si="0"/>
        <v>3.8647342995169254E-2</v>
      </c>
      <c r="D13" s="30">
        <f>IF(OR($A13="",$B13=""),"",A13*'MPTO_working_2-way'!$G12)</f>
        <v>1.8695652173913047</v>
      </c>
      <c r="E13" s="32">
        <f>IF(OR($A13="",$B13=""),"",B13*'MPTO_working_2-way'!$G12)</f>
        <v>2.1500000000000004</v>
      </c>
      <c r="F13" s="30">
        <f>IF(OR($A13="",$B13=""),"",'MPTO_working_2-way'!D12)</f>
        <v>1.8648648648648651</v>
      </c>
      <c r="G13" s="32">
        <f>IF(OR($A13="",$B13=""),"",'MPTO_working_2-way'!E12)</f>
        <v>2.15625</v>
      </c>
      <c r="H13" s="30">
        <f>IF(OR($A13="",$B13=""),"",'OddsRatio_working_2-way'!M12)</f>
        <v>1.8646754023342345</v>
      </c>
      <c r="I13" s="30">
        <f>IF(OR($A13="",$B13=""),"",'OddsRatio_working_2-way'!N12)</f>
        <v>2.1565033506220384</v>
      </c>
      <c r="J13" s="30">
        <f>IF('Log_working_2-way'!$D12="","",A13^('Log_working_2-way'!$D12))</f>
        <v>1.8625327535713179</v>
      </c>
      <c r="K13" s="32">
        <f>IF('Log_working_2-way'!$D12="","",B13^('Log_working_2-way'!$D12))</f>
        <v>2.1593762623614712</v>
      </c>
      <c r="L13" s="37">
        <f t="shared" si="9"/>
        <v>0.53488372093023251</v>
      </c>
      <c r="M13" s="37">
        <f t="shared" si="10"/>
        <v>0.46511627906976738</v>
      </c>
      <c r="N13" s="38">
        <v>109</v>
      </c>
      <c r="O13" s="38">
        <f t="shared" si="11"/>
        <v>48.444444444444457</v>
      </c>
      <c r="P13" s="38">
        <f t="shared" si="12"/>
        <v>56.34299516908213</v>
      </c>
      <c r="Q13" s="38">
        <f t="shared" si="13"/>
        <v>52.657004830917877</v>
      </c>
      <c r="R13" s="38">
        <f t="shared" si="14"/>
        <v>60.555555555555557</v>
      </c>
      <c r="S13" s="39">
        <f t="shared" si="15"/>
        <v>-4.2125603864734202</v>
      </c>
      <c r="T13" s="39">
        <f t="shared" si="16"/>
        <v>-4.2125603864734273</v>
      </c>
      <c r="U13" t="s">
        <v>95</v>
      </c>
      <c r="V13" t="s">
        <v>98</v>
      </c>
      <c r="W13" t="s">
        <v>162</v>
      </c>
      <c r="X13" t="s">
        <v>168</v>
      </c>
      <c r="Y13" s="41"/>
    </row>
    <row r="14" spans="1:25" s="35" customFormat="1" ht="15" x14ac:dyDescent="0.25">
      <c r="A14">
        <v>2.2200000000000002</v>
      </c>
      <c r="B14">
        <v>1.7</v>
      </c>
      <c r="C14" s="29">
        <f t="shared" si="0"/>
        <v>3.868574456809748E-2</v>
      </c>
      <c r="D14" s="30">
        <f>IF(OR($A14="",$B14=""),"",A14*'MPTO_working_2-way'!$G13)</f>
        <v>2.3058823529411767</v>
      </c>
      <c r="E14" s="32">
        <f>IF(OR($A14="",$B14=""),"",B14*'MPTO_working_2-way'!$G13)</f>
        <v>1.7657657657657657</v>
      </c>
      <c r="F14" s="30">
        <f>IF(OR($A14="",$B14=""),"",'MPTO_working_2-way'!D13)</f>
        <v>2.3196066379840201</v>
      </c>
      <c r="G14" s="32">
        <f>IF(OR($A14="",$B14=""),"",'MPTO_working_2-way'!E13)</f>
        <v>1.7578015836050302</v>
      </c>
      <c r="H14" s="30">
        <f>IF(OR($A14="",$B14=""),"",'OddsRatio_working_2-way'!M13)</f>
        <v>2.3201731488169055</v>
      </c>
      <c r="I14" s="30">
        <f>IF(OR($A14="",$B14=""),"",'OddsRatio_working_2-way'!N13)</f>
        <v>1.7574763968621581</v>
      </c>
      <c r="J14" s="30">
        <f>IF('Log_working_2-way'!$D13="","",A14^('Log_working_2-way'!$D13))</f>
        <v>2.3265255894258647</v>
      </c>
      <c r="K14" s="32">
        <f>IF('Log_working_2-way'!$D13="","",B14^('Log_working_2-way'!$D13))</f>
        <v>1.7538490082446418</v>
      </c>
      <c r="L14" s="37">
        <f t="shared" si="9"/>
        <v>0.43367346938775503</v>
      </c>
      <c r="M14" s="37">
        <f t="shared" si="10"/>
        <v>0.56632653061224492</v>
      </c>
      <c r="N14" s="38">
        <v>110</v>
      </c>
      <c r="O14" s="38">
        <f t="shared" si="11"/>
        <v>60.450450450450454</v>
      </c>
      <c r="P14" s="38">
        <f t="shared" si="12"/>
        <v>45.294117647058826</v>
      </c>
      <c r="Q14" s="38">
        <f t="shared" si="13"/>
        <v>64.705882352941174</v>
      </c>
      <c r="R14" s="38">
        <f t="shared" si="14"/>
        <v>49.549549549549546</v>
      </c>
      <c r="S14" s="39">
        <f t="shared" si="15"/>
        <v>-4.2554319024907201</v>
      </c>
      <c r="T14" s="39">
        <f t="shared" si="16"/>
        <v>-4.2554319024907201</v>
      </c>
      <c r="U14" t="s">
        <v>101</v>
      </c>
      <c r="V14" t="s">
        <v>102</v>
      </c>
      <c r="W14" t="s">
        <v>162</v>
      </c>
      <c r="X14" t="s">
        <v>168</v>
      </c>
      <c r="Y14" s="41"/>
    </row>
    <row r="15" spans="1:25" ht="15" x14ac:dyDescent="0.25">
      <c r="A15">
        <v>2.1800000000000002</v>
      </c>
      <c r="B15">
        <v>1.73</v>
      </c>
      <c r="C15" s="29">
        <f t="shared" si="0"/>
        <v>3.6750278411200155E-2</v>
      </c>
      <c r="D15" s="30">
        <f>IF(OR($A15="",$B15=""),"",A15*'MPTO_working_2-way'!$G14)</f>
        <v>2.2601156069364166</v>
      </c>
      <c r="E15" s="32">
        <f>IF(OR($A15="",$B15=""),"",B15*'MPTO_working_2-way'!$G14)</f>
        <v>1.7935779816513762</v>
      </c>
      <c r="F15" s="30">
        <f>IF(OR($A15="",$B15=""),"",'MPTO_working_2-way'!D14)</f>
        <v>2.2709700728608424</v>
      </c>
      <c r="G15" s="32">
        <f>IF(OR($A15="",$B15=""),"",'MPTO_working_2-way'!E14)</f>
        <v>1.7868005874828257</v>
      </c>
      <c r="H15" s="30">
        <f>IF(OR($A15="",$B15=""),"",'OddsRatio_working_2-way'!M14)</f>
        <v>2.2713922904298198</v>
      </c>
      <c r="I15" s="30">
        <f>IF(OR($A15="",$B15=""),"",'OddsRatio_working_2-way'!N14)</f>
        <v>1.786539298316753</v>
      </c>
      <c r="J15" s="30">
        <f>IF('Log_working_2-way'!$D14="","",A15^('Log_working_2-way'!$D14))</f>
        <v>2.2763953119018545</v>
      </c>
      <c r="K15" s="32">
        <f>IF('Log_working_2-way'!$D14="","",B15^('Log_working_2-way'!$D14))</f>
        <v>1.7834563404262846</v>
      </c>
      <c r="L15" s="37">
        <f t="shared" si="9"/>
        <v>0.44245524296675187</v>
      </c>
      <c r="M15" s="37">
        <f t="shared" si="10"/>
        <v>0.55754475703324813</v>
      </c>
      <c r="N15" s="38">
        <v>111</v>
      </c>
      <c r="O15" s="38">
        <f t="shared" si="11"/>
        <v>60.082568807339456</v>
      </c>
      <c r="P15" s="38">
        <f t="shared" si="12"/>
        <v>46.838150289017342</v>
      </c>
      <c r="Q15" s="38">
        <f t="shared" si="13"/>
        <v>64.161849710982665</v>
      </c>
      <c r="R15" s="38">
        <f t="shared" si="14"/>
        <v>50.917431192660544</v>
      </c>
      <c r="S15" s="39">
        <f t="shared" si="15"/>
        <v>-4.0792809036432089</v>
      </c>
      <c r="T15" s="39">
        <f t="shared" si="16"/>
        <v>-4.0792809036432018</v>
      </c>
      <c r="U15" t="s">
        <v>105</v>
      </c>
      <c r="V15" t="s">
        <v>96</v>
      </c>
      <c r="W15" t="s">
        <v>162</v>
      </c>
      <c r="X15" t="s">
        <v>168</v>
      </c>
      <c r="Y15" s="41"/>
    </row>
    <row r="16" spans="1:25" ht="15" x14ac:dyDescent="0.25">
      <c r="A16">
        <v>1.84</v>
      </c>
      <c r="B16">
        <v>2.04</v>
      </c>
      <c r="C16" s="29">
        <f t="shared" si="0"/>
        <v>3.3674339300937772E-2</v>
      </c>
      <c r="D16" s="30">
        <f>IF(OR($A16="",$B16=""),"",A16*'MPTO_working_2-way'!$G15)</f>
        <v>1.9019607843137256</v>
      </c>
      <c r="E16" s="32">
        <f>IF(OR($A16="",$B16=""),"",B16*'MPTO_working_2-way'!$G15)</f>
        <v>2.1086956521739131</v>
      </c>
      <c r="F16" s="30">
        <f>IF(OR($A16="",$B16=""),"",'MPTO_working_2-way'!D15)</f>
        <v>1.8988263860785108</v>
      </c>
      <c r="G16" s="32">
        <f>IF(OR($A16="",$B16=""),"",'MPTO_working_2-way'!E15)</f>
        <v>2.1125619090499774</v>
      </c>
      <c r="H16" s="30">
        <f>IF(OR($A16="",$B16=""),"",'OddsRatio_working_2-way'!M15)</f>
        <v>1.8987170342729172</v>
      </c>
      <c r="I16" s="30">
        <f>IF(OR($A16="",$B16=""),"",'OddsRatio_working_2-way'!N15)</f>
        <v>2.1126972805283741</v>
      </c>
      <c r="J16" s="30">
        <f>IF('Log_working_2-way'!$D15="","",A16^('Log_working_2-way'!$D15))</f>
        <v>1.8972929050551837</v>
      </c>
      <c r="K16" s="32">
        <f>IF('Log_working_2-way'!$D15="","",B16^('Log_working_2-way'!$D15))</f>
        <v>2.1144632865880677</v>
      </c>
      <c r="L16" s="37">
        <f t="shared" si="9"/>
        <v>0.52577319587628868</v>
      </c>
      <c r="M16" s="37">
        <f t="shared" si="10"/>
        <v>0.47422680412371132</v>
      </c>
      <c r="N16" s="38">
        <v>112</v>
      </c>
      <c r="O16" s="38">
        <f t="shared" si="11"/>
        <v>51.130434782608702</v>
      </c>
      <c r="P16" s="38">
        <f t="shared" si="12"/>
        <v>57.098039215686278</v>
      </c>
      <c r="Q16" s="38">
        <f t="shared" si="13"/>
        <v>54.901960784313722</v>
      </c>
      <c r="R16" s="38">
        <f t="shared" si="14"/>
        <v>60.869565217391298</v>
      </c>
      <c r="S16" s="39">
        <f t="shared" si="15"/>
        <v>-3.7715260017050198</v>
      </c>
      <c r="T16" s="39">
        <f t="shared" si="16"/>
        <v>-3.7715260017050198</v>
      </c>
      <c r="U16" t="s">
        <v>99</v>
      </c>
      <c r="V16" t="s">
        <v>116</v>
      </c>
      <c r="W16" t="s">
        <v>162</v>
      </c>
      <c r="X16" t="s">
        <v>168</v>
      </c>
      <c r="Y16" s="41"/>
    </row>
    <row r="17" spans="1:25" ht="15" x14ac:dyDescent="0.25">
      <c r="A17">
        <v>1.76</v>
      </c>
      <c r="B17">
        <v>2.12</v>
      </c>
      <c r="C17" s="29">
        <f t="shared" si="0"/>
        <v>3.9879931389365408E-2</v>
      </c>
      <c r="D17" s="30">
        <f>IF(OR($A17="",$B17=""),"",A17*'MPTO_working_2-way'!$G16)</f>
        <v>1.8301886792452831</v>
      </c>
      <c r="E17" s="32">
        <f>IF(OR($A17="",$B17=""),"",B17*'MPTO_working_2-way'!$G16)</f>
        <v>2.2045454545454546</v>
      </c>
      <c r="F17" s="30">
        <f>IF(OR($A17="",$B17=""),"",'MPTO_working_2-way'!D16)</f>
        <v>1.8240125146656239</v>
      </c>
      <c r="G17" s="32">
        <f>IF(OR($A17="",$B17=""),"",'MPTO_working_2-way'!E16)</f>
        <v>2.213573801613669</v>
      </c>
      <c r="H17" s="30">
        <f>IF(OR($A17="",$B17=""),"",'OddsRatio_working_2-way'!M16)</f>
        <v>1.8237544710479137</v>
      </c>
      <c r="I17" s="30">
        <f>IF(OR($A17="",$B17=""),"",'OddsRatio_working_2-way'!N16)</f>
        <v>2.2139539573337679</v>
      </c>
      <c r="J17" s="30">
        <f>IF('Log_working_2-way'!$D16="","",A17^('Log_working_2-way'!$D16))</f>
        <v>1.8209380433579214</v>
      </c>
      <c r="K17" s="32">
        <f>IF('Log_working_2-way'!$D16="","",B17^('Log_working_2-way'!$D16))</f>
        <v>2.2181187217362539</v>
      </c>
      <c r="L17" s="37">
        <f t="shared" si="9"/>
        <v>0.54639175257731953</v>
      </c>
      <c r="M17" s="37">
        <f t="shared" si="10"/>
        <v>0.45360824742268041</v>
      </c>
      <c r="N17" s="38">
        <v>113</v>
      </c>
      <c r="O17" s="38">
        <f t="shared" si="11"/>
        <v>48.795454545454547</v>
      </c>
      <c r="P17" s="38">
        <f t="shared" si="12"/>
        <v>59.698113207547166</v>
      </c>
      <c r="Q17" s="38">
        <f t="shared" si="13"/>
        <v>53.301886792452827</v>
      </c>
      <c r="R17" s="38">
        <f t="shared" si="14"/>
        <v>64.204545454545453</v>
      </c>
      <c r="S17" s="39">
        <f t="shared" si="15"/>
        <v>-4.5064322469982798</v>
      </c>
      <c r="T17" s="39">
        <f t="shared" si="16"/>
        <v>-4.5064322469982869</v>
      </c>
      <c r="U17" t="s">
        <v>115</v>
      </c>
      <c r="V17" t="s">
        <v>106</v>
      </c>
      <c r="W17" t="s">
        <v>162</v>
      </c>
      <c r="X17" t="s">
        <v>168</v>
      </c>
      <c r="Y17" s="41"/>
    </row>
    <row r="18" spans="1:25" ht="15" x14ac:dyDescent="0.25">
      <c r="A18">
        <v>1.85</v>
      </c>
      <c r="B18">
        <v>2.02</v>
      </c>
      <c r="C18" s="29">
        <f t="shared" si="0"/>
        <v>3.5590045491035394E-2</v>
      </c>
      <c r="D18" s="30">
        <f>IF(OR($A18="",$B18=""),"",A18*'MPTO_working_2-way'!$G17)</f>
        <v>1.9158415841584155</v>
      </c>
      <c r="E18" s="32">
        <f>IF(OR($A18="",$B18=""),"",B18*'MPTO_working_2-way'!$G17)</f>
        <v>2.0918918918918914</v>
      </c>
      <c r="F18" s="30">
        <f>IF(OR($A18="",$B18=""),"",'MPTO_working_2-way'!D17)</f>
        <v>1.9129767084719731</v>
      </c>
      <c r="G18" s="32">
        <f>IF(OR($A18="",$B18=""),"",'MPTO_working_2-way'!E17)</f>
        <v>2.0953181945612553</v>
      </c>
      <c r="H18" s="30">
        <f>IF(OR($A18="",$B18=""),"",'OddsRatio_working_2-way'!M17)</f>
        <v>1.9128709291752766</v>
      </c>
      <c r="I18" s="30">
        <f>IF(OR($A18="",$B18=""),"",'OddsRatio_working_2-way'!N17)</f>
        <v>2.0954451150103317</v>
      </c>
      <c r="J18" s="30">
        <f>IF('Log_working_2-way'!$D17="","",A18^('Log_working_2-way'!$D17))</f>
        <v>1.9115669971173959</v>
      </c>
      <c r="K18" s="32">
        <f>IF('Log_working_2-way'!$D17="","",B18^('Log_working_2-way'!$D17))</f>
        <v>2.0970120716987148</v>
      </c>
      <c r="L18" s="37">
        <f t="shared" si="9"/>
        <v>0.5219638242894058</v>
      </c>
      <c r="M18" s="37">
        <f t="shared" si="10"/>
        <v>0.47803617571059442</v>
      </c>
      <c r="N18" s="38">
        <v>114</v>
      </c>
      <c r="O18" s="38">
        <f t="shared" si="11"/>
        <v>52.378378378378372</v>
      </c>
      <c r="P18" s="38">
        <f t="shared" si="12"/>
        <v>57.564356435643568</v>
      </c>
      <c r="Q18" s="38">
        <f t="shared" si="13"/>
        <v>56.435643564356432</v>
      </c>
      <c r="R18" s="38">
        <f t="shared" si="14"/>
        <v>61.621621621621614</v>
      </c>
      <c r="S18" s="39">
        <f t="shared" si="15"/>
        <v>-4.0572651859780606</v>
      </c>
      <c r="T18" s="39">
        <f t="shared" si="16"/>
        <v>-4.0572651859780464</v>
      </c>
      <c r="U18" t="s">
        <v>103</v>
      </c>
      <c r="V18" t="s">
        <v>110</v>
      </c>
      <c r="W18" t="s">
        <v>162</v>
      </c>
      <c r="X18" t="s">
        <v>168</v>
      </c>
      <c r="Y18" s="41"/>
    </row>
    <row r="19" spans="1:25" ht="15" x14ac:dyDescent="0.25">
      <c r="A19">
        <v>2.39</v>
      </c>
      <c r="B19">
        <v>1.61</v>
      </c>
      <c r="C19" s="29">
        <f t="shared" si="0"/>
        <v>3.9528054263364254E-2</v>
      </c>
      <c r="D19" s="30">
        <f>IF(OR($A19="",$B19=""),"",A19*'MPTO_working_2-way'!$G18)</f>
        <v>2.4844720496894408</v>
      </c>
      <c r="E19" s="32">
        <f>IF(OR($A19="",$B19=""),"",B19*'MPTO_working_2-way'!$G18)</f>
        <v>1.6736401673640164</v>
      </c>
      <c r="F19" s="30">
        <f>IF(OR($A19="",$B19=""),"",'MPTO_working_2-way'!D18)</f>
        <v>2.5084911502982492</v>
      </c>
      <c r="G19" s="32">
        <f>IF(OR($A19="",$B19=""),"",'MPTO_working_2-way'!E18)</f>
        <v>1.6629140646945697</v>
      </c>
      <c r="H19" s="30">
        <f>IF(OR($A19="",$B19=""),"",'OddsRatio_working_2-way'!M18)</f>
        <v>2.5095325516828586</v>
      </c>
      <c r="I19" s="30">
        <f>IF(OR($A19="",$B19=""),"",'OddsRatio_working_2-way'!N18)</f>
        <v>1.6624567313140606</v>
      </c>
      <c r="J19" s="30">
        <f>IF('Log_working_2-way'!$D18="","",A19^('Log_working_2-way'!$D18))</f>
        <v>2.5207624560048121</v>
      </c>
      <c r="K19" s="32">
        <f>IF('Log_working_2-way'!$D18="","",B19^('Log_working_2-way'!$D18))</f>
        <v>1.6575648919074468</v>
      </c>
      <c r="L19" s="37">
        <f t="shared" si="9"/>
        <v>0.40250000000000002</v>
      </c>
      <c r="M19" s="37">
        <f t="shared" si="10"/>
        <v>0.59750000000000014</v>
      </c>
      <c r="N19" s="38">
        <v>115</v>
      </c>
      <c r="O19" s="38">
        <f t="shared" si="11"/>
        <v>66.88284518828452</v>
      </c>
      <c r="P19" s="38">
        <f t="shared" si="12"/>
        <v>43.571428571428569</v>
      </c>
      <c r="Q19" s="38">
        <f t="shared" si="13"/>
        <v>71.428571428571416</v>
      </c>
      <c r="R19" s="38">
        <f t="shared" si="14"/>
        <v>48.11715481171548</v>
      </c>
      <c r="S19" s="39">
        <f t="shared" si="15"/>
        <v>-4.5457262402868963</v>
      </c>
      <c r="T19" s="39">
        <f t="shared" si="16"/>
        <v>-4.5457262402869105</v>
      </c>
      <c r="U19" t="s">
        <v>109</v>
      </c>
      <c r="V19" t="s">
        <v>104</v>
      </c>
      <c r="W19" t="s">
        <v>162</v>
      </c>
      <c r="X19" t="s">
        <v>168</v>
      </c>
      <c r="Y19" s="41"/>
    </row>
    <row r="20" spans="1:25" ht="15" x14ac:dyDescent="0.25">
      <c r="A20">
        <v>1.8</v>
      </c>
      <c r="B20">
        <v>2.0699999999999998</v>
      </c>
      <c r="C20" s="29">
        <f t="shared" si="0"/>
        <v>3.8647342995169254E-2</v>
      </c>
      <c r="D20" s="30">
        <f>IF(OR($A20="",$B20=""),"",A20*'MPTO_working_2-way'!$G19)</f>
        <v>1.8695652173913047</v>
      </c>
      <c r="E20" s="32">
        <f>IF(OR($A20="",$B20=""),"",B20*'MPTO_working_2-way'!$G19)</f>
        <v>2.1500000000000004</v>
      </c>
      <c r="F20" s="30">
        <f>IF(OR($A20="",$B20=""),"",'MPTO_working_2-way'!D19)</f>
        <v>1.8648648648648651</v>
      </c>
      <c r="G20" s="32">
        <f>IF(OR($A20="",$B20=""),"",'MPTO_working_2-way'!E19)</f>
        <v>2.15625</v>
      </c>
      <c r="H20" s="30">
        <f>IF(OR($A20="",$B20=""),"",'OddsRatio_working_2-way'!M19)</f>
        <v>1.8646754023342345</v>
      </c>
      <c r="I20" s="30">
        <f>IF(OR($A20="",$B20=""),"",'OddsRatio_working_2-way'!N19)</f>
        <v>2.1565033506220384</v>
      </c>
      <c r="J20" s="30">
        <f>IF('Log_working_2-way'!$D19="","",A20^('Log_working_2-way'!$D19))</f>
        <v>1.8625327535713179</v>
      </c>
      <c r="K20" s="32">
        <f>IF('Log_working_2-way'!$D19="","",B20^('Log_working_2-way'!$D19))</f>
        <v>2.1593762623614712</v>
      </c>
      <c r="L20" s="37">
        <f t="shared" si="9"/>
        <v>0.53488372093023251</v>
      </c>
      <c r="M20" s="37">
        <f t="shared" si="10"/>
        <v>0.46511627906976738</v>
      </c>
      <c r="N20" s="38">
        <v>116</v>
      </c>
      <c r="O20" s="38">
        <f t="shared" si="11"/>
        <v>51.555555555555564</v>
      </c>
      <c r="P20" s="38">
        <f t="shared" si="12"/>
        <v>59.961352657004824</v>
      </c>
      <c r="Q20" s="38">
        <f t="shared" si="13"/>
        <v>56.038647342995176</v>
      </c>
      <c r="R20" s="38">
        <f t="shared" si="14"/>
        <v>64.444444444444443</v>
      </c>
      <c r="S20" s="39">
        <f t="shared" si="15"/>
        <v>-4.4830917874396121</v>
      </c>
      <c r="T20" s="39">
        <f t="shared" si="16"/>
        <v>-4.4830917874396192</v>
      </c>
      <c r="U20" t="s">
        <v>107</v>
      </c>
      <c r="V20" t="s">
        <v>94</v>
      </c>
      <c r="W20" t="s">
        <v>162</v>
      </c>
      <c r="X20" t="s">
        <v>168</v>
      </c>
      <c r="Y20" s="41"/>
    </row>
    <row r="21" spans="1:25" ht="15" x14ac:dyDescent="0.25">
      <c r="A21">
        <v>2.39</v>
      </c>
      <c r="B21">
        <v>1.61</v>
      </c>
      <c r="C21" s="29">
        <f t="shared" si="0"/>
        <v>3.9528054263364254E-2</v>
      </c>
      <c r="D21" s="30">
        <f>IF(OR($A21="",$B21=""),"",A21*'MPTO_working_2-way'!$G20)</f>
        <v>2.4844720496894408</v>
      </c>
      <c r="E21" s="32">
        <f>IF(OR($A21="",$B21=""),"",B21*'MPTO_working_2-way'!$G20)</f>
        <v>1.6736401673640164</v>
      </c>
      <c r="F21" s="30">
        <f>IF(OR($A21="",$B21=""),"",'MPTO_working_2-way'!D20)</f>
        <v>2.5084911502982492</v>
      </c>
      <c r="G21" s="32">
        <f>IF(OR($A21="",$B21=""),"",'MPTO_working_2-way'!E20)</f>
        <v>1.6629140646945697</v>
      </c>
      <c r="H21" s="30">
        <f>IF(OR($A21="",$B21=""),"",'OddsRatio_working_2-way'!M20)</f>
        <v>2.5095325516828586</v>
      </c>
      <c r="I21" s="30">
        <f>IF(OR($A21="",$B21=""),"",'OddsRatio_working_2-way'!N20)</f>
        <v>1.6624567313140606</v>
      </c>
      <c r="J21" s="30">
        <f>IF('Log_working_2-way'!$D20="","",A21^('Log_working_2-way'!$D20))</f>
        <v>2.5207624560048121</v>
      </c>
      <c r="K21" s="32">
        <f>IF('Log_working_2-way'!$D20="","",B21^('Log_working_2-way'!$D20))</f>
        <v>1.6575648919074468</v>
      </c>
      <c r="L21" s="37">
        <f t="shared" si="9"/>
        <v>0.40250000000000002</v>
      </c>
      <c r="M21" s="37">
        <f t="shared" si="10"/>
        <v>0.59750000000000014</v>
      </c>
      <c r="N21" s="38">
        <v>117</v>
      </c>
      <c r="O21" s="38">
        <f t="shared" si="11"/>
        <v>68.046025104602506</v>
      </c>
      <c r="P21" s="38">
        <f t="shared" si="12"/>
        <v>44.329192546583847</v>
      </c>
      <c r="Q21" s="38">
        <f t="shared" si="13"/>
        <v>72.670807453416145</v>
      </c>
      <c r="R21" s="38">
        <f t="shared" si="14"/>
        <v>48.953974895397486</v>
      </c>
      <c r="S21" s="39">
        <f t="shared" si="15"/>
        <v>-4.624782348813639</v>
      </c>
      <c r="T21" s="39">
        <f t="shared" si="16"/>
        <v>-4.624782348813639</v>
      </c>
      <c r="U21" t="s">
        <v>137</v>
      </c>
      <c r="V21" t="s">
        <v>133</v>
      </c>
      <c r="W21" t="s">
        <v>163</v>
      </c>
      <c r="X21" t="s">
        <v>168</v>
      </c>
      <c r="Y21" s="41"/>
    </row>
    <row r="22" spans="1:25" ht="15" x14ac:dyDescent="0.25">
      <c r="A22">
        <v>1.96</v>
      </c>
      <c r="B22">
        <v>1.91</v>
      </c>
      <c r="C22" s="29">
        <f t="shared" si="0"/>
        <v>3.3764291056736839E-2</v>
      </c>
      <c r="D22" s="30">
        <f>IF(OR($A22="",$B22=""),"",A22*'MPTO_working_2-way'!$G21)</f>
        <v>2.0261780104712042</v>
      </c>
      <c r="E22" s="32">
        <f>IF(OR($A22="",$B22=""),"",B22*'MPTO_working_2-way'!$G21)</f>
        <v>1.9744897959183674</v>
      </c>
      <c r="F22" s="30">
        <f>IF(OR($A22="",$B22=""),"",'MPTO_working_2-way'!D21)</f>
        <v>2.0270738574832143</v>
      </c>
      <c r="G22" s="32">
        <f>IF(OR($A22="",$B22=""),"",'MPTO_working_2-way'!E21)</f>
        <v>1.9736398144242935</v>
      </c>
      <c r="H22" s="30">
        <f>IF(OR($A22="",$B22=""),"",'OddsRatio_working_2-way'!M21)</f>
        <v>2.0271051820261912</v>
      </c>
      <c r="I22" s="30">
        <f>IF(OR($A22="",$B22=""),"",'OddsRatio_working_2-way'!N21)</f>
        <v>1.9736101204623264</v>
      </c>
      <c r="J22" s="30">
        <f>IF('Log_working_2-way'!$D21="","",A22^('Log_working_2-way'!$D21))</f>
        <v>2.0275133700590602</v>
      </c>
      <c r="K22" s="32">
        <f>IF('Log_working_2-way'!$D21="","",B22^('Log_working_2-way'!$D21))</f>
        <v>1.9732233459331785</v>
      </c>
      <c r="L22" s="37">
        <f t="shared" si="9"/>
        <v>0.49354005167958659</v>
      </c>
      <c r="M22" s="37">
        <f t="shared" si="10"/>
        <v>0.50645994832041341</v>
      </c>
      <c r="N22" s="38">
        <v>118</v>
      </c>
      <c r="O22" s="38">
        <f t="shared" si="11"/>
        <v>57.795918367346943</v>
      </c>
      <c r="P22" s="38">
        <f t="shared" si="12"/>
        <v>56.21989528795811</v>
      </c>
      <c r="Q22" s="38">
        <f t="shared" si="13"/>
        <v>61.780104712041883</v>
      </c>
      <c r="R22" s="38">
        <f t="shared" si="14"/>
        <v>60.204081632653065</v>
      </c>
      <c r="S22" s="39">
        <f t="shared" si="15"/>
        <v>-3.9841863446949404</v>
      </c>
      <c r="T22" s="39">
        <f t="shared" si="16"/>
        <v>-3.9841863446949546</v>
      </c>
      <c r="U22" t="s">
        <v>134</v>
      </c>
      <c r="V22" t="s">
        <v>126</v>
      </c>
      <c r="W22" t="s">
        <v>163</v>
      </c>
      <c r="X22" t="s">
        <v>168</v>
      </c>
      <c r="Y22" s="41"/>
    </row>
    <row r="23" spans="1:25" ht="15" x14ac:dyDescent="0.25">
      <c r="A23">
        <v>2.16</v>
      </c>
      <c r="B23">
        <v>1.74</v>
      </c>
      <c r="C23" s="29">
        <f t="shared" si="0"/>
        <v>3.7675606641123682E-2</v>
      </c>
      <c r="D23" s="30">
        <f>IF(OR($A23="",$B23=""),"",A23*'MPTO_working_2-way'!$G22)</f>
        <v>2.2413793103448274</v>
      </c>
      <c r="E23" s="32">
        <f>IF(OR($A23="",$B23=""),"",B23*'MPTO_working_2-way'!$G22)</f>
        <v>1.8055555555555551</v>
      </c>
      <c r="F23" s="30">
        <f>IF(OR($A23="",$B23=""),"",'MPTO_working_2-way'!D22)</f>
        <v>2.2516175413371671</v>
      </c>
      <c r="G23" s="32">
        <f>IF(OR($A23="",$B23=""),"",'MPTO_working_2-way'!E22)</f>
        <v>1.7989661114302122</v>
      </c>
      <c r="H23" s="30">
        <f>IF(OR($A23="",$B23=""),"",'OddsRatio_working_2-way'!M22)</f>
        <v>2.2520253861514017</v>
      </c>
      <c r="I23" s="30">
        <f>IF(OR($A23="",$B23=""),"",'OddsRatio_working_2-way'!N22)</f>
        <v>1.7987058497862392</v>
      </c>
      <c r="J23" s="30">
        <f>IF('Log_working_2-way'!$D22="","",A23^('Log_working_2-way'!$D22))</f>
        <v>2.2567451068476951</v>
      </c>
      <c r="K23" s="32">
        <f>IF('Log_working_2-way'!$D22="","",B23^('Log_working_2-way'!$D22))</f>
        <v>1.7957063007853538</v>
      </c>
      <c r="L23" s="37">
        <f t="shared" si="9"/>
        <v>0.44615384615384618</v>
      </c>
      <c r="M23" s="37">
        <f t="shared" si="10"/>
        <v>0.55384615384615399</v>
      </c>
      <c r="N23" s="38">
        <v>119</v>
      </c>
      <c r="O23" s="38">
        <f t="shared" si="11"/>
        <v>63.907407407407412</v>
      </c>
      <c r="P23" s="38">
        <f t="shared" si="12"/>
        <v>50.609195402298852</v>
      </c>
      <c r="Q23" s="38">
        <f t="shared" si="13"/>
        <v>68.390804597701148</v>
      </c>
      <c r="R23" s="38">
        <f t="shared" si="14"/>
        <v>55.092592592592588</v>
      </c>
      <c r="S23" s="39">
        <f t="shared" si="15"/>
        <v>-4.4833971902937364</v>
      </c>
      <c r="T23" s="39">
        <f t="shared" si="16"/>
        <v>-4.4833971902937364</v>
      </c>
      <c r="U23" t="s">
        <v>136</v>
      </c>
      <c r="V23" t="s">
        <v>165</v>
      </c>
      <c r="W23" t="s">
        <v>163</v>
      </c>
      <c r="X23" t="s">
        <v>168</v>
      </c>
      <c r="Y23" s="41"/>
    </row>
    <row r="24" spans="1:25" ht="15" x14ac:dyDescent="0.25">
      <c r="A24">
        <v>2.2200000000000002</v>
      </c>
      <c r="B24">
        <v>1.7</v>
      </c>
      <c r="C24" s="29">
        <f t="shared" si="0"/>
        <v>3.868574456809748E-2</v>
      </c>
      <c r="D24" s="30">
        <f>IF(OR($A24="",$B24=""),"",A24*'MPTO_working_2-way'!$G23)</f>
        <v>2.3058823529411767</v>
      </c>
      <c r="E24" s="32">
        <f>IF(OR($A24="",$B24=""),"",B24*'MPTO_working_2-way'!$G23)</f>
        <v>1.7657657657657657</v>
      </c>
      <c r="F24" s="30">
        <f>IF(OR($A24="",$B24=""),"",'MPTO_working_2-way'!D23)</f>
        <v>2.3196066379840201</v>
      </c>
      <c r="G24" s="32">
        <f>IF(OR($A24="",$B24=""),"",'MPTO_working_2-way'!E23)</f>
        <v>1.7578015836050302</v>
      </c>
      <c r="H24" s="30">
        <f>IF(OR($A24="",$B24=""),"",'OddsRatio_working_2-way'!M23)</f>
        <v>2.3201731488169055</v>
      </c>
      <c r="I24" s="30">
        <f>IF(OR($A24="",$B24=""),"",'OddsRatio_working_2-way'!N23)</f>
        <v>1.7574763968621581</v>
      </c>
      <c r="J24" s="30">
        <f>IF('Log_working_2-way'!$D23="","",A24^('Log_working_2-way'!$D23))</f>
        <v>2.3265255894258647</v>
      </c>
      <c r="K24" s="32">
        <f>IF('Log_working_2-way'!$D23="","",B24^('Log_working_2-way'!$D23))</f>
        <v>1.7538490082446418</v>
      </c>
      <c r="L24" s="37">
        <f t="shared" si="9"/>
        <v>0.43367346938775503</v>
      </c>
      <c r="M24" s="37">
        <f t="shared" si="10"/>
        <v>0.56632653061224492</v>
      </c>
      <c r="N24" s="38">
        <v>120</v>
      </c>
      <c r="O24" s="38">
        <f t="shared" si="11"/>
        <v>65.945945945945951</v>
      </c>
      <c r="P24" s="38">
        <f t="shared" si="12"/>
        <v>49.411764705882355</v>
      </c>
      <c r="Q24" s="38">
        <f t="shared" si="13"/>
        <v>70.588235294117652</v>
      </c>
      <c r="R24" s="38">
        <f t="shared" si="14"/>
        <v>54.054054054054049</v>
      </c>
      <c r="S24" s="39">
        <f t="shared" si="15"/>
        <v>-4.6422893481717011</v>
      </c>
      <c r="T24" s="39">
        <f t="shared" si="16"/>
        <v>-4.642289348171694</v>
      </c>
      <c r="U24" t="s">
        <v>132</v>
      </c>
      <c r="V24" t="s">
        <v>128</v>
      </c>
      <c r="W24" t="s">
        <v>163</v>
      </c>
      <c r="X24" t="s">
        <v>168</v>
      </c>
      <c r="Y24" s="41"/>
    </row>
    <row r="25" spans="1:25" ht="15" x14ac:dyDescent="0.25">
      <c r="A25">
        <v>2.06</v>
      </c>
      <c r="B25">
        <v>1.83</v>
      </c>
      <c r="C25" s="29">
        <f t="shared" si="0"/>
        <v>3.1884980635577431E-2</v>
      </c>
      <c r="D25" s="30">
        <f>IF(OR($A25="",$B25=""),"",A25*'MPTO_working_2-way'!$G24)</f>
        <v>2.1256830601092895</v>
      </c>
      <c r="E25" s="32">
        <f>IF(OR($A25="",$B25=""),"",B25*'MPTO_working_2-way'!$G24)</f>
        <v>1.8883495145631068</v>
      </c>
      <c r="F25" s="30">
        <f>IF(OR($A25="",$B25=""),"",'MPTO_working_2-way'!D24)</f>
        <v>2.1299508446804905</v>
      </c>
      <c r="G25" s="32">
        <f>IF(OR($A25="",$B25=""),"",'MPTO_working_2-way'!E24)</f>
        <v>1.8849942497124856</v>
      </c>
      <c r="H25" s="30">
        <f>IF(OR($A25="",$B25=""),"",'OddsRatio_working_2-way'!M24)</f>
        <v>2.1300922235529893</v>
      </c>
      <c r="I25" s="30">
        <f>IF(OR($A25="",$B25=""),"",'OddsRatio_working_2-way'!N24)</f>
        <v>1.8848835335367746</v>
      </c>
      <c r="J25" s="30">
        <f>IF('Log_working_2-way'!$D24="","",A25^('Log_working_2-way'!$D24))</f>
        <v>2.1320394516231058</v>
      </c>
      <c r="K25" s="32">
        <f>IF('Log_working_2-way'!$D24="","",B25^('Log_working_2-way'!$D24))</f>
        <v>1.8833614398916756</v>
      </c>
      <c r="L25" s="37">
        <f t="shared" si="9"/>
        <v>0.47043701799485865</v>
      </c>
      <c r="M25" s="37">
        <f t="shared" si="10"/>
        <v>0.5295629820051414</v>
      </c>
      <c r="N25" s="38">
        <v>121</v>
      </c>
      <c r="O25" s="38">
        <f t="shared" si="11"/>
        <v>62.26213592233011</v>
      </c>
      <c r="P25" s="38">
        <f t="shared" si="12"/>
        <v>54.879781420765028</v>
      </c>
      <c r="Q25" s="38">
        <f t="shared" si="13"/>
        <v>66.120218579234972</v>
      </c>
      <c r="R25" s="38">
        <f t="shared" si="14"/>
        <v>58.737864077669904</v>
      </c>
      <c r="S25" s="39">
        <f t="shared" si="15"/>
        <v>-3.8580826569048625</v>
      </c>
      <c r="T25" s="39">
        <f t="shared" si="16"/>
        <v>-3.8580826569048767</v>
      </c>
      <c r="U25" t="s">
        <v>139</v>
      </c>
      <c r="V25" t="s">
        <v>135</v>
      </c>
      <c r="W25" t="s">
        <v>163</v>
      </c>
      <c r="X25" t="s">
        <v>168</v>
      </c>
      <c r="Y25" s="41"/>
    </row>
    <row r="26" spans="1:25" ht="15" x14ac:dyDescent="0.25">
      <c r="A26">
        <v>2.15</v>
      </c>
      <c r="B26">
        <v>1.75</v>
      </c>
      <c r="C26" s="29">
        <f t="shared" si="0"/>
        <v>3.6544850498338777E-2</v>
      </c>
      <c r="D26" s="30">
        <f>IF(OR($A26="",$B26=""),"",A26*'MPTO_working_2-way'!$G25)</f>
        <v>2.2285714285714282</v>
      </c>
      <c r="E26" s="32">
        <f>IF(OR($A26="",$B26=""),"",B26*'MPTO_working_2-way'!$G25)</f>
        <v>1.8139534883720929</v>
      </c>
      <c r="F26" s="30">
        <f>IF(OR($A26="",$B26=""),"",'MPTO_working_2-way'!D25)</f>
        <v>2.2379182156133823</v>
      </c>
      <c r="G26" s="32">
        <f>IF(OR($A26="",$B26=""),"",'MPTO_working_2-way'!E25)</f>
        <v>1.8078078078078077</v>
      </c>
      <c r="H26" s="30">
        <f>IF(OR($A26="",$B26=""),"",'OddsRatio_working_2-way'!M25)</f>
        <v>2.2382783747337802</v>
      </c>
      <c r="I26" s="30">
        <f>IF(OR($A26="",$B26=""),"",'OddsRatio_working_2-way'!N25)</f>
        <v>1.8075728530872484</v>
      </c>
      <c r="J26" s="30">
        <f>IF('Log_working_2-way'!$D25="","",A26^('Log_working_2-way'!$D25))</f>
        <v>2.2425796542182517</v>
      </c>
      <c r="K26" s="32">
        <f>IF('Log_working_2-way'!$D25="","",B26^('Log_working_2-way'!$D25))</f>
        <v>1.8047773811563292</v>
      </c>
      <c r="L26" s="37">
        <f t="shared" si="9"/>
        <v>0.44871794871794879</v>
      </c>
      <c r="M26" s="37">
        <f t="shared" si="10"/>
        <v>0.55128205128205132</v>
      </c>
      <c r="N26" s="38">
        <v>122</v>
      </c>
      <c r="O26" s="38">
        <f t="shared" si="11"/>
        <v>65.255813953488371</v>
      </c>
      <c r="P26" s="38">
        <f t="shared" si="12"/>
        <v>52.285714285714285</v>
      </c>
      <c r="Q26" s="38">
        <f t="shared" si="13"/>
        <v>69.714285714285708</v>
      </c>
      <c r="R26" s="38">
        <f t="shared" si="14"/>
        <v>56.744186046511629</v>
      </c>
      <c r="S26" s="39">
        <f t="shared" si="15"/>
        <v>-4.4584717607973374</v>
      </c>
      <c r="T26" s="39">
        <f t="shared" si="16"/>
        <v>-4.4584717607973445</v>
      </c>
      <c r="U26" t="s">
        <v>123</v>
      </c>
      <c r="V26" t="s">
        <v>124</v>
      </c>
      <c r="W26" t="s">
        <v>163</v>
      </c>
      <c r="X26" t="s">
        <v>168</v>
      </c>
      <c r="Y26" s="41"/>
    </row>
    <row r="27" spans="1:25" ht="15" x14ac:dyDescent="0.25">
      <c r="A27">
        <v>1.88</v>
      </c>
      <c r="B27">
        <v>1.99</v>
      </c>
      <c r="C27" s="29">
        <f t="shared" si="0"/>
        <v>3.4427456431091574E-2</v>
      </c>
      <c r="D27" s="30">
        <f>IF(OR($A27="",$B27=""),"",A27*'MPTO_working_2-way'!$G26)</f>
        <v>1.9447236180904521</v>
      </c>
      <c r="E27" s="32">
        <f>IF(OR($A27="",$B27=""),"",B27*'MPTO_working_2-way'!$G26)</f>
        <v>2.0585106382978724</v>
      </c>
      <c r="F27" s="30">
        <f>IF(OR($A27="",$B27=""),"",'MPTO_working_2-way'!D26)</f>
        <v>1.9428749480681344</v>
      </c>
      <c r="G27" s="32">
        <f>IF(OR($A27="",$B27=""),"",'MPTO_working_2-way'!E26)</f>
        <v>2.0605860321656753</v>
      </c>
      <c r="H27" s="30">
        <f>IF(OR($A27="",$B27=""),"",'OddsRatio_working_2-way'!M26)</f>
        <v>1.9428090415820634</v>
      </c>
      <c r="I27" s="30">
        <f>IF(OR($A27="",$B27=""),"",'OddsRatio_working_2-way'!N26)</f>
        <v>2.0606601717798219</v>
      </c>
      <c r="J27" s="30">
        <f>IF('Log_working_2-way'!$D26="","",A27^('Log_working_2-way'!$D26))</f>
        <v>1.9419679246135251</v>
      </c>
      <c r="K27" s="32">
        <f>IF('Log_working_2-way'!$D26="","",B27^('Log_working_2-way'!$D26))</f>
        <v>2.0616072733158419</v>
      </c>
      <c r="L27" s="37">
        <f t="shared" si="9"/>
        <v>0.51421188630490955</v>
      </c>
      <c r="M27" s="37">
        <f t="shared" si="10"/>
        <v>0.48578811369509045</v>
      </c>
      <c r="N27" s="38">
        <v>123</v>
      </c>
      <c r="O27" s="38">
        <f t="shared" si="11"/>
        <v>57.574468085106375</v>
      </c>
      <c r="P27" s="38">
        <f t="shared" si="12"/>
        <v>61.190954773869343</v>
      </c>
      <c r="Q27" s="38">
        <f t="shared" si="13"/>
        <v>61.80904522613065</v>
      </c>
      <c r="R27" s="38">
        <f t="shared" si="14"/>
        <v>65.425531914893611</v>
      </c>
      <c r="S27" s="39">
        <f t="shared" si="15"/>
        <v>-4.2345771410242747</v>
      </c>
      <c r="T27" s="39">
        <f t="shared" si="16"/>
        <v>-4.2345771410242676</v>
      </c>
      <c r="U27" t="s">
        <v>127</v>
      </c>
      <c r="V27" t="s">
        <v>120</v>
      </c>
      <c r="W27" t="s">
        <v>163</v>
      </c>
      <c r="X27" t="s">
        <v>168</v>
      </c>
      <c r="Y27" s="41"/>
    </row>
    <row r="28" spans="1:25" ht="15" x14ac:dyDescent="0.25">
      <c r="A28">
        <v>2.16</v>
      </c>
      <c r="B28">
        <v>1.74</v>
      </c>
      <c r="C28" s="29">
        <f t="shared" si="0"/>
        <v>3.7675606641123682E-2</v>
      </c>
      <c r="D28" s="30">
        <f>IF(OR($A28="",$B28=""),"",A28*'MPTO_working_2-way'!$G27)</f>
        <v>2.2413793103448274</v>
      </c>
      <c r="E28" s="32">
        <f>IF(OR($A28="",$B28=""),"",B28*'MPTO_working_2-way'!$G27)</f>
        <v>1.8055555555555551</v>
      </c>
      <c r="F28" s="30">
        <f>IF(OR($A28="",$B28=""),"",'MPTO_working_2-way'!D27)</f>
        <v>2.2516175413371671</v>
      </c>
      <c r="G28" s="32">
        <f>IF(OR($A28="",$B28=""),"",'MPTO_working_2-way'!E27)</f>
        <v>1.7989661114302122</v>
      </c>
      <c r="H28" s="30">
        <f>IF(OR($A28="",$B28=""),"",'OddsRatio_working_2-way'!M27)</f>
        <v>2.2520253861514017</v>
      </c>
      <c r="I28" s="30">
        <f>IF(OR($A28="",$B28=""),"",'OddsRatio_working_2-way'!N27)</f>
        <v>1.7987058497862392</v>
      </c>
      <c r="J28" s="30">
        <f>IF('Log_working_2-way'!$D27="","",A28^('Log_working_2-way'!$D27))</f>
        <v>2.2567451068476951</v>
      </c>
      <c r="K28" s="32">
        <f>IF('Log_working_2-way'!$D27="","",B28^('Log_working_2-way'!$D27))</f>
        <v>1.7957063007853538</v>
      </c>
      <c r="L28" s="37">
        <f t="shared" si="9"/>
        <v>0.44615384615384618</v>
      </c>
      <c r="M28" s="37">
        <f t="shared" si="10"/>
        <v>0.55384615384615399</v>
      </c>
      <c r="N28" s="38">
        <v>124</v>
      </c>
      <c r="O28" s="38">
        <f t="shared" si="11"/>
        <v>66.592592592592595</v>
      </c>
      <c r="P28" s="38">
        <f t="shared" si="12"/>
        <v>52.735632183908038</v>
      </c>
      <c r="Q28" s="38">
        <f t="shared" si="13"/>
        <v>71.264367816091948</v>
      </c>
      <c r="R28" s="38">
        <f t="shared" si="14"/>
        <v>57.407407407407398</v>
      </c>
      <c r="S28" s="39">
        <f t="shared" si="15"/>
        <v>-4.6717752234993526</v>
      </c>
      <c r="T28" s="39">
        <f t="shared" si="16"/>
        <v>-4.6717752234993597</v>
      </c>
      <c r="U28" t="s">
        <v>121</v>
      </c>
      <c r="V28" t="s">
        <v>130</v>
      </c>
      <c r="W28" t="s">
        <v>163</v>
      </c>
      <c r="X28" t="s">
        <v>168</v>
      </c>
      <c r="Y28" s="41"/>
    </row>
    <row r="29" spans="1:25" ht="15" x14ac:dyDescent="0.25">
      <c r="A29">
        <v>2.29</v>
      </c>
      <c r="B29">
        <v>1.66</v>
      </c>
      <c r="C29" s="29">
        <f t="shared" si="0"/>
        <v>3.9090861261640519E-2</v>
      </c>
      <c r="D29" s="30">
        <f>IF(OR($A29="",$B29=""),"",A29*'MPTO_working_2-way'!$G28)</f>
        <v>2.3795180722891569</v>
      </c>
      <c r="E29" s="32">
        <f>IF(OR($A29="",$B29=""),"",B29*'MPTO_working_2-way'!$G28)</f>
        <v>1.7248908296943233</v>
      </c>
      <c r="F29" s="30">
        <f>IF(OR($A29="",$B29=""),"",'MPTO_working_2-way'!D28)</f>
        <v>2.3973008765844739</v>
      </c>
      <c r="G29" s="32">
        <f>IF(OR($A29="",$B29=""),"",'MPTO_working_2-way'!E28)</f>
        <v>1.7156654781784539</v>
      </c>
      <c r="H29" s="30">
        <f>IF(OR($A29="",$B29=""),"",'OddsRatio_working_2-way'!M28)</f>
        <v>2.3980505908390635</v>
      </c>
      <c r="I29" s="30">
        <f>IF(OR($A29="",$B29=""),"",'OddsRatio_working_2-way'!N28)</f>
        <v>1.7152816976385905</v>
      </c>
      <c r="J29" s="30">
        <f>IF('Log_working_2-way'!$D28="","",A29^('Log_working_2-way'!$D28))</f>
        <v>2.4063151286043962</v>
      </c>
      <c r="K29" s="32">
        <f>IF('Log_working_2-way'!$D28="","",B29^('Log_working_2-way'!$D28))</f>
        <v>1.7110781784678428</v>
      </c>
      <c r="L29" s="37">
        <f t="shared" si="9"/>
        <v>0.42025316455696199</v>
      </c>
      <c r="M29" s="37">
        <f t="shared" si="10"/>
        <v>0.57974683544303796</v>
      </c>
      <c r="N29" s="38">
        <v>125</v>
      </c>
      <c r="O29" s="38">
        <f t="shared" si="11"/>
        <v>70.414847161572055</v>
      </c>
      <c r="P29" s="38">
        <f t="shared" si="12"/>
        <v>49.698795180722897</v>
      </c>
      <c r="Q29" s="38">
        <f t="shared" si="13"/>
        <v>75.301204819277118</v>
      </c>
      <c r="R29" s="38">
        <f t="shared" si="14"/>
        <v>54.585152838427952</v>
      </c>
      <c r="S29" s="39">
        <f t="shared" si="15"/>
        <v>-4.8863576577050623</v>
      </c>
      <c r="T29" s="39">
        <f t="shared" si="16"/>
        <v>-4.8863576577050551</v>
      </c>
      <c r="U29" t="s">
        <v>125</v>
      </c>
      <c r="V29" t="s">
        <v>131</v>
      </c>
      <c r="W29" t="s">
        <v>163</v>
      </c>
      <c r="X29" t="s">
        <v>168</v>
      </c>
      <c r="Y29" s="41"/>
    </row>
    <row r="30" spans="1:25" s="35" customFormat="1" ht="15" x14ac:dyDescent="0.25">
      <c r="A30">
        <v>2.06</v>
      </c>
      <c r="B30">
        <v>1.83</v>
      </c>
      <c r="C30" s="29">
        <f t="shared" si="0"/>
        <v>3.1884980635577431E-2</v>
      </c>
      <c r="D30" s="30">
        <f>IF(OR($A30="",$B30=""),"",A30*'MPTO_working_2-way'!$G29)</f>
        <v>2.1256830601092895</v>
      </c>
      <c r="E30" s="32">
        <f>IF(OR($A30="",$B30=""),"",B30*'MPTO_working_2-way'!$G29)</f>
        <v>1.8883495145631068</v>
      </c>
      <c r="F30" s="30">
        <f>IF(OR($A30="",$B30=""),"",'MPTO_working_2-way'!D29)</f>
        <v>2.1299508446804905</v>
      </c>
      <c r="G30" s="32">
        <f>IF(OR($A30="",$B30=""),"",'MPTO_working_2-way'!E29)</f>
        <v>1.8849942497124856</v>
      </c>
      <c r="H30" s="30">
        <f>IF(OR($A30="",$B30=""),"",'OddsRatio_working_2-way'!M29)</f>
        <v>2.1300922235529893</v>
      </c>
      <c r="I30" s="30">
        <f>IF(OR($A30="",$B30=""),"",'OddsRatio_working_2-way'!N29)</f>
        <v>1.8848835335367746</v>
      </c>
      <c r="J30" s="30">
        <f>IF('Log_working_2-way'!$D29="","",A30^('Log_working_2-way'!$D29))</f>
        <v>2.1320394516231058</v>
      </c>
      <c r="K30" s="32">
        <f>IF('Log_working_2-way'!$D29="","",B30^('Log_working_2-way'!$D29))</f>
        <v>1.8833614398916756</v>
      </c>
      <c r="L30" s="37">
        <f t="shared" si="9"/>
        <v>0.47043701799485865</v>
      </c>
      <c r="M30" s="37">
        <f t="shared" si="10"/>
        <v>0.5295629820051414</v>
      </c>
      <c r="N30" s="38">
        <v>126</v>
      </c>
      <c r="O30" s="38">
        <f t="shared" si="11"/>
        <v>64.834951456310677</v>
      </c>
      <c r="P30" s="38">
        <f t="shared" si="12"/>
        <v>57.147540983606561</v>
      </c>
      <c r="Q30" s="38">
        <f t="shared" si="13"/>
        <v>68.852459016393439</v>
      </c>
      <c r="R30" s="38">
        <f t="shared" si="14"/>
        <v>61.165048543689323</v>
      </c>
      <c r="S30" s="39">
        <f t="shared" si="15"/>
        <v>-4.0175075600827626</v>
      </c>
      <c r="T30" s="39">
        <f t="shared" si="16"/>
        <v>-4.0175075600827626</v>
      </c>
      <c r="U30" t="s">
        <v>129</v>
      </c>
      <c r="V30" t="s">
        <v>138</v>
      </c>
      <c r="W30" t="s">
        <v>163</v>
      </c>
      <c r="X30" t="s">
        <v>168</v>
      </c>
      <c r="Y30" s="41"/>
    </row>
    <row r="31" spans="1:25" ht="15" x14ac:dyDescent="0.25">
      <c r="A31">
        <v>2.2799999999999998</v>
      </c>
      <c r="B31">
        <v>1.67</v>
      </c>
      <c r="C31" s="29">
        <f t="shared" si="0"/>
        <v>3.7398886437651102E-2</v>
      </c>
      <c r="D31" s="30">
        <f>IF(OR($A31="",$B31=""),"",A31*'MPTO_working_2-way'!$G30)</f>
        <v>2.3652694610778444</v>
      </c>
      <c r="E31" s="32">
        <f>IF(OR($A31="",$B31=""),"",B31*'MPTO_working_2-way'!$G30)</f>
        <v>1.7324561403508774</v>
      </c>
      <c r="F31" s="30">
        <f>IF(OR($A31="",$B31=""),"",'MPTO_working_2-way'!D30)</f>
        <v>2.3815361521140859</v>
      </c>
      <c r="G31" s="32">
        <f>IF(OR($A31="",$B31=""),"",'MPTO_working_2-way'!E30)</f>
        <v>1.723831944947483</v>
      </c>
      <c r="H31" s="30">
        <f>IF(OR($A31="",$B31=""),"",'OddsRatio_working_2-way'!M30)</f>
        <v>2.382189480930176</v>
      </c>
      <c r="I31" s="30">
        <f>IF(OR($A31="",$B31=""),"",'OddsRatio_working_2-way'!N30)</f>
        <v>1.7234898064243891</v>
      </c>
      <c r="J31" s="30">
        <f>IF('Log_working_2-way'!$D30="","",A31^('Log_working_2-way'!$D30))</f>
        <v>2.3897292266228689</v>
      </c>
      <c r="K31" s="32">
        <f>IF('Log_working_2-way'!$D30="","",B31^('Log_working_2-way'!$D30))</f>
        <v>1.7195646323348297</v>
      </c>
      <c r="L31" s="37">
        <f t="shared" si="9"/>
        <v>0.42278481012658226</v>
      </c>
      <c r="M31" s="37">
        <f t="shared" si="10"/>
        <v>0.57721518987341769</v>
      </c>
      <c r="N31" s="38">
        <v>127</v>
      </c>
      <c r="O31" s="38">
        <f t="shared" si="11"/>
        <v>71.298245614035096</v>
      </c>
      <c r="P31" s="38">
        <f t="shared" si="12"/>
        <v>50.952095808383241</v>
      </c>
      <c r="Q31" s="38">
        <f t="shared" si="13"/>
        <v>76.04790419161678</v>
      </c>
      <c r="R31" s="38">
        <f t="shared" si="14"/>
        <v>55.701754385964918</v>
      </c>
      <c r="S31" s="39">
        <f t="shared" si="15"/>
        <v>-4.749658577581684</v>
      </c>
      <c r="T31" s="39">
        <f t="shared" si="16"/>
        <v>-4.7496585775816769</v>
      </c>
      <c r="U31" t="s">
        <v>166</v>
      </c>
      <c r="V31" t="s">
        <v>118</v>
      </c>
      <c r="W31" t="s">
        <v>163</v>
      </c>
      <c r="X31" t="s">
        <v>168</v>
      </c>
      <c r="Y31" s="41"/>
    </row>
    <row r="32" spans="1:25" ht="15" x14ac:dyDescent="0.25">
      <c r="A32">
        <v>2.23</v>
      </c>
      <c r="B32">
        <v>1.7</v>
      </c>
      <c r="C32" s="29">
        <f t="shared" si="0"/>
        <v>3.6665787391189752E-2</v>
      </c>
      <c r="D32" s="30">
        <f>IF(OR($A32="",$B32=""),"",A32*'MPTO_working_2-way'!$G31)</f>
        <v>2.3117647058823532</v>
      </c>
      <c r="E32" s="32">
        <f>IF(OR($A32="",$B32=""),"",B32*'MPTO_working_2-way'!$G31)</f>
        <v>1.7623318385650226</v>
      </c>
      <c r="F32" s="30">
        <f>IF(OR($A32="",$B32=""),"",'MPTO_working_2-way'!D31)</f>
        <v>2.3250536645200861</v>
      </c>
      <c r="G32" s="32">
        <f>IF(OR($A32="",$B32=""),"",'MPTO_working_2-way'!E31)</f>
        <v>1.754686415181671</v>
      </c>
      <c r="H32" s="30">
        <f>IF(OR($A32="",$B32=""),"",'OddsRatio_working_2-way'!M31)</f>
        <v>2.3255726525328053</v>
      </c>
      <c r="I32" s="30">
        <f>IF(OR($A32="",$B32=""),"",'OddsRatio_working_2-way'!N31)</f>
        <v>1.7543909404658247</v>
      </c>
      <c r="J32" s="30">
        <f>IF('Log_working_2-way'!$D31="","",A32^('Log_working_2-way'!$D31))</f>
        <v>2.3317115132269501</v>
      </c>
      <c r="K32" s="32">
        <f>IF('Log_working_2-way'!$D31="","",B32^('Log_working_2-way'!$D31))</f>
        <v>1.7509133848191525</v>
      </c>
      <c r="L32" s="37">
        <f t="shared" si="9"/>
        <v>0.43256997455470736</v>
      </c>
      <c r="M32" s="37">
        <f t="shared" si="10"/>
        <v>0.56743002544529253</v>
      </c>
      <c r="N32" s="38">
        <v>128</v>
      </c>
      <c r="O32" s="38">
        <f t="shared" si="11"/>
        <v>70.600896860986552</v>
      </c>
      <c r="P32" s="38">
        <f t="shared" si="12"/>
        <v>52.705882352941174</v>
      </c>
      <c r="Q32" s="38">
        <f t="shared" si="13"/>
        <v>75.294117647058826</v>
      </c>
      <c r="R32" s="38">
        <f t="shared" si="14"/>
        <v>57.399103139013455</v>
      </c>
      <c r="S32" s="39">
        <f t="shared" si="15"/>
        <v>-4.6932207860722741</v>
      </c>
      <c r="T32" s="39">
        <f t="shared" si="16"/>
        <v>-4.6932207860722812</v>
      </c>
      <c r="U32" t="s">
        <v>119</v>
      </c>
      <c r="V32" t="s">
        <v>122</v>
      </c>
      <c r="W32" t="s">
        <v>163</v>
      </c>
      <c r="X32" t="s">
        <v>168</v>
      </c>
      <c r="Y32" s="41"/>
    </row>
    <row r="33" spans="1:25" ht="15" x14ac:dyDescent="0.25">
      <c r="A33">
        <v>1.88</v>
      </c>
      <c r="B33">
        <v>1.95</v>
      </c>
      <c r="C33" s="29">
        <f t="shared" si="0"/>
        <v>4.4735406437534042E-2</v>
      </c>
      <c r="D33" s="30">
        <f>IF(OR($A33="",$B33=""),"",A33*'MPTO_working_2-way'!$G32)</f>
        <v>1.9641025641025638</v>
      </c>
      <c r="E33" s="32">
        <f>IF(OR($A33="",$B33=""),"",B33*'MPTO_working_2-way'!$G32)</f>
        <v>2.0372340425531914</v>
      </c>
      <c r="F33" s="30">
        <f>IF(OR($A33="",$B33=""),"",'MPTO_working_2-way'!D32)</f>
        <v>1.9625267665952888</v>
      </c>
      <c r="G33" s="32">
        <f>IF(OR($A33="",$B33=""),"",'MPTO_working_2-way'!E32)</f>
        <v>2.0389321468298109</v>
      </c>
      <c r="H33" s="30">
        <f>IF(OR($A33="",$B33=""),"",'OddsRatio_working_2-way'!M32)</f>
        <v>1.9624530063715757</v>
      </c>
      <c r="I33" s="30">
        <f>IF(OR($A33="",$B33=""),"",'OddsRatio_working_2-way'!N32)</f>
        <v>2.0390117682420414</v>
      </c>
      <c r="J33" s="30">
        <f>IF('Log_working_2-way'!$D32="","",A33^('Log_working_2-way'!$D32))</f>
        <v>1.9617295659739398</v>
      </c>
      <c r="K33" s="32">
        <f>IF('Log_working_2-way'!$D32="","",B33^('Log_working_2-way'!$D32))</f>
        <v>2.0397933425150612</v>
      </c>
      <c r="L33" s="37">
        <f t="shared" si="9"/>
        <v>0.50913838120104449</v>
      </c>
      <c r="M33" s="37">
        <f t="shared" si="10"/>
        <v>0.49086161879895562</v>
      </c>
      <c r="N33" s="38">
        <v>129</v>
      </c>
      <c r="O33" s="38">
        <f t="shared" si="11"/>
        <v>60.382978723404243</v>
      </c>
      <c r="P33" s="38">
        <f t="shared" si="12"/>
        <v>62.846153846153847</v>
      </c>
      <c r="Q33" s="38">
        <f t="shared" si="13"/>
        <v>66.15384615384616</v>
      </c>
      <c r="R33" s="38">
        <f t="shared" si="14"/>
        <v>68.61702127659575</v>
      </c>
      <c r="S33" s="39">
        <f t="shared" si="15"/>
        <v>-5.7708674304419176</v>
      </c>
      <c r="T33" s="39">
        <f t="shared" si="16"/>
        <v>-5.7708674304419034</v>
      </c>
      <c r="U33" t="s">
        <v>155</v>
      </c>
      <c r="V33" t="s">
        <v>152</v>
      </c>
      <c r="W33" t="s">
        <v>90</v>
      </c>
      <c r="X33" t="s">
        <v>168</v>
      </c>
      <c r="Y33" s="41"/>
    </row>
    <row r="34" spans="1:25" ht="15" x14ac:dyDescent="0.25">
      <c r="A34">
        <v>1.56</v>
      </c>
      <c r="B34">
        <v>2.46</v>
      </c>
      <c r="C34" s="29">
        <f t="shared" si="0"/>
        <v>4.7529706066291366E-2</v>
      </c>
      <c r="D34" s="30">
        <f>IF(OR($A34="",$B34=""),"",A34*'MPTO_working_2-way'!$G33)</f>
        <v>1.6341463414634145</v>
      </c>
      <c r="E34" s="32">
        <f>IF(OR($A34="",$B34=""),"",B34*'MPTO_working_2-way'!$G33)</f>
        <v>2.5769230769230766</v>
      </c>
      <c r="F34" s="30">
        <f>IF(OR($A34="",$B34=""),"",'MPTO_working_2-way'!D33)</f>
        <v>1.6200607902735562</v>
      </c>
      <c r="G34" s="32">
        <f>IF(OR($A34="",$B34=""),"",'MPTO_working_2-way'!E33)</f>
        <v>2.6127450980392153</v>
      </c>
      <c r="H34" s="30">
        <f>IF(OR($A34="",$B34=""),"",'OddsRatio_working_2-way'!M33)</f>
        <v>1.6193235372853327</v>
      </c>
      <c r="I34" s="30">
        <f>IF(OR($A34="",$B34=""),"",'OddsRatio_working_2-way'!N33)</f>
        <v>2.6146649364939023</v>
      </c>
      <c r="J34" s="30">
        <f>IF('Log_working_2-way'!$D33="","",A34^('Log_working_2-way'!$D33))</f>
        <v>1.6128650749752642</v>
      </c>
      <c r="K34" s="32">
        <f>IF('Log_working_2-way'!$D33="","",B34^('Log_working_2-way'!$D33))</f>
        <v>2.6316805131028569</v>
      </c>
      <c r="L34" s="37">
        <f t="shared" si="9"/>
        <v>0.61194029850746268</v>
      </c>
      <c r="M34" s="37">
        <f t="shared" si="10"/>
        <v>0.38805970149253738</v>
      </c>
      <c r="N34" s="38">
        <v>130</v>
      </c>
      <c r="O34" s="38">
        <f t="shared" si="11"/>
        <v>46.666666666666671</v>
      </c>
      <c r="P34" s="38">
        <f t="shared" si="12"/>
        <v>77.154471544715449</v>
      </c>
      <c r="Q34" s="38">
        <f t="shared" si="13"/>
        <v>52.845528455284551</v>
      </c>
      <c r="R34" s="38">
        <f t="shared" si="14"/>
        <v>83.333333333333329</v>
      </c>
      <c r="S34" s="39">
        <f t="shared" si="15"/>
        <v>-6.1788617886178798</v>
      </c>
      <c r="T34" s="39">
        <f t="shared" si="16"/>
        <v>-6.1788617886178798</v>
      </c>
      <c r="U34" t="s">
        <v>141</v>
      </c>
      <c r="V34" t="s">
        <v>146</v>
      </c>
      <c r="W34" t="s">
        <v>90</v>
      </c>
      <c r="X34" t="s">
        <v>168</v>
      </c>
      <c r="Y34" s="41"/>
    </row>
    <row r="35" spans="1:25" ht="15" x14ac:dyDescent="0.25">
      <c r="A35">
        <v>2.04</v>
      </c>
      <c r="B35">
        <v>1.81</v>
      </c>
      <c r="C35" s="29">
        <f t="shared" si="0"/>
        <v>4.2682266276676373E-2</v>
      </c>
      <c r="D35" s="30">
        <f>IF(OR($A35="",$B35=""),"",A35*'MPTO_working_2-way'!$G34)</f>
        <v>2.1270718232044197</v>
      </c>
      <c r="E35" s="32">
        <f>IF(OR($A35="",$B35=""),"",B35*'MPTO_working_2-way'!$G34)</f>
        <v>1.8872549019607843</v>
      </c>
      <c r="F35" s="30">
        <f>IF(OR($A35="",$B35=""),"",'MPTO_working_2-way'!D34)</f>
        <v>2.1328558225508316</v>
      </c>
      <c r="G35" s="32">
        <f>IF(OR($A35="",$B35=""),"",'MPTO_working_2-way'!E34)</f>
        <v>1.8827248623291861</v>
      </c>
      <c r="H35" s="30">
        <f>IF(OR($A35="",$B35=""),"",'OddsRatio_working_2-way'!M34)</f>
        <v>2.1331154474650633</v>
      </c>
      <c r="I35" s="30">
        <f>IF(OR($A35="",$B35=""),"",'OddsRatio_working_2-way'!N34)</f>
        <v>1.8825226081218283</v>
      </c>
      <c r="J35" s="30">
        <f>IF('Log_working_2-way'!$D34="","",A35^('Log_working_2-way'!$D34))</f>
        <v>2.1357821160163764</v>
      </c>
      <c r="K35" s="32">
        <f>IF('Log_working_2-way'!$D34="","",B35^('Log_working_2-way'!$D34))</f>
        <v>1.8804505599252526</v>
      </c>
      <c r="L35" s="37">
        <f t="shared" si="9"/>
        <v>0.47012987012987018</v>
      </c>
      <c r="M35" s="37">
        <f t="shared" si="10"/>
        <v>0.52987012987012994</v>
      </c>
      <c r="N35" s="38">
        <v>131</v>
      </c>
      <c r="O35" s="38">
        <f t="shared" si="11"/>
        <v>66.784313725490193</v>
      </c>
      <c r="P35" s="38">
        <f t="shared" si="12"/>
        <v>58.624309392265204</v>
      </c>
      <c r="Q35" s="38">
        <f t="shared" si="13"/>
        <v>72.375690607734811</v>
      </c>
      <c r="R35" s="38">
        <f t="shared" si="14"/>
        <v>64.215686274509807</v>
      </c>
      <c r="S35" s="39">
        <f t="shared" si="15"/>
        <v>-5.5913768822446173</v>
      </c>
      <c r="T35" s="39">
        <f t="shared" si="16"/>
        <v>-5.5913768822446031</v>
      </c>
      <c r="U35" t="s">
        <v>153</v>
      </c>
      <c r="V35" t="s">
        <v>148</v>
      </c>
      <c r="W35" t="s">
        <v>90</v>
      </c>
      <c r="X35" t="s">
        <v>168</v>
      </c>
      <c r="Y35" s="41"/>
    </row>
    <row r="36" spans="1:25" ht="15" x14ac:dyDescent="0.25">
      <c r="A36">
        <v>1.97</v>
      </c>
      <c r="B36">
        <v>1.86</v>
      </c>
      <c r="C36" s="29">
        <f t="shared" si="0"/>
        <v>4.5248621800120015E-2</v>
      </c>
      <c r="D36" s="30">
        <f>IF(OR($A36="",$B36=""),"",A36*'MPTO_working_2-way'!$G35)</f>
        <v>2.0591397849462365</v>
      </c>
      <c r="E36" s="32">
        <f>IF(OR($A36="",$B36=""),"",B36*'MPTO_working_2-way'!$G35)</f>
        <v>1.9441624365482233</v>
      </c>
      <c r="F36" s="30">
        <f>IF(OR($A36="",$B36=""),"",'MPTO_working_2-way'!D35)</f>
        <v>2.0618985988408078</v>
      </c>
      <c r="G36" s="32">
        <f>IF(OR($A36="",$B36=""),"",'MPTO_working_2-way'!E35)</f>
        <v>1.9417095013512797</v>
      </c>
      <c r="H36" s="30">
        <f>IF(OR($A36="",$B36=""),"",'OddsRatio_working_2-way'!M35)</f>
        <v>2.062029649653994</v>
      </c>
      <c r="I36" s="30">
        <f>IF(OR($A36="",$B36=""),"",'OddsRatio_working_2-way'!N35)</f>
        <v>1.9415932976313763</v>
      </c>
      <c r="J36" s="30">
        <f>IF('Log_working_2-way'!$D35="","",A36^('Log_working_2-way'!$D35))</f>
        <v>2.0633011023686705</v>
      </c>
      <c r="K36" s="32">
        <f>IF('Log_working_2-way'!$D35="","",B36^('Log_working_2-way'!$D35))</f>
        <v>1.9404673782166724</v>
      </c>
      <c r="L36" s="37">
        <f t="shared" si="9"/>
        <v>0.48563968668407315</v>
      </c>
      <c r="M36" s="37">
        <f t="shared" si="10"/>
        <v>0.51436031331592691</v>
      </c>
      <c r="N36" s="38">
        <v>132</v>
      </c>
      <c r="O36" s="38">
        <f t="shared" si="11"/>
        <v>64.994923857868031</v>
      </c>
      <c r="P36" s="38">
        <f t="shared" si="12"/>
        <v>61.032258064516128</v>
      </c>
      <c r="Q36" s="38">
        <f t="shared" si="13"/>
        <v>70.967741935483872</v>
      </c>
      <c r="R36" s="38">
        <f t="shared" si="14"/>
        <v>67.005076142131969</v>
      </c>
      <c r="S36" s="39">
        <f t="shared" si="15"/>
        <v>-5.972818077615841</v>
      </c>
      <c r="T36" s="39">
        <f t="shared" si="16"/>
        <v>-5.972818077615841</v>
      </c>
      <c r="U36" t="s">
        <v>151</v>
      </c>
      <c r="V36" t="s">
        <v>156</v>
      </c>
      <c r="W36" t="s">
        <v>90</v>
      </c>
      <c r="X36" t="s">
        <v>168</v>
      </c>
      <c r="Y36" s="41"/>
    </row>
    <row r="37" spans="1:25" ht="15" x14ac:dyDescent="0.25">
      <c r="A37">
        <v>2.2200000000000002</v>
      </c>
      <c r="B37">
        <v>1.67</v>
      </c>
      <c r="C37" s="29">
        <f t="shared" si="0"/>
        <v>4.9252845660031408E-2</v>
      </c>
      <c r="D37" s="30">
        <f>IF(OR($A37="",$B37=""),"",A37*'MPTO_working_2-way'!$G36)</f>
        <v>2.3293413173652699</v>
      </c>
      <c r="E37" s="32">
        <f>IF(OR($A37="",$B37=""),"",B37*'MPTO_working_2-way'!$G36)</f>
        <v>1.7522522522522523</v>
      </c>
      <c r="F37" s="30">
        <f>IF(OR($A37="",$B37=""),"",'MPTO_working_2-way'!D36)</f>
        <v>2.348387914106544</v>
      </c>
      <c r="G37" s="32">
        <f>IF(OR($A37="",$B37=""),"",'MPTO_working_2-way'!E36)</f>
        <v>1.7416263447174332</v>
      </c>
      <c r="H37" s="30">
        <f>IF(OR($A37="",$B37=""),"",'OddsRatio_working_2-way'!M36)</f>
        <v>2.3494056181845622</v>
      </c>
      <c r="I37" s="30">
        <f>IF(OR($A37="",$B37=""),"",'OddsRatio_working_2-way'!N36)</f>
        <v>1.7410670198226692</v>
      </c>
      <c r="J37" s="30">
        <f>IF('Log_working_2-way'!$D36="","",A37^('Log_working_2-way'!$D36))</f>
        <v>2.358338504446039</v>
      </c>
      <c r="K37" s="32">
        <f>IF('Log_working_2-way'!$D36="","",B37^('Log_working_2-way'!$D36))</f>
        <v>1.7361935163625739</v>
      </c>
      <c r="L37" s="37">
        <f t="shared" si="9"/>
        <v>0.42930591259640094</v>
      </c>
      <c r="M37" s="37">
        <f t="shared" si="10"/>
        <v>0.57069408740359895</v>
      </c>
      <c r="N37" s="38">
        <v>133</v>
      </c>
      <c r="O37" s="38">
        <f t="shared" si="11"/>
        <v>73.090090090090101</v>
      </c>
      <c r="P37" s="38">
        <f t="shared" si="12"/>
        <v>53.359281437125745</v>
      </c>
      <c r="Q37" s="38">
        <f t="shared" si="13"/>
        <v>79.640718562874255</v>
      </c>
      <c r="R37" s="38">
        <f t="shared" si="14"/>
        <v>59.909909909909906</v>
      </c>
      <c r="S37" s="39">
        <f t="shared" si="15"/>
        <v>-6.5506284727841546</v>
      </c>
      <c r="T37" s="39">
        <f t="shared" si="16"/>
        <v>-6.5506284727841617</v>
      </c>
      <c r="U37" t="s">
        <v>143</v>
      </c>
      <c r="V37" t="s">
        <v>158</v>
      </c>
      <c r="W37" t="s">
        <v>90</v>
      </c>
      <c r="X37" t="s">
        <v>168</v>
      </c>
      <c r="Y37" s="41"/>
    </row>
    <row r="38" spans="1:25" ht="15" x14ac:dyDescent="0.25">
      <c r="A38">
        <v>1.86</v>
      </c>
      <c r="B38">
        <v>1.97</v>
      </c>
      <c r="C38" s="29">
        <f t="shared" si="0"/>
        <v>4.5248621800120015E-2</v>
      </c>
      <c r="D38" s="30">
        <f>IF(OR($A38="",$B38=""),"",A38*'MPTO_working_2-way'!$G37)</f>
        <v>1.9441624365482233</v>
      </c>
      <c r="E38" s="32">
        <f>IF(OR($A38="",$B38=""),"",B38*'MPTO_working_2-way'!$G37)</f>
        <v>2.0591397849462365</v>
      </c>
      <c r="F38" s="30">
        <f>IF(OR($A38="",$B38=""),"",'MPTO_working_2-way'!D37)</f>
        <v>1.9417095013512797</v>
      </c>
      <c r="G38" s="32">
        <f>IF(OR($A38="",$B38=""),"",'MPTO_working_2-way'!E37)</f>
        <v>2.0618985988408078</v>
      </c>
      <c r="H38" s="30">
        <f>IF(OR($A38="",$B38=""),"",'OddsRatio_working_2-way'!M37)</f>
        <v>1.9415932976313763</v>
      </c>
      <c r="I38" s="30">
        <f>IF(OR($A38="",$B38=""),"",'OddsRatio_working_2-way'!N37)</f>
        <v>2.062029649653994</v>
      </c>
      <c r="J38" s="30">
        <f>IF('Log_working_2-way'!$D37="","",A38^('Log_working_2-way'!$D37))</f>
        <v>1.9404673782166724</v>
      </c>
      <c r="K38" s="32">
        <f>IF('Log_working_2-way'!$D37="","",B38^('Log_working_2-way'!$D37))</f>
        <v>2.0633011023686705</v>
      </c>
      <c r="L38" s="37">
        <f t="shared" si="9"/>
        <v>0.51436031331592691</v>
      </c>
      <c r="M38" s="37">
        <f t="shared" si="10"/>
        <v>0.48563968668407315</v>
      </c>
      <c r="N38" s="38">
        <v>134</v>
      </c>
      <c r="O38" s="38">
        <f t="shared" si="11"/>
        <v>61.956989247311832</v>
      </c>
      <c r="P38" s="38">
        <f t="shared" si="12"/>
        <v>65.979695431472081</v>
      </c>
      <c r="Q38" s="38">
        <f t="shared" si="13"/>
        <v>68.020304568527919</v>
      </c>
      <c r="R38" s="38">
        <f t="shared" si="14"/>
        <v>72.043010752688161</v>
      </c>
      <c r="S38" s="39">
        <f t="shared" si="15"/>
        <v>-6.0633153212160877</v>
      </c>
      <c r="T38" s="39">
        <f t="shared" si="16"/>
        <v>-6.0633153212160806</v>
      </c>
      <c r="U38" t="s">
        <v>149</v>
      </c>
      <c r="V38" t="s">
        <v>88</v>
      </c>
      <c r="W38" t="s">
        <v>90</v>
      </c>
      <c r="X38" t="s">
        <v>168</v>
      </c>
      <c r="Y38" s="41"/>
    </row>
    <row r="39" spans="1:25" ht="15" x14ac:dyDescent="0.25">
      <c r="A39">
        <v>1.86</v>
      </c>
      <c r="B39">
        <v>1.98</v>
      </c>
      <c r="C39" s="29">
        <f t="shared" si="0"/>
        <v>4.2684913652655698E-2</v>
      </c>
      <c r="D39" s="30">
        <f>IF(OR($A39="",$B39=""),"",A39*'MPTO_working_2-way'!$G38)</f>
        <v>1.9393939393939397</v>
      </c>
      <c r="E39" s="32">
        <f>IF(OR($A39="",$B39=""),"",B39*'MPTO_working_2-way'!$G38)</f>
        <v>2.0645161290322585</v>
      </c>
      <c r="F39" s="30">
        <f>IF(OR($A39="",$B39=""),"",'MPTO_working_2-way'!D38)</f>
        <v>1.9368886083938153</v>
      </c>
      <c r="G39" s="32">
        <f>IF(OR($A39="",$B39=""),"",'MPTO_working_2-way'!E38)</f>
        <v>2.0673627484001349</v>
      </c>
      <c r="H39" s="30">
        <f>IF(OR($A39="",$B39=""),"",'OddsRatio_working_2-way'!M38)</f>
        <v>1.9367769320431434</v>
      </c>
      <c r="I39" s="30">
        <f>IF(OR($A39="",$B39=""),"",'OddsRatio_working_2-way'!N38)</f>
        <v>2.0674899923282331</v>
      </c>
      <c r="J39" s="30">
        <f>IF('Log_working_2-way'!$D38="","",A39^('Log_working_2-way'!$D38))</f>
        <v>1.9356295260604794</v>
      </c>
      <c r="K39" s="32">
        <f>IF('Log_working_2-way'!$D38="","",B39^('Log_working_2-way'!$D38))</f>
        <v>2.0687991049302137</v>
      </c>
      <c r="L39" s="37">
        <f t="shared" si="9"/>
        <v>0.51562499999999989</v>
      </c>
      <c r="M39" s="37">
        <f t="shared" si="10"/>
        <v>0.48437499999999989</v>
      </c>
      <c r="N39" s="38">
        <v>135</v>
      </c>
      <c r="O39" s="38">
        <f t="shared" si="11"/>
        <v>62.419354838709687</v>
      </c>
      <c r="P39" s="38">
        <f t="shared" si="12"/>
        <v>66.818181818181827</v>
      </c>
      <c r="Q39" s="38">
        <f t="shared" si="13"/>
        <v>68.181818181818187</v>
      </c>
      <c r="R39" s="38">
        <f t="shared" si="14"/>
        <v>72.58064516129032</v>
      </c>
      <c r="S39" s="39">
        <f t="shared" si="15"/>
        <v>-5.7624633431085002</v>
      </c>
      <c r="T39" s="39">
        <f t="shared" si="16"/>
        <v>-5.7624633431084931</v>
      </c>
      <c r="U39" t="s">
        <v>147</v>
      </c>
      <c r="V39" t="s">
        <v>160</v>
      </c>
      <c r="W39" t="s">
        <v>90</v>
      </c>
      <c r="X39" t="s">
        <v>168</v>
      </c>
      <c r="Y39" s="41"/>
    </row>
    <row r="40" spans="1:25" ht="15" x14ac:dyDescent="0.25">
      <c r="A40">
        <v>1.58</v>
      </c>
      <c r="B40">
        <v>2.41</v>
      </c>
      <c r="C40" s="29">
        <f t="shared" si="0"/>
        <v>4.7849151741162776E-2</v>
      </c>
      <c r="D40" s="30">
        <f>IF(OR($A40="",$B40=""),"",A40*'MPTO_working_2-way'!$G39)</f>
        <v>1.6556016597510372</v>
      </c>
      <c r="E40" s="32">
        <f>IF(OR($A40="",$B40=""),"",B40*'MPTO_working_2-way'!$G39)</f>
        <v>2.5253164556962022</v>
      </c>
      <c r="F40" s="30">
        <f>IF(OR($A40="",$B40=""),"",'MPTO_working_2-way'!D39)</f>
        <v>1.6420716719134072</v>
      </c>
      <c r="G40" s="32">
        <f>IF(OR($A40="",$B40=""),"",'MPTO_working_2-way'!E39)</f>
        <v>2.5574585264289071</v>
      </c>
      <c r="H40" s="30">
        <f>IF(OR($A40="",$B40=""),"",'OddsRatio_working_2-way'!M39)</f>
        <v>1.6413637951510016</v>
      </c>
      <c r="I40" s="30">
        <f>IF(OR($A40="",$B40=""),"",'OddsRatio_working_2-way'!N39)</f>
        <v>2.5591775020050216</v>
      </c>
      <c r="J40" s="30">
        <f>IF('Log_working_2-way'!$D39="","",A40^('Log_working_2-way'!$D39))</f>
        <v>1.6351614217989046</v>
      </c>
      <c r="K40" s="32">
        <f>IF('Log_working_2-way'!$D39="","",B40^('Log_working_2-way'!$D39))</f>
        <v>2.5744029244823512</v>
      </c>
      <c r="L40" s="37">
        <f t="shared" si="9"/>
        <v>0.60401002506265666</v>
      </c>
      <c r="M40" s="37">
        <f t="shared" si="10"/>
        <v>0.39598997493734339</v>
      </c>
      <c r="N40" s="38">
        <v>136</v>
      </c>
      <c r="O40" s="38">
        <f t="shared" si="11"/>
        <v>49.924050632911381</v>
      </c>
      <c r="P40" s="38">
        <f t="shared" si="12"/>
        <v>79.568464730290444</v>
      </c>
      <c r="Q40" s="38">
        <f t="shared" si="13"/>
        <v>56.431535269709542</v>
      </c>
      <c r="R40" s="38">
        <f t="shared" si="14"/>
        <v>86.075949367088597</v>
      </c>
      <c r="S40" s="39">
        <f t="shared" si="15"/>
        <v>-6.5074846367981607</v>
      </c>
      <c r="T40" s="39">
        <f t="shared" si="16"/>
        <v>-6.5074846367981536</v>
      </c>
      <c r="U40" t="s">
        <v>145</v>
      </c>
      <c r="V40" t="s">
        <v>140</v>
      </c>
      <c r="W40" t="s">
        <v>90</v>
      </c>
      <c r="X40" t="s">
        <v>168</v>
      </c>
      <c r="Y40" s="41"/>
    </row>
    <row r="41" spans="1:25" s="35" customFormat="1" ht="15" x14ac:dyDescent="0.25">
      <c r="A41">
        <v>1.79</v>
      </c>
      <c r="B41">
        <v>2.0499999999999998</v>
      </c>
      <c r="C41" s="29">
        <f t="shared" si="0"/>
        <v>4.6464095925875526E-2</v>
      </c>
      <c r="D41" s="30">
        <f>IF(OR($A41="",$B41=""),"",A41*'MPTO_working_2-way'!$G40)</f>
        <v>1.8731707317073172</v>
      </c>
      <c r="E41" s="32">
        <f>IF(OR($A41="",$B41=""),"",B41*'MPTO_working_2-way'!$G40)</f>
        <v>2.1452513966480447</v>
      </c>
      <c r="F41" s="30">
        <f>IF(OR($A41="",$B41=""),"",'MPTO_working_2-way'!D40)</f>
        <v>1.8676676421936633</v>
      </c>
      <c r="G41" s="32">
        <f>IF(OR($A41="",$B41=""),"",'MPTO_working_2-way'!E40)</f>
        <v>2.1525150315295498</v>
      </c>
      <c r="H41" s="30">
        <f>IF(OR($A41="",$B41=""),"",'OddsRatio_working_2-way'!M40)</f>
        <v>1.8673989580239028</v>
      </c>
      <c r="I41" s="30">
        <f>IF(OR($A41="",$B41=""),"",'OddsRatio_working_2-way'!N40)</f>
        <v>2.1528720328165796</v>
      </c>
      <c r="J41" s="30">
        <f>IF('Log_working_2-way'!$D40="","",A41^('Log_working_2-way'!$D40))</f>
        <v>1.8648753168978718</v>
      </c>
      <c r="K41" s="32">
        <f>IF('Log_working_2-way'!$D40="","",B41^('Log_working_2-way'!$D40))</f>
        <v>2.1562360266982945</v>
      </c>
      <c r="L41" s="37">
        <f t="shared" si="9"/>
        <v>0.53385416666666663</v>
      </c>
      <c r="M41" s="37">
        <f t="shared" si="10"/>
        <v>0.46614583333333331</v>
      </c>
      <c r="N41" s="38">
        <v>137</v>
      </c>
      <c r="O41" s="38">
        <f t="shared" si="11"/>
        <v>60.463687150837998</v>
      </c>
      <c r="P41" s="38">
        <f t="shared" si="12"/>
        <v>70.17073170731706</v>
      </c>
      <c r="Q41" s="38">
        <f t="shared" si="13"/>
        <v>66.82926829268294</v>
      </c>
      <c r="R41" s="38">
        <f t="shared" si="14"/>
        <v>76.536312849162002</v>
      </c>
      <c r="S41" s="39">
        <f t="shared" si="15"/>
        <v>-6.3655811418449417</v>
      </c>
      <c r="T41" s="39">
        <f t="shared" si="16"/>
        <v>-6.3655811418449417</v>
      </c>
      <c r="U41" t="s">
        <v>157</v>
      </c>
      <c r="V41" t="s">
        <v>154</v>
      </c>
      <c r="W41" t="s">
        <v>90</v>
      </c>
      <c r="X41" t="s">
        <v>168</v>
      </c>
      <c r="Y41" s="41"/>
    </row>
    <row r="42" spans="1:25" ht="15" x14ac:dyDescent="0.25">
      <c r="A42">
        <v>1.86</v>
      </c>
      <c r="B42">
        <v>1.97</v>
      </c>
      <c r="C42" s="29">
        <f t="shared" si="0"/>
        <v>4.5248621800120015E-2</v>
      </c>
      <c r="D42" s="30">
        <f>IF(OR($A42="",$B42=""),"",A42*'MPTO_working_2-way'!$G41)</f>
        <v>1.9441624365482233</v>
      </c>
      <c r="E42" s="32">
        <f>IF(OR($A42="",$B42=""),"",B42*'MPTO_working_2-way'!$G41)</f>
        <v>2.0591397849462365</v>
      </c>
      <c r="F42" s="30">
        <f>IF(OR($A42="",$B42=""),"",'MPTO_working_2-way'!D41)</f>
        <v>1.9417095013512797</v>
      </c>
      <c r="G42" s="32">
        <f>IF(OR($A42="",$B42=""),"",'MPTO_working_2-way'!E41)</f>
        <v>2.0618985988408078</v>
      </c>
      <c r="H42" s="30">
        <f>IF(OR($A42="",$B42=""),"",'OddsRatio_working_2-way'!M41)</f>
        <v>1.9415932976313763</v>
      </c>
      <c r="I42" s="30">
        <f>IF(OR($A42="",$B42=""),"",'OddsRatio_working_2-way'!N41)</f>
        <v>2.062029649653994</v>
      </c>
      <c r="J42" s="30">
        <f>IF('Log_working_2-way'!$D41="","",A42^('Log_working_2-way'!$D41))</f>
        <v>1.9404673782166724</v>
      </c>
      <c r="K42" s="32">
        <f>IF('Log_working_2-way'!$D41="","",B42^('Log_working_2-way'!$D41))</f>
        <v>2.0633011023686705</v>
      </c>
      <c r="L42" s="37">
        <f t="shared" si="9"/>
        <v>0.51436031331592691</v>
      </c>
      <c r="M42" s="37">
        <f t="shared" si="10"/>
        <v>0.48563968668407315</v>
      </c>
      <c r="N42" s="38">
        <v>138</v>
      </c>
      <c r="O42" s="38">
        <f t="shared" si="11"/>
        <v>63.806451612903224</v>
      </c>
      <c r="P42" s="38">
        <f t="shared" si="12"/>
        <v>67.949238578680209</v>
      </c>
      <c r="Q42" s="38">
        <f t="shared" si="13"/>
        <v>70.050761421319791</v>
      </c>
      <c r="R42" s="38">
        <f t="shared" si="14"/>
        <v>74.193548387096769</v>
      </c>
      <c r="S42" s="39">
        <f t="shared" si="15"/>
        <v>-6.2443098084165669</v>
      </c>
      <c r="T42" s="39">
        <f t="shared" si="16"/>
        <v>-6.2443098084165598</v>
      </c>
      <c r="U42" t="s">
        <v>161</v>
      </c>
      <c r="V42" t="s">
        <v>150</v>
      </c>
      <c r="W42" t="s">
        <v>90</v>
      </c>
      <c r="X42" t="s">
        <v>168</v>
      </c>
      <c r="Y42" s="41"/>
    </row>
    <row r="43" spans="1:25" ht="15" x14ac:dyDescent="0.25">
      <c r="A43">
        <v>1.67</v>
      </c>
      <c r="B43">
        <v>2.2400000000000002</v>
      </c>
      <c r="C43" s="29">
        <f t="shared" si="0"/>
        <v>4.5230966638152292E-2</v>
      </c>
      <c r="D43" s="30">
        <f>IF(OR($A43="",$B43=""),"",A43*'MPTO_working_2-way'!$G42)</f>
        <v>1.7455357142857142</v>
      </c>
      <c r="E43" s="32">
        <f>IF(OR($A43="",$B43=""),"",B43*'MPTO_working_2-way'!$G42)</f>
        <v>2.3413173652694614</v>
      </c>
      <c r="F43" s="30">
        <f>IF(OR($A43="",$B43=""),"",'MPTO_working_2-way'!D42)</f>
        <v>1.7355479261389997</v>
      </c>
      <c r="G43" s="32">
        <f>IF(OR($A43="",$B43=""),"",'MPTO_working_2-way'!E42)</f>
        <v>2.3595307177999247</v>
      </c>
      <c r="H43" s="30">
        <f>IF(OR($A43="",$B43=""),"",'OddsRatio_working_2-way'!M42)</f>
        <v>1.7350663783939253</v>
      </c>
      <c r="I43" s="30">
        <f>IF(OR($A43="",$B43=""),"",'OddsRatio_working_2-way'!N42)</f>
        <v>2.3604213570275632</v>
      </c>
      <c r="J43" s="30">
        <f>IF('Log_working_2-way'!$D42="","",A43^('Log_working_2-way'!$D42))</f>
        <v>1.730497750630863</v>
      </c>
      <c r="K43" s="32">
        <f>IF('Log_working_2-way'!$D42="","",B43^('Log_working_2-way'!$D42))</f>
        <v>2.3689296087986125</v>
      </c>
      <c r="L43" s="37">
        <f t="shared" si="9"/>
        <v>0.57289002557544755</v>
      </c>
      <c r="M43" s="37">
        <f t="shared" si="10"/>
        <v>0.42710997442455234</v>
      </c>
      <c r="N43" s="38">
        <v>139</v>
      </c>
      <c r="O43" s="38">
        <f t="shared" si="11"/>
        <v>55.76646706586827</v>
      </c>
      <c r="P43" s="38">
        <f t="shared" si="12"/>
        <v>76.946428571428569</v>
      </c>
      <c r="Q43" s="38">
        <f t="shared" si="13"/>
        <v>62.053571428571423</v>
      </c>
      <c r="R43" s="38">
        <f t="shared" si="14"/>
        <v>83.233532934131745</v>
      </c>
      <c r="S43" s="39">
        <f t="shared" si="15"/>
        <v>-6.287104362703154</v>
      </c>
      <c r="T43" s="39">
        <f t="shared" si="16"/>
        <v>-6.2871043627031753</v>
      </c>
      <c r="U43" t="s">
        <v>89</v>
      </c>
      <c r="V43" t="s">
        <v>144</v>
      </c>
      <c r="W43" t="s">
        <v>90</v>
      </c>
      <c r="X43" t="s">
        <v>168</v>
      </c>
      <c r="Y43" s="41"/>
    </row>
    <row r="44" spans="1:25" ht="15" x14ac:dyDescent="0.25">
      <c r="A44">
        <v>1.88</v>
      </c>
      <c r="B44">
        <v>1.95</v>
      </c>
      <c r="C44" s="29">
        <f t="shared" si="0"/>
        <v>4.4735406437534042E-2</v>
      </c>
      <c r="D44" s="30">
        <f>IF(OR($A44="",$B44=""),"",A44*'MPTO_working_2-way'!$G43)</f>
        <v>1.9641025641025638</v>
      </c>
      <c r="E44" s="32">
        <f>IF(OR($A44="",$B44=""),"",B44*'MPTO_working_2-way'!$G43)</f>
        <v>2.0372340425531914</v>
      </c>
      <c r="F44" s="30">
        <f>IF(OR($A44="",$B44=""),"",'MPTO_working_2-way'!D43)</f>
        <v>1.9625267665952888</v>
      </c>
      <c r="G44" s="32">
        <f>IF(OR($A44="",$B44=""),"",'MPTO_working_2-way'!E43)</f>
        <v>2.0389321468298109</v>
      </c>
      <c r="H44" s="30">
        <f>IF(OR($A44="",$B44=""),"",'OddsRatio_working_2-way'!M43)</f>
        <v>1.9624530063715757</v>
      </c>
      <c r="I44" s="30">
        <f>IF(OR($A44="",$B44=""),"",'OddsRatio_working_2-way'!N43)</f>
        <v>2.0390117682420414</v>
      </c>
      <c r="J44" s="30">
        <f>IF('Log_working_2-way'!$D43="","",A44^('Log_working_2-way'!$D43))</f>
        <v>1.9617295659739398</v>
      </c>
      <c r="K44" s="32">
        <f>IF('Log_working_2-way'!$D43="","",B44^('Log_working_2-way'!$D43))</f>
        <v>2.0397933425150612</v>
      </c>
      <c r="L44" s="37">
        <f t="shared" si="9"/>
        <v>0.50913838120104449</v>
      </c>
      <c r="M44" s="37">
        <f t="shared" si="10"/>
        <v>0.49086161879895562</v>
      </c>
      <c r="N44" s="38">
        <v>140</v>
      </c>
      <c r="O44" s="38">
        <f t="shared" si="11"/>
        <v>65.531914893617014</v>
      </c>
      <c r="P44" s="38">
        <f t="shared" si="12"/>
        <v>68.205128205128219</v>
      </c>
      <c r="Q44" s="38">
        <f t="shared" si="13"/>
        <v>71.79487179487181</v>
      </c>
      <c r="R44" s="38">
        <f t="shared" si="14"/>
        <v>74.468085106382972</v>
      </c>
      <c r="S44" s="39">
        <f t="shared" si="15"/>
        <v>-6.2629569012547961</v>
      </c>
      <c r="T44" s="39">
        <f t="shared" si="16"/>
        <v>-6.2629569012547535</v>
      </c>
      <c r="U44" t="s">
        <v>159</v>
      </c>
      <c r="V44" t="s">
        <v>142</v>
      </c>
      <c r="W44" t="s">
        <v>90</v>
      </c>
      <c r="X44" t="s">
        <v>168</v>
      </c>
      <c r="Y44" s="41"/>
    </row>
    <row r="45" spans="1:25" ht="15" x14ac:dyDescent="0.25">
      <c r="A45">
        <v>2.0699999999999998</v>
      </c>
      <c r="B45">
        <v>1.83</v>
      </c>
      <c r="C45" s="29">
        <f t="shared" si="0"/>
        <v>2.9539874871307603E-2</v>
      </c>
      <c r="D45" s="30">
        <f>IF(OR($A45="",$B45=""),"",A45*'MPTO_working_2-way'!$G44)</f>
        <v>2.1311475409836067</v>
      </c>
      <c r="E45" s="32">
        <f>IF(OR($A45="",$B45=""),"",B45*'MPTO_working_2-way'!$G44)</f>
        <v>1.8840579710144929</v>
      </c>
      <c r="F45" s="30">
        <f>IF(OR($A45="",$B45=""),"",'MPTO_working_2-way'!D44)</f>
        <v>2.1352836729517204</v>
      </c>
      <c r="G45" s="32">
        <f>IF(OR($A45="",$B45=""),"",'MPTO_working_2-way'!E44)</f>
        <v>1.8808371192373576</v>
      </c>
      <c r="H45" s="30">
        <f>IF(OR($A45="",$B45=""),"",'OddsRatio_working_2-way'!M44)</f>
        <v>2.1354103339788768</v>
      </c>
      <c r="I45" s="30">
        <f>IF(OR($A45="",$B45=""),"",'OddsRatio_working_2-way'!N44)</f>
        <v>1.8807388571985679</v>
      </c>
      <c r="J45" s="30">
        <f>IF('Log_working_2-way'!$D44="","",A45^('Log_working_2-way'!$D44))</f>
        <v>2.137293622577233</v>
      </c>
      <c r="K45" s="32">
        <f>IF('Log_working_2-way'!$D44="","",B45^('Log_working_2-way'!$D44))</f>
        <v>1.8792804075818812</v>
      </c>
      <c r="L45" s="37">
        <f t="shared" si="9"/>
        <v>0.46923076923076917</v>
      </c>
      <c r="M45" s="37">
        <f t="shared" si="10"/>
        <v>0.53076923076923077</v>
      </c>
      <c r="N45" s="38">
        <v>141</v>
      </c>
      <c r="O45" s="38">
        <f t="shared" si="11"/>
        <v>72.884057971014499</v>
      </c>
      <c r="P45" s="38">
        <f t="shared" si="12"/>
        <v>63.950819672131153</v>
      </c>
      <c r="Q45" s="38">
        <f t="shared" si="13"/>
        <v>77.049180327868839</v>
      </c>
      <c r="R45" s="38">
        <f t="shared" si="14"/>
        <v>68.115942028985515</v>
      </c>
      <c r="S45" s="39">
        <f t="shared" si="15"/>
        <v>-4.1651223568543401</v>
      </c>
      <c r="T45" s="39">
        <f t="shared" si="16"/>
        <v>-4.1651223568543614</v>
      </c>
      <c r="U45" t="s">
        <v>77</v>
      </c>
      <c r="V45" t="s">
        <v>93</v>
      </c>
      <c r="W45" t="s">
        <v>87</v>
      </c>
      <c r="X45" t="s">
        <v>169</v>
      </c>
      <c r="Y45" s="41"/>
    </row>
    <row r="46" spans="1:25" s="35" customFormat="1" ht="15" x14ac:dyDescent="0.25">
      <c r="A46">
        <v>2.23</v>
      </c>
      <c r="B46">
        <v>1.71</v>
      </c>
      <c r="C46" s="29">
        <f t="shared" si="0"/>
        <v>3.3225814910969431E-2</v>
      </c>
      <c r="D46" s="30">
        <f>IF(OR($A46="",$B46=""),"",A46*'MPTO_working_2-way'!$G45)</f>
        <v>2.3040935672514617</v>
      </c>
      <c r="E46" s="32">
        <f>IF(OR($A46="",$B46=""),"",B46*'MPTO_working_2-way'!$G45)</f>
        <v>1.7668161434977576</v>
      </c>
      <c r="F46" s="30">
        <f>IF(OR($A46="",$B46=""),"",'MPTO_working_2-way'!D45)</f>
        <v>2.315792669966295</v>
      </c>
      <c r="G46" s="32">
        <f>IF(OR($A46="",$B46=""),"",'MPTO_working_2-way'!E45)</f>
        <v>1.7599981538319522</v>
      </c>
      <c r="H46" s="30">
        <f>IF(OR($A46="",$B46=""),"",'OddsRatio_working_2-way'!M45)</f>
        <v>2.3162045305336028</v>
      </c>
      <c r="I46" s="30">
        <f>IF(OR($A46="",$B46=""),"",'OddsRatio_working_2-way'!N45)</f>
        <v>1.7597603387632996</v>
      </c>
      <c r="J46" s="30">
        <f>IF('Log_working_2-way'!$D45="","",A46^('Log_working_2-way'!$D45))</f>
        <v>2.3215866387713424</v>
      </c>
      <c r="K46" s="32">
        <f>IF('Log_working_2-way'!$D45="","",B46^('Log_working_2-way'!$D45))</f>
        <v>1.7566662454529891</v>
      </c>
      <c r="L46" s="37">
        <f t="shared" si="9"/>
        <v>0.43401015228426398</v>
      </c>
      <c r="M46" s="37">
        <f t="shared" si="10"/>
        <v>0.56598984771573613</v>
      </c>
      <c r="N46" s="38">
        <v>142</v>
      </c>
      <c r="O46" s="38">
        <f t="shared" si="11"/>
        <v>78.32286995515696</v>
      </c>
      <c r="P46" s="38">
        <f t="shared" si="12"/>
        <v>58.959064327485372</v>
      </c>
      <c r="Q46" s="38">
        <f t="shared" si="13"/>
        <v>83.040935672514621</v>
      </c>
      <c r="R46" s="38">
        <f t="shared" si="14"/>
        <v>63.677130044843054</v>
      </c>
      <c r="S46" s="39">
        <f t="shared" si="15"/>
        <v>-4.7180657173576606</v>
      </c>
      <c r="T46" s="39">
        <f t="shared" si="16"/>
        <v>-4.7180657173576819</v>
      </c>
      <c r="U46" t="s">
        <v>81</v>
      </c>
      <c r="V46" t="s">
        <v>71</v>
      </c>
      <c r="W46" t="s">
        <v>87</v>
      </c>
      <c r="X46" t="s">
        <v>169</v>
      </c>
      <c r="Y46" s="41"/>
    </row>
    <row r="47" spans="1:25" ht="15" x14ac:dyDescent="0.25">
      <c r="A47">
        <v>1.74</v>
      </c>
      <c r="B47">
        <v>2.1800000000000002</v>
      </c>
      <c r="C47" s="29">
        <f t="shared" si="0"/>
        <v>3.3428240008436028E-2</v>
      </c>
      <c r="D47" s="30">
        <f>IF(OR($A47="",$B47=""),"",A47*'MPTO_working_2-way'!$G46)</f>
        <v>1.7981651376146788</v>
      </c>
      <c r="E47" s="32">
        <f>IF(OR($A47="",$B47=""),"",B47*'MPTO_working_2-way'!$G46)</f>
        <v>2.2528735632183907</v>
      </c>
      <c r="F47" s="30">
        <f>IF(OR($A47="",$B47=""),"",'MPTO_working_2-way'!D46)</f>
        <v>1.7921194368326561</v>
      </c>
      <c r="G47" s="32">
        <f>IF(OR($A47="",$B47=""),"",'MPTO_working_2-way'!E46)</f>
        <v>2.2624358821424311</v>
      </c>
      <c r="H47" s="30">
        <f>IF(OR($A47="",$B47=""),"",'OddsRatio_working_2-way'!M46)</f>
        <v>1.7919082295744857</v>
      </c>
      <c r="I47" s="30">
        <f>IF(OR($A47="",$B47=""),"",'OddsRatio_working_2-way'!N46)</f>
        <v>2.26277258229445</v>
      </c>
      <c r="J47" s="30">
        <f>IF('Log_working_2-way'!$D46="","",A47^('Log_working_2-way'!$D46))</f>
        <v>1.7891643629660847</v>
      </c>
      <c r="K47" s="32">
        <f>IF('Log_working_2-way'!$D46="","",B47^('Log_working_2-way'!$D46))</f>
        <v>2.2671631499443738</v>
      </c>
      <c r="L47" s="37">
        <f t="shared" si="9"/>
        <v>0.55612244897959184</v>
      </c>
      <c r="M47" s="37">
        <f t="shared" si="10"/>
        <v>0.44387755102040816</v>
      </c>
      <c r="N47" s="38">
        <v>143</v>
      </c>
      <c r="O47" s="38">
        <f t="shared" si="11"/>
        <v>60.81609195402298</v>
      </c>
      <c r="P47" s="38">
        <f t="shared" si="12"/>
        <v>77.403669724770637</v>
      </c>
      <c r="Q47" s="38">
        <f t="shared" si="13"/>
        <v>65.596330275229349</v>
      </c>
      <c r="R47" s="38">
        <f t="shared" si="14"/>
        <v>82.183908045977006</v>
      </c>
      <c r="S47" s="39">
        <f t="shared" si="15"/>
        <v>-4.7802383212063688</v>
      </c>
      <c r="T47" s="39">
        <f t="shared" si="16"/>
        <v>-4.7802383212063688</v>
      </c>
      <c r="U47" t="s">
        <v>167</v>
      </c>
      <c r="V47" t="s">
        <v>76</v>
      </c>
      <c r="W47" t="s">
        <v>87</v>
      </c>
      <c r="X47" t="s">
        <v>169</v>
      </c>
      <c r="Y47" s="41"/>
    </row>
    <row r="48" spans="1:25" ht="15" x14ac:dyDescent="0.25">
      <c r="A48">
        <v>2.0699999999999998</v>
      </c>
      <c r="B48">
        <v>1.81</v>
      </c>
      <c r="C48" s="29">
        <f t="shared" si="0"/>
        <v>3.5577975284917462E-2</v>
      </c>
      <c r="D48" s="30">
        <f>IF(OR($A48="",$B48=""),"",A48*'MPTO_working_2-way'!$G47)</f>
        <v>2.1436464088397789</v>
      </c>
      <c r="E48" s="32">
        <f>IF(OR($A48="",$B48=""),"",B48*'MPTO_working_2-way'!$G47)</f>
        <v>1.8743961352657006</v>
      </c>
      <c r="F48" s="30">
        <f>IF(OR($A48="",$B48=""),"",'MPTO_working_2-way'!D47)</f>
        <v>2.1491381535549374</v>
      </c>
      <c r="G48" s="32">
        <f>IF(OR($A48="",$B48=""),"",'MPTO_working_2-way'!E47)</f>
        <v>1.8702173858786533</v>
      </c>
      <c r="H48" s="30">
        <f>IF(OR($A48="",$B48=""),"",'OddsRatio_working_2-way'!M47)</f>
        <v>2.1493422703098441</v>
      </c>
      <c r="I48" s="30">
        <f>IF(OR($A48="",$B48=""),"",'OddsRatio_working_2-way'!N47)</f>
        <v>1.8700628401410975</v>
      </c>
      <c r="J48" s="30">
        <f>IF('Log_working_2-way'!$D47="","",A48^('Log_working_2-way'!$D47))</f>
        <v>2.1518584594506485</v>
      </c>
      <c r="K48" s="32">
        <f>IF('Log_working_2-way'!$D47="","",B48^('Log_working_2-way'!$D47))</f>
        <v>1.8681622223592078</v>
      </c>
      <c r="L48" s="37">
        <f t="shared" si="9"/>
        <v>0.46649484536082475</v>
      </c>
      <c r="M48" s="37">
        <f t="shared" si="10"/>
        <v>0.53350515463917525</v>
      </c>
      <c r="N48" s="38">
        <v>144</v>
      </c>
      <c r="O48" s="38">
        <f t="shared" si="11"/>
        <v>74.434782608695656</v>
      </c>
      <c r="P48" s="38">
        <f t="shared" si="12"/>
        <v>64.44198895027624</v>
      </c>
      <c r="Q48" s="38">
        <f t="shared" si="13"/>
        <v>79.55801104972376</v>
      </c>
      <c r="R48" s="38">
        <f t="shared" si="14"/>
        <v>69.565217391304358</v>
      </c>
      <c r="S48" s="39">
        <f t="shared" si="15"/>
        <v>-5.1232284410281039</v>
      </c>
      <c r="T48" s="39">
        <f t="shared" si="16"/>
        <v>-5.1232284410281181</v>
      </c>
      <c r="U48" t="s">
        <v>83</v>
      </c>
      <c r="V48" t="s">
        <v>72</v>
      </c>
      <c r="W48" t="s">
        <v>87</v>
      </c>
      <c r="X48" t="s">
        <v>169</v>
      </c>
      <c r="Y48" s="41"/>
    </row>
    <row r="49" spans="1:25" ht="15" x14ac:dyDescent="0.25">
      <c r="A49">
        <v>2.12</v>
      </c>
      <c r="B49">
        <v>1.78</v>
      </c>
      <c r="C49" s="29">
        <f t="shared" si="0"/>
        <v>3.3495866016535869E-2</v>
      </c>
      <c r="D49" s="30">
        <f>IF(OR($A49="",$B49=""),"",A49*'MPTO_working_2-way'!$G48)</f>
        <v>2.191011235955056</v>
      </c>
      <c r="E49" s="32">
        <f>IF(OR($A49="",$B49=""),"",B49*'MPTO_working_2-way'!$G48)</f>
        <v>1.8396226415094339</v>
      </c>
      <c r="F49" s="30">
        <f>IF(OR($A49="",$B49=""),"",'MPTO_working_2-way'!D48)</f>
        <v>2.1980428704566637</v>
      </c>
      <c r="G49" s="32">
        <f>IF(OR($A49="",$B49=""),"",'MPTO_working_2-way'!E48)</f>
        <v>1.8346946713341112</v>
      </c>
      <c r="H49" s="30">
        <f>IF(OR($A49="",$B49=""),"",'OddsRatio_working_2-way'!M48)</f>
        <v>2.1982893790305562</v>
      </c>
      <c r="I49" s="30">
        <f>IF(OR($A49="",$B49=""),"",'OddsRatio_working_2-way'!N48)</f>
        <v>1.83452296039628</v>
      </c>
      <c r="J49" s="30">
        <f>IF('Log_working_2-way'!$D48="","",A49^('Log_working_2-way'!$D48))</f>
        <v>2.2015102621380289</v>
      </c>
      <c r="K49" s="32">
        <f>IF('Log_working_2-way'!$D48="","",B49^('Log_working_2-way'!$D48))</f>
        <v>1.8322858584832242</v>
      </c>
      <c r="L49" s="37">
        <f t="shared" si="9"/>
        <v>0.45641025641025645</v>
      </c>
      <c r="M49" s="37">
        <f t="shared" si="10"/>
        <v>0.54358974358974366</v>
      </c>
      <c r="N49" s="38">
        <v>145</v>
      </c>
      <c r="O49" s="38">
        <f t="shared" si="11"/>
        <v>76.603773584905667</v>
      </c>
      <c r="P49" s="38">
        <f t="shared" si="12"/>
        <v>63.539325842696648</v>
      </c>
      <c r="Q49" s="38">
        <f t="shared" si="13"/>
        <v>81.460674157303373</v>
      </c>
      <c r="R49" s="38">
        <f t="shared" si="14"/>
        <v>68.396226415094333</v>
      </c>
      <c r="S49" s="39">
        <f t="shared" si="15"/>
        <v>-4.8569005723977057</v>
      </c>
      <c r="T49" s="39">
        <f t="shared" si="16"/>
        <v>-4.8569005723976844</v>
      </c>
      <c r="U49" t="s">
        <v>73</v>
      </c>
      <c r="V49" t="s">
        <v>86</v>
      </c>
      <c r="W49" t="s">
        <v>87</v>
      </c>
      <c r="X49" t="s">
        <v>169</v>
      </c>
      <c r="Y49" s="41"/>
    </row>
    <row r="50" spans="1:25" ht="15" x14ac:dyDescent="0.25">
      <c r="A50">
        <v>1.85</v>
      </c>
      <c r="B50">
        <v>2.0499999999999998</v>
      </c>
      <c r="C50" s="29">
        <f t="shared" si="0"/>
        <v>2.8345418589321048E-2</v>
      </c>
      <c r="D50" s="30">
        <f>IF(OR($A50="",$B50=""),"",A50*'MPTO_working_2-way'!$G49)</f>
        <v>1.902439024390244</v>
      </c>
      <c r="E50" s="32">
        <f>IF(OR($A50="",$B50=""),"",B50*'MPTO_working_2-way'!$G49)</f>
        <v>2.1081081081081079</v>
      </c>
      <c r="F50" s="30">
        <f>IF(OR($A50="",$B50=""),"",'MPTO_working_2-way'!D49)</f>
        <v>1.8998121477770822</v>
      </c>
      <c r="G50" s="32">
        <f>IF(OR($A50="",$B50=""),"",'MPTO_working_2-way'!E49)</f>
        <v>2.1113430758524703</v>
      </c>
      <c r="H50" s="30">
        <f>IF(OR($A50="",$B50=""),"",'OddsRatio_working_2-way'!M49)</f>
        <v>1.8997354108424378</v>
      </c>
      <c r="I50" s="30">
        <f>IF(OR($A50="",$B50=""),"",'OddsRatio_working_2-way'!N49)</f>
        <v>2.1114378604524222</v>
      </c>
      <c r="J50" s="30">
        <f>IF('Log_working_2-way'!$D49="","",A50^('Log_working_2-way'!$D49))</f>
        <v>1.8985467665018629</v>
      </c>
      <c r="K50" s="32">
        <f>IF('Log_working_2-way'!$D49="","",B50^('Log_working_2-way'!$D49))</f>
        <v>2.1129081281913611</v>
      </c>
      <c r="L50" s="37">
        <f t="shared" si="9"/>
        <v>0.52564102564102555</v>
      </c>
      <c r="M50" s="37">
        <f t="shared" si="10"/>
        <v>0.47435897435897439</v>
      </c>
      <c r="N50" s="38">
        <v>146</v>
      </c>
      <c r="O50" s="38">
        <f t="shared" si="11"/>
        <v>67.081081081081081</v>
      </c>
      <c r="P50" s="38">
        <f t="shared" si="12"/>
        <v>74.780487804878035</v>
      </c>
      <c r="Q50" s="38">
        <f t="shared" si="13"/>
        <v>71.219512195121965</v>
      </c>
      <c r="R50" s="38">
        <f t="shared" si="14"/>
        <v>78.918918918918905</v>
      </c>
      <c r="S50" s="39">
        <f t="shared" si="15"/>
        <v>-4.138431114040884</v>
      </c>
      <c r="T50" s="39">
        <f t="shared" si="16"/>
        <v>-4.1384311140408698</v>
      </c>
      <c r="U50" t="s">
        <v>80</v>
      </c>
      <c r="V50" t="s">
        <v>78</v>
      </c>
      <c r="W50" t="s">
        <v>87</v>
      </c>
      <c r="X50" t="s">
        <v>169</v>
      </c>
      <c r="Y50" s="41"/>
    </row>
    <row r="51" spans="1:25" ht="15" x14ac:dyDescent="0.25">
      <c r="A51"/>
      <c r="B51"/>
      <c r="C51" s="29"/>
      <c r="D51" s="30"/>
      <c r="E51" s="32"/>
      <c r="F51" s="30"/>
      <c r="G51" s="32"/>
      <c r="H51" s="30"/>
      <c r="I51" s="30"/>
      <c r="J51" s="30"/>
      <c r="K51" s="32"/>
      <c r="L51" s="37"/>
      <c r="M51" s="37"/>
      <c r="N51" s="38"/>
      <c r="O51" s="38"/>
      <c r="P51" s="38"/>
      <c r="Q51" s="38"/>
      <c r="R51" s="38"/>
      <c r="S51" s="39"/>
      <c r="T51" s="39"/>
      <c r="U51"/>
      <c r="V51"/>
      <c r="W51"/>
      <c r="X51" s="48"/>
      <c r="Y51" s="41"/>
    </row>
    <row r="52" spans="1:25" ht="15" x14ac:dyDescent="0.25">
      <c r="A52"/>
      <c r="B52"/>
      <c r="C52" s="29"/>
      <c r="D52" s="30"/>
      <c r="E52" s="32"/>
      <c r="F52" s="30"/>
      <c r="G52" s="32"/>
      <c r="H52" s="30"/>
      <c r="I52" s="30"/>
      <c r="J52" s="30"/>
      <c r="K52" s="32"/>
      <c r="L52" s="37"/>
      <c r="M52" s="37"/>
      <c r="N52" s="38"/>
      <c r="O52" s="38"/>
      <c r="P52" s="38"/>
      <c r="Q52" s="38"/>
      <c r="R52" s="38"/>
      <c r="S52" s="39"/>
      <c r="T52" s="39"/>
      <c r="U52"/>
      <c r="V52"/>
      <c r="W52"/>
      <c r="X52" s="48"/>
      <c r="Y52" s="41"/>
    </row>
    <row r="53" spans="1:25" s="35" customFormat="1" ht="15" x14ac:dyDescent="0.25">
      <c r="A53"/>
      <c r="B53"/>
      <c r="C53" s="29"/>
      <c r="D53" s="30"/>
      <c r="E53" s="32"/>
      <c r="F53" s="30"/>
      <c r="G53" s="32"/>
      <c r="H53" s="30"/>
      <c r="I53" s="30"/>
      <c r="J53" s="30"/>
      <c r="K53" s="32"/>
      <c r="L53" s="37"/>
      <c r="M53" s="37"/>
      <c r="N53" s="38"/>
      <c r="O53" s="38"/>
      <c r="P53" s="38"/>
      <c r="Q53" s="38"/>
      <c r="R53" s="38"/>
      <c r="S53" s="39"/>
      <c r="T53" s="39"/>
      <c r="U53"/>
      <c r="V53"/>
      <c r="W53"/>
      <c r="X53" s="48"/>
      <c r="Y53" s="41"/>
    </row>
    <row r="54" spans="1:25" ht="15" x14ac:dyDescent="0.25">
      <c r="A54"/>
      <c r="B54"/>
      <c r="C54" s="29"/>
      <c r="D54" s="30"/>
      <c r="E54" s="32"/>
      <c r="F54" s="30"/>
      <c r="G54" s="32"/>
      <c r="H54" s="30"/>
      <c r="I54" s="30"/>
      <c r="J54" s="30"/>
      <c r="K54" s="32"/>
      <c r="L54" s="37"/>
      <c r="M54" s="37"/>
      <c r="N54" s="38"/>
      <c r="O54" s="38"/>
      <c r="P54" s="38"/>
      <c r="Q54" s="38"/>
      <c r="R54" s="38"/>
      <c r="S54" s="39"/>
      <c r="T54" s="39"/>
      <c r="U54"/>
      <c r="V54"/>
      <c r="W54"/>
      <c r="X54" s="48"/>
      <c r="Y54" s="41"/>
    </row>
    <row r="55" spans="1:25" ht="15" x14ac:dyDescent="0.25">
      <c r="A55"/>
      <c r="B55"/>
      <c r="C55" s="29"/>
      <c r="D55" s="30"/>
      <c r="E55" s="32"/>
      <c r="F55" s="30"/>
      <c r="G55" s="32"/>
      <c r="H55" s="30"/>
      <c r="I55" s="30"/>
      <c r="J55" s="30"/>
      <c r="K55" s="32"/>
      <c r="L55" s="37"/>
      <c r="M55" s="37"/>
      <c r="N55" s="38"/>
      <c r="O55" s="38"/>
      <c r="P55" s="38"/>
      <c r="Q55" s="38"/>
      <c r="R55" s="38"/>
      <c r="S55" s="39"/>
      <c r="T55" s="39"/>
      <c r="U55"/>
      <c r="V55"/>
      <c r="W55"/>
      <c r="X55" s="48"/>
      <c r="Y55" s="41"/>
    </row>
    <row r="56" spans="1:25" ht="15" x14ac:dyDescent="0.25">
      <c r="A56"/>
      <c r="B56"/>
      <c r="C56" s="29"/>
      <c r="D56" s="30"/>
      <c r="E56" s="32"/>
      <c r="F56" s="30"/>
      <c r="G56" s="32"/>
      <c r="H56" s="30"/>
      <c r="I56" s="30"/>
      <c r="J56" s="30"/>
      <c r="K56" s="32"/>
      <c r="L56" s="37"/>
      <c r="M56" s="37"/>
      <c r="N56" s="38"/>
      <c r="O56" s="38"/>
      <c r="P56" s="38"/>
      <c r="Q56" s="38"/>
      <c r="R56" s="38"/>
      <c r="S56" s="39"/>
      <c r="T56" s="39"/>
      <c r="U56"/>
      <c r="V56"/>
      <c r="W56"/>
      <c r="X56" s="48"/>
      <c r="Y56" s="41"/>
    </row>
    <row r="57" spans="1:25" ht="15" x14ac:dyDescent="0.25">
      <c r="A57"/>
      <c r="B57"/>
      <c r="C57" s="29"/>
      <c r="D57" s="30"/>
      <c r="E57" s="32"/>
      <c r="F57" s="30"/>
      <c r="G57" s="32"/>
      <c r="H57" s="30"/>
      <c r="I57" s="30"/>
      <c r="J57" s="30"/>
      <c r="K57" s="32"/>
      <c r="L57" s="37"/>
      <c r="M57" s="37"/>
      <c r="N57" s="38"/>
      <c r="O57" s="38"/>
      <c r="P57" s="38"/>
      <c r="Q57" s="38"/>
      <c r="R57" s="38"/>
      <c r="S57" s="39"/>
      <c r="T57" s="39"/>
      <c r="U57"/>
      <c r="V57"/>
      <c r="W57"/>
      <c r="X57" s="48"/>
      <c r="Y57" s="41"/>
    </row>
    <row r="58" spans="1:25" ht="15" x14ac:dyDescent="0.25">
      <c r="A58"/>
      <c r="B58"/>
      <c r="C58" s="29"/>
      <c r="D58" s="30"/>
      <c r="E58" s="32"/>
      <c r="F58" s="30"/>
      <c r="G58" s="32"/>
      <c r="H58" s="30"/>
      <c r="I58" s="30"/>
      <c r="J58" s="30"/>
      <c r="K58" s="32"/>
      <c r="L58" s="37"/>
      <c r="M58" s="37"/>
      <c r="N58" s="38"/>
      <c r="O58" s="38"/>
      <c r="P58" s="38"/>
      <c r="Q58" s="38"/>
      <c r="R58" s="38"/>
      <c r="S58" s="39"/>
      <c r="T58" s="39"/>
      <c r="U58"/>
      <c r="V58"/>
      <c r="W58"/>
      <c r="X58" s="48"/>
      <c r="Y58" s="41"/>
    </row>
    <row r="59" spans="1:25" ht="15" x14ac:dyDescent="0.25">
      <c r="A59"/>
      <c r="B59"/>
      <c r="C59" s="29"/>
      <c r="D59" s="30"/>
      <c r="E59" s="32"/>
      <c r="F59" s="30"/>
      <c r="G59" s="32"/>
      <c r="H59" s="30"/>
      <c r="I59" s="30"/>
      <c r="J59" s="30"/>
      <c r="K59" s="32"/>
      <c r="L59" s="37"/>
      <c r="M59" s="37"/>
      <c r="N59" s="38"/>
      <c r="O59" s="38"/>
      <c r="P59" s="38"/>
      <c r="Q59" s="38"/>
      <c r="R59" s="38"/>
      <c r="S59" s="39"/>
      <c r="T59" s="39"/>
      <c r="U59"/>
      <c r="V59"/>
      <c r="W59"/>
      <c r="X59" s="48"/>
      <c r="Y59" s="41"/>
    </row>
    <row r="60" spans="1:25" s="35" customFormat="1" ht="15" x14ac:dyDescent="0.25">
      <c r="A60"/>
      <c r="B60"/>
      <c r="C60" s="29"/>
      <c r="D60" s="30"/>
      <c r="E60" s="32"/>
      <c r="F60" s="30"/>
      <c r="G60" s="32"/>
      <c r="H60" s="30"/>
      <c r="I60" s="30"/>
      <c r="J60" s="30"/>
      <c r="K60" s="32"/>
      <c r="L60" s="37"/>
      <c r="M60" s="37"/>
      <c r="N60" s="38"/>
      <c r="O60" s="38"/>
      <c r="P60" s="38"/>
      <c r="Q60" s="38"/>
      <c r="R60" s="38"/>
      <c r="S60" s="39"/>
      <c r="T60" s="39"/>
      <c r="U60"/>
      <c r="V60"/>
      <c r="W60"/>
      <c r="X60" s="48"/>
      <c r="Y60" s="41"/>
    </row>
    <row r="61" spans="1:25" ht="15" x14ac:dyDescent="0.25">
      <c r="A61"/>
      <c r="B61"/>
      <c r="C61" s="29"/>
      <c r="D61" s="30"/>
      <c r="E61" s="32"/>
      <c r="F61" s="30"/>
      <c r="G61" s="32"/>
      <c r="H61" s="30"/>
      <c r="I61" s="30"/>
      <c r="J61" s="30"/>
      <c r="K61" s="32"/>
      <c r="L61" s="37"/>
      <c r="M61" s="37"/>
      <c r="N61" s="38"/>
      <c r="O61" s="38"/>
      <c r="P61" s="38"/>
      <c r="Q61" s="38"/>
      <c r="R61" s="38"/>
      <c r="S61" s="39"/>
      <c r="T61" s="39"/>
      <c r="U61"/>
      <c r="V61"/>
      <c r="W61"/>
      <c r="X61" s="48"/>
      <c r="Y61" s="41"/>
    </row>
    <row r="62" spans="1:25" ht="15" x14ac:dyDescent="0.25">
      <c r="A62"/>
      <c r="B62"/>
      <c r="C62" s="29"/>
      <c r="D62" s="30"/>
      <c r="E62" s="32"/>
      <c r="F62" s="30"/>
      <c r="G62" s="32"/>
      <c r="H62" s="30"/>
      <c r="I62" s="30"/>
      <c r="J62" s="30"/>
      <c r="K62" s="32"/>
      <c r="L62" s="37"/>
      <c r="M62" s="37"/>
      <c r="N62" s="38"/>
      <c r="O62" s="38"/>
      <c r="P62" s="38"/>
      <c r="Q62" s="38"/>
      <c r="R62" s="38"/>
      <c r="S62" s="39"/>
      <c r="T62" s="39"/>
      <c r="U62"/>
      <c r="V62"/>
      <c r="W62"/>
      <c r="X62" s="48"/>
      <c r="Y62" s="41"/>
    </row>
    <row r="63" spans="1:25" s="50" customFormat="1" ht="15" x14ac:dyDescent="0.25">
      <c r="A63"/>
      <c r="B63"/>
      <c r="C63" s="29"/>
      <c r="D63" s="30"/>
      <c r="E63" s="32"/>
      <c r="F63" s="30"/>
      <c r="G63" s="32"/>
      <c r="H63" s="30"/>
      <c r="I63" s="30"/>
      <c r="J63" s="30"/>
      <c r="K63" s="32"/>
      <c r="L63" s="37"/>
      <c r="M63" s="37"/>
      <c r="N63" s="38"/>
      <c r="O63" s="38"/>
      <c r="P63" s="38"/>
      <c r="Q63" s="38"/>
      <c r="R63" s="38"/>
      <c r="S63" s="39"/>
      <c r="T63" s="39"/>
      <c r="U63"/>
      <c r="V63"/>
      <c r="W63"/>
      <c r="X63" s="48"/>
      <c r="Y63" s="51"/>
    </row>
    <row r="64" spans="1:25" ht="15" x14ac:dyDescent="0.25">
      <c r="A64"/>
      <c r="B64"/>
      <c r="C64" s="29"/>
      <c r="D64" s="30"/>
      <c r="E64" s="32"/>
      <c r="F64" s="30"/>
      <c r="G64" s="32"/>
      <c r="H64" s="30"/>
      <c r="I64" s="30"/>
      <c r="J64" s="30"/>
      <c r="K64" s="32"/>
      <c r="L64" s="37"/>
      <c r="M64" s="37"/>
      <c r="N64" s="38"/>
      <c r="O64" s="38"/>
      <c r="P64" s="38"/>
      <c r="Q64" s="38"/>
      <c r="R64" s="38"/>
      <c r="S64" s="39"/>
      <c r="T64" s="39"/>
      <c r="U64"/>
      <c r="V64"/>
      <c r="W64"/>
      <c r="X64" s="48"/>
      <c r="Y64" s="41"/>
    </row>
    <row r="65" spans="1:25" ht="15" x14ac:dyDescent="0.25">
      <c r="A65"/>
      <c r="B65"/>
      <c r="C65" s="29"/>
      <c r="D65" s="30"/>
      <c r="E65" s="32"/>
      <c r="F65" s="30"/>
      <c r="G65" s="32"/>
      <c r="H65" s="30"/>
      <c r="I65" s="30"/>
      <c r="J65" s="30"/>
      <c r="K65" s="32"/>
      <c r="L65" s="37"/>
      <c r="M65" s="37"/>
      <c r="N65" s="38"/>
      <c r="O65" s="38"/>
      <c r="P65" s="38"/>
      <c r="Q65" s="38"/>
      <c r="R65" s="38"/>
      <c r="S65" s="39"/>
      <c r="T65" s="39"/>
      <c r="U65"/>
      <c r="V65"/>
      <c r="W65"/>
      <c r="X65" s="48"/>
      <c r="Y65" s="41"/>
    </row>
    <row r="66" spans="1:25" ht="15" x14ac:dyDescent="0.25">
      <c r="A66"/>
      <c r="B66"/>
      <c r="C66" s="29"/>
      <c r="D66" s="30"/>
      <c r="E66" s="32"/>
      <c r="F66" s="30"/>
      <c r="G66" s="32"/>
      <c r="H66" s="30"/>
      <c r="I66" s="30"/>
      <c r="J66" s="30"/>
      <c r="K66" s="32"/>
      <c r="L66" s="37"/>
      <c r="M66" s="37"/>
      <c r="N66" s="38"/>
      <c r="O66" s="38"/>
      <c r="P66" s="38"/>
      <c r="Q66" s="38"/>
      <c r="R66" s="38"/>
      <c r="S66" s="39"/>
      <c r="T66" s="39"/>
      <c r="U66"/>
      <c r="V66"/>
      <c r="W66"/>
      <c r="X66" s="48"/>
      <c r="Y66" s="41"/>
    </row>
    <row r="67" spans="1:25" ht="15" x14ac:dyDescent="0.25">
      <c r="A67"/>
      <c r="B67"/>
      <c r="C67" s="29"/>
      <c r="D67" s="30"/>
      <c r="E67" s="32"/>
      <c r="F67" s="30"/>
      <c r="G67" s="32"/>
      <c r="H67" s="30"/>
      <c r="I67" s="30"/>
      <c r="J67" s="30"/>
      <c r="K67" s="32"/>
      <c r="L67" s="37"/>
      <c r="M67" s="37"/>
      <c r="N67" s="38"/>
      <c r="O67" s="38"/>
      <c r="P67" s="38"/>
      <c r="Q67" s="38"/>
      <c r="R67" s="38"/>
      <c r="S67" s="39"/>
      <c r="T67" s="39"/>
      <c r="U67"/>
      <c r="V67"/>
      <c r="W67"/>
      <c r="X67" s="48"/>
      <c r="Y67" s="41"/>
    </row>
    <row r="68" spans="1:25" ht="15" x14ac:dyDescent="0.25">
      <c r="A68"/>
      <c r="B68"/>
      <c r="C68" s="29"/>
      <c r="D68" s="30"/>
      <c r="E68" s="32"/>
      <c r="F68" s="30"/>
      <c r="G68" s="32"/>
      <c r="H68" s="30"/>
      <c r="I68" s="30"/>
      <c r="J68" s="30"/>
      <c r="K68" s="32"/>
      <c r="L68" s="37"/>
      <c r="M68" s="37"/>
      <c r="N68" s="38"/>
      <c r="O68" s="38"/>
      <c r="P68" s="38"/>
      <c r="Q68" s="38"/>
      <c r="R68" s="38"/>
      <c r="S68" s="39"/>
      <c r="T68" s="39"/>
      <c r="U68"/>
      <c r="V68"/>
      <c r="W68"/>
      <c r="X68" s="48"/>
      <c r="Y68" s="41"/>
    </row>
    <row r="69" spans="1:25" ht="15" x14ac:dyDescent="0.25">
      <c r="A69"/>
      <c r="B69"/>
      <c r="C69" s="29"/>
      <c r="D69" s="30"/>
      <c r="E69" s="32"/>
      <c r="F69" s="30"/>
      <c r="G69" s="32"/>
      <c r="H69" s="30"/>
      <c r="I69" s="30"/>
      <c r="J69" s="30"/>
      <c r="K69" s="32"/>
      <c r="L69" s="37"/>
      <c r="M69" s="37"/>
      <c r="N69" s="38"/>
      <c r="O69" s="38"/>
      <c r="P69" s="38"/>
      <c r="Q69" s="38"/>
      <c r="R69" s="38"/>
      <c r="S69" s="39"/>
      <c r="T69" s="39"/>
      <c r="U69"/>
      <c r="V69"/>
      <c r="W69"/>
      <c r="X69" s="48"/>
      <c r="Y69" s="41"/>
    </row>
    <row r="70" spans="1:25" ht="15" x14ac:dyDescent="0.25">
      <c r="A70"/>
      <c r="B70"/>
      <c r="C70" s="29"/>
      <c r="D70" s="30"/>
      <c r="E70" s="32"/>
      <c r="F70" s="30"/>
      <c r="G70" s="32"/>
      <c r="H70" s="30"/>
      <c r="I70" s="30"/>
      <c r="J70" s="30"/>
      <c r="K70" s="32"/>
      <c r="L70" s="37"/>
      <c r="M70" s="37"/>
      <c r="N70" s="38"/>
      <c r="O70" s="38"/>
      <c r="P70" s="38"/>
      <c r="Q70" s="38"/>
      <c r="R70" s="38"/>
      <c r="S70" s="39"/>
      <c r="T70" s="39"/>
      <c r="U70"/>
      <c r="V70"/>
      <c r="W70"/>
      <c r="X70" s="48"/>
      <c r="Y70" s="41"/>
    </row>
    <row r="71" spans="1:25" ht="15" x14ac:dyDescent="0.25">
      <c r="A71"/>
      <c r="B71"/>
      <c r="C71" s="29"/>
      <c r="D71" s="30"/>
      <c r="E71" s="32"/>
      <c r="F71" s="30"/>
      <c r="G71" s="32"/>
      <c r="H71" s="30"/>
      <c r="I71" s="30"/>
      <c r="J71" s="30"/>
      <c r="K71" s="32"/>
      <c r="L71" s="37"/>
      <c r="M71" s="37"/>
      <c r="N71" s="38"/>
      <c r="O71" s="38"/>
      <c r="P71" s="38"/>
      <c r="Q71" s="38"/>
      <c r="R71" s="38"/>
      <c r="S71" s="39"/>
      <c r="T71" s="39"/>
      <c r="U71"/>
      <c r="V71"/>
      <c r="W71"/>
      <c r="X71" s="48"/>
      <c r="Y71" s="41"/>
    </row>
    <row r="72" spans="1:25" ht="15" x14ac:dyDescent="0.25">
      <c r="A72"/>
      <c r="B72"/>
      <c r="C72" s="29"/>
      <c r="D72" s="30"/>
      <c r="E72" s="32"/>
      <c r="F72" s="30"/>
      <c r="G72" s="32"/>
      <c r="H72" s="30"/>
      <c r="I72" s="30"/>
      <c r="J72" s="30"/>
      <c r="K72" s="32"/>
      <c r="L72" s="37"/>
      <c r="M72" s="37"/>
      <c r="N72" s="38"/>
      <c r="O72" s="38"/>
      <c r="P72" s="38"/>
      <c r="Q72" s="38"/>
      <c r="R72" s="38"/>
      <c r="S72" s="39"/>
      <c r="T72" s="39"/>
      <c r="U72"/>
      <c r="V72"/>
      <c r="W72"/>
      <c r="X72" s="48"/>
      <c r="Y72" s="41"/>
    </row>
    <row r="73" spans="1:25" ht="15" x14ac:dyDescent="0.25">
      <c r="A73"/>
      <c r="B73"/>
      <c r="C73" s="29"/>
      <c r="D73" s="30"/>
      <c r="E73" s="32"/>
      <c r="F73" s="30"/>
      <c r="G73" s="32"/>
      <c r="H73" s="30"/>
      <c r="I73" s="30"/>
      <c r="J73" s="30"/>
      <c r="K73" s="32"/>
      <c r="L73" s="37"/>
      <c r="M73" s="37"/>
      <c r="N73" s="38"/>
      <c r="O73" s="38"/>
      <c r="P73" s="38"/>
      <c r="Q73" s="38"/>
      <c r="R73" s="38"/>
      <c r="S73" s="39"/>
      <c r="T73" s="39"/>
      <c r="U73"/>
      <c r="V73"/>
      <c r="W73"/>
      <c r="X73" s="48"/>
      <c r="Y73" s="41"/>
    </row>
    <row r="74" spans="1:25" ht="15" x14ac:dyDescent="0.25">
      <c r="A74"/>
      <c r="B74"/>
      <c r="C74" s="29"/>
      <c r="D74" s="30"/>
      <c r="E74" s="32"/>
      <c r="F74" s="30"/>
      <c r="G74" s="32"/>
      <c r="H74" s="30"/>
      <c r="I74" s="30"/>
      <c r="J74" s="30"/>
      <c r="K74" s="32"/>
      <c r="L74" s="37"/>
      <c r="M74" s="37"/>
      <c r="N74" s="38"/>
      <c r="O74" s="38"/>
      <c r="P74" s="38"/>
      <c r="Q74" s="38"/>
      <c r="R74" s="38"/>
      <c r="S74" s="39"/>
      <c r="T74" s="39"/>
      <c r="U74"/>
      <c r="V74"/>
      <c r="W74"/>
      <c r="X74" s="48"/>
      <c r="Y74" s="41"/>
    </row>
    <row r="75" spans="1:25" ht="15" x14ac:dyDescent="0.25">
      <c r="A75"/>
      <c r="B75"/>
      <c r="C75" s="29"/>
      <c r="D75" s="30"/>
      <c r="E75" s="32"/>
      <c r="F75" s="30"/>
      <c r="G75" s="32"/>
      <c r="H75" s="30"/>
      <c r="I75" s="30"/>
      <c r="J75" s="30"/>
      <c r="K75" s="32"/>
      <c r="L75" s="37"/>
      <c r="M75" s="37"/>
      <c r="N75" s="38"/>
      <c r="O75" s="38"/>
      <c r="P75" s="38"/>
      <c r="Q75" s="38"/>
      <c r="R75" s="38"/>
      <c r="S75" s="39"/>
      <c r="T75" s="39"/>
      <c r="U75"/>
      <c r="V75"/>
      <c r="W75"/>
      <c r="X75" s="48"/>
      <c r="Y75" s="41"/>
    </row>
    <row r="76" spans="1:25" ht="15" x14ac:dyDescent="0.25">
      <c r="A76"/>
      <c r="B76"/>
      <c r="C76" s="29"/>
      <c r="D76" s="30"/>
      <c r="E76" s="32"/>
      <c r="F76" s="30"/>
      <c r="G76" s="32"/>
      <c r="H76" s="30"/>
      <c r="I76" s="30"/>
      <c r="J76" s="30"/>
      <c r="K76" s="32"/>
      <c r="L76" s="37"/>
      <c r="M76" s="37"/>
      <c r="N76" s="38"/>
      <c r="O76" s="38"/>
      <c r="P76" s="38"/>
      <c r="Q76" s="38"/>
      <c r="R76" s="38"/>
      <c r="S76" s="39"/>
      <c r="T76" s="39"/>
      <c r="U76"/>
      <c r="V76"/>
      <c r="W76"/>
      <c r="X76" s="48"/>
      <c r="Y76" s="41"/>
    </row>
    <row r="77" spans="1:25" ht="15" x14ac:dyDescent="0.25">
      <c r="A77"/>
      <c r="B77"/>
      <c r="C77" s="29"/>
      <c r="D77" s="30"/>
      <c r="E77" s="32"/>
      <c r="F77" s="30"/>
      <c r="G77" s="32"/>
      <c r="H77" s="30"/>
      <c r="I77" s="30"/>
      <c r="J77" s="30"/>
      <c r="K77" s="32"/>
      <c r="L77" s="37"/>
      <c r="M77" s="37"/>
      <c r="N77" s="38"/>
      <c r="O77" s="38"/>
      <c r="P77" s="38"/>
      <c r="Q77" s="38"/>
      <c r="R77" s="38"/>
      <c r="S77" s="39"/>
      <c r="T77" s="39"/>
      <c r="U77"/>
      <c r="V77"/>
      <c r="W77"/>
      <c r="X77" s="48"/>
      <c r="Y77" s="41"/>
    </row>
    <row r="78" spans="1:25" ht="15" x14ac:dyDescent="0.25">
      <c r="A78"/>
      <c r="B78"/>
      <c r="C78" s="29"/>
      <c r="D78" s="30"/>
      <c r="E78" s="32"/>
      <c r="F78" s="30"/>
      <c r="G78" s="32"/>
      <c r="H78" s="30"/>
      <c r="I78" s="30"/>
      <c r="J78" s="30"/>
      <c r="K78" s="32"/>
      <c r="L78" s="37"/>
      <c r="M78" s="37"/>
      <c r="N78" s="38"/>
      <c r="O78" s="38"/>
      <c r="P78" s="38"/>
      <c r="Q78" s="38"/>
      <c r="R78" s="38"/>
      <c r="S78" s="39"/>
      <c r="T78" s="39"/>
      <c r="U78"/>
      <c r="V78"/>
      <c r="W78"/>
      <c r="X78" s="48"/>
      <c r="Y78" s="41"/>
    </row>
    <row r="79" spans="1:25" ht="15" x14ac:dyDescent="0.25">
      <c r="A79"/>
      <c r="B79"/>
      <c r="C79" s="29"/>
      <c r="D79" s="30"/>
      <c r="E79" s="32"/>
      <c r="F79" s="30"/>
      <c r="G79" s="32"/>
      <c r="H79" s="30"/>
      <c r="I79" s="30"/>
      <c r="J79" s="30"/>
      <c r="K79" s="32"/>
      <c r="L79" s="37"/>
      <c r="M79" s="37"/>
      <c r="N79" s="38"/>
      <c r="O79" s="38"/>
      <c r="P79" s="38"/>
      <c r="Q79" s="38"/>
      <c r="R79" s="38"/>
      <c r="S79" s="39"/>
      <c r="T79" s="39"/>
      <c r="U79"/>
      <c r="V79"/>
      <c r="W79"/>
      <c r="X79" s="48"/>
      <c r="Y79" s="41"/>
    </row>
    <row r="80" spans="1:25" ht="15" x14ac:dyDescent="0.25">
      <c r="A80"/>
      <c r="B80"/>
      <c r="C80" s="29"/>
      <c r="D80" s="30"/>
      <c r="E80" s="32"/>
      <c r="F80" s="30"/>
      <c r="G80" s="32"/>
      <c r="H80" s="30"/>
      <c r="I80" s="30"/>
      <c r="J80" s="30"/>
      <c r="K80" s="32"/>
      <c r="L80" s="37"/>
      <c r="M80" s="37"/>
      <c r="N80" s="38"/>
      <c r="O80" s="38"/>
      <c r="P80" s="38"/>
      <c r="Q80" s="38"/>
      <c r="R80" s="38"/>
      <c r="S80" s="39"/>
      <c r="T80" s="39"/>
      <c r="U80"/>
      <c r="V80"/>
      <c r="W80"/>
      <c r="X80" s="48"/>
      <c r="Y80" s="41"/>
    </row>
    <row r="81" spans="1:25" ht="15" x14ac:dyDescent="0.25">
      <c r="A81"/>
      <c r="B81"/>
      <c r="C81" s="29"/>
      <c r="D81" s="30"/>
      <c r="E81" s="32"/>
      <c r="F81" s="30"/>
      <c r="G81" s="32"/>
      <c r="H81" s="30"/>
      <c r="I81" s="30"/>
      <c r="J81" s="30"/>
      <c r="K81" s="32"/>
      <c r="L81" s="37"/>
      <c r="M81" s="37"/>
      <c r="N81" s="38"/>
      <c r="O81" s="38"/>
      <c r="P81" s="38"/>
      <c r="Q81" s="38"/>
      <c r="R81" s="38"/>
      <c r="S81" s="39"/>
      <c r="T81" s="39"/>
      <c r="U81"/>
      <c r="V81"/>
      <c r="W81"/>
      <c r="X81" s="48"/>
      <c r="Y81" s="41"/>
    </row>
    <row r="82" spans="1:25" ht="15" x14ac:dyDescent="0.25">
      <c r="A82"/>
      <c r="B82"/>
      <c r="C82" s="29"/>
      <c r="D82" s="30"/>
      <c r="E82" s="32"/>
      <c r="F82" s="30"/>
      <c r="G82" s="32"/>
      <c r="H82" s="30"/>
      <c r="I82" s="30"/>
      <c r="J82" s="30"/>
      <c r="K82" s="32"/>
      <c r="L82" s="37"/>
      <c r="M82" s="37"/>
      <c r="N82" s="38"/>
      <c r="O82" s="38"/>
      <c r="P82" s="38"/>
      <c r="Q82" s="38"/>
      <c r="R82" s="38"/>
      <c r="S82" s="39"/>
      <c r="T82" s="39"/>
      <c r="U82"/>
      <c r="V82"/>
      <c r="W82"/>
      <c r="X82" s="48"/>
      <c r="Y82" s="41"/>
    </row>
    <row r="83" spans="1:25" ht="15" x14ac:dyDescent="0.25">
      <c r="A83"/>
      <c r="B83"/>
      <c r="C83" s="29"/>
      <c r="D83" s="30"/>
      <c r="E83" s="32"/>
      <c r="F83" s="30"/>
      <c r="G83" s="32"/>
      <c r="H83" s="30"/>
      <c r="I83" s="30"/>
      <c r="J83" s="30"/>
      <c r="K83" s="32"/>
      <c r="L83" s="37"/>
      <c r="M83" s="37"/>
      <c r="N83" s="38"/>
      <c r="O83" s="38"/>
      <c r="P83" s="38"/>
      <c r="Q83" s="38"/>
      <c r="R83" s="38"/>
      <c r="S83" s="39"/>
      <c r="T83" s="39"/>
      <c r="U83"/>
      <c r="V83"/>
      <c r="W83"/>
      <c r="X83" s="48"/>
      <c r="Y83" s="41"/>
    </row>
    <row r="84" spans="1:25" ht="15" x14ac:dyDescent="0.25">
      <c r="A84"/>
      <c r="B84"/>
      <c r="C84" s="29"/>
      <c r="D84" s="30"/>
      <c r="E84" s="32"/>
      <c r="F84" s="30"/>
      <c r="G84" s="32"/>
      <c r="H84" s="30"/>
      <c r="I84" s="30"/>
      <c r="J84" s="30"/>
      <c r="K84" s="32"/>
      <c r="L84" s="37"/>
      <c r="M84" s="37"/>
      <c r="N84" s="38"/>
      <c r="O84" s="38"/>
      <c r="P84" s="38"/>
      <c r="Q84" s="38"/>
      <c r="R84" s="38"/>
      <c r="S84" s="39"/>
      <c r="T84" s="39"/>
      <c r="U84"/>
      <c r="V84"/>
      <c r="W84"/>
      <c r="X84" s="48"/>
      <c r="Y84" s="41"/>
    </row>
    <row r="85" spans="1:25" ht="15" x14ac:dyDescent="0.25">
      <c r="A85"/>
      <c r="B85"/>
      <c r="C85" s="29"/>
      <c r="D85" s="30"/>
      <c r="E85" s="32"/>
      <c r="F85" s="30"/>
      <c r="G85" s="32"/>
      <c r="H85" s="30"/>
      <c r="I85" s="30"/>
      <c r="J85" s="30"/>
      <c r="K85" s="32"/>
      <c r="L85" s="37"/>
      <c r="M85" s="37"/>
      <c r="N85" s="38"/>
      <c r="O85" s="38"/>
      <c r="P85" s="38"/>
      <c r="Q85" s="38"/>
      <c r="R85" s="38"/>
      <c r="S85" s="39"/>
      <c r="T85" s="39"/>
      <c r="U85"/>
      <c r="V85"/>
      <c r="W85"/>
      <c r="X85" s="48"/>
      <c r="Y85" s="41"/>
    </row>
    <row r="86" spans="1:25" ht="15" x14ac:dyDescent="0.25">
      <c r="A86"/>
      <c r="B86"/>
      <c r="C86" s="29"/>
      <c r="D86" s="30"/>
      <c r="E86" s="32"/>
      <c r="F86" s="30"/>
      <c r="G86" s="32"/>
      <c r="H86" s="30"/>
      <c r="I86" s="30"/>
      <c r="J86" s="30"/>
      <c r="K86" s="32"/>
      <c r="L86" s="37"/>
      <c r="M86" s="37"/>
      <c r="N86" s="38"/>
      <c r="O86" s="38"/>
      <c r="P86" s="38"/>
      <c r="Q86" s="38"/>
      <c r="R86" s="38"/>
      <c r="S86" s="39"/>
      <c r="T86" s="39"/>
      <c r="U86"/>
      <c r="V86"/>
      <c r="W86"/>
      <c r="X86" s="48"/>
      <c r="Y86" s="41"/>
    </row>
    <row r="87" spans="1:25" ht="15" x14ac:dyDescent="0.25">
      <c r="A87"/>
      <c r="B87"/>
      <c r="C87" s="29"/>
      <c r="D87" s="30"/>
      <c r="E87" s="32"/>
      <c r="F87" s="30"/>
      <c r="G87" s="32"/>
      <c r="H87" s="30"/>
      <c r="I87" s="30"/>
      <c r="J87" s="30"/>
      <c r="K87" s="32"/>
      <c r="L87" s="37"/>
      <c r="M87" s="37"/>
      <c r="N87" s="38"/>
      <c r="O87" s="38"/>
      <c r="P87" s="38"/>
      <c r="Q87" s="38"/>
      <c r="R87" s="38"/>
      <c r="S87" s="39"/>
      <c r="T87" s="39"/>
      <c r="U87"/>
      <c r="V87"/>
      <c r="W87"/>
      <c r="X87" s="48"/>
      <c r="Y87" s="41"/>
    </row>
    <row r="88" spans="1:25" ht="15" x14ac:dyDescent="0.25">
      <c r="A88"/>
      <c r="B88"/>
      <c r="C88" s="29"/>
      <c r="D88" s="30"/>
      <c r="E88" s="32"/>
      <c r="F88" s="30"/>
      <c r="G88" s="32"/>
      <c r="H88" s="30"/>
      <c r="I88" s="30"/>
      <c r="J88" s="30"/>
      <c r="K88" s="32"/>
      <c r="L88" s="37"/>
      <c r="M88" s="37"/>
      <c r="N88" s="38"/>
      <c r="O88" s="38"/>
      <c r="P88" s="38"/>
      <c r="Q88" s="38"/>
      <c r="R88" s="38"/>
      <c r="S88" s="39"/>
      <c r="T88" s="39"/>
      <c r="U88"/>
      <c r="V88"/>
      <c r="W88"/>
      <c r="X88" s="48"/>
      <c r="Y88" s="41"/>
    </row>
    <row r="89" spans="1:25" ht="15" x14ac:dyDescent="0.25">
      <c r="A89"/>
      <c r="B89"/>
      <c r="C89" s="29"/>
      <c r="D89" s="30"/>
      <c r="E89" s="32"/>
      <c r="F89" s="30"/>
      <c r="G89" s="32"/>
      <c r="H89" s="30"/>
      <c r="I89" s="30"/>
      <c r="J89" s="30"/>
      <c r="K89" s="32"/>
      <c r="L89" s="37"/>
      <c r="M89" s="37"/>
      <c r="N89" s="38"/>
      <c r="O89" s="38"/>
      <c r="P89" s="38"/>
      <c r="Q89" s="38"/>
      <c r="R89" s="38"/>
      <c r="S89" s="39"/>
      <c r="T89" s="39"/>
      <c r="U89"/>
      <c r="V89"/>
      <c r="W89"/>
      <c r="X89" s="48"/>
      <c r="Y89" s="41"/>
    </row>
    <row r="90" spans="1:25" ht="15" x14ac:dyDescent="0.25">
      <c r="A90"/>
      <c r="B90"/>
      <c r="C90" s="29"/>
      <c r="D90" s="30"/>
      <c r="E90" s="32"/>
      <c r="F90" s="30"/>
      <c r="G90" s="32"/>
      <c r="H90" s="30"/>
      <c r="I90" s="30"/>
      <c r="J90" s="30"/>
      <c r="K90" s="32"/>
      <c r="L90" s="37"/>
      <c r="M90" s="37"/>
      <c r="N90" s="38"/>
      <c r="O90" s="38"/>
      <c r="P90" s="38"/>
      <c r="Q90" s="38"/>
      <c r="R90" s="38"/>
      <c r="S90" s="39"/>
      <c r="T90" s="39"/>
      <c r="U90"/>
      <c r="V90"/>
      <c r="W90"/>
      <c r="X90" s="48"/>
      <c r="Y90" s="41"/>
    </row>
    <row r="91" spans="1:25" ht="15" x14ac:dyDescent="0.25">
      <c r="A91"/>
      <c r="B91"/>
      <c r="C91" s="29"/>
      <c r="D91" s="30"/>
      <c r="E91" s="32"/>
      <c r="F91" s="30"/>
      <c r="G91" s="32"/>
      <c r="H91" s="30"/>
      <c r="I91" s="30"/>
      <c r="J91" s="30"/>
      <c r="K91" s="32"/>
      <c r="L91" s="37"/>
      <c r="M91" s="37"/>
      <c r="N91" s="38"/>
      <c r="O91" s="38"/>
      <c r="P91" s="38"/>
      <c r="Q91" s="38"/>
      <c r="R91" s="38"/>
      <c r="S91" s="39"/>
      <c r="T91" s="39"/>
      <c r="U91"/>
      <c r="V91"/>
      <c r="W91"/>
      <c r="X91" s="48"/>
      <c r="Y91" s="41"/>
    </row>
    <row r="92" spans="1:25" ht="15" x14ac:dyDescent="0.25">
      <c r="A92"/>
      <c r="B92"/>
      <c r="C92" s="29"/>
      <c r="D92" s="30"/>
      <c r="E92" s="32"/>
      <c r="F92" s="30"/>
      <c r="G92" s="32"/>
      <c r="H92" s="30"/>
      <c r="I92" s="30"/>
      <c r="J92" s="30"/>
      <c r="K92" s="32"/>
      <c r="L92" s="37"/>
      <c r="M92" s="37"/>
      <c r="N92" s="38"/>
      <c r="O92" s="38"/>
      <c r="P92" s="38"/>
      <c r="Q92" s="38"/>
      <c r="R92" s="38"/>
      <c r="S92" s="39"/>
      <c r="T92" s="39"/>
      <c r="U92"/>
      <c r="V92"/>
      <c r="W92"/>
      <c r="X92" s="48"/>
      <c r="Y92" s="41"/>
    </row>
    <row r="93" spans="1:25" ht="15" x14ac:dyDescent="0.25">
      <c r="A93"/>
      <c r="B93"/>
      <c r="C93" s="29"/>
      <c r="D93" s="30"/>
      <c r="E93" s="32"/>
      <c r="F93" s="30"/>
      <c r="G93" s="32"/>
      <c r="H93" s="30"/>
      <c r="I93" s="30"/>
      <c r="J93" s="30"/>
      <c r="K93" s="32"/>
      <c r="L93" s="37"/>
      <c r="M93" s="37"/>
      <c r="N93" s="38"/>
      <c r="O93" s="38"/>
      <c r="P93" s="38"/>
      <c r="Q93" s="38"/>
      <c r="R93" s="38"/>
      <c r="S93" s="39"/>
      <c r="T93" s="39"/>
      <c r="U93"/>
      <c r="V93"/>
      <c r="W93"/>
      <c r="X93" s="48"/>
      <c r="Y93" s="41"/>
    </row>
    <row r="94" spans="1:25" ht="15" x14ac:dyDescent="0.25">
      <c r="A94"/>
      <c r="B94"/>
      <c r="C94" s="29"/>
      <c r="D94" s="30"/>
      <c r="E94" s="32"/>
      <c r="F94" s="30"/>
      <c r="G94" s="32"/>
      <c r="H94" s="30"/>
      <c r="I94" s="30"/>
      <c r="J94" s="30"/>
      <c r="K94" s="32"/>
      <c r="L94" s="37"/>
      <c r="M94" s="37"/>
      <c r="N94" s="38"/>
      <c r="O94" s="38"/>
      <c r="P94" s="38"/>
      <c r="Q94" s="38"/>
      <c r="R94" s="38"/>
      <c r="S94" s="39"/>
      <c r="T94" s="39"/>
      <c r="U94"/>
      <c r="V94"/>
      <c r="W94"/>
      <c r="X94" s="48"/>
      <c r="Y94" s="41"/>
    </row>
    <row r="95" spans="1:25" ht="15" x14ac:dyDescent="0.25">
      <c r="A95"/>
      <c r="B95"/>
      <c r="C95" s="29"/>
      <c r="D95" s="30"/>
      <c r="E95" s="32"/>
      <c r="F95" s="30"/>
      <c r="G95" s="32"/>
      <c r="H95" s="30"/>
      <c r="I95" s="30"/>
      <c r="J95" s="30"/>
      <c r="K95" s="32"/>
      <c r="L95" s="37"/>
      <c r="M95" s="37"/>
      <c r="N95" s="38"/>
      <c r="O95" s="38"/>
      <c r="P95" s="38"/>
      <c r="Q95" s="38"/>
      <c r="R95" s="38"/>
      <c r="S95" s="39"/>
      <c r="T95" s="39"/>
      <c r="U95"/>
      <c r="V95"/>
      <c r="W95"/>
      <c r="X95" s="48"/>
      <c r="Y95" s="41"/>
    </row>
    <row r="96" spans="1:25" ht="15" x14ac:dyDescent="0.25">
      <c r="A96"/>
      <c r="B96"/>
      <c r="C96" s="29"/>
      <c r="D96" s="30"/>
      <c r="E96" s="32"/>
      <c r="F96" s="30"/>
      <c r="G96" s="32"/>
      <c r="H96" s="30"/>
      <c r="I96" s="30"/>
      <c r="J96" s="30"/>
      <c r="K96" s="32"/>
      <c r="L96" s="37"/>
      <c r="M96" s="37"/>
      <c r="N96" s="38"/>
      <c r="O96" s="38"/>
      <c r="P96" s="38"/>
      <c r="Q96" s="38"/>
      <c r="R96" s="38"/>
      <c r="S96" s="39"/>
      <c r="T96" s="39"/>
      <c r="U96"/>
      <c r="V96"/>
      <c r="W96"/>
      <c r="X96" s="48"/>
      <c r="Y96" s="41"/>
    </row>
    <row r="97" spans="1:25" ht="15" x14ac:dyDescent="0.25">
      <c r="A97"/>
      <c r="B97"/>
      <c r="C97" s="29"/>
      <c r="D97" s="30"/>
      <c r="E97" s="32"/>
      <c r="F97" s="30"/>
      <c r="G97" s="32"/>
      <c r="H97" s="30"/>
      <c r="I97" s="30"/>
      <c r="J97" s="30"/>
      <c r="K97" s="32"/>
      <c r="L97" s="37"/>
      <c r="M97" s="37"/>
      <c r="N97" s="38"/>
      <c r="O97" s="38"/>
      <c r="P97" s="38"/>
      <c r="Q97" s="38"/>
      <c r="R97" s="38"/>
      <c r="S97" s="39"/>
      <c r="T97" s="39"/>
      <c r="U97"/>
      <c r="V97"/>
      <c r="W97"/>
      <c r="X97" s="48"/>
      <c r="Y97" s="41"/>
    </row>
    <row r="98" spans="1:25" ht="15" x14ac:dyDescent="0.25">
      <c r="A98"/>
      <c r="B98"/>
      <c r="C98" s="29"/>
      <c r="D98" s="30"/>
      <c r="E98" s="32"/>
      <c r="F98" s="30"/>
      <c r="G98" s="32"/>
      <c r="H98" s="30"/>
      <c r="I98" s="30"/>
      <c r="J98" s="30"/>
      <c r="K98" s="32"/>
      <c r="L98" s="37"/>
      <c r="M98" s="37"/>
      <c r="N98" s="38"/>
      <c r="O98" s="38"/>
      <c r="P98" s="38"/>
      <c r="Q98" s="38"/>
      <c r="R98" s="38"/>
      <c r="S98" s="39"/>
      <c r="T98" s="39"/>
      <c r="U98"/>
      <c r="V98"/>
      <c r="W98"/>
      <c r="X98" s="48"/>
      <c r="Y98" s="41"/>
    </row>
    <row r="99" spans="1:25" ht="15" x14ac:dyDescent="0.25">
      <c r="A99"/>
      <c r="B99"/>
      <c r="C99" s="29"/>
      <c r="D99" s="30"/>
      <c r="E99" s="32"/>
      <c r="F99" s="30"/>
      <c r="G99" s="32"/>
      <c r="H99" s="30"/>
      <c r="I99" s="30"/>
      <c r="J99" s="30"/>
      <c r="K99" s="32"/>
      <c r="L99" s="37"/>
      <c r="M99" s="37"/>
      <c r="N99" s="38"/>
      <c r="O99" s="38"/>
      <c r="P99" s="38"/>
      <c r="Q99" s="38"/>
      <c r="R99" s="38"/>
      <c r="S99" s="39"/>
      <c r="T99" s="39"/>
      <c r="U99"/>
      <c r="V99"/>
      <c r="W99"/>
      <c r="X99" s="48"/>
      <c r="Y99" s="41"/>
    </row>
    <row r="100" spans="1:25" ht="15" x14ac:dyDescent="0.25">
      <c r="A100"/>
      <c r="B100"/>
      <c r="C100" s="29"/>
      <c r="D100" s="30"/>
      <c r="E100" s="32"/>
      <c r="F100" s="30"/>
      <c r="G100" s="32"/>
      <c r="H100" s="30"/>
      <c r="I100" s="30"/>
      <c r="J100" s="30"/>
      <c r="K100" s="32"/>
      <c r="L100" s="37"/>
      <c r="M100" s="37"/>
      <c r="N100" s="38"/>
      <c r="O100" s="38"/>
      <c r="P100" s="38"/>
      <c r="Q100" s="38"/>
      <c r="R100" s="38"/>
      <c r="S100" s="39"/>
      <c r="T100" s="39"/>
      <c r="U100"/>
      <c r="V100"/>
      <c r="W100"/>
      <c r="X100" s="48"/>
      <c r="Y100" s="41"/>
    </row>
    <row r="101" spans="1:25" s="35" customFormat="1" ht="15" x14ac:dyDescent="0.25">
      <c r="A101"/>
      <c r="B101"/>
      <c r="C101" s="29"/>
      <c r="D101" s="30"/>
      <c r="E101" s="32"/>
      <c r="F101" s="30"/>
      <c r="G101" s="32"/>
      <c r="H101" s="30"/>
      <c r="I101" s="30"/>
      <c r="J101" s="30"/>
      <c r="K101" s="32"/>
      <c r="L101" s="37"/>
      <c r="M101" s="37"/>
      <c r="N101" s="38"/>
      <c r="O101" s="38"/>
      <c r="P101" s="38"/>
      <c r="Q101" s="38"/>
      <c r="R101" s="38"/>
      <c r="S101" s="39"/>
      <c r="T101" s="39"/>
      <c r="U101"/>
      <c r="V101"/>
      <c r="W101"/>
      <c r="X101" s="48"/>
      <c r="Y101" s="41"/>
    </row>
    <row r="102" spans="1:25" ht="15" x14ac:dyDescent="0.25">
      <c r="A102"/>
      <c r="B102"/>
      <c r="C102" s="29"/>
      <c r="D102" s="30"/>
      <c r="E102" s="32"/>
      <c r="F102" s="30"/>
      <c r="G102" s="32"/>
      <c r="H102" s="30"/>
      <c r="I102" s="30"/>
      <c r="J102" s="30"/>
      <c r="K102" s="32"/>
      <c r="L102" s="37"/>
      <c r="M102" s="37"/>
      <c r="N102" s="38"/>
      <c r="O102" s="38"/>
      <c r="P102" s="38"/>
      <c r="Q102" s="38"/>
      <c r="R102" s="38"/>
      <c r="S102" s="39"/>
      <c r="T102" s="39"/>
      <c r="U102"/>
      <c r="V102"/>
      <c r="W102"/>
      <c r="X102" s="48"/>
      <c r="Y102" s="41"/>
    </row>
    <row r="103" spans="1:25" ht="15" x14ac:dyDescent="0.25">
      <c r="A103"/>
      <c r="B103"/>
      <c r="C103" s="29"/>
      <c r="D103" s="30"/>
      <c r="E103" s="32"/>
      <c r="F103" s="30"/>
      <c r="G103" s="32"/>
      <c r="H103" s="30"/>
      <c r="I103" s="30"/>
      <c r="J103" s="30"/>
      <c r="K103" s="32"/>
      <c r="L103" s="37"/>
      <c r="M103" s="37"/>
      <c r="N103" s="38"/>
      <c r="O103" s="38"/>
      <c r="P103" s="38"/>
      <c r="Q103" s="38"/>
      <c r="R103" s="38"/>
      <c r="S103" s="39"/>
      <c r="T103" s="39"/>
      <c r="U103"/>
      <c r="V103"/>
      <c r="W103"/>
      <c r="X103" s="48"/>
      <c r="Y103" s="41"/>
    </row>
    <row r="104" spans="1:25" ht="15" x14ac:dyDescent="0.25">
      <c r="A104"/>
      <c r="B104"/>
      <c r="C104" s="29"/>
      <c r="D104" s="30"/>
      <c r="E104" s="32"/>
      <c r="F104" s="30"/>
      <c r="G104" s="32"/>
      <c r="H104" s="30"/>
      <c r="I104" s="30"/>
      <c r="J104" s="30"/>
      <c r="K104" s="32"/>
      <c r="L104" s="37"/>
      <c r="M104" s="37"/>
      <c r="N104" s="38"/>
      <c r="O104" s="38"/>
      <c r="P104" s="38"/>
      <c r="Q104" s="38"/>
      <c r="R104" s="38"/>
      <c r="S104" s="39"/>
      <c r="T104" s="39"/>
      <c r="U104"/>
      <c r="V104"/>
      <c r="W104"/>
      <c r="X104" s="48"/>
      <c r="Y104" s="41"/>
    </row>
    <row r="105" spans="1:25" ht="15" x14ac:dyDescent="0.25">
      <c r="A105"/>
      <c r="B105"/>
      <c r="C105" s="29"/>
      <c r="D105" s="30"/>
      <c r="E105" s="32"/>
      <c r="F105" s="30"/>
      <c r="G105" s="32"/>
      <c r="H105" s="30"/>
      <c r="I105" s="30"/>
      <c r="J105" s="30"/>
      <c r="K105" s="32"/>
      <c r="L105" s="37"/>
      <c r="M105" s="37"/>
      <c r="N105" s="38"/>
      <c r="O105" s="38"/>
      <c r="P105" s="38"/>
      <c r="Q105" s="38"/>
      <c r="R105" s="38"/>
      <c r="S105" s="39"/>
      <c r="T105" s="39"/>
      <c r="U105"/>
      <c r="V105"/>
      <c r="W105"/>
      <c r="X105" s="48"/>
      <c r="Y105" s="41"/>
    </row>
    <row r="106" spans="1:25" ht="15" x14ac:dyDescent="0.25">
      <c r="A106"/>
      <c r="B106"/>
      <c r="C106" s="29"/>
      <c r="D106" s="30"/>
      <c r="E106" s="32"/>
      <c r="F106" s="30"/>
      <c r="G106" s="32"/>
      <c r="H106" s="30"/>
      <c r="I106" s="30"/>
      <c r="J106" s="30"/>
      <c r="K106" s="32"/>
      <c r="L106" s="37"/>
      <c r="M106" s="37"/>
      <c r="N106" s="38"/>
      <c r="O106" s="38"/>
      <c r="P106" s="38"/>
      <c r="Q106" s="38"/>
      <c r="R106" s="38"/>
      <c r="S106" s="39"/>
      <c r="T106" s="39"/>
      <c r="U106"/>
      <c r="V106"/>
      <c r="W106"/>
      <c r="X106" s="48"/>
      <c r="Y106" s="41"/>
    </row>
    <row r="107" spans="1:25" ht="15" x14ac:dyDescent="0.25">
      <c r="A107"/>
      <c r="B107"/>
      <c r="C107" s="29"/>
      <c r="D107" s="30"/>
      <c r="E107" s="32"/>
      <c r="F107" s="30"/>
      <c r="G107" s="32"/>
      <c r="H107" s="30"/>
      <c r="I107" s="30"/>
      <c r="J107" s="30"/>
      <c r="K107" s="32"/>
      <c r="L107" s="37"/>
      <c r="M107" s="37"/>
      <c r="N107" s="38"/>
      <c r="O107" s="38"/>
      <c r="P107" s="38"/>
      <c r="Q107" s="38"/>
      <c r="R107" s="38"/>
      <c r="S107" s="39"/>
      <c r="T107" s="39"/>
      <c r="U107"/>
      <c r="V107"/>
      <c r="W107"/>
      <c r="X107" s="48"/>
      <c r="Y107" s="41"/>
    </row>
    <row r="108" spans="1:25" ht="15" x14ac:dyDescent="0.25">
      <c r="A108"/>
      <c r="B108"/>
      <c r="C108" s="29"/>
      <c r="D108" s="30"/>
      <c r="E108" s="32"/>
      <c r="F108" s="30"/>
      <c r="G108" s="32"/>
      <c r="H108" s="30"/>
      <c r="I108" s="30"/>
      <c r="J108" s="30"/>
      <c r="K108" s="32"/>
      <c r="L108" s="37"/>
      <c r="M108" s="37"/>
      <c r="N108" s="38"/>
      <c r="O108" s="38"/>
      <c r="P108" s="38"/>
      <c r="Q108" s="38"/>
      <c r="R108" s="38"/>
      <c r="S108" s="39"/>
      <c r="T108" s="39"/>
      <c r="U108"/>
      <c r="V108"/>
      <c r="W108"/>
      <c r="X108" s="48"/>
      <c r="Y108" s="41"/>
    </row>
    <row r="109" spans="1:25" ht="15" x14ac:dyDescent="0.25">
      <c r="A109"/>
      <c r="B109"/>
      <c r="C109" s="29"/>
      <c r="D109" s="30"/>
      <c r="E109" s="32"/>
      <c r="F109" s="30"/>
      <c r="G109" s="32"/>
      <c r="H109" s="30"/>
      <c r="I109" s="30"/>
      <c r="J109" s="30"/>
      <c r="K109" s="32"/>
      <c r="L109" s="37"/>
      <c r="M109" s="37"/>
      <c r="N109" s="38"/>
      <c r="O109" s="38"/>
      <c r="P109" s="38"/>
      <c r="Q109" s="38"/>
      <c r="R109" s="38"/>
      <c r="S109" s="39"/>
      <c r="T109" s="39"/>
      <c r="U109"/>
      <c r="V109"/>
      <c r="W109"/>
      <c r="X109" s="48"/>
      <c r="Y109" s="41"/>
    </row>
    <row r="110" spans="1:25" ht="15" x14ac:dyDescent="0.25">
      <c r="A110"/>
      <c r="B110"/>
      <c r="C110" s="29"/>
      <c r="D110" s="30"/>
      <c r="E110" s="32"/>
      <c r="F110" s="30"/>
      <c r="G110" s="32"/>
      <c r="H110" s="30"/>
      <c r="I110" s="30"/>
      <c r="J110" s="30"/>
      <c r="K110" s="32"/>
      <c r="L110" s="37"/>
      <c r="M110" s="37"/>
      <c r="N110" s="38"/>
      <c r="O110" s="38"/>
      <c r="P110" s="38"/>
      <c r="Q110" s="38"/>
      <c r="R110" s="38"/>
      <c r="S110" s="39"/>
      <c r="T110" s="39"/>
      <c r="U110"/>
      <c r="V110"/>
      <c r="W110"/>
      <c r="X110" s="48"/>
      <c r="Y110" s="41"/>
    </row>
    <row r="111" spans="1:25" ht="15" x14ac:dyDescent="0.25">
      <c r="A111"/>
      <c r="B111"/>
      <c r="C111" s="29"/>
      <c r="D111" s="30"/>
      <c r="E111" s="32"/>
      <c r="F111" s="30"/>
      <c r="G111" s="32"/>
      <c r="H111" s="30"/>
      <c r="I111" s="30"/>
      <c r="J111" s="30"/>
      <c r="K111" s="32"/>
      <c r="L111" s="37"/>
      <c r="M111" s="37"/>
      <c r="N111" s="38"/>
      <c r="O111" s="38"/>
      <c r="P111" s="38"/>
      <c r="Q111" s="38"/>
      <c r="R111" s="38"/>
      <c r="S111" s="39"/>
      <c r="T111" s="39"/>
      <c r="U111"/>
      <c r="V111"/>
      <c r="W111"/>
      <c r="X111" s="48"/>
      <c r="Y111" s="41"/>
    </row>
    <row r="112" spans="1:25" ht="15" x14ac:dyDescent="0.25">
      <c r="A112"/>
      <c r="B112"/>
      <c r="C112" s="29"/>
      <c r="D112" s="30"/>
      <c r="E112" s="32"/>
      <c r="F112" s="30"/>
      <c r="G112" s="32"/>
      <c r="H112" s="30"/>
      <c r="I112" s="30"/>
      <c r="J112" s="30"/>
      <c r="K112" s="32"/>
      <c r="L112" s="37"/>
      <c r="M112" s="37"/>
      <c r="N112" s="38"/>
      <c r="O112" s="38"/>
      <c r="P112" s="38"/>
      <c r="Q112" s="38"/>
      <c r="R112" s="38"/>
      <c r="S112" s="39"/>
      <c r="T112" s="39"/>
      <c r="U112"/>
      <c r="V112"/>
      <c r="W112"/>
      <c r="X112" s="48"/>
      <c r="Y112" s="41"/>
    </row>
    <row r="113" spans="1:25" s="35" customFormat="1" ht="15" x14ac:dyDescent="0.25">
      <c r="A113"/>
      <c r="B113"/>
      <c r="C113" s="29"/>
      <c r="D113" s="30"/>
      <c r="E113" s="32"/>
      <c r="F113" s="30"/>
      <c r="G113" s="32"/>
      <c r="H113" s="30"/>
      <c r="I113" s="30"/>
      <c r="J113" s="30"/>
      <c r="K113" s="32"/>
      <c r="L113" s="37"/>
      <c r="M113" s="37"/>
      <c r="N113" s="38"/>
      <c r="O113" s="38"/>
      <c r="P113" s="38"/>
      <c r="Q113" s="38"/>
      <c r="R113" s="38"/>
      <c r="S113" s="39"/>
      <c r="T113" s="39"/>
      <c r="U113"/>
      <c r="V113"/>
      <c r="W113"/>
      <c r="X113" s="48"/>
      <c r="Y113" s="41"/>
    </row>
    <row r="114" spans="1:25" ht="15" x14ac:dyDescent="0.25">
      <c r="A114"/>
      <c r="B114"/>
      <c r="C114" s="29"/>
      <c r="D114" s="30"/>
      <c r="E114" s="32"/>
      <c r="F114" s="30"/>
      <c r="G114" s="32"/>
      <c r="H114" s="30"/>
      <c r="I114" s="30"/>
      <c r="J114" s="30"/>
      <c r="K114" s="32"/>
      <c r="L114" s="37"/>
      <c r="M114" s="37"/>
      <c r="N114" s="38"/>
      <c r="O114" s="38"/>
      <c r="P114" s="38"/>
      <c r="Q114" s="38"/>
      <c r="R114" s="38"/>
      <c r="S114" s="39"/>
      <c r="T114" s="39"/>
      <c r="U114"/>
      <c r="V114"/>
      <c r="W114"/>
      <c r="X114" s="48"/>
      <c r="Y114" s="41"/>
    </row>
    <row r="115" spans="1:25" ht="15" x14ac:dyDescent="0.25">
      <c r="A115"/>
      <c r="B115"/>
      <c r="C115" s="29"/>
      <c r="D115" s="30"/>
      <c r="E115" s="32"/>
      <c r="F115" s="30"/>
      <c r="G115" s="32"/>
      <c r="H115" s="30"/>
      <c r="I115" s="30"/>
      <c r="J115" s="30"/>
      <c r="K115" s="32"/>
      <c r="L115" s="37"/>
      <c r="M115" s="37"/>
      <c r="N115" s="38"/>
      <c r="O115" s="38"/>
      <c r="P115" s="38"/>
      <c r="Q115" s="38"/>
      <c r="R115" s="38"/>
      <c r="S115" s="39"/>
      <c r="T115" s="39"/>
      <c r="U115"/>
      <c r="V115"/>
      <c r="W115"/>
      <c r="X115" s="48"/>
      <c r="Y115" s="41"/>
    </row>
    <row r="116" spans="1:25" ht="15" x14ac:dyDescent="0.25">
      <c r="A116"/>
      <c r="B116"/>
      <c r="C116" s="29"/>
      <c r="D116" s="30"/>
      <c r="E116" s="32"/>
      <c r="F116" s="30"/>
      <c r="G116" s="32"/>
      <c r="H116" s="30"/>
      <c r="I116" s="30"/>
      <c r="J116" s="30"/>
      <c r="K116" s="32"/>
      <c r="L116" s="37"/>
      <c r="M116" s="37"/>
      <c r="N116" s="38"/>
      <c r="O116" s="38"/>
      <c r="P116" s="38"/>
      <c r="Q116" s="38"/>
      <c r="R116" s="38"/>
      <c r="S116" s="39"/>
      <c r="T116" s="39"/>
      <c r="U116"/>
      <c r="V116"/>
      <c r="W116"/>
      <c r="X116" s="48"/>
      <c r="Y116" s="41"/>
    </row>
    <row r="117" spans="1:25" ht="15" x14ac:dyDescent="0.25">
      <c r="A117"/>
      <c r="B117"/>
      <c r="C117" s="29"/>
      <c r="D117" s="30"/>
      <c r="E117" s="32"/>
      <c r="F117" s="30"/>
      <c r="G117" s="32"/>
      <c r="H117" s="30"/>
      <c r="I117" s="30"/>
      <c r="J117" s="30"/>
      <c r="K117" s="32"/>
      <c r="L117" s="37"/>
      <c r="M117" s="37"/>
      <c r="N117" s="38"/>
      <c r="O117" s="38"/>
      <c r="P117" s="38"/>
      <c r="Q117" s="38"/>
      <c r="R117" s="38"/>
      <c r="S117" s="39"/>
      <c r="T117" s="39"/>
      <c r="U117"/>
      <c r="V117"/>
      <c r="W117"/>
      <c r="X117" s="48"/>
      <c r="Y117" s="41"/>
    </row>
    <row r="118" spans="1:25" ht="15" x14ac:dyDescent="0.25">
      <c r="A118"/>
      <c r="B118"/>
      <c r="C118" s="29"/>
      <c r="D118" s="30"/>
      <c r="E118" s="32"/>
      <c r="F118" s="30"/>
      <c r="G118" s="32"/>
      <c r="H118" s="30"/>
      <c r="I118" s="30"/>
      <c r="J118" s="30"/>
      <c r="K118" s="32"/>
      <c r="L118" s="37"/>
      <c r="M118" s="37"/>
      <c r="N118" s="38"/>
      <c r="O118" s="38"/>
      <c r="P118" s="38"/>
      <c r="Q118" s="38"/>
      <c r="R118" s="38"/>
      <c r="S118" s="39"/>
      <c r="T118" s="39"/>
      <c r="U118"/>
      <c r="V118"/>
      <c r="W118"/>
      <c r="X118" s="48"/>
      <c r="Y118" s="41"/>
    </row>
    <row r="119" spans="1:25" ht="15" x14ac:dyDescent="0.25">
      <c r="A119"/>
      <c r="B119"/>
      <c r="C119" s="29"/>
      <c r="D119" s="30"/>
      <c r="E119" s="32"/>
      <c r="F119" s="30"/>
      <c r="G119" s="32"/>
      <c r="H119" s="30"/>
      <c r="I119" s="30"/>
      <c r="J119" s="30"/>
      <c r="K119" s="32"/>
      <c r="L119" s="37"/>
      <c r="M119" s="37"/>
      <c r="N119" s="38"/>
      <c r="O119" s="38"/>
      <c r="P119" s="38"/>
      <c r="Q119" s="38"/>
      <c r="R119" s="38"/>
      <c r="S119" s="39"/>
      <c r="T119" s="39"/>
      <c r="U119"/>
      <c r="V119"/>
      <c r="W119"/>
      <c r="X119" s="48"/>
      <c r="Y119" s="41"/>
    </row>
    <row r="120" spans="1:25" ht="15" x14ac:dyDescent="0.25">
      <c r="A120"/>
      <c r="B120"/>
      <c r="C120" s="29"/>
      <c r="D120" s="30"/>
      <c r="E120" s="32"/>
      <c r="F120" s="30"/>
      <c r="G120" s="32"/>
      <c r="H120" s="30"/>
      <c r="I120" s="30"/>
      <c r="J120" s="30"/>
      <c r="K120" s="32"/>
      <c r="L120" s="37"/>
      <c r="M120" s="37"/>
      <c r="N120" s="38"/>
      <c r="O120" s="38"/>
      <c r="P120" s="38"/>
      <c r="Q120" s="38"/>
      <c r="R120" s="38"/>
      <c r="S120" s="39"/>
      <c r="T120" s="39"/>
      <c r="U120"/>
      <c r="V120"/>
      <c r="W120"/>
      <c r="X120" s="48"/>
      <c r="Y120" s="41"/>
    </row>
    <row r="121" spans="1:25" ht="15" x14ac:dyDescent="0.25">
      <c r="A121"/>
      <c r="B121"/>
      <c r="C121" s="29"/>
      <c r="D121" s="30"/>
      <c r="E121" s="32"/>
      <c r="F121" s="30"/>
      <c r="G121" s="32"/>
      <c r="H121" s="30"/>
      <c r="I121" s="30"/>
      <c r="J121" s="30"/>
      <c r="K121" s="32"/>
      <c r="L121" s="37"/>
      <c r="M121" s="37"/>
      <c r="N121" s="38"/>
      <c r="O121" s="38"/>
      <c r="P121" s="38"/>
      <c r="Q121" s="38"/>
      <c r="R121" s="38"/>
      <c r="S121" s="39"/>
      <c r="T121" s="39"/>
      <c r="U121"/>
      <c r="V121"/>
      <c r="W121"/>
      <c r="X121" s="48"/>
      <c r="Y121" s="41"/>
    </row>
    <row r="122" spans="1:25" ht="15" x14ac:dyDescent="0.25">
      <c r="A122"/>
      <c r="B122"/>
      <c r="C122" s="29"/>
      <c r="D122" s="30"/>
      <c r="E122" s="32"/>
      <c r="F122" s="30"/>
      <c r="G122" s="32"/>
      <c r="H122" s="30"/>
      <c r="I122" s="30"/>
      <c r="J122" s="30"/>
      <c r="K122" s="32"/>
      <c r="L122" s="37"/>
      <c r="M122" s="37"/>
      <c r="N122" s="38"/>
      <c r="O122" s="38"/>
      <c r="P122" s="38"/>
      <c r="Q122" s="38"/>
      <c r="R122" s="38"/>
      <c r="S122" s="39"/>
      <c r="T122" s="39"/>
      <c r="U122"/>
      <c r="V122"/>
      <c r="W122"/>
      <c r="X122" s="48"/>
      <c r="Y122" s="41"/>
    </row>
    <row r="123" spans="1:25" ht="15" x14ac:dyDescent="0.25">
      <c r="A123"/>
      <c r="B123"/>
      <c r="C123" s="29"/>
      <c r="D123" s="30"/>
      <c r="E123" s="32"/>
      <c r="F123" s="30"/>
      <c r="G123" s="32"/>
      <c r="H123" s="30"/>
      <c r="I123" s="30"/>
      <c r="J123" s="30"/>
      <c r="K123" s="32"/>
      <c r="L123" s="37"/>
      <c r="M123" s="37"/>
      <c r="N123" s="38"/>
      <c r="O123" s="38"/>
      <c r="P123" s="38"/>
      <c r="Q123" s="38"/>
      <c r="R123" s="38"/>
      <c r="S123" s="39"/>
      <c r="T123" s="39"/>
      <c r="U123"/>
      <c r="V123"/>
      <c r="W123"/>
      <c r="X123" s="48"/>
      <c r="Y123" s="41"/>
    </row>
    <row r="124" spans="1:25" ht="15" x14ac:dyDescent="0.25">
      <c r="A124"/>
      <c r="B124"/>
      <c r="C124" s="29"/>
      <c r="D124" s="30"/>
      <c r="E124" s="32"/>
      <c r="F124" s="30"/>
      <c r="G124" s="32"/>
      <c r="H124" s="30"/>
      <c r="I124" s="30"/>
      <c r="J124" s="30"/>
      <c r="K124" s="32"/>
      <c r="L124" s="37"/>
      <c r="M124" s="37"/>
      <c r="N124" s="38"/>
      <c r="O124" s="38"/>
      <c r="P124" s="38"/>
      <c r="Q124" s="38"/>
      <c r="R124" s="38"/>
      <c r="S124" s="39"/>
      <c r="T124" s="39"/>
      <c r="U124"/>
      <c r="V124"/>
      <c r="W124"/>
      <c r="X124" s="48"/>
      <c r="Y124" s="41"/>
    </row>
    <row r="125" spans="1:25" ht="15" x14ac:dyDescent="0.25">
      <c r="A125"/>
      <c r="B125"/>
      <c r="C125" s="29"/>
      <c r="D125" s="30"/>
      <c r="E125" s="32"/>
      <c r="F125" s="30"/>
      <c r="G125" s="32"/>
      <c r="H125" s="30"/>
      <c r="I125" s="30"/>
      <c r="J125" s="30"/>
      <c r="K125" s="32"/>
      <c r="L125" s="37"/>
      <c r="M125" s="37"/>
      <c r="N125" s="38"/>
      <c r="O125" s="38"/>
      <c r="P125" s="38"/>
      <c r="Q125" s="38"/>
      <c r="R125" s="38"/>
      <c r="S125" s="39"/>
      <c r="T125" s="39"/>
      <c r="U125"/>
      <c r="V125"/>
      <c r="W125"/>
      <c r="X125" s="48"/>
      <c r="Y125" s="41"/>
    </row>
    <row r="126" spans="1:25" ht="15" x14ac:dyDescent="0.25">
      <c r="A126"/>
      <c r="B126"/>
      <c r="C126" s="29"/>
      <c r="D126" s="30"/>
      <c r="E126" s="32"/>
      <c r="F126" s="30"/>
      <c r="G126" s="32"/>
      <c r="H126" s="30"/>
      <c r="I126" s="30"/>
      <c r="J126" s="30"/>
      <c r="K126" s="32"/>
      <c r="L126" s="37"/>
      <c r="M126" s="37"/>
      <c r="N126" s="38"/>
      <c r="O126" s="38"/>
      <c r="P126" s="38"/>
      <c r="Q126" s="38"/>
      <c r="R126" s="38"/>
      <c r="S126" s="39"/>
      <c r="T126" s="39"/>
      <c r="U126"/>
      <c r="V126"/>
      <c r="W126"/>
      <c r="X126" s="48"/>
      <c r="Y126" s="41"/>
    </row>
    <row r="127" spans="1:25" ht="15" x14ac:dyDescent="0.25">
      <c r="A127"/>
      <c r="B127"/>
      <c r="C127" s="29"/>
      <c r="D127" s="30"/>
      <c r="E127" s="32"/>
      <c r="F127" s="30"/>
      <c r="G127" s="32"/>
      <c r="H127" s="30"/>
      <c r="I127" s="30"/>
      <c r="J127" s="30"/>
      <c r="K127" s="32"/>
      <c r="L127" s="37"/>
      <c r="M127" s="37"/>
      <c r="N127" s="38"/>
      <c r="O127" s="38"/>
      <c r="P127" s="38"/>
      <c r="Q127" s="38"/>
      <c r="R127" s="38"/>
      <c r="S127" s="39"/>
      <c r="T127" s="39"/>
      <c r="U127"/>
      <c r="V127"/>
      <c r="W127"/>
      <c r="X127" s="48"/>
      <c r="Y127" s="41"/>
    </row>
    <row r="128" spans="1:25" ht="15" x14ac:dyDescent="0.25">
      <c r="A128"/>
      <c r="B128"/>
      <c r="C128" s="29"/>
      <c r="D128" s="30"/>
      <c r="E128" s="32"/>
      <c r="F128" s="30"/>
      <c r="G128" s="32"/>
      <c r="H128" s="30"/>
      <c r="I128" s="30"/>
      <c r="J128" s="30"/>
      <c r="K128" s="32"/>
      <c r="L128" s="37"/>
      <c r="M128" s="37"/>
      <c r="N128" s="38"/>
      <c r="O128" s="38"/>
      <c r="P128" s="38"/>
      <c r="Q128" s="38"/>
      <c r="R128" s="38"/>
      <c r="S128" s="39"/>
      <c r="T128" s="39"/>
      <c r="U128"/>
      <c r="V128"/>
      <c r="W128"/>
      <c r="X128" s="48"/>
      <c r="Y128" s="41"/>
    </row>
    <row r="129" spans="1:25" s="35" customFormat="1" ht="15" x14ac:dyDescent="0.25">
      <c r="A129"/>
      <c r="B129"/>
      <c r="C129" s="29"/>
      <c r="D129" s="30"/>
      <c r="E129" s="32"/>
      <c r="F129" s="30"/>
      <c r="G129" s="32"/>
      <c r="H129" s="30"/>
      <c r="I129" s="30"/>
      <c r="J129" s="30"/>
      <c r="K129" s="32"/>
      <c r="L129" s="37"/>
      <c r="M129" s="37"/>
      <c r="N129" s="38"/>
      <c r="O129" s="38"/>
      <c r="P129" s="38"/>
      <c r="Q129" s="38"/>
      <c r="R129" s="38"/>
      <c r="S129" s="39"/>
      <c r="T129" s="39"/>
      <c r="U129"/>
      <c r="V129"/>
      <c r="W129"/>
      <c r="X129" s="48"/>
      <c r="Y129" s="41"/>
    </row>
    <row r="130" spans="1:25" ht="15" x14ac:dyDescent="0.25">
      <c r="A130"/>
      <c r="B130"/>
      <c r="C130" s="29"/>
      <c r="D130" s="30"/>
      <c r="E130" s="32"/>
      <c r="F130" s="30"/>
      <c r="G130" s="32"/>
      <c r="H130" s="30"/>
      <c r="I130" s="30"/>
      <c r="J130" s="30"/>
      <c r="K130" s="32"/>
      <c r="L130" s="37"/>
      <c r="M130" s="37"/>
      <c r="N130" s="38"/>
      <c r="O130" s="38"/>
      <c r="P130" s="38"/>
      <c r="Q130" s="38"/>
      <c r="R130" s="38"/>
      <c r="S130" s="39"/>
      <c r="T130" s="39"/>
      <c r="U130"/>
      <c r="V130"/>
      <c r="W130"/>
      <c r="X130" s="48"/>
      <c r="Y130" s="41"/>
    </row>
    <row r="131" spans="1:25" s="35" customFormat="1" ht="15" x14ac:dyDescent="0.25">
      <c r="A131"/>
      <c r="B131"/>
      <c r="C131" s="29"/>
      <c r="D131" s="30"/>
      <c r="E131" s="32"/>
      <c r="F131" s="30"/>
      <c r="G131" s="32"/>
      <c r="H131" s="30"/>
      <c r="I131" s="30"/>
      <c r="J131" s="30"/>
      <c r="K131" s="32"/>
      <c r="L131" s="37"/>
      <c r="M131" s="37"/>
      <c r="N131" s="38"/>
      <c r="O131" s="38"/>
      <c r="P131" s="38"/>
      <c r="Q131" s="38"/>
      <c r="R131" s="38"/>
      <c r="S131" s="39"/>
      <c r="T131" s="39"/>
      <c r="U131"/>
      <c r="V131"/>
      <c r="W131"/>
      <c r="X131" s="48"/>
      <c r="Y131" s="41"/>
    </row>
    <row r="132" spans="1:25" ht="15" x14ac:dyDescent="0.25">
      <c r="A132"/>
      <c r="B132"/>
      <c r="C132" s="29"/>
      <c r="D132" s="30"/>
      <c r="E132" s="32"/>
      <c r="F132" s="30"/>
      <c r="G132" s="32"/>
      <c r="H132" s="30"/>
      <c r="I132" s="30"/>
      <c r="J132" s="30"/>
      <c r="K132" s="32"/>
      <c r="L132" s="37"/>
      <c r="M132" s="37"/>
      <c r="N132" s="38"/>
      <c r="O132" s="38"/>
      <c r="P132" s="38"/>
      <c r="Q132" s="38"/>
      <c r="R132" s="38"/>
      <c r="S132" s="39"/>
      <c r="T132" s="39"/>
      <c r="U132"/>
      <c r="V132"/>
      <c r="W132"/>
      <c r="X132" s="48"/>
      <c r="Y132" s="41"/>
    </row>
    <row r="133" spans="1:25" ht="15" x14ac:dyDescent="0.25">
      <c r="A133"/>
      <c r="B133"/>
      <c r="C133" s="29"/>
      <c r="D133" s="30"/>
      <c r="E133" s="32"/>
      <c r="F133" s="30"/>
      <c r="G133" s="32"/>
      <c r="H133" s="30"/>
      <c r="I133" s="30"/>
      <c r="J133" s="30"/>
      <c r="K133" s="32"/>
      <c r="L133" s="37"/>
      <c r="M133" s="37"/>
      <c r="N133" s="38"/>
      <c r="O133" s="38"/>
      <c r="P133" s="38"/>
      <c r="Q133" s="38"/>
      <c r="R133" s="38"/>
      <c r="S133" s="39"/>
      <c r="T133" s="39"/>
      <c r="U133"/>
      <c r="V133"/>
      <c r="W133"/>
      <c r="X133" s="48"/>
      <c r="Y133" s="41"/>
    </row>
    <row r="134" spans="1:25" s="35" customFormat="1" ht="15" x14ac:dyDescent="0.25">
      <c r="A134"/>
      <c r="B134"/>
      <c r="C134" s="29"/>
      <c r="D134" s="30"/>
      <c r="E134" s="32"/>
      <c r="F134" s="30"/>
      <c r="G134" s="32"/>
      <c r="H134" s="30"/>
      <c r="I134" s="30"/>
      <c r="J134" s="30"/>
      <c r="K134" s="32"/>
      <c r="L134" s="37"/>
      <c r="M134" s="37"/>
      <c r="N134" s="38"/>
      <c r="O134" s="38"/>
      <c r="P134" s="38"/>
      <c r="Q134" s="38"/>
      <c r="R134" s="38"/>
      <c r="S134" s="39"/>
      <c r="T134" s="39"/>
      <c r="U134"/>
      <c r="V134"/>
      <c r="W134"/>
      <c r="X134" s="48"/>
      <c r="Y134" s="41"/>
    </row>
    <row r="135" spans="1:25" s="35" customFormat="1" ht="15" x14ac:dyDescent="0.25">
      <c r="A135"/>
      <c r="B135"/>
      <c r="C135" s="29"/>
      <c r="D135" s="30"/>
      <c r="E135" s="32"/>
      <c r="F135" s="30"/>
      <c r="G135" s="32"/>
      <c r="H135" s="30"/>
      <c r="I135" s="30"/>
      <c r="J135" s="30"/>
      <c r="K135" s="32"/>
      <c r="L135" s="37"/>
      <c r="M135" s="37"/>
      <c r="N135" s="38"/>
      <c r="O135" s="38"/>
      <c r="P135" s="38"/>
      <c r="Q135" s="38"/>
      <c r="R135" s="38"/>
      <c r="S135" s="39"/>
      <c r="T135" s="39"/>
      <c r="U135"/>
      <c r="V135"/>
      <c r="W135"/>
      <c r="X135" s="48"/>
      <c r="Y135" s="41"/>
    </row>
    <row r="136" spans="1:25" ht="15" x14ac:dyDescent="0.25">
      <c r="A136"/>
      <c r="B136"/>
      <c r="C136" s="29"/>
      <c r="D136" s="30"/>
      <c r="E136" s="32"/>
      <c r="F136" s="30"/>
      <c r="G136" s="32"/>
      <c r="H136" s="30"/>
      <c r="I136" s="30"/>
      <c r="J136" s="30"/>
      <c r="K136" s="32"/>
      <c r="L136" s="37"/>
      <c r="M136" s="37"/>
      <c r="N136" s="38"/>
      <c r="O136" s="38"/>
      <c r="P136" s="38"/>
      <c r="Q136" s="38"/>
      <c r="R136" s="38"/>
      <c r="S136" s="39"/>
      <c r="T136" s="39"/>
      <c r="U136"/>
      <c r="V136"/>
      <c r="W136"/>
      <c r="X136" s="48"/>
      <c r="Y136" s="41"/>
    </row>
    <row r="137" spans="1:25" s="35" customFormat="1" ht="15" x14ac:dyDescent="0.25">
      <c r="A137"/>
      <c r="B137"/>
      <c r="C137" s="29"/>
      <c r="D137" s="30"/>
      <c r="E137" s="32"/>
      <c r="F137" s="30"/>
      <c r="G137" s="32"/>
      <c r="H137" s="30"/>
      <c r="I137" s="30"/>
      <c r="J137" s="30"/>
      <c r="K137" s="32"/>
      <c r="L137" s="37"/>
      <c r="M137" s="37"/>
      <c r="N137" s="38"/>
      <c r="O137" s="38"/>
      <c r="P137" s="38"/>
      <c r="Q137" s="38"/>
      <c r="R137" s="38"/>
      <c r="S137" s="39"/>
      <c r="T137" s="39"/>
      <c r="U137"/>
      <c r="V137"/>
      <c r="W137"/>
      <c r="X137" s="48"/>
      <c r="Y137" s="41"/>
    </row>
    <row r="138" spans="1:25" ht="15" x14ac:dyDescent="0.25">
      <c r="A138"/>
      <c r="B138"/>
      <c r="C138" s="29"/>
      <c r="D138" s="30"/>
      <c r="E138" s="32"/>
      <c r="F138" s="30"/>
      <c r="G138" s="32"/>
      <c r="H138" s="30"/>
      <c r="I138" s="30"/>
      <c r="J138" s="30"/>
      <c r="K138" s="32"/>
      <c r="L138" s="37"/>
      <c r="M138" s="37"/>
      <c r="N138" s="38"/>
      <c r="O138" s="38"/>
      <c r="P138" s="38"/>
      <c r="Q138" s="38"/>
      <c r="R138" s="38"/>
      <c r="S138" s="39"/>
      <c r="T138" s="39"/>
      <c r="U138"/>
      <c r="V138"/>
      <c r="W138"/>
      <c r="X138" s="48"/>
      <c r="Y138" s="41"/>
    </row>
    <row r="139" spans="1:25" ht="15" x14ac:dyDescent="0.25">
      <c r="A139"/>
      <c r="B139"/>
      <c r="C139" s="29"/>
      <c r="D139" s="30"/>
      <c r="E139" s="32"/>
      <c r="F139" s="30"/>
      <c r="G139" s="32"/>
      <c r="H139" s="30"/>
      <c r="I139" s="30"/>
      <c r="J139" s="30"/>
      <c r="K139" s="32"/>
      <c r="L139" s="37"/>
      <c r="M139" s="37"/>
      <c r="N139" s="38"/>
      <c r="O139" s="38"/>
      <c r="P139" s="38"/>
      <c r="Q139" s="38"/>
      <c r="R139" s="38"/>
      <c r="S139" s="39"/>
      <c r="T139" s="39"/>
      <c r="U139"/>
      <c r="V139"/>
      <c r="W139"/>
      <c r="X139" s="48"/>
      <c r="Y139" s="41"/>
    </row>
    <row r="140" spans="1:25" ht="15" x14ac:dyDescent="0.25">
      <c r="A140"/>
      <c r="B140"/>
      <c r="C140" s="29"/>
      <c r="D140" s="30"/>
      <c r="E140" s="32"/>
      <c r="F140" s="30"/>
      <c r="G140" s="32"/>
      <c r="H140" s="30"/>
      <c r="I140" s="30"/>
      <c r="J140" s="30"/>
      <c r="K140" s="32"/>
      <c r="L140" s="37"/>
      <c r="M140" s="37"/>
      <c r="N140" s="38"/>
      <c r="O140" s="38"/>
      <c r="P140" s="38"/>
      <c r="Q140" s="38"/>
      <c r="R140" s="38"/>
      <c r="S140" s="39"/>
      <c r="T140" s="39"/>
      <c r="U140"/>
      <c r="V140"/>
      <c r="W140"/>
      <c r="X140" s="48"/>
      <c r="Y140" s="41"/>
    </row>
    <row r="141" spans="1:25" ht="15" x14ac:dyDescent="0.25">
      <c r="A141"/>
      <c r="B141"/>
      <c r="C141" s="29"/>
      <c r="D141" s="30"/>
      <c r="E141" s="32"/>
      <c r="F141" s="30"/>
      <c r="G141" s="32"/>
      <c r="H141" s="30"/>
      <c r="I141" s="30"/>
      <c r="J141" s="30"/>
      <c r="K141" s="32"/>
      <c r="L141" s="37"/>
      <c r="M141" s="37"/>
      <c r="N141" s="38"/>
      <c r="O141" s="38"/>
      <c r="P141" s="38"/>
      <c r="Q141" s="38"/>
      <c r="R141" s="38"/>
      <c r="S141" s="39"/>
      <c r="T141" s="39"/>
      <c r="U141"/>
      <c r="V141"/>
      <c r="W141"/>
      <c r="X141" s="48"/>
      <c r="Y141" s="41"/>
    </row>
    <row r="142" spans="1:25" ht="15" x14ac:dyDescent="0.25">
      <c r="A142"/>
      <c r="B142"/>
      <c r="C142" s="29"/>
      <c r="D142" s="30"/>
      <c r="E142" s="32"/>
      <c r="F142" s="30"/>
      <c r="G142" s="32"/>
      <c r="H142" s="30"/>
      <c r="I142" s="30"/>
      <c r="J142" s="30"/>
      <c r="K142" s="32"/>
      <c r="L142" s="37"/>
      <c r="M142" s="37"/>
      <c r="N142" s="38"/>
      <c r="O142" s="38"/>
      <c r="P142" s="38"/>
      <c r="Q142" s="38"/>
      <c r="R142" s="38"/>
      <c r="S142" s="39"/>
      <c r="T142" s="39"/>
      <c r="U142"/>
      <c r="V142"/>
      <c r="W142"/>
      <c r="X142" s="48"/>
      <c r="Y142" s="41"/>
    </row>
    <row r="143" spans="1:25" ht="15" x14ac:dyDescent="0.25">
      <c r="A143"/>
      <c r="B143"/>
      <c r="C143" s="29"/>
      <c r="D143" s="30"/>
      <c r="E143" s="32"/>
      <c r="F143" s="30"/>
      <c r="G143" s="32"/>
      <c r="H143" s="30"/>
      <c r="I143" s="30"/>
      <c r="J143" s="30"/>
      <c r="K143" s="32"/>
      <c r="L143" s="37"/>
      <c r="M143" s="37"/>
      <c r="N143" s="38"/>
      <c r="O143" s="38"/>
      <c r="P143" s="38"/>
      <c r="Q143" s="38"/>
      <c r="R143" s="38"/>
      <c r="S143" s="39"/>
      <c r="T143" s="39"/>
      <c r="U143"/>
      <c r="V143"/>
      <c r="W143"/>
      <c r="X143" s="48"/>
      <c r="Y143" s="41"/>
    </row>
    <row r="144" spans="1:25" ht="15" x14ac:dyDescent="0.25">
      <c r="A144"/>
      <c r="B144"/>
      <c r="C144" s="29"/>
      <c r="D144" s="30"/>
      <c r="E144" s="32"/>
      <c r="F144" s="30"/>
      <c r="G144" s="32"/>
      <c r="H144" s="30"/>
      <c r="I144" s="30"/>
      <c r="J144" s="30"/>
      <c r="K144" s="32"/>
      <c r="L144" s="37"/>
      <c r="M144" s="37"/>
      <c r="N144" s="38"/>
      <c r="O144" s="38"/>
      <c r="P144" s="38"/>
      <c r="Q144" s="38"/>
      <c r="R144" s="38"/>
      <c r="S144" s="39"/>
      <c r="T144" s="39"/>
      <c r="U144"/>
      <c r="V144"/>
      <c r="W144"/>
      <c r="X144" s="48"/>
      <c r="Y144" s="41"/>
    </row>
    <row r="145" spans="1:25" ht="15" x14ac:dyDescent="0.25">
      <c r="A145"/>
      <c r="B145"/>
      <c r="C145" s="29"/>
      <c r="D145" s="30"/>
      <c r="E145" s="32"/>
      <c r="F145" s="30"/>
      <c r="G145" s="32"/>
      <c r="H145" s="30"/>
      <c r="I145" s="30"/>
      <c r="J145" s="30"/>
      <c r="K145" s="32"/>
      <c r="L145" s="37"/>
      <c r="M145" s="37"/>
      <c r="N145" s="38"/>
      <c r="O145" s="38"/>
      <c r="P145" s="38"/>
      <c r="Q145" s="38"/>
      <c r="R145" s="38"/>
      <c r="S145" s="39"/>
      <c r="T145" s="39"/>
      <c r="U145"/>
      <c r="V145"/>
      <c r="W145"/>
      <c r="X145" s="48"/>
      <c r="Y145" s="41"/>
    </row>
    <row r="146" spans="1:25" s="35" customFormat="1" ht="15" x14ac:dyDescent="0.25">
      <c r="A146"/>
      <c r="B146"/>
      <c r="C146" s="29"/>
      <c r="D146" s="30"/>
      <c r="E146" s="32"/>
      <c r="F146" s="30"/>
      <c r="G146" s="32"/>
      <c r="H146" s="30"/>
      <c r="I146" s="30"/>
      <c r="J146" s="30"/>
      <c r="K146" s="32"/>
      <c r="L146" s="37"/>
      <c r="M146" s="37"/>
      <c r="N146" s="38"/>
      <c r="O146" s="38"/>
      <c r="P146" s="38"/>
      <c r="Q146" s="38"/>
      <c r="R146" s="38"/>
      <c r="S146" s="39"/>
      <c r="T146" s="39"/>
      <c r="U146"/>
      <c r="V146"/>
      <c r="W146"/>
      <c r="X146" s="48"/>
      <c r="Y146" s="41"/>
    </row>
    <row r="147" spans="1:25" ht="15" x14ac:dyDescent="0.25">
      <c r="A147"/>
      <c r="B147"/>
      <c r="C147" s="29"/>
      <c r="D147" s="30"/>
      <c r="E147" s="32"/>
      <c r="F147" s="30"/>
      <c r="G147" s="32"/>
      <c r="H147" s="30"/>
      <c r="I147" s="30"/>
      <c r="J147" s="30"/>
      <c r="K147" s="32"/>
      <c r="L147" s="37"/>
      <c r="M147" s="37"/>
      <c r="N147" s="38"/>
      <c r="O147" s="38"/>
      <c r="P147" s="38"/>
      <c r="Q147" s="38"/>
      <c r="R147" s="38"/>
      <c r="S147" s="39"/>
      <c r="T147" s="39"/>
      <c r="U147"/>
      <c r="V147"/>
      <c r="W147"/>
      <c r="X147" s="48"/>
      <c r="Y147" s="41"/>
    </row>
    <row r="148" spans="1:25" ht="15" x14ac:dyDescent="0.25">
      <c r="A148"/>
      <c r="B148"/>
      <c r="C148" s="29"/>
      <c r="D148" s="30"/>
      <c r="E148" s="32"/>
      <c r="F148" s="30"/>
      <c r="G148" s="32"/>
      <c r="H148" s="30"/>
      <c r="I148" s="30"/>
      <c r="J148" s="30"/>
      <c r="K148" s="32"/>
      <c r="L148" s="37"/>
      <c r="M148" s="37"/>
      <c r="N148" s="38"/>
      <c r="O148" s="38"/>
      <c r="P148" s="38"/>
      <c r="Q148" s="38"/>
      <c r="R148" s="38"/>
      <c r="S148" s="39"/>
      <c r="T148" s="39"/>
      <c r="U148"/>
      <c r="V148"/>
      <c r="W148"/>
      <c r="X148" s="48"/>
      <c r="Y148" s="41"/>
    </row>
    <row r="149" spans="1:25" ht="15" x14ac:dyDescent="0.25">
      <c r="A149"/>
      <c r="B149"/>
      <c r="C149" s="29"/>
      <c r="D149" s="30"/>
      <c r="E149" s="32"/>
      <c r="F149" s="30"/>
      <c r="G149" s="32"/>
      <c r="H149" s="30"/>
      <c r="I149" s="30"/>
      <c r="J149" s="30"/>
      <c r="K149" s="32"/>
      <c r="L149" s="37"/>
      <c r="M149" s="37"/>
      <c r="N149" s="38"/>
      <c r="O149" s="38"/>
      <c r="P149" s="38"/>
      <c r="Q149" s="38"/>
      <c r="R149" s="38"/>
      <c r="S149" s="39"/>
      <c r="T149" s="39"/>
      <c r="U149"/>
      <c r="V149"/>
      <c r="W149"/>
      <c r="X149" s="48"/>
      <c r="Y149" s="41"/>
    </row>
    <row r="150" spans="1:25" ht="15" x14ac:dyDescent="0.25">
      <c r="A150"/>
      <c r="B150"/>
      <c r="C150" s="29"/>
      <c r="D150" s="30"/>
      <c r="E150" s="32"/>
      <c r="F150" s="30"/>
      <c r="G150" s="32"/>
      <c r="H150" s="30"/>
      <c r="I150" s="30"/>
      <c r="J150" s="30"/>
      <c r="K150" s="32"/>
      <c r="L150" s="37"/>
      <c r="M150" s="37"/>
      <c r="N150" s="38"/>
      <c r="O150" s="38"/>
      <c r="P150" s="38"/>
      <c r="Q150" s="38"/>
      <c r="R150" s="38"/>
      <c r="S150" s="39"/>
      <c r="T150" s="39"/>
      <c r="U150"/>
      <c r="V150"/>
      <c r="W150"/>
      <c r="X150" s="48"/>
      <c r="Y150" s="41"/>
    </row>
    <row r="151" spans="1:25" ht="15" x14ac:dyDescent="0.25">
      <c r="A151"/>
      <c r="B151"/>
      <c r="C151" s="29"/>
      <c r="D151" s="30"/>
      <c r="E151" s="32"/>
      <c r="F151" s="30"/>
      <c r="G151" s="32"/>
      <c r="H151" s="30"/>
      <c r="I151" s="30"/>
      <c r="J151" s="30"/>
      <c r="K151" s="32"/>
      <c r="L151" s="37"/>
      <c r="M151" s="37"/>
      <c r="N151" s="38"/>
      <c r="O151" s="38"/>
      <c r="P151" s="38"/>
      <c r="Q151" s="38"/>
      <c r="R151" s="38"/>
      <c r="S151" s="39"/>
      <c r="T151" s="39"/>
      <c r="U151"/>
      <c r="V151"/>
      <c r="W151"/>
      <c r="X151" s="48"/>
      <c r="Y151" s="41"/>
    </row>
    <row r="152" spans="1:25" ht="15" x14ac:dyDescent="0.25">
      <c r="A152"/>
      <c r="B152"/>
      <c r="C152" s="29"/>
      <c r="D152" s="30"/>
      <c r="E152" s="32"/>
      <c r="F152" s="30"/>
      <c r="G152" s="32"/>
      <c r="H152" s="30"/>
      <c r="I152" s="30"/>
      <c r="J152" s="30"/>
      <c r="K152" s="32"/>
      <c r="L152" s="37"/>
      <c r="M152" s="37"/>
      <c r="N152" s="38"/>
      <c r="O152" s="38"/>
      <c r="P152" s="38"/>
      <c r="Q152" s="38"/>
      <c r="R152" s="38"/>
      <c r="S152" s="39"/>
      <c r="T152" s="39"/>
      <c r="U152"/>
      <c r="V152"/>
      <c r="W152"/>
      <c r="X152" s="48"/>
      <c r="Y152" s="41"/>
    </row>
    <row r="153" spans="1:25" ht="15" x14ac:dyDescent="0.25">
      <c r="A153"/>
      <c r="B153"/>
      <c r="C153" s="29"/>
      <c r="D153" s="30"/>
      <c r="E153" s="32"/>
      <c r="F153" s="30"/>
      <c r="G153" s="32"/>
      <c r="H153" s="30"/>
      <c r="I153" s="30"/>
      <c r="J153" s="30"/>
      <c r="K153" s="32"/>
      <c r="L153" s="37"/>
      <c r="M153" s="37"/>
      <c r="N153" s="38"/>
      <c r="O153" s="38"/>
      <c r="P153" s="38"/>
      <c r="Q153" s="38"/>
      <c r="R153" s="38"/>
      <c r="S153" s="39"/>
      <c r="T153" s="39"/>
      <c r="U153"/>
      <c r="V153"/>
      <c r="W153"/>
      <c r="X153" s="48"/>
      <c r="Y153" s="41"/>
    </row>
    <row r="154" spans="1:25" s="35" customFormat="1" ht="15" x14ac:dyDescent="0.25">
      <c r="A154"/>
      <c r="B154"/>
      <c r="C154" s="29"/>
      <c r="D154" s="30"/>
      <c r="E154" s="32"/>
      <c r="F154" s="30"/>
      <c r="G154" s="32"/>
      <c r="H154" s="30"/>
      <c r="I154" s="30"/>
      <c r="J154" s="30"/>
      <c r="K154" s="32"/>
      <c r="L154" s="37"/>
      <c r="M154" s="37"/>
      <c r="N154" s="38"/>
      <c r="O154" s="38"/>
      <c r="P154" s="38"/>
      <c r="Q154" s="38"/>
      <c r="R154" s="38"/>
      <c r="S154" s="39"/>
      <c r="T154" s="39"/>
      <c r="U154"/>
      <c r="V154"/>
      <c r="W154"/>
      <c r="X154" s="48"/>
      <c r="Y154" s="41"/>
    </row>
    <row r="155" spans="1:25" ht="15" x14ac:dyDescent="0.25">
      <c r="A155"/>
      <c r="B155"/>
      <c r="C155" s="29"/>
      <c r="D155" s="30"/>
      <c r="E155" s="32"/>
      <c r="F155" s="30"/>
      <c r="G155" s="32"/>
      <c r="H155" s="30"/>
      <c r="I155" s="30"/>
      <c r="J155" s="30"/>
      <c r="K155" s="32"/>
      <c r="L155" s="37"/>
      <c r="M155" s="37"/>
      <c r="N155" s="38"/>
      <c r="O155" s="38"/>
      <c r="P155" s="38"/>
      <c r="Q155" s="38"/>
      <c r="R155" s="38"/>
      <c r="S155" s="39"/>
      <c r="T155" s="39"/>
      <c r="U155"/>
      <c r="V155"/>
      <c r="W155"/>
      <c r="X155" s="48"/>
      <c r="Y155" s="41"/>
    </row>
    <row r="156" spans="1:25" ht="15" x14ac:dyDescent="0.25">
      <c r="A156"/>
      <c r="B156"/>
      <c r="C156" s="29"/>
      <c r="D156" s="30"/>
      <c r="E156" s="32"/>
      <c r="F156" s="30"/>
      <c r="G156" s="32"/>
      <c r="H156" s="30"/>
      <c r="I156" s="30"/>
      <c r="J156" s="30"/>
      <c r="K156" s="32"/>
      <c r="L156" s="37"/>
      <c r="M156" s="37"/>
      <c r="N156" s="38"/>
      <c r="O156" s="38"/>
      <c r="P156" s="38"/>
      <c r="Q156" s="38"/>
      <c r="R156" s="38"/>
      <c r="S156" s="39"/>
      <c r="T156" s="39"/>
      <c r="U156"/>
      <c r="V156"/>
      <c r="W156"/>
      <c r="X156" s="48"/>
      <c r="Y156" s="41"/>
    </row>
    <row r="157" spans="1:25" ht="15" x14ac:dyDescent="0.25">
      <c r="A157"/>
      <c r="B157"/>
      <c r="C157" s="29"/>
      <c r="D157" s="30"/>
      <c r="E157" s="32"/>
      <c r="F157" s="30"/>
      <c r="G157" s="32"/>
      <c r="H157" s="30"/>
      <c r="I157" s="30"/>
      <c r="J157" s="30"/>
      <c r="K157" s="32"/>
      <c r="L157" s="37"/>
      <c r="M157" s="37"/>
      <c r="N157" s="38"/>
      <c r="O157" s="38"/>
      <c r="P157" s="38"/>
      <c r="Q157" s="38"/>
      <c r="R157" s="38"/>
      <c r="S157" s="39"/>
      <c r="T157" s="39"/>
      <c r="U157"/>
      <c r="V157"/>
      <c r="W157"/>
      <c r="X157" s="48"/>
      <c r="Y157" s="41"/>
    </row>
    <row r="158" spans="1:25" ht="15" x14ac:dyDescent="0.25">
      <c r="A158"/>
      <c r="B158"/>
      <c r="C158" s="29"/>
      <c r="D158" s="30"/>
      <c r="E158" s="32"/>
      <c r="F158" s="30"/>
      <c r="G158" s="32"/>
      <c r="H158" s="30"/>
      <c r="I158" s="30"/>
      <c r="J158" s="30"/>
      <c r="K158" s="32"/>
      <c r="L158" s="37"/>
      <c r="M158" s="37"/>
      <c r="N158" s="38"/>
      <c r="O158" s="38"/>
      <c r="P158" s="38"/>
      <c r="Q158" s="38"/>
      <c r="R158" s="38"/>
      <c r="S158" s="39"/>
      <c r="T158" s="39"/>
      <c r="U158"/>
      <c r="V158"/>
      <c r="W158"/>
      <c r="X158" s="48"/>
      <c r="Y158" s="41"/>
    </row>
    <row r="159" spans="1:25" ht="15" x14ac:dyDescent="0.25">
      <c r="A159"/>
      <c r="B159"/>
      <c r="C159" s="29"/>
      <c r="D159" s="30"/>
      <c r="E159" s="32"/>
      <c r="F159" s="30"/>
      <c r="G159" s="32"/>
      <c r="H159" s="30"/>
      <c r="I159" s="30"/>
      <c r="J159" s="30"/>
      <c r="K159" s="32"/>
      <c r="L159" s="37"/>
      <c r="M159" s="37"/>
      <c r="N159" s="38"/>
      <c r="O159" s="38"/>
      <c r="P159" s="38"/>
      <c r="Q159" s="38"/>
      <c r="R159" s="38"/>
      <c r="S159" s="39"/>
      <c r="T159" s="39"/>
      <c r="U159"/>
      <c r="V159"/>
      <c r="W159"/>
      <c r="X159" s="48"/>
      <c r="Y159" s="41"/>
    </row>
    <row r="160" spans="1:25" ht="15" x14ac:dyDescent="0.25">
      <c r="A160"/>
      <c r="B160"/>
      <c r="C160" s="29"/>
      <c r="D160" s="30"/>
      <c r="E160" s="32"/>
      <c r="F160" s="30"/>
      <c r="G160" s="32"/>
      <c r="H160" s="30"/>
      <c r="I160" s="30"/>
      <c r="J160" s="30"/>
      <c r="K160" s="32"/>
      <c r="L160" s="37"/>
      <c r="M160" s="37"/>
      <c r="N160" s="38"/>
      <c r="O160" s="38"/>
      <c r="P160" s="38"/>
      <c r="Q160" s="38"/>
      <c r="R160" s="38"/>
      <c r="S160" s="39"/>
      <c r="T160" s="39"/>
      <c r="U160"/>
      <c r="V160"/>
      <c r="W160"/>
      <c r="X160" s="48"/>
      <c r="Y160" s="41"/>
    </row>
    <row r="161" spans="1:25" ht="15" x14ac:dyDescent="0.25">
      <c r="A161"/>
      <c r="B161"/>
      <c r="C161" s="29"/>
      <c r="D161" s="30"/>
      <c r="E161" s="32"/>
      <c r="F161" s="30"/>
      <c r="G161" s="32"/>
      <c r="H161" s="30"/>
      <c r="I161" s="30"/>
      <c r="J161" s="30"/>
      <c r="K161" s="32"/>
      <c r="L161" s="37"/>
      <c r="M161" s="37"/>
      <c r="N161" s="38"/>
      <c r="O161" s="38"/>
      <c r="P161" s="38"/>
      <c r="Q161" s="38"/>
      <c r="R161" s="38"/>
      <c r="S161" s="39"/>
      <c r="T161" s="39"/>
      <c r="U161"/>
      <c r="V161"/>
      <c r="W161"/>
      <c r="X161" s="48"/>
      <c r="Y161" s="41"/>
    </row>
    <row r="162" spans="1:25" ht="15" x14ac:dyDescent="0.25">
      <c r="A162"/>
      <c r="B162"/>
      <c r="C162" s="29"/>
      <c r="D162" s="30"/>
      <c r="E162" s="32"/>
      <c r="F162" s="30"/>
      <c r="G162" s="32"/>
      <c r="H162" s="30"/>
      <c r="I162" s="30"/>
      <c r="J162" s="30"/>
      <c r="K162" s="32"/>
      <c r="L162" s="37"/>
      <c r="M162" s="37"/>
      <c r="N162" s="38"/>
      <c r="O162" s="38"/>
      <c r="P162" s="38"/>
      <c r="Q162" s="38"/>
      <c r="R162" s="38"/>
      <c r="S162" s="39"/>
      <c r="T162" s="39"/>
      <c r="U162"/>
      <c r="V162"/>
      <c r="W162"/>
      <c r="X162" s="48"/>
      <c r="Y162" s="41"/>
    </row>
    <row r="163" spans="1:25" ht="15" x14ac:dyDescent="0.25">
      <c r="A163"/>
      <c r="B163"/>
      <c r="C163" s="29"/>
      <c r="D163" s="30"/>
      <c r="E163" s="32"/>
      <c r="F163" s="30"/>
      <c r="G163" s="32"/>
      <c r="H163" s="30"/>
      <c r="I163" s="30"/>
      <c r="J163" s="30"/>
      <c r="K163" s="32"/>
      <c r="L163" s="37"/>
      <c r="M163" s="37"/>
      <c r="N163" s="38"/>
      <c r="O163" s="38"/>
      <c r="P163" s="38"/>
      <c r="Q163" s="38"/>
      <c r="R163" s="38"/>
      <c r="S163" s="39"/>
      <c r="T163" s="39"/>
      <c r="U163"/>
      <c r="V163"/>
      <c r="W163"/>
      <c r="X163" s="48"/>
      <c r="Y163" s="41"/>
    </row>
    <row r="164" spans="1:25" ht="15" x14ac:dyDescent="0.25">
      <c r="A164"/>
      <c r="B164"/>
      <c r="C164" s="29"/>
      <c r="D164" s="30"/>
      <c r="E164" s="32"/>
      <c r="F164" s="30"/>
      <c r="G164" s="32"/>
      <c r="H164" s="30"/>
      <c r="I164" s="30"/>
      <c r="J164" s="30"/>
      <c r="K164" s="32"/>
      <c r="L164" s="37"/>
      <c r="M164" s="37"/>
      <c r="N164" s="38"/>
      <c r="O164" s="38"/>
      <c r="P164" s="38"/>
      <c r="Q164" s="38"/>
      <c r="R164" s="38"/>
      <c r="S164" s="39"/>
      <c r="T164" s="39"/>
      <c r="U164"/>
      <c r="V164"/>
      <c r="W164"/>
      <c r="X164" s="48"/>
      <c r="Y164" s="41"/>
    </row>
    <row r="165" spans="1:25" ht="15" x14ac:dyDescent="0.25">
      <c r="A165"/>
      <c r="B165"/>
      <c r="C165" s="29"/>
      <c r="D165" s="30"/>
      <c r="E165" s="32"/>
      <c r="F165" s="30"/>
      <c r="G165" s="32"/>
      <c r="H165" s="30"/>
      <c r="I165" s="30"/>
      <c r="J165" s="30"/>
      <c r="K165" s="32"/>
      <c r="L165" s="37"/>
      <c r="M165" s="37"/>
      <c r="N165" s="38"/>
      <c r="O165" s="38"/>
      <c r="P165" s="38"/>
      <c r="Q165" s="38"/>
      <c r="R165" s="38"/>
      <c r="S165" s="39"/>
      <c r="T165" s="39"/>
      <c r="U165"/>
      <c r="V165"/>
      <c r="W165"/>
      <c r="X165" s="48"/>
      <c r="Y165" s="41"/>
    </row>
    <row r="166" spans="1:25" ht="15" x14ac:dyDescent="0.25">
      <c r="A166"/>
      <c r="B166"/>
      <c r="C166" s="29"/>
      <c r="D166" s="30"/>
      <c r="E166" s="32"/>
      <c r="F166" s="30"/>
      <c r="G166" s="32"/>
      <c r="H166" s="30"/>
      <c r="I166" s="30"/>
      <c r="J166" s="30"/>
      <c r="K166" s="32"/>
      <c r="L166" s="37"/>
      <c r="M166" s="37"/>
      <c r="N166" s="38"/>
      <c r="O166" s="38"/>
      <c r="P166" s="38"/>
      <c r="Q166" s="38"/>
      <c r="R166" s="38"/>
      <c r="S166" s="39"/>
      <c r="T166" s="39"/>
      <c r="U166"/>
      <c r="V166"/>
      <c r="W166"/>
      <c r="X166" s="48"/>
      <c r="Y166" s="41"/>
    </row>
    <row r="167" spans="1:25" s="35" customFormat="1" ht="15" x14ac:dyDescent="0.25">
      <c r="A167"/>
      <c r="B167"/>
      <c r="C167" s="29"/>
      <c r="D167" s="30"/>
      <c r="E167" s="32"/>
      <c r="F167" s="30"/>
      <c r="G167" s="32"/>
      <c r="H167" s="30"/>
      <c r="I167" s="30"/>
      <c r="J167" s="30"/>
      <c r="K167" s="32"/>
      <c r="L167" s="37"/>
      <c r="M167" s="37"/>
      <c r="N167" s="38"/>
      <c r="O167" s="38"/>
      <c r="P167" s="38"/>
      <c r="Q167" s="38"/>
      <c r="R167" s="38"/>
      <c r="S167" s="39"/>
      <c r="T167" s="39"/>
      <c r="U167"/>
      <c r="V167"/>
      <c r="W167"/>
      <c r="X167" s="48"/>
      <c r="Y167" s="41"/>
    </row>
    <row r="168" spans="1:25" ht="15" x14ac:dyDescent="0.25">
      <c r="A168"/>
      <c r="B168"/>
      <c r="C168" s="29"/>
      <c r="D168" s="30"/>
      <c r="E168" s="32"/>
      <c r="F168" s="30"/>
      <c r="G168" s="32"/>
      <c r="H168" s="30"/>
      <c r="I168" s="30"/>
      <c r="J168" s="30"/>
      <c r="K168" s="32"/>
      <c r="L168" s="37"/>
      <c r="M168" s="37"/>
      <c r="N168" s="38"/>
      <c r="O168" s="38"/>
      <c r="P168" s="38"/>
      <c r="Q168" s="38"/>
      <c r="R168" s="38"/>
      <c r="S168" s="39"/>
      <c r="T168" s="39"/>
      <c r="U168"/>
      <c r="V168"/>
      <c r="W168"/>
      <c r="X168" s="48"/>
      <c r="Y168" s="41"/>
    </row>
    <row r="169" spans="1:25" ht="15" x14ac:dyDescent="0.25">
      <c r="A169"/>
      <c r="B169"/>
      <c r="C169" s="29"/>
      <c r="D169" s="30"/>
      <c r="E169" s="32"/>
      <c r="F169" s="30"/>
      <c r="G169" s="32"/>
      <c r="H169" s="30"/>
      <c r="I169" s="30"/>
      <c r="J169" s="30"/>
      <c r="K169" s="32"/>
      <c r="L169" s="37"/>
      <c r="M169" s="37"/>
      <c r="N169" s="38"/>
      <c r="O169" s="38"/>
      <c r="P169" s="38"/>
      <c r="Q169" s="38"/>
      <c r="R169" s="38"/>
      <c r="S169" s="39"/>
      <c r="T169" s="39"/>
      <c r="U169"/>
      <c r="V169"/>
      <c r="W169"/>
      <c r="X169" s="48"/>
      <c r="Y169" s="41"/>
    </row>
    <row r="170" spans="1:25" ht="15" x14ac:dyDescent="0.25">
      <c r="A170"/>
      <c r="B170"/>
      <c r="C170" s="29"/>
      <c r="D170" s="30"/>
      <c r="E170" s="32"/>
      <c r="F170" s="30"/>
      <c r="G170" s="32"/>
      <c r="H170" s="30"/>
      <c r="I170" s="30"/>
      <c r="J170" s="30"/>
      <c r="K170" s="32"/>
      <c r="L170" s="37"/>
      <c r="M170" s="37"/>
      <c r="N170" s="38"/>
      <c r="O170" s="38"/>
      <c r="P170" s="38"/>
      <c r="Q170" s="38"/>
      <c r="R170" s="38"/>
      <c r="S170" s="39"/>
      <c r="T170" s="39"/>
      <c r="U170"/>
      <c r="V170"/>
      <c r="W170"/>
      <c r="X170" s="48"/>
      <c r="Y170" s="41"/>
    </row>
    <row r="171" spans="1:25" ht="15" x14ac:dyDescent="0.25">
      <c r="A171"/>
      <c r="B171"/>
      <c r="C171" s="29"/>
      <c r="D171" s="30"/>
      <c r="E171" s="32"/>
      <c r="F171" s="30"/>
      <c r="G171" s="32"/>
      <c r="H171" s="30"/>
      <c r="I171" s="30"/>
      <c r="J171" s="30"/>
      <c r="K171" s="32"/>
      <c r="L171" s="37"/>
      <c r="M171" s="37"/>
      <c r="N171" s="38"/>
      <c r="O171" s="38"/>
      <c r="P171" s="38"/>
      <c r="Q171" s="38"/>
      <c r="R171" s="38"/>
      <c r="S171" s="39"/>
      <c r="T171" s="39"/>
      <c r="U171"/>
      <c r="V171"/>
      <c r="W171"/>
      <c r="X171" s="48"/>
      <c r="Y171" s="41"/>
    </row>
    <row r="172" spans="1:25" ht="15" x14ac:dyDescent="0.25">
      <c r="A172"/>
      <c r="B172"/>
      <c r="C172" s="29"/>
      <c r="D172" s="30"/>
      <c r="E172" s="32"/>
      <c r="F172" s="30"/>
      <c r="G172" s="32"/>
      <c r="H172" s="30"/>
      <c r="I172" s="30"/>
      <c r="J172" s="30"/>
      <c r="K172" s="32"/>
      <c r="L172" s="37"/>
      <c r="M172" s="37"/>
      <c r="N172" s="38"/>
      <c r="O172" s="38"/>
      <c r="P172" s="38"/>
      <c r="Q172" s="38"/>
      <c r="R172" s="38"/>
      <c r="S172" s="39"/>
      <c r="T172" s="39"/>
      <c r="U172"/>
      <c r="V172"/>
      <c r="W172"/>
      <c r="X172" s="48"/>
      <c r="Y172" s="41"/>
    </row>
    <row r="173" spans="1:25" ht="15" x14ac:dyDescent="0.25">
      <c r="A173"/>
      <c r="B173"/>
      <c r="C173" s="29"/>
      <c r="D173" s="30"/>
      <c r="E173" s="32"/>
      <c r="F173" s="30"/>
      <c r="G173" s="32"/>
      <c r="H173" s="30"/>
      <c r="I173" s="30"/>
      <c r="J173" s="30"/>
      <c r="K173" s="32"/>
      <c r="L173" s="37"/>
      <c r="M173" s="37"/>
      <c r="N173" s="38"/>
      <c r="O173" s="38"/>
      <c r="P173" s="38"/>
      <c r="Q173" s="38"/>
      <c r="R173" s="38"/>
      <c r="S173" s="39"/>
      <c r="T173" s="39"/>
      <c r="U173"/>
      <c r="V173"/>
      <c r="W173"/>
      <c r="X173" s="48"/>
      <c r="Y173" s="41"/>
    </row>
    <row r="174" spans="1:25" ht="15" x14ac:dyDescent="0.25">
      <c r="A174"/>
      <c r="B174"/>
      <c r="C174" s="29"/>
      <c r="D174" s="30"/>
      <c r="E174" s="32"/>
      <c r="F174" s="30"/>
      <c r="G174" s="32"/>
      <c r="H174" s="30"/>
      <c r="I174" s="30"/>
      <c r="J174" s="30"/>
      <c r="K174" s="32"/>
      <c r="L174" s="37"/>
      <c r="M174" s="37"/>
      <c r="N174" s="38"/>
      <c r="O174" s="38"/>
      <c r="P174" s="38"/>
      <c r="Q174" s="38"/>
      <c r="R174" s="38"/>
      <c r="S174" s="39"/>
      <c r="T174" s="39"/>
      <c r="U174"/>
      <c r="V174"/>
      <c r="W174"/>
      <c r="X174" s="48"/>
      <c r="Y174" s="41"/>
    </row>
    <row r="175" spans="1:25" ht="15" x14ac:dyDescent="0.25">
      <c r="A175"/>
      <c r="B175"/>
      <c r="C175" s="29"/>
      <c r="D175" s="30"/>
      <c r="E175" s="32"/>
      <c r="F175" s="30"/>
      <c r="G175" s="32"/>
      <c r="H175" s="30"/>
      <c r="I175" s="30"/>
      <c r="J175" s="30"/>
      <c r="K175" s="32"/>
      <c r="L175" s="37"/>
      <c r="M175" s="37"/>
      <c r="N175" s="38"/>
      <c r="O175" s="38"/>
      <c r="P175" s="38"/>
      <c r="Q175" s="38"/>
      <c r="R175" s="38"/>
      <c r="S175" s="39"/>
      <c r="T175" s="39"/>
      <c r="U175"/>
      <c r="V175"/>
      <c r="W175"/>
      <c r="X175" s="48"/>
      <c r="Y175" s="41"/>
    </row>
    <row r="176" spans="1:25" ht="15" x14ac:dyDescent="0.25">
      <c r="A176"/>
      <c r="B176"/>
      <c r="C176" s="29"/>
      <c r="D176" s="30"/>
      <c r="E176" s="32"/>
      <c r="F176" s="30"/>
      <c r="G176" s="32"/>
      <c r="H176" s="30"/>
      <c r="I176" s="30"/>
      <c r="J176" s="30"/>
      <c r="K176" s="32"/>
      <c r="L176" s="37"/>
      <c r="M176" s="37"/>
      <c r="N176" s="38"/>
      <c r="O176" s="38"/>
      <c r="P176" s="38"/>
      <c r="Q176" s="38"/>
      <c r="R176" s="38"/>
      <c r="S176" s="39"/>
      <c r="T176" s="39"/>
      <c r="U176"/>
      <c r="V176"/>
      <c r="W176"/>
      <c r="X176" s="48"/>
      <c r="Y176" s="41"/>
    </row>
    <row r="177" spans="1:25" s="35" customFormat="1" ht="15" x14ac:dyDescent="0.25">
      <c r="A177"/>
      <c r="B177"/>
      <c r="C177" s="29"/>
      <c r="D177" s="30"/>
      <c r="E177" s="32"/>
      <c r="F177" s="30"/>
      <c r="G177" s="32"/>
      <c r="H177" s="30"/>
      <c r="I177" s="30"/>
      <c r="J177" s="30"/>
      <c r="K177" s="32"/>
      <c r="L177" s="37"/>
      <c r="M177" s="37"/>
      <c r="N177" s="38"/>
      <c r="O177" s="38"/>
      <c r="P177" s="38"/>
      <c r="Q177" s="38"/>
      <c r="R177" s="38"/>
      <c r="S177" s="39"/>
      <c r="T177" s="39"/>
      <c r="U177"/>
      <c r="V177"/>
      <c r="W177"/>
      <c r="X177" s="48"/>
      <c r="Y177" s="41"/>
    </row>
    <row r="178" spans="1:25" s="35" customFormat="1" ht="15" x14ac:dyDescent="0.25">
      <c r="A178"/>
      <c r="B178"/>
      <c r="C178" s="29"/>
      <c r="D178" s="30"/>
      <c r="E178" s="32"/>
      <c r="F178" s="30"/>
      <c r="G178" s="32"/>
      <c r="H178" s="30"/>
      <c r="I178" s="30"/>
      <c r="J178" s="30"/>
      <c r="K178" s="32"/>
      <c r="L178" s="37"/>
      <c r="M178" s="37"/>
      <c r="N178" s="38"/>
      <c r="O178" s="38"/>
      <c r="P178" s="38"/>
      <c r="Q178" s="38"/>
      <c r="R178" s="38"/>
      <c r="S178" s="39"/>
      <c r="T178" s="39"/>
      <c r="U178"/>
      <c r="V178"/>
      <c r="W178"/>
      <c r="X178" s="48"/>
      <c r="Y178" s="41"/>
    </row>
    <row r="179" spans="1:25" ht="15" x14ac:dyDescent="0.25">
      <c r="A179"/>
      <c r="B179"/>
      <c r="C179" s="29"/>
      <c r="D179" s="30"/>
      <c r="E179" s="32"/>
      <c r="F179" s="30"/>
      <c r="G179" s="32"/>
      <c r="H179" s="30"/>
      <c r="I179" s="30"/>
      <c r="J179" s="30"/>
      <c r="K179" s="32"/>
      <c r="L179" s="37"/>
      <c r="M179" s="37"/>
      <c r="N179" s="38"/>
      <c r="O179" s="38"/>
      <c r="P179" s="38"/>
      <c r="Q179" s="38"/>
      <c r="R179" s="38"/>
      <c r="S179" s="39"/>
      <c r="T179" s="39"/>
      <c r="U179"/>
      <c r="V179"/>
      <c r="W179"/>
      <c r="X179" s="48"/>
      <c r="Y179" s="41"/>
    </row>
    <row r="180" spans="1:25" ht="15" x14ac:dyDescent="0.25">
      <c r="A180"/>
      <c r="B180"/>
      <c r="C180" s="29"/>
      <c r="D180" s="30"/>
      <c r="E180" s="32"/>
      <c r="F180" s="30"/>
      <c r="G180" s="32"/>
      <c r="H180" s="30"/>
      <c r="I180" s="30"/>
      <c r="J180" s="30"/>
      <c r="K180" s="32"/>
      <c r="L180" s="37"/>
      <c r="M180" s="37"/>
      <c r="N180" s="38"/>
      <c r="O180" s="38"/>
      <c r="P180" s="38"/>
      <c r="Q180" s="38"/>
      <c r="R180" s="38"/>
      <c r="S180" s="39"/>
      <c r="T180" s="39"/>
      <c r="U180"/>
      <c r="V180"/>
      <c r="W180"/>
      <c r="X180" s="48"/>
      <c r="Y180" s="41"/>
    </row>
    <row r="181" spans="1:25" s="35" customFormat="1" ht="15" x14ac:dyDescent="0.25">
      <c r="A181"/>
      <c r="B181"/>
      <c r="C181" s="29"/>
      <c r="D181" s="30"/>
      <c r="E181" s="32"/>
      <c r="F181" s="30"/>
      <c r="G181" s="32"/>
      <c r="H181" s="30"/>
      <c r="I181" s="30"/>
      <c r="J181" s="30"/>
      <c r="K181" s="32"/>
      <c r="L181" s="37"/>
      <c r="M181" s="37"/>
      <c r="N181" s="38"/>
      <c r="O181" s="38"/>
      <c r="P181" s="38"/>
      <c r="Q181" s="38"/>
      <c r="R181" s="38"/>
      <c r="S181" s="39"/>
      <c r="T181" s="39"/>
      <c r="U181"/>
      <c r="V181"/>
      <c r="W181"/>
      <c r="X181" s="48"/>
      <c r="Y181" s="41"/>
    </row>
    <row r="182" spans="1:25" s="35" customFormat="1" ht="15" x14ac:dyDescent="0.25">
      <c r="A182"/>
      <c r="B182"/>
      <c r="C182" s="29"/>
      <c r="D182" s="30"/>
      <c r="E182" s="32"/>
      <c r="F182" s="30"/>
      <c r="G182" s="32"/>
      <c r="H182" s="30"/>
      <c r="I182" s="30"/>
      <c r="J182" s="30"/>
      <c r="K182" s="32"/>
      <c r="L182" s="37"/>
      <c r="M182" s="37"/>
      <c r="N182" s="38"/>
      <c r="O182" s="38"/>
      <c r="P182" s="38"/>
      <c r="Q182" s="38"/>
      <c r="R182" s="38"/>
      <c r="S182" s="39"/>
      <c r="T182" s="39"/>
      <c r="U182"/>
      <c r="V182"/>
      <c r="W182"/>
      <c r="X182" s="48"/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 s="48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 s="48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 s="48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 s="48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 s="48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 s="4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 s="48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 s="48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 s="48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 s="48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 s="48"/>
      <c r="Y193" s="41"/>
    </row>
    <row r="194" spans="1:25" s="35" customFormat="1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 s="48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s="35" customFormat="1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17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17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17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17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17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17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17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17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17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17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17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17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17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17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17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17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17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17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17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17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17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17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17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17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17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17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17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17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17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17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17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17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17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17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17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17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17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17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17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17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17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17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17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17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17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17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17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17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17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17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17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17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17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17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17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17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17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17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17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17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17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18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18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18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18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18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18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18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18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18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18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18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18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18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18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18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18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18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18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18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18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18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18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18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18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18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18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18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18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18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18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18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18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18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18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18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18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18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18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18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18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18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18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18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18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18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18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18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18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18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18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18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18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18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18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18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18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18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18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18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18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18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18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18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18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19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19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19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19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19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19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19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19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19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19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19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19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19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19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19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19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19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19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19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19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19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19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19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19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19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19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19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19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19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19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19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19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19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19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19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19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19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19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19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19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19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19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19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19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19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19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19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19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19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19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19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19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19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19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19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19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19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19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19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19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19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19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19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19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20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20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20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20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20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20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20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20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20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20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20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20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20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20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20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20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20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20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20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20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20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20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20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20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20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20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20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20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20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20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20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20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20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20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20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20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20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20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20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20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20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20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20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20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20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20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20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20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20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20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20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20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20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20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20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20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20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20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20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20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20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20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20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20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21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21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21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21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21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21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21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21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21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21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21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21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21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21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21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21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21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21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21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21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21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21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21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21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21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21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21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21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21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21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21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21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21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21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21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21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21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21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21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21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21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21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21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21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21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21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21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21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21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21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21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21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21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21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21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21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21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21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21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995"/>
  <sheetViews>
    <sheetView zoomScale="82" zoomScaleNormal="82" workbookViewId="0">
      <pane ySplit="2" topLeftCell="A8" activePane="bottomLeft" state="frozen"/>
      <selection pane="bottomLeft" activeCell="S3" sqref="S3:S50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3.07</v>
      </c>
      <c r="B3">
        <v>3.28</v>
      </c>
      <c r="C3">
        <v>2.52</v>
      </c>
      <c r="D3" s="20">
        <f>IF(OR($A3="",$B3="",$C3=""),"",(1/A3)+(1/B3)+(1/C3)-1)</f>
        <v>2.7436344628685827E-2</v>
      </c>
      <c r="E3" s="17">
        <f>IF(OR($A3="",$B3="",$C3=""),"",A3*'MPTO_working_3-way'!$I2)</f>
        <v>3.1542295780100655</v>
      </c>
      <c r="F3" s="21">
        <f>IF(OR($A3="",$B3="",$C3=""),"",B3*'MPTO_working_3-way'!$I2)</f>
        <v>3.3699912103820893</v>
      </c>
      <c r="G3" s="22">
        <f>IF(OR($A3="",$B3="",$C3=""),"",C3*'MPTO_working_3-way'!$I2)</f>
        <v>2.5891395884642883</v>
      </c>
      <c r="H3" s="17">
        <f>IF(OR($A3="",$B3="",$C3=""),"",'MPTO_working_3-way'!E2)</f>
        <v>3.1586848986946041</v>
      </c>
      <c r="I3" s="21">
        <f>IF(OR($A3="",$B3="",$C3=""),"",'MPTO_working_3-way'!F2)</f>
        <v>3.3814330853935357</v>
      </c>
      <c r="J3" s="22">
        <f>IF(OR($A3="",$B3="",$C3=""),"",'MPTO_working_3-way'!G2)</f>
        <v>2.5794473084573526</v>
      </c>
      <c r="K3" s="17">
        <f>IF(OR($A3="",$B3="",$C3=""),"",'OddsRatio_working_3-way'!H2)</f>
        <v>3.156981998256629</v>
      </c>
      <c r="L3" s="21">
        <f>IF(OR($A3="",$B3="",$C3=""),"",'OddsRatio_working_3-way'!I2)</f>
        <v>3.3758062589493303</v>
      </c>
      <c r="M3" s="22">
        <f>IF(OR($A3="",$B3="",$C3=""),"",'OddsRatio_working_3-way'!J2)</f>
        <v>2.583870839299554</v>
      </c>
      <c r="N3" s="23">
        <f>(1/E3)* 100</f>
        <v>31.703462771751639</v>
      </c>
      <c r="O3" s="24">
        <f>(1/F3)* 100</f>
        <v>29.673667899169981</v>
      </c>
      <c r="P3" s="24">
        <f>(1/G3)* 100</f>
        <v>38.622869329078391</v>
      </c>
      <c r="Q3" t="s">
        <v>70</v>
      </c>
      <c r="R3" t="s">
        <v>68</v>
      </c>
      <c r="S3" t="s">
        <v>168</v>
      </c>
      <c r="T3" s="35">
        <v>100</v>
      </c>
      <c r="U3" s="35">
        <f>(1/A4)*((T3*A4)-T3)</f>
        <v>63.099630996309962</v>
      </c>
      <c r="V3" s="35">
        <f>(1/B4)*((T3*B4)-T3)</f>
        <v>69.135802469135797</v>
      </c>
      <c r="W3" s="35">
        <f>(1/C4)*((T3*C4)-T3)</f>
        <v>65.03496503496504</v>
      </c>
      <c r="X3" s="35">
        <f>((1/B4)+(1/C4))*T3</f>
        <v>65.829232495899163</v>
      </c>
      <c r="Y3" s="35">
        <f>((1/A4)+(1/C4))*T3</f>
        <v>71.865403968725005</v>
      </c>
      <c r="Z3" s="35">
        <f>((1/A4)+(1/B4))*T3</f>
        <v>67.764566534554234</v>
      </c>
      <c r="AA3" s="35">
        <f t="shared" ref="AA3" si="0">U3-X3</f>
        <v>-2.7296014995892008</v>
      </c>
      <c r="AB3" s="35">
        <f t="shared" ref="AB3" si="1">V3-Y3</f>
        <v>-2.7296014995892079</v>
      </c>
      <c r="AC3" s="35">
        <f t="shared" ref="AC3" si="2">W3-Z3</f>
        <v>-2.7296014995891937</v>
      </c>
      <c r="AD3" s="27"/>
      <c r="AE3" s="27"/>
      <c r="AF3">
        <v>2.2200000000000002</v>
      </c>
      <c r="AG3">
        <v>1.71</v>
      </c>
      <c r="AH3" s="41"/>
      <c r="AI3" s="27"/>
      <c r="AJ3" t="s">
        <v>87</v>
      </c>
    </row>
    <row r="4" spans="1:36" ht="15" x14ac:dyDescent="0.25">
      <c r="A4">
        <v>2.71</v>
      </c>
      <c r="B4">
        <v>3.24</v>
      </c>
      <c r="C4">
        <v>2.86</v>
      </c>
      <c r="D4" s="20">
        <f t="shared" ref="D4:D67" si="3">IF(OR($A4="",$B4="",$C4=""),"",(1/A4)+(1/B4)+(1/C4)-1)</f>
        <v>2.7296014995891849E-2</v>
      </c>
      <c r="E4" s="17">
        <f>IF(OR($A4="",$B4="",$C4=""),"",A4*'MPTO_working_3-way'!$I3)</f>
        <v>2.7839722006388667</v>
      </c>
      <c r="F4" s="21">
        <f>IF(OR($A4="",$B4="",$C4=""),"",B4*'MPTO_working_3-way'!$I3)</f>
        <v>3.3284390885866899</v>
      </c>
      <c r="G4" s="22">
        <f>IF(OR($A4="",$B4="",$C4=""),"",C4*'MPTO_working_3-way'!$I3)</f>
        <v>2.9380666028882505</v>
      </c>
      <c r="H4" s="17">
        <f>IF(OR($A4="",$B4="",$C4=""),"",'MPTO_working_3-way'!E3)</f>
        <v>2.7785108541262313</v>
      </c>
      <c r="I4" s="21">
        <f>IF(OR($A4="",$B4="",$C4=""),"",'MPTO_working_3-way'!F3)</f>
        <v>3.3384154739465104</v>
      </c>
      <c r="J4" s="22">
        <f>IF(OR($A4="",$B4="",$C4=""),"",'MPTO_working_3-way'!G3)</f>
        <v>2.9364119005864726</v>
      </c>
      <c r="K4" s="17">
        <f>IF(OR($A4="",$B4="",$C4=""),"",'OddsRatio_working_3-way'!H3)</f>
        <v>2.7811859485288499</v>
      </c>
      <c r="L4" s="21">
        <f>IF(OR($A4="",$B4="",$C4=""),"",'OddsRatio_working_3-way'!I3)</f>
        <v>3.3332494296518274</v>
      </c>
      <c r="M4" s="22">
        <f>IF(OR($A4="",$B4="",$C4=""),"",'OddsRatio_working_3-way'!J3)</f>
        <v>2.9374303299787488</v>
      </c>
      <c r="N4" s="23">
        <f t="shared" ref="N4" si="4">(1/E4)* 100</f>
        <v>35.919898904540773</v>
      </c>
      <c r="O4" s="24">
        <f t="shared" ref="O4" si="5">(1/F4)* 100</f>
        <v>30.044112972625147</v>
      </c>
      <c r="P4" s="24">
        <f t="shared" ref="P4" si="6">(1/G4)* 100</f>
        <v>34.035988122834091</v>
      </c>
      <c r="Q4" t="s">
        <v>92</v>
      </c>
      <c r="R4" t="s">
        <v>91</v>
      </c>
      <c r="S4" t="s">
        <v>168</v>
      </c>
      <c r="T4" s="35">
        <v>100</v>
      </c>
      <c r="U4" s="35">
        <f t="shared" ref="U4" si="7">(1/A5)*((T4*A5)-T4)</f>
        <v>64.912280701754383</v>
      </c>
      <c r="V4" s="35">
        <f t="shared" ref="V4" si="8">(1/B5)*((T4*B5)-T4)</f>
        <v>69.512195121951223</v>
      </c>
      <c r="W4" s="35">
        <f t="shared" ref="W4" si="9">(1/C5)*((T4*C5)-T4)</f>
        <v>62.825278810408925</v>
      </c>
      <c r="X4" s="35">
        <f t="shared" ref="X4" si="10">((1/B5)+(1/C5))*T4</f>
        <v>67.66252606763986</v>
      </c>
      <c r="Y4" s="35">
        <f t="shared" ref="Y4" si="11">((1/A5)+(1/C5))*T4</f>
        <v>72.262440487836699</v>
      </c>
      <c r="Z4" s="35">
        <f t="shared" ref="Z4" si="12">((1/A5)+(1/B5))*T4</f>
        <v>65.575524176294394</v>
      </c>
      <c r="AA4" s="35">
        <f t="shared" ref="AA4" si="13">U4-X4</f>
        <v>-2.7502453658854762</v>
      </c>
      <c r="AB4" s="35">
        <f t="shared" ref="AB4" si="14">V4-Y4</f>
        <v>-2.7502453658854762</v>
      </c>
      <c r="AC4" s="35">
        <f t="shared" ref="AC4" si="15">W4-Z4</f>
        <v>-2.7502453658854691</v>
      </c>
      <c r="AD4" s="4"/>
      <c r="AE4" s="4"/>
      <c r="AF4">
        <v>2.2400000000000002</v>
      </c>
      <c r="AG4">
        <v>1.7</v>
      </c>
      <c r="AH4" s="4"/>
      <c r="AI4" s="4"/>
      <c r="AJ4" t="s">
        <v>87</v>
      </c>
    </row>
    <row r="5" spans="1:36" s="12" customFormat="1" ht="15" x14ac:dyDescent="0.25">
      <c r="A5">
        <v>2.85</v>
      </c>
      <c r="B5">
        <v>3.28</v>
      </c>
      <c r="C5">
        <v>2.69</v>
      </c>
      <c r="D5" s="20">
        <f t="shared" si="3"/>
        <v>2.7502453658854842E-2</v>
      </c>
      <c r="E5" s="17">
        <f>IF(OR($A5="",$B5="",$C5=""),"",A5*'MPTO_working_3-way'!$I4)</f>
        <v>2.9283819929277364</v>
      </c>
      <c r="F5" s="21">
        <f>IF(OR($A5="",$B5="",$C5=""),"",B5*'MPTO_working_3-way'!$I4)</f>
        <v>3.3702080480010439</v>
      </c>
      <c r="G5" s="22">
        <f>IF(OR($A5="",$B5="",$C5=""),"",C5*'MPTO_working_3-way'!$I4)</f>
        <v>2.7639816003423197</v>
      </c>
      <c r="H5" s="17">
        <f>IF(OR($A5="",$B5="",$C5=""),"",'MPTO_working_3-way'!E4)</f>
        <v>2.9264606048098347</v>
      </c>
      <c r="I5" s="21">
        <f>IF(OR($A5="",$B5="",$C5=""),"",'MPTO_working_3-way'!F4)</f>
        <v>3.3816850696972196</v>
      </c>
      <c r="J5" s="22">
        <f>IF(OR($A5="",$B5="",$C5=""),"",'MPTO_working_3-way'!G4)</f>
        <v>2.758014098935305</v>
      </c>
      <c r="K5" s="17">
        <f>IF(OR($A5="",$B5="",$C5=""),"",'OddsRatio_working_3-way'!H4)</f>
        <v>2.927656123413954</v>
      </c>
      <c r="L5" s="21">
        <f>IF(OR($A5="",$B5="",$C5=""),"",'OddsRatio_working_3-way'!I4)</f>
        <v>3.3757059250723338</v>
      </c>
      <c r="M5" s="22">
        <f>IF(OR($A5="",$B5="",$C5=""),"",'OddsRatio_working_3-way'!J4)</f>
        <v>2.7609399181457199</v>
      </c>
      <c r="N5" s="23">
        <f t="shared" ref="N5:N50" si="16">(1/E5)* 100</f>
        <v>34.148550374065799</v>
      </c>
      <c r="O5" s="24">
        <f t="shared" ref="O5:O50" si="17">(1/F5)* 100</f>
        <v>29.671758709173023</v>
      </c>
      <c r="P5" s="24">
        <f t="shared" ref="P5:P50" si="18">(1/G5)* 100</f>
        <v>36.17969091676116</v>
      </c>
      <c r="Q5" t="s">
        <v>75</v>
      </c>
      <c r="R5" t="s">
        <v>82</v>
      </c>
      <c r="S5" t="s">
        <v>168</v>
      </c>
      <c r="T5" s="35">
        <v>100</v>
      </c>
      <c r="U5" s="35">
        <f t="shared" ref="U5:U50" si="19">(1/A6)*((T5*A6)-T5)</f>
        <v>42.528735632183903</v>
      </c>
      <c r="V5" s="35">
        <f t="shared" ref="V5:V50" si="20">(1/B6)*((T5*B6)-T5)</f>
        <v>72.527472527472526</v>
      </c>
      <c r="W5" s="35">
        <f t="shared" ref="W5:W50" si="21">(1/C6)*((T5*C6)-T5)</f>
        <v>82.078853046594986</v>
      </c>
      <c r="X5" s="35">
        <f t="shared" ref="X5:X50" si="22">((1/B6)+(1/C6))*T5</f>
        <v>45.393674425932481</v>
      </c>
      <c r="Y5" s="35">
        <f t="shared" ref="Y5:Y50" si="23">((1/A6)+(1/C6))*T5</f>
        <v>75.392411321221104</v>
      </c>
      <c r="Z5" s="35">
        <f t="shared" ref="Z5:Z50" si="24">((1/A6)+(1/B6))*T5</f>
        <v>84.94379184034355</v>
      </c>
      <c r="AA5" s="35">
        <f t="shared" ref="AA5:AA50" si="25">U5-X5</f>
        <v>-2.8649387937485784</v>
      </c>
      <c r="AB5" s="35">
        <f t="shared" ref="AB5:AB50" si="26">V5-Y5</f>
        <v>-2.8649387937485784</v>
      </c>
      <c r="AC5" s="35">
        <f t="shared" ref="AC5:AC50" si="27">W5-Z5</f>
        <v>-2.8649387937485642</v>
      </c>
      <c r="AD5" s="27"/>
      <c r="AE5" s="27"/>
      <c r="AF5">
        <v>2.17</v>
      </c>
      <c r="AG5">
        <v>1.75</v>
      </c>
      <c r="AH5" s="36"/>
      <c r="AI5" s="27"/>
      <c r="AJ5" t="s">
        <v>87</v>
      </c>
    </row>
    <row r="6" spans="1:36" s="12" customFormat="1" ht="15" x14ac:dyDescent="0.25">
      <c r="A6">
        <v>1.74</v>
      </c>
      <c r="B6">
        <v>3.64</v>
      </c>
      <c r="C6">
        <v>5.58</v>
      </c>
      <c r="D6" s="20">
        <f t="shared" si="3"/>
        <v>2.8649387937485615E-2</v>
      </c>
      <c r="E6" s="17">
        <f>IF(OR($A6="",$B6="",$C6=""),"",A6*'MPTO_working_3-way'!$I5)</f>
        <v>1.7898499350112249</v>
      </c>
      <c r="F6" s="21">
        <f>IF(OR($A6="",$B6="",$C6=""),"",B6*'MPTO_working_3-way'!$I5)</f>
        <v>3.7442837720924476</v>
      </c>
      <c r="G6" s="22">
        <f>IF(OR($A6="",$B6="",$C6=""),"",C6*'MPTO_working_3-way'!$I5)</f>
        <v>5.7398635846911699</v>
      </c>
      <c r="H6" s="17">
        <f>IF(OR($A6="",$B6="",$C6=""),"",'MPTO_working_3-way'!E5)</f>
        <v>1.7694015168749937</v>
      </c>
      <c r="I6" s="21">
        <f>IF(OR($A6="",$B6="",$C6=""),"",'MPTO_working_3-way'!F5)</f>
        <v>3.7710877518861032</v>
      </c>
      <c r="J6" s="22">
        <f>IF(OR($A6="",$B6="",$C6=""),"",'MPTO_working_3-way'!G5)</f>
        <v>5.8940830833929256</v>
      </c>
      <c r="K6" s="17">
        <f>IF(OR($A6="",$B6="",$C6=""),"",'OddsRatio_working_3-way'!H5)</f>
        <v>1.7770056166584443</v>
      </c>
      <c r="L6" s="21">
        <f>IF(OR($A6="",$B6="",$C6=""),"",'OddsRatio_working_3-way'!I5)</f>
        <v>3.7720200378085029</v>
      </c>
      <c r="M6" s="22">
        <f>IF(OR($A6="",$B6="",$C6=""),"",'OddsRatio_working_3-way'!J5)</f>
        <v>5.80903476256172</v>
      </c>
      <c r="N6" s="23">
        <f t="shared" si="16"/>
        <v>55.870605710513303</v>
      </c>
      <c r="O6" s="24">
        <f t="shared" si="17"/>
        <v>26.70737745502559</v>
      </c>
      <c r="P6" s="24">
        <f t="shared" si="18"/>
        <v>17.422016834461136</v>
      </c>
      <c r="Q6" t="s">
        <v>79</v>
      </c>
      <c r="R6" t="s">
        <v>74</v>
      </c>
      <c r="S6" t="s">
        <v>168</v>
      </c>
      <c r="T6" s="35">
        <v>100</v>
      </c>
      <c r="U6" s="35">
        <f t="shared" si="19"/>
        <v>70.760233918128648</v>
      </c>
      <c r="V6" s="35">
        <f t="shared" si="20"/>
        <v>71.264367816091948</v>
      </c>
      <c r="W6" s="35">
        <f t="shared" si="21"/>
        <v>55.156950672645742</v>
      </c>
      <c r="X6" s="35">
        <f t="shared" si="22"/>
        <v>73.578681511262303</v>
      </c>
      <c r="Y6" s="35">
        <f t="shared" si="23"/>
        <v>74.082815409225617</v>
      </c>
      <c r="Z6" s="35">
        <f t="shared" si="24"/>
        <v>57.97539826577939</v>
      </c>
      <c r="AA6" s="35">
        <f t="shared" si="25"/>
        <v>-2.818447593133655</v>
      </c>
      <c r="AB6" s="35">
        <f t="shared" si="26"/>
        <v>-2.8184475931336692</v>
      </c>
      <c r="AC6" s="35">
        <f t="shared" si="27"/>
        <v>-2.8184475931336479</v>
      </c>
      <c r="AD6" s="27"/>
      <c r="AE6" s="27"/>
      <c r="AF6">
        <v>2.1800000000000002</v>
      </c>
      <c r="AG6">
        <v>1.74</v>
      </c>
      <c r="AH6" s="36"/>
      <c r="AI6" s="27"/>
      <c r="AJ6" t="s">
        <v>87</v>
      </c>
    </row>
    <row r="7" spans="1:36" s="12" customFormat="1" ht="15" x14ac:dyDescent="0.25">
      <c r="A7">
        <v>3.42</v>
      </c>
      <c r="B7">
        <v>3.48</v>
      </c>
      <c r="C7">
        <v>2.23</v>
      </c>
      <c r="D7" s="20">
        <f t="shared" si="3"/>
        <v>2.818447593133655E-2</v>
      </c>
      <c r="E7" s="17">
        <f>IF(OR($A7="",$B7="",$C7=""),"",A7*'MPTO_working_3-way'!$I6)</f>
        <v>3.5163909076851709</v>
      </c>
      <c r="F7" s="21">
        <f>IF(OR($A7="",$B7="",$C7=""),"",B7*'MPTO_working_3-way'!$I6)</f>
        <v>3.5780819762410512</v>
      </c>
      <c r="G7" s="22">
        <f>IF(OR($A7="",$B7="",$C7=""),"",C7*'MPTO_working_3-way'!$I6)</f>
        <v>2.2928513813268805</v>
      </c>
      <c r="H7" s="17">
        <f>IF(OR($A7="",$B7="",$C7=""),"",'MPTO_working_3-way'!E6)</f>
        <v>3.533533500482489</v>
      </c>
      <c r="I7" s="21">
        <f>IF(OR($A7="",$B7="",$C7=""),"",'MPTO_working_3-way'!F6)</f>
        <v>3.5976205787083977</v>
      </c>
      <c r="J7" s="22">
        <f>IF(OR($A7="",$B7="",$C7=""),"",'MPTO_working_3-way'!G6)</f>
        <v>2.277719267410534</v>
      </c>
      <c r="K7" s="17">
        <f>IF(OR($A7="",$B7="",$C7=""),"",'OddsRatio_working_3-way'!H6)</f>
        <v>3.5264570098089632</v>
      </c>
      <c r="L7" s="21">
        <f>IF(OR($A7="",$B7="",$C7=""),"",'OddsRatio_working_3-way'!I6)</f>
        <v>3.5890964398042264</v>
      </c>
      <c r="M7" s="22">
        <f>IF(OR($A7="",$B7="",$C7=""),"",'OddsRatio_working_3-way'!J6)</f>
        <v>2.2841083149029027</v>
      </c>
      <c r="N7" s="23">
        <f t="shared" si="16"/>
        <v>28.438248939117432</v>
      </c>
      <c r="O7" s="24">
        <f t="shared" si="17"/>
        <v>27.947934302236099</v>
      </c>
      <c r="P7" s="24">
        <f t="shared" si="18"/>
        <v>43.613816758646465</v>
      </c>
      <c r="Q7" t="s">
        <v>84</v>
      </c>
      <c r="R7" t="s">
        <v>69</v>
      </c>
      <c r="S7" t="s">
        <v>168</v>
      </c>
      <c r="T7" s="35">
        <v>100</v>
      </c>
      <c r="U7" s="35">
        <f t="shared" si="19"/>
        <v>69.512195121951223</v>
      </c>
      <c r="V7" s="35">
        <f t="shared" si="20"/>
        <v>68.944099378881987</v>
      </c>
      <c r="W7" s="35">
        <f t="shared" si="21"/>
        <v>58.847736625514408</v>
      </c>
      <c r="X7" s="35">
        <f t="shared" si="22"/>
        <v>72.208163995603599</v>
      </c>
      <c r="Y7" s="35">
        <f t="shared" si="23"/>
        <v>71.640068252534377</v>
      </c>
      <c r="Z7" s="35">
        <f t="shared" si="24"/>
        <v>61.543705499166791</v>
      </c>
      <c r="AA7" s="35">
        <f t="shared" si="25"/>
        <v>-2.6959688736523759</v>
      </c>
      <c r="AB7" s="35">
        <f t="shared" si="26"/>
        <v>-2.6959688736523901</v>
      </c>
      <c r="AC7" s="35">
        <f t="shared" si="27"/>
        <v>-2.695968873652383</v>
      </c>
      <c r="AD7" s="27"/>
      <c r="AE7" s="27"/>
      <c r="AF7">
        <v>2.0499999999999998</v>
      </c>
      <c r="AG7">
        <v>1.85</v>
      </c>
      <c r="AH7" s="36"/>
      <c r="AI7" s="27"/>
      <c r="AJ7" t="s">
        <v>87</v>
      </c>
    </row>
    <row r="8" spans="1:36" ht="15" x14ac:dyDescent="0.25">
      <c r="A8">
        <v>3.28</v>
      </c>
      <c r="B8">
        <v>3.22</v>
      </c>
      <c r="C8">
        <v>2.4300000000000002</v>
      </c>
      <c r="D8" s="20">
        <f t="shared" si="3"/>
        <v>2.6959688736523768E-2</v>
      </c>
      <c r="E8" s="17">
        <f>IF(OR($A8="",$B8="",$C8=""),"",A8*'MPTO_working_3-way'!$I7)</f>
        <v>3.3684277790557977</v>
      </c>
      <c r="F8" s="21">
        <f>IF(OR($A8="",$B8="",$C8=""),"",B8*'MPTO_working_3-way'!$I7)</f>
        <v>3.3068101977316067</v>
      </c>
      <c r="G8" s="22">
        <f>IF(OR($A8="",$B8="",$C8=""),"",C8*'MPTO_working_3-way'!$I7)</f>
        <v>2.4955120436297529</v>
      </c>
      <c r="H8" s="17">
        <f>IF(OR($A8="",$B8="",$C8=""),"",'MPTO_working_3-way'!E7)</f>
        <v>3.379617352170285</v>
      </c>
      <c r="I8" s="21">
        <f>IF(OR($A8="",$B8="",$C8=""),"",'MPTO_working_3-way'!F7)</f>
        <v>3.3159528405866703</v>
      </c>
      <c r="J8" s="22">
        <f>IF(OR($A8="",$B8="",$C8=""),"",'MPTO_working_3-way'!G7)</f>
        <v>2.4842494187698803</v>
      </c>
      <c r="K8" s="17">
        <f>IF(OR($A8="",$B8="",$C8=""),"",'OddsRatio_working_3-way'!H7)</f>
        <v>3.3744841933930902</v>
      </c>
      <c r="L8" s="21">
        <f>IF(OR($A8="",$B8="",$C8=""),"",'OddsRatio_working_3-way'!I7)</f>
        <v>3.311997767251166</v>
      </c>
      <c r="M8" s="22">
        <f>IF(OR($A8="",$B8="",$C8=""),"",'OddsRatio_working_3-way'!J7)</f>
        <v>2.4892598230491743</v>
      </c>
      <c r="N8" s="23">
        <f t="shared" si="16"/>
        <v>29.68744071693618</v>
      </c>
      <c r="O8" s="24">
        <f t="shared" si="17"/>
        <v>30.240622842096482</v>
      </c>
      <c r="P8" s="24">
        <f t="shared" si="18"/>
        <v>40.071936440967349</v>
      </c>
      <c r="Q8" t="s">
        <v>85</v>
      </c>
      <c r="R8" t="s">
        <v>164</v>
      </c>
      <c r="S8" t="s">
        <v>168</v>
      </c>
      <c r="T8" s="35">
        <v>100</v>
      </c>
      <c r="U8" s="35">
        <f t="shared" si="19"/>
        <v>53.488372093023258</v>
      </c>
      <c r="V8" s="35">
        <f t="shared" si="20"/>
        <v>71.014492753623188</v>
      </c>
      <c r="W8" s="35">
        <f t="shared" si="21"/>
        <v>72.067039106145245</v>
      </c>
      <c r="X8" s="35">
        <f t="shared" si="22"/>
        <v>56.91846814023156</v>
      </c>
      <c r="Y8" s="35">
        <f t="shared" si="23"/>
        <v>74.444588800831497</v>
      </c>
      <c r="Z8" s="35">
        <f t="shared" si="24"/>
        <v>75.497135153353554</v>
      </c>
      <c r="AA8" s="35">
        <f t="shared" si="25"/>
        <v>-3.430096047208302</v>
      </c>
      <c r="AB8" s="35">
        <f t="shared" si="26"/>
        <v>-3.4300960472083091</v>
      </c>
      <c r="AC8" s="35">
        <f t="shared" si="27"/>
        <v>-3.4300960472083091</v>
      </c>
      <c r="AF8">
        <v>2.2799999999999998</v>
      </c>
      <c r="AG8">
        <v>1.68</v>
      </c>
      <c r="AJ8" t="s">
        <v>87</v>
      </c>
    </row>
    <row r="9" spans="1:36" ht="15" x14ac:dyDescent="0.25">
      <c r="A9">
        <v>2.15</v>
      </c>
      <c r="B9">
        <v>3.45</v>
      </c>
      <c r="C9">
        <v>3.58</v>
      </c>
      <c r="D9" s="20">
        <f t="shared" si="3"/>
        <v>3.4300960472082975E-2</v>
      </c>
      <c r="E9" s="17">
        <f>IF(OR($A9="",$B9="",$C9=""),"",A9*'MPTO_working_3-way'!$I8)</f>
        <v>2.2237470650149782</v>
      </c>
      <c r="F9" s="21">
        <f>IF(OR($A9="",$B9="",$C9=""),"",B9*'MPTO_working_3-way'!$I8)</f>
        <v>3.5683383136286864</v>
      </c>
      <c r="G9" s="22">
        <f>IF(OR($A9="",$B9="",$C9=""),"",C9*'MPTO_working_3-way'!$I8)</f>
        <v>3.702797438490057</v>
      </c>
      <c r="H9" s="17">
        <f>IF(OR($A9="",$B9="",$C9=""),"",'MPTO_working_3-way'!E8)</f>
        <v>2.2041840344307126</v>
      </c>
      <c r="I9" s="21">
        <f>IF(OR($A9="",$B9="",$C9=""),"",'MPTO_working_3-way'!F8)</f>
        <v>3.5916776937937751</v>
      </c>
      <c r="J9" s="22">
        <f>IF(OR($A9="",$B9="",$C9=""),"",'MPTO_working_3-way'!G8)</f>
        <v>3.7327924504431471</v>
      </c>
      <c r="K9" s="17">
        <f>IF(OR($A9="",$B9="",$C9=""),"",'OddsRatio_working_3-way'!H8)</f>
        <v>2.2122422469807157</v>
      </c>
      <c r="L9" s="21">
        <f>IF(OR($A9="",$B9="",$C9=""),"",'OddsRatio_working_3-way'!I8)</f>
        <v>3.5826030479154372</v>
      </c>
      <c r="M9" s="22">
        <f>IF(OR($A9="",$B9="",$C9=""),"",'OddsRatio_working_3-way'!J8)</f>
        <v>3.7196391280089101</v>
      </c>
      <c r="N9" s="23">
        <f t="shared" si="16"/>
        <v>44.969143106806733</v>
      </c>
      <c r="O9" s="24">
        <f t="shared" si="17"/>
        <v>28.024248602792596</v>
      </c>
      <c r="P9" s="24">
        <f t="shared" si="18"/>
        <v>27.006608290400685</v>
      </c>
      <c r="Q9" t="s">
        <v>117</v>
      </c>
      <c r="R9" t="s">
        <v>112</v>
      </c>
      <c r="S9" t="s">
        <v>168</v>
      </c>
      <c r="T9" s="35">
        <v>100</v>
      </c>
      <c r="U9" s="35">
        <f t="shared" si="19"/>
        <v>75.961538461538453</v>
      </c>
      <c r="V9" s="35">
        <f t="shared" si="20"/>
        <v>73.614775725593674</v>
      </c>
      <c r="W9" s="35">
        <f t="shared" si="21"/>
        <v>46.808510638297875</v>
      </c>
      <c r="X9" s="35">
        <f t="shared" si="22"/>
        <v>79.576713636108451</v>
      </c>
      <c r="Y9" s="35">
        <f t="shared" si="23"/>
        <v>77.229950900163672</v>
      </c>
      <c r="Z9" s="35">
        <f t="shared" si="24"/>
        <v>50.423685812867866</v>
      </c>
      <c r="AA9" s="35">
        <f t="shared" si="25"/>
        <v>-3.6151751745699983</v>
      </c>
      <c r="AB9" s="35">
        <f t="shared" si="26"/>
        <v>-3.6151751745699983</v>
      </c>
      <c r="AC9" s="35">
        <f t="shared" si="27"/>
        <v>-3.6151751745699912</v>
      </c>
      <c r="AF9">
        <v>2.19</v>
      </c>
      <c r="AG9">
        <v>1.72</v>
      </c>
      <c r="AJ9" t="s">
        <v>162</v>
      </c>
    </row>
    <row r="10" spans="1:36" ht="15" x14ac:dyDescent="0.25">
      <c r="A10">
        <v>4.16</v>
      </c>
      <c r="B10">
        <v>3.79</v>
      </c>
      <c r="C10">
        <v>1.88</v>
      </c>
      <c r="D10" s="20">
        <f t="shared" si="3"/>
        <v>3.6151751745699956E-2</v>
      </c>
      <c r="E10" s="17">
        <f>IF(OR($A10="",$B10="",$C10=""),"",A10*'MPTO_working_3-way'!$I9)</f>
        <v>4.310391287262112</v>
      </c>
      <c r="F10" s="21">
        <f>IF(OR($A10="",$B10="",$C10=""),"",B10*'MPTO_working_3-way'!$I9)</f>
        <v>3.9270151391162029</v>
      </c>
      <c r="G10" s="22">
        <f>IF(OR($A10="",$B10="",$C10=""),"",C10*'MPTO_working_3-way'!$I9)</f>
        <v>1.9479652932819158</v>
      </c>
      <c r="H10" s="17">
        <f>IF(OR($A10="",$B10="",$C10=""),"",'MPTO_working_3-way'!E9)</f>
        <v>4.3795486531936119</v>
      </c>
      <c r="I10" s="21">
        <f>IF(OR($A10="",$B10="",$C10=""),"",'MPTO_working_3-way'!F9)</f>
        <v>3.9713797146975156</v>
      </c>
      <c r="J10" s="22">
        <f>IF(OR($A10="",$B10="",$C10=""),"",'MPTO_working_3-way'!G9)</f>
        <v>1.9235788672887246</v>
      </c>
      <c r="K10" s="17">
        <f>IF(OR($A10="",$B10="",$C10=""),"",'OddsRatio_working_3-way'!H9)</f>
        <v>4.3494991475369948</v>
      </c>
      <c r="L10" s="21">
        <f>IF(OR($A10="",$B10="",$C10=""),"",'OddsRatio_working_3-way'!I9)</f>
        <v>3.9573109562114586</v>
      </c>
      <c r="M10" s="22">
        <f>IF(OR($A10="",$B10="",$C10=""),"",'OddsRatio_working_3-way'!J9)</f>
        <v>1.932771914503973</v>
      </c>
      <c r="N10" s="23">
        <f t="shared" si="16"/>
        <v>23.199749938135735</v>
      </c>
      <c r="O10" s="24">
        <f t="shared" si="17"/>
        <v>25.464633177478802</v>
      </c>
      <c r="P10" s="24">
        <f t="shared" si="18"/>
        <v>51.335616884385459</v>
      </c>
      <c r="Q10" t="s">
        <v>111</v>
      </c>
      <c r="R10" t="s">
        <v>114</v>
      </c>
      <c r="S10" t="s">
        <v>168</v>
      </c>
      <c r="T10" s="35">
        <v>100</v>
      </c>
      <c r="U10" s="35">
        <f t="shared" si="19"/>
        <v>42.528735632183903</v>
      </c>
      <c r="V10" s="35">
        <f t="shared" si="20"/>
        <v>74.554707379134854</v>
      </c>
      <c r="W10" s="35">
        <f t="shared" si="21"/>
        <v>79.423868312757207</v>
      </c>
      <c r="X10" s="35">
        <f t="shared" si="22"/>
        <v>46.021424308107939</v>
      </c>
      <c r="Y10" s="35">
        <f t="shared" si="23"/>
        <v>78.047396055058883</v>
      </c>
      <c r="Z10" s="35">
        <f t="shared" si="24"/>
        <v>82.916556988681236</v>
      </c>
      <c r="AA10" s="35">
        <f t="shared" si="25"/>
        <v>-3.4926886759240361</v>
      </c>
      <c r="AB10" s="35">
        <f t="shared" si="26"/>
        <v>-3.492688675924029</v>
      </c>
      <c r="AC10" s="35">
        <f t="shared" si="27"/>
        <v>-3.492688675924029</v>
      </c>
      <c r="AF10">
        <v>1.8</v>
      </c>
      <c r="AG10">
        <v>2.0699999999999998</v>
      </c>
      <c r="AJ10" t="s">
        <v>162</v>
      </c>
    </row>
    <row r="11" spans="1:36" ht="15" x14ac:dyDescent="0.25">
      <c r="A11">
        <v>1.74</v>
      </c>
      <c r="B11">
        <v>3.93</v>
      </c>
      <c r="C11">
        <v>4.8600000000000003</v>
      </c>
      <c r="D11" s="20">
        <f t="shared" si="3"/>
        <v>3.4926886759240272E-2</v>
      </c>
      <c r="E11" s="17">
        <f>IF(OR($A11="",$B11="",$C11=""),"",A11*'MPTO_working_3-way'!$I10)</f>
        <v>1.800772782961078</v>
      </c>
      <c r="F11" s="21">
        <f>IF(OR($A11="",$B11="",$C11=""),"",B11*'MPTO_working_3-way'!$I10)</f>
        <v>4.0672626649638142</v>
      </c>
      <c r="G11" s="22">
        <f>IF(OR($A11="",$B11="",$C11=""),"",C11*'MPTO_working_3-way'!$I10)</f>
        <v>5.029744669649908</v>
      </c>
      <c r="H11" s="17">
        <f>IF(OR($A11="",$B11="",$C11=""),"",'MPTO_working_3-way'!E10)</f>
        <v>1.775977022034658</v>
      </c>
      <c r="I11" s="21">
        <f>IF(OR($A11="",$B11="",$C11=""),"",'MPTO_working_3-way'!F10)</f>
        <v>4.1184358256364355</v>
      </c>
      <c r="J11" s="22">
        <f>IF(OR($A11="",$B11="",$C11=""),"",'MPTO_working_3-way'!G10)</f>
        <v>5.1514786823832281</v>
      </c>
      <c r="K11" s="17">
        <f>IF(OR($A11="",$B11="",$C11=""),"",'OddsRatio_working_3-way'!H10)</f>
        <v>1.7848964676152983</v>
      </c>
      <c r="L11" s="21">
        <f>IF(OR($A11="",$B11="",$C11=""),"",'OddsRatio_working_3-way'!I10)</f>
        <v>4.1077657433957064</v>
      </c>
      <c r="M11" s="22">
        <f>IF(OR($A11="",$B11="",$C11=""),"",'OddsRatio_working_3-way'!J10)</f>
        <v>5.0941896824257444</v>
      </c>
      <c r="N11" s="23">
        <f t="shared" si="16"/>
        <v>55.531714465145484</v>
      </c>
      <c r="O11" s="24">
        <f t="shared" si="17"/>
        <v>24.586560602888845</v>
      </c>
      <c r="P11" s="24">
        <f t="shared" si="18"/>
        <v>19.881724931965667</v>
      </c>
      <c r="Q11" t="s">
        <v>97</v>
      </c>
      <c r="R11" t="s">
        <v>108</v>
      </c>
      <c r="S11" t="s">
        <v>168</v>
      </c>
      <c r="T11" s="35">
        <v>100</v>
      </c>
      <c r="U11" s="35">
        <f t="shared" si="19"/>
        <v>65.753424657534239</v>
      </c>
      <c r="V11" s="35">
        <f t="shared" si="20"/>
        <v>72.222222222222229</v>
      </c>
      <c r="W11" s="35">
        <f t="shared" si="21"/>
        <v>58.677685950413228</v>
      </c>
      <c r="X11" s="35">
        <f t="shared" si="22"/>
        <v>69.100091827364565</v>
      </c>
      <c r="Y11" s="35">
        <f t="shared" si="23"/>
        <v>75.568889392052526</v>
      </c>
      <c r="Z11" s="35">
        <f t="shared" si="24"/>
        <v>62.024353120243525</v>
      </c>
      <c r="AA11" s="35">
        <f t="shared" si="25"/>
        <v>-3.3466671698303259</v>
      </c>
      <c r="AB11" s="35">
        <f t="shared" si="26"/>
        <v>-3.3466671698302974</v>
      </c>
      <c r="AC11" s="35">
        <f t="shared" si="27"/>
        <v>-3.3466671698302974</v>
      </c>
      <c r="AF11">
        <v>1.88</v>
      </c>
      <c r="AG11">
        <v>2</v>
      </c>
      <c r="AJ11" t="s">
        <v>162</v>
      </c>
    </row>
    <row r="12" spans="1:36" ht="15" x14ac:dyDescent="0.25">
      <c r="A12">
        <v>2.92</v>
      </c>
      <c r="B12">
        <v>3.6</v>
      </c>
      <c r="C12">
        <v>2.42</v>
      </c>
      <c r="D12" s="20">
        <f t="shared" si="3"/>
        <v>3.3466671698302974E-2</v>
      </c>
      <c r="E12" s="17">
        <f>IF(OR($A12="",$B12="",$C12=""),"",A12*'MPTO_working_3-way'!$I11)</f>
        <v>3.0177226813590448</v>
      </c>
      <c r="F12" s="21">
        <f>IF(OR($A12="",$B12="",$C12=""),"",B12*'MPTO_working_3-way'!$I11)</f>
        <v>3.7204800181138906</v>
      </c>
      <c r="G12" s="22">
        <f>IF(OR($A12="",$B12="",$C12=""),"",C12*'MPTO_working_3-way'!$I11)</f>
        <v>2.5009893455098933</v>
      </c>
      <c r="H12" s="17">
        <f>IF(OR($A12="",$B12="",$C12=""),"",'MPTO_working_3-way'!E11)</f>
        <v>3.0183194223844989</v>
      </c>
      <c r="I12" s="21">
        <f>IF(OR($A12="",$B12="",$C12=""),"",'MPTO_working_3-way'!F11)</f>
        <v>3.7506251277776901</v>
      </c>
      <c r="J12" s="22">
        <f>IF(OR($A12="",$B12="",$C12=""),"",'MPTO_working_3-way'!G11)</f>
        <v>2.4871440564399645</v>
      </c>
      <c r="K12" s="17">
        <f>IF(OR($A12="",$B12="",$C12=""),"",'OddsRatio_working_3-way'!H11)</f>
        <v>3.0193938226724528</v>
      </c>
      <c r="L12" s="21">
        <f>IF(OR($A12="",$B12="",$C12=""),"",'OddsRatio_working_3-way'!I11)</f>
        <v>3.7345958015356122</v>
      </c>
      <c r="M12" s="22">
        <f>IF(OR($A12="",$B12="",$C12=""),"",'OddsRatio_working_3-way'!J11)</f>
        <v>2.4935100146848344</v>
      </c>
      <c r="N12" s="23">
        <f t="shared" si="16"/>
        <v>33.137571128624899</v>
      </c>
      <c r="O12" s="24">
        <f t="shared" si="17"/>
        <v>26.878252137662422</v>
      </c>
      <c r="P12" s="24">
        <f t="shared" si="18"/>
        <v>39.984176733712687</v>
      </c>
      <c r="Q12" t="s">
        <v>113</v>
      </c>
      <c r="R12" t="s">
        <v>100</v>
      </c>
      <c r="S12" t="s">
        <v>168</v>
      </c>
      <c r="T12" s="35">
        <v>100</v>
      </c>
      <c r="U12" s="35">
        <f t="shared" si="19"/>
        <v>26.470588235294116</v>
      </c>
      <c r="V12" s="35">
        <f t="shared" si="20"/>
        <v>79.919678714859444</v>
      </c>
      <c r="W12" s="35">
        <f t="shared" si="21"/>
        <v>89.604989604989598</v>
      </c>
      <c r="X12" s="35">
        <f t="shared" si="22"/>
        <v>30.475331680150951</v>
      </c>
      <c r="Y12" s="35">
        <f t="shared" si="23"/>
        <v>83.924422159716272</v>
      </c>
      <c r="Z12" s="35">
        <f t="shared" si="24"/>
        <v>93.609733049846426</v>
      </c>
      <c r="AA12" s="35">
        <f t="shared" si="25"/>
        <v>-4.0047434448568353</v>
      </c>
      <c r="AB12" s="35">
        <f t="shared" si="26"/>
        <v>-4.0047434448568282</v>
      </c>
      <c r="AC12" s="35">
        <f t="shared" si="27"/>
        <v>-4.0047434448568282</v>
      </c>
      <c r="AF12">
        <v>1.94</v>
      </c>
      <c r="AG12">
        <v>1.93</v>
      </c>
      <c r="AJ12" t="s">
        <v>162</v>
      </c>
    </row>
    <row r="13" spans="1:36" ht="15" x14ac:dyDescent="0.25">
      <c r="A13">
        <v>1.36</v>
      </c>
      <c r="B13">
        <v>4.9800000000000004</v>
      </c>
      <c r="C13">
        <v>9.6199999999999992</v>
      </c>
      <c r="D13" s="20">
        <f t="shared" si="3"/>
        <v>4.0047434448568175E-2</v>
      </c>
      <c r="E13" s="17">
        <f>IF(OR($A13="",$B13="",$C13=""),"",A13*'MPTO_working_3-way'!$I12)</f>
        <v>1.4144645108500529</v>
      </c>
      <c r="F13" s="21">
        <f>IF(OR($A13="",$B13="",$C13=""),"",B13*'MPTO_working_3-way'!$I12)</f>
        <v>5.1794362235538696</v>
      </c>
      <c r="G13" s="22">
        <f>IF(OR($A13="",$B13="",$C13=""),"",C13*'MPTO_working_3-way'!$I12)</f>
        <v>10.005256319395224</v>
      </c>
      <c r="H13" s="17">
        <f>IF(OR($A13="",$B13="",$C13=""),"",'MPTO_working_3-way'!E12)</f>
        <v>1.3851471201175201</v>
      </c>
      <c r="I13" s="21">
        <f>IF(OR($A13="",$B13="",$C13=""),"",'MPTO_working_3-way'!F12)</f>
        <v>5.334640162688463</v>
      </c>
      <c r="J13" s="22">
        <f>IF(OR($A13="",$B13="",$C13=""),"",'MPTO_working_3-way'!G12)</f>
        <v>11.037410746633819</v>
      </c>
      <c r="K13" s="17">
        <f>IF(OR($A13="",$B13="",$C13=""),"",'OddsRatio_working_3-way'!H12)</f>
        <v>1.3939196363195074</v>
      </c>
      <c r="L13" s="21">
        <f>IF(OR($A13="",$B13="",$C13=""),"",'OddsRatio_working_3-way'!I12)</f>
        <v>5.3550004237545537</v>
      </c>
      <c r="M13" s="22">
        <f>IF(OR($A13="",$B13="",$C13=""),"",'OddsRatio_working_3-way'!J12)</f>
        <v>10.4321868474282</v>
      </c>
      <c r="N13" s="23">
        <f t="shared" si="16"/>
        <v>70.698132920919193</v>
      </c>
      <c r="O13" s="24">
        <f t="shared" si="17"/>
        <v>19.307120637038178</v>
      </c>
      <c r="P13" s="24">
        <f t="shared" si="18"/>
        <v>9.9947464420426346</v>
      </c>
      <c r="Q13" t="s">
        <v>95</v>
      </c>
      <c r="R13" t="s">
        <v>98</v>
      </c>
      <c r="S13" t="s">
        <v>168</v>
      </c>
      <c r="T13" s="35">
        <v>100</v>
      </c>
      <c r="U13" s="35">
        <f t="shared" si="19"/>
        <v>78.768577494692153</v>
      </c>
      <c r="V13" s="35">
        <f t="shared" si="20"/>
        <v>71.428571428571431</v>
      </c>
      <c r="W13" s="35">
        <f t="shared" si="21"/>
        <v>46.236559139784944</v>
      </c>
      <c r="X13" s="35">
        <f t="shared" si="22"/>
        <v>82.334869431643625</v>
      </c>
      <c r="Y13" s="35">
        <f t="shared" si="23"/>
        <v>74.994863365522903</v>
      </c>
      <c r="Z13" s="35">
        <f t="shared" si="24"/>
        <v>49.802851076736424</v>
      </c>
      <c r="AA13" s="35">
        <f t="shared" si="25"/>
        <v>-3.5662919369514725</v>
      </c>
      <c r="AB13" s="35">
        <f t="shared" si="26"/>
        <v>-3.5662919369514725</v>
      </c>
      <c r="AC13" s="35">
        <f t="shared" si="27"/>
        <v>-3.5662919369514796</v>
      </c>
      <c r="AF13">
        <v>1.8</v>
      </c>
      <c r="AG13">
        <v>2.0699999999999998</v>
      </c>
      <c r="AJ13" t="s">
        <v>162</v>
      </c>
    </row>
    <row r="14" spans="1:36" ht="15" x14ac:dyDescent="0.25">
      <c r="A14">
        <v>4.71</v>
      </c>
      <c r="B14">
        <v>3.5</v>
      </c>
      <c r="C14">
        <v>1.86</v>
      </c>
      <c r="D14" s="20">
        <f t="shared" si="3"/>
        <v>3.5662919369514823E-2</v>
      </c>
      <c r="E14" s="17">
        <f>IF(OR($A14="",$B14="",$C14=""),"",A14*'MPTO_working_3-way'!$I13)</f>
        <v>4.8779723502304151</v>
      </c>
      <c r="F14" s="21">
        <f>IF(OR($A14="",$B14="",$C14=""),"",B14*'MPTO_working_3-way'!$I13)</f>
        <v>3.6248202177933018</v>
      </c>
      <c r="G14" s="22">
        <f>IF(OR($A14="",$B14="",$C14=""),"",C14*'MPTO_working_3-way'!$I13)</f>
        <v>1.9263330300272976</v>
      </c>
      <c r="H14" s="17">
        <f>IF(OR($A14="",$B14="",$C14=""),"",'MPTO_working_3-way'!E13)</f>
        <v>4.9893580668782027</v>
      </c>
      <c r="I14" s="21">
        <f>IF(OR($A14="",$B14="",$C14=""),"",'MPTO_working_3-way'!F13)</f>
        <v>3.651945546146425</v>
      </c>
      <c r="J14" s="22">
        <f>IF(OR($A14="",$B14="",$C14=""),"",'MPTO_working_3-way'!G13)</f>
        <v>1.9020563878291619</v>
      </c>
      <c r="K14" s="17">
        <f>IF(OR($A14="",$B14="",$C14=""),"",'OddsRatio_working_3-way'!H13)</f>
        <v>4.9314877024317836</v>
      </c>
      <c r="L14" s="21">
        <f>IF(OR($A14="",$B14="",$C14=""),"",'OddsRatio_working_3-way'!I13)</f>
        <v>3.6492504733367817</v>
      </c>
      <c r="M14" s="22">
        <f>IF(OR($A14="",$B14="",$C14=""),"",'OddsRatio_working_3-way'!J13)</f>
        <v>1.9113421628278529</v>
      </c>
      <c r="N14" s="23">
        <f t="shared" si="16"/>
        <v>20.500321203189355</v>
      </c>
      <c r="O14" s="24">
        <f t="shared" si="17"/>
        <v>27.587575104863394</v>
      </c>
      <c r="P14" s="24">
        <f t="shared" si="18"/>
        <v>51.912103691947244</v>
      </c>
      <c r="Q14" t="s">
        <v>101</v>
      </c>
      <c r="R14" t="s">
        <v>102</v>
      </c>
      <c r="S14" t="s">
        <v>168</v>
      </c>
      <c r="T14" s="35">
        <v>100</v>
      </c>
      <c r="U14" s="35">
        <f t="shared" si="19"/>
        <v>65.397923875432525</v>
      </c>
      <c r="V14" s="35">
        <f t="shared" si="20"/>
        <v>71.014492753623188</v>
      </c>
      <c r="W14" s="35">
        <f t="shared" si="21"/>
        <v>60.317460317460316</v>
      </c>
      <c r="X14" s="35">
        <f t="shared" si="22"/>
        <v>68.668046928916496</v>
      </c>
      <c r="Y14" s="35">
        <f t="shared" si="23"/>
        <v>74.284615807107144</v>
      </c>
      <c r="Z14" s="35">
        <f t="shared" si="24"/>
        <v>63.58758337094428</v>
      </c>
      <c r="AA14" s="35">
        <f t="shared" si="25"/>
        <v>-3.2701230534839709</v>
      </c>
      <c r="AB14" s="35">
        <f t="shared" si="26"/>
        <v>-3.2701230534839567</v>
      </c>
      <c r="AC14" s="35">
        <f t="shared" si="27"/>
        <v>-3.2701230534839638</v>
      </c>
      <c r="AF14">
        <v>2.2200000000000002</v>
      </c>
      <c r="AG14">
        <v>1.7</v>
      </c>
      <c r="AJ14" t="s">
        <v>162</v>
      </c>
    </row>
    <row r="15" spans="1:36" ht="15" x14ac:dyDescent="0.25">
      <c r="A15">
        <v>2.89</v>
      </c>
      <c r="B15">
        <v>3.45</v>
      </c>
      <c r="C15">
        <v>2.52</v>
      </c>
      <c r="D15" s="20">
        <f t="shared" si="3"/>
        <v>3.2701230534839532E-2</v>
      </c>
      <c r="E15" s="17">
        <f>IF(OR($A15="",$B15="",$C15=""),"",A15*'MPTO_working_3-way'!$I14)</f>
        <v>2.9845065562456865</v>
      </c>
      <c r="F15" s="21">
        <f>IF(OR($A15="",$B15="",$C15=""),"",B15*'MPTO_working_3-way'!$I14)</f>
        <v>3.5628192453451968</v>
      </c>
      <c r="G15" s="22">
        <f>IF(OR($A15="",$B15="",$C15=""),"",C15*'MPTO_working_3-way'!$I14)</f>
        <v>2.6024071009477958</v>
      </c>
      <c r="H15" s="17">
        <f>IF(OR($A15="",$B15="",$C15=""),"",'MPTO_working_3-way'!E14)</f>
        <v>2.9840026032883138</v>
      </c>
      <c r="I15" s="21">
        <f>IF(OR($A15="",$B15="",$C15=""),"",'MPTO_working_3-way'!F14)</f>
        <v>3.5848119253750936</v>
      </c>
      <c r="J15" s="22">
        <f>IF(OR($A15="",$B15="",$C15=""),"",'MPTO_working_3-way'!G14)</f>
        <v>2.5911771318253165</v>
      </c>
      <c r="K15" s="17">
        <f>IF(OR($A15="",$B15="",$C15=""),"",'OddsRatio_working_3-way'!H14)</f>
        <v>2.9850659913655404</v>
      </c>
      <c r="L15" s="21">
        <f>IF(OR($A15="",$B15="",$C15=""),"",'OddsRatio_working_3-way'!I14)</f>
        <v>3.5732336925108852</v>
      </c>
      <c r="M15" s="22">
        <f>IF(OR($A15="",$B15="",$C15=""),"",'OddsRatio_working_3-way'!J14)</f>
        <v>2.59645518882308</v>
      </c>
      <c r="N15" s="23">
        <f t="shared" si="16"/>
        <v>33.506376385982357</v>
      </c>
      <c r="O15" s="24">
        <f t="shared" si="17"/>
        <v>28.067660218982322</v>
      </c>
      <c r="P15" s="24">
        <f t="shared" si="18"/>
        <v>38.425963395035325</v>
      </c>
      <c r="Q15" t="s">
        <v>105</v>
      </c>
      <c r="R15" t="s">
        <v>96</v>
      </c>
      <c r="S15" t="s">
        <v>168</v>
      </c>
      <c r="T15" s="35">
        <v>100</v>
      </c>
      <c r="U15" s="35">
        <f t="shared" si="19"/>
        <v>88.571428571428569</v>
      </c>
      <c r="V15" s="35">
        <f t="shared" si="20"/>
        <v>79.209979209979196</v>
      </c>
      <c r="W15" s="35">
        <f t="shared" si="21"/>
        <v>28.571428571428573</v>
      </c>
      <c r="X15" s="35">
        <f t="shared" si="22"/>
        <v>92.218592218592221</v>
      </c>
      <c r="Y15" s="35">
        <f t="shared" si="23"/>
        <v>82.857142857142861</v>
      </c>
      <c r="Z15" s="35">
        <f t="shared" si="24"/>
        <v>32.218592218592221</v>
      </c>
      <c r="AA15" s="35">
        <f t="shared" si="25"/>
        <v>-3.6471636471636515</v>
      </c>
      <c r="AB15" s="35">
        <f t="shared" si="26"/>
        <v>-3.6471636471636657</v>
      </c>
      <c r="AC15" s="35">
        <f t="shared" si="27"/>
        <v>-3.6471636471636479</v>
      </c>
      <c r="AF15">
        <v>2.1800000000000002</v>
      </c>
      <c r="AG15">
        <v>1.73</v>
      </c>
      <c r="AJ15" t="s">
        <v>162</v>
      </c>
    </row>
    <row r="16" spans="1:36" ht="15" x14ac:dyDescent="0.25">
      <c r="A16">
        <v>8.75</v>
      </c>
      <c r="B16">
        <v>4.8099999999999996</v>
      </c>
      <c r="C16">
        <v>1.4</v>
      </c>
      <c r="D16" s="20">
        <f t="shared" si="3"/>
        <v>3.6471636471636426E-2</v>
      </c>
      <c r="E16" s="17">
        <f>IF(OR($A16="",$B16="",$C16=""),"",A16*'MPTO_working_3-way'!$I15)</f>
        <v>9.0691268191268186</v>
      </c>
      <c r="F16" s="21">
        <f>IF(OR($A16="",$B16="",$C16=""),"",B16*'MPTO_working_3-way'!$I15)</f>
        <v>4.9854285714285709</v>
      </c>
      <c r="G16" s="22">
        <f>IF(OR($A16="",$B16="",$C16=""),"",C16*'MPTO_working_3-way'!$I15)</f>
        <v>1.451060291060291</v>
      </c>
      <c r="H16" s="17">
        <f>IF(OR($A16="",$B16="",$C16=""),"",'MPTO_working_3-way'!E15)</f>
        <v>9.7915858860023253</v>
      </c>
      <c r="I16" s="21">
        <f>IF(OR($A16="",$B16="",$C16=""),"",'MPTO_working_3-way'!F15)</f>
        <v>5.1087396318025489</v>
      </c>
      <c r="J16" s="22">
        <f>IF(OR($A16="",$B16="",$C16=""),"",'MPTO_working_3-way'!G15)</f>
        <v>1.4242407151518568</v>
      </c>
      <c r="K16" s="17">
        <f>IF(OR($A16="",$B16="",$C16=""),"",'OddsRatio_working_3-way'!H15)</f>
        <v>9.380100537224056</v>
      </c>
      <c r="L16" s="21">
        <f>IF(OR($A16="",$B16="",$C16=""),"",'OddsRatio_working_3-way'!I15)</f>
        <v>5.1197655544288576</v>
      </c>
      <c r="M16" s="22">
        <f>IF(OR($A16="",$B16="",$C16=""),"",'OddsRatio_working_3-way'!J15)</f>
        <v>1.4325213180502738</v>
      </c>
      <c r="N16" s="23">
        <f t="shared" si="16"/>
        <v>11.026419852140524</v>
      </c>
      <c r="O16" s="24">
        <f t="shared" si="17"/>
        <v>20.058456071981205</v>
      </c>
      <c r="P16" s="24">
        <f t="shared" si="18"/>
        <v>68.915124075878282</v>
      </c>
      <c r="Q16" t="s">
        <v>99</v>
      </c>
      <c r="R16" t="s">
        <v>116</v>
      </c>
      <c r="S16" t="s">
        <v>168</v>
      </c>
      <c r="T16" s="35">
        <v>100</v>
      </c>
      <c r="U16" s="35">
        <f t="shared" si="19"/>
        <v>38.271604938271601</v>
      </c>
      <c r="V16" s="35">
        <f t="shared" si="20"/>
        <v>76.30331753554502</v>
      </c>
      <c r="W16" s="35">
        <f t="shared" si="21"/>
        <v>81.684981684981679</v>
      </c>
      <c r="X16" s="35">
        <f t="shared" si="22"/>
        <v>42.011700779473294</v>
      </c>
      <c r="Y16" s="35">
        <f t="shared" si="23"/>
        <v>80.043413376746713</v>
      </c>
      <c r="Z16" s="35">
        <f t="shared" si="24"/>
        <v>85.425077526183372</v>
      </c>
      <c r="AA16" s="35">
        <f t="shared" si="25"/>
        <v>-3.7400958412016934</v>
      </c>
      <c r="AB16" s="35">
        <f t="shared" si="26"/>
        <v>-3.7400958412016934</v>
      </c>
      <c r="AC16" s="35">
        <f t="shared" si="27"/>
        <v>-3.7400958412016934</v>
      </c>
      <c r="AF16">
        <v>1.84</v>
      </c>
      <c r="AG16">
        <v>2.04</v>
      </c>
      <c r="AJ16" t="s">
        <v>162</v>
      </c>
    </row>
    <row r="17" spans="1:36" ht="15" x14ac:dyDescent="0.25">
      <c r="A17">
        <v>1.62</v>
      </c>
      <c r="B17">
        <v>4.22</v>
      </c>
      <c r="C17">
        <v>5.46</v>
      </c>
      <c r="D17" s="20">
        <f t="shared" si="3"/>
        <v>3.7400958412016738E-2</v>
      </c>
      <c r="E17" s="17">
        <f>IF(OR($A17="",$B17="",$C17=""),"",A17*'MPTO_working_3-way'!$I16)</f>
        <v>1.6805895526274672</v>
      </c>
      <c r="F17" s="21">
        <f>IF(OR($A17="",$B17="",$C17=""),"",B17*'MPTO_working_3-way'!$I16)</f>
        <v>4.3778320444987102</v>
      </c>
      <c r="G17" s="22">
        <f>IF(OR($A17="",$B17="",$C17=""),"",C17*'MPTO_working_3-way'!$I16)</f>
        <v>5.6642092329296112</v>
      </c>
      <c r="H17" s="17">
        <f>IF(OR($A17="",$B17="",$C17=""),"",'MPTO_working_3-way'!E16)</f>
        <v>1.6533927762093366</v>
      </c>
      <c r="I17" s="21">
        <f>IF(OR($A17="",$B17="",$C17=""),"",'MPTO_working_3-way'!F16)</f>
        <v>4.4543461886182172</v>
      </c>
      <c r="J17" s="22">
        <f>IF(OR($A17="",$B17="",$C17=""),"",'MPTO_working_3-way'!G16)</f>
        <v>5.8588075305663976</v>
      </c>
      <c r="K17" s="17">
        <f>IF(OR($A17="",$B17="",$C17=""),"",'OddsRatio_working_3-way'!H16)</f>
        <v>1.6626555377994223</v>
      </c>
      <c r="L17" s="21">
        <f>IF(OR($A17="",$B17="",$C17=""),"",'OddsRatio_working_3-way'!I16)</f>
        <v>4.4415335995389338</v>
      </c>
      <c r="M17" s="22">
        <f>IF(OR($A17="",$B17="",$C17=""),"",'OddsRatio_working_3-way'!J16)</f>
        <v>5.7668446751377784</v>
      </c>
      <c r="N17" s="23">
        <f t="shared" si="16"/>
        <v>59.502928507236049</v>
      </c>
      <c r="O17" s="24">
        <f t="shared" si="17"/>
        <v>22.842356441166451</v>
      </c>
      <c r="P17" s="24">
        <f t="shared" si="18"/>
        <v>17.65471505159751</v>
      </c>
      <c r="Q17" t="s">
        <v>115</v>
      </c>
      <c r="R17" t="s">
        <v>106</v>
      </c>
      <c r="S17" t="s">
        <v>168</v>
      </c>
      <c r="T17" s="35">
        <v>100</v>
      </c>
      <c r="U17" s="35">
        <f t="shared" si="19"/>
        <v>48.717948717948723</v>
      </c>
      <c r="V17" s="35">
        <f t="shared" si="20"/>
        <v>72.899728997289984</v>
      </c>
      <c r="W17" s="35">
        <f t="shared" si="21"/>
        <v>74.811083123425689</v>
      </c>
      <c r="X17" s="35">
        <f t="shared" si="22"/>
        <v>52.289187879284341</v>
      </c>
      <c r="Y17" s="35">
        <f t="shared" si="23"/>
        <v>76.470968158625595</v>
      </c>
      <c r="Z17" s="35">
        <f t="shared" si="24"/>
        <v>78.382322284761315</v>
      </c>
      <c r="AA17" s="35">
        <f t="shared" si="25"/>
        <v>-3.5712391613356189</v>
      </c>
      <c r="AB17" s="35">
        <f t="shared" si="26"/>
        <v>-3.5712391613356118</v>
      </c>
      <c r="AC17" s="35">
        <f t="shared" si="27"/>
        <v>-3.571239161335626</v>
      </c>
      <c r="AF17">
        <v>1.76</v>
      </c>
      <c r="AG17">
        <v>2.12</v>
      </c>
      <c r="AJ17" t="s">
        <v>162</v>
      </c>
    </row>
    <row r="18" spans="1:36" ht="15" x14ac:dyDescent="0.25">
      <c r="A18">
        <v>1.95</v>
      </c>
      <c r="B18">
        <v>3.69</v>
      </c>
      <c r="C18">
        <v>3.97</v>
      </c>
      <c r="D18" s="20">
        <f t="shared" si="3"/>
        <v>3.5712391613356154E-2</v>
      </c>
      <c r="E18" s="17">
        <f>IF(OR($A18="",$B18="",$C18=""),"",A18*'MPTO_working_3-way'!$I17)</f>
        <v>2.0196391636460445</v>
      </c>
      <c r="F18" s="21">
        <f>IF(OR($A18="",$B18="",$C18=""),"",B18*'MPTO_working_3-way'!$I17)</f>
        <v>3.8217787250532842</v>
      </c>
      <c r="G18" s="22">
        <f>IF(OR($A18="",$B18="",$C18=""),"",C18*'MPTO_working_3-way'!$I17)</f>
        <v>4.1117781947050238</v>
      </c>
      <c r="H18" s="17">
        <f>IF(OR($A18="",$B18="",$C18=""),"",'MPTO_working_3-way'!E17)</f>
        <v>1.9963411766309125</v>
      </c>
      <c r="I18" s="21">
        <f>IF(OR($A18="",$B18="",$C18=""),"",'MPTO_working_3-way'!F17)</f>
        <v>3.8595348610980693</v>
      </c>
      <c r="J18" s="22">
        <f>IF(OR($A18="",$B18="",$C18=""),"",'MPTO_working_3-way'!G17)</f>
        <v>4.1669264358477092</v>
      </c>
      <c r="K18" s="17">
        <f>IF(OR($A18="",$B18="",$C18=""),"",'OddsRatio_working_3-way'!H17)</f>
        <v>2.0053433027545586</v>
      </c>
      <c r="L18" s="21">
        <f>IF(OR($A18="",$B18="",$C18=""),"",'OddsRatio_working_3-way'!I17)</f>
        <v>3.8467089309576434</v>
      </c>
      <c r="M18" s="22">
        <f>IF(OR($A18="",$B18="",$C18=""),"",'OddsRatio_working_3-way'!J17)</f>
        <v>4.1430206412431989</v>
      </c>
      <c r="N18" s="23">
        <f t="shared" si="16"/>
        <v>49.513795236308702</v>
      </c>
      <c r="O18" s="24">
        <f t="shared" si="17"/>
        <v>26.165826750894837</v>
      </c>
      <c r="P18" s="24">
        <f t="shared" si="18"/>
        <v>24.320378012796464</v>
      </c>
      <c r="Q18" t="s">
        <v>103</v>
      </c>
      <c r="R18" t="s">
        <v>110</v>
      </c>
      <c r="S18" t="s">
        <v>168</v>
      </c>
      <c r="T18" s="35">
        <v>100</v>
      </c>
      <c r="U18" s="35">
        <f t="shared" si="19"/>
        <v>67.320261437908499</v>
      </c>
      <c r="V18" s="35">
        <f t="shared" si="20"/>
        <v>69.040247678018574</v>
      </c>
      <c r="W18" s="35">
        <f t="shared" si="21"/>
        <v>60.317460317460316</v>
      </c>
      <c r="X18" s="35">
        <f t="shared" si="22"/>
        <v>70.642292004521096</v>
      </c>
      <c r="Y18" s="35">
        <f t="shared" si="23"/>
        <v>72.362278244631185</v>
      </c>
      <c r="Z18" s="35">
        <f t="shared" si="24"/>
        <v>63.639490884072927</v>
      </c>
      <c r="AA18" s="35">
        <f t="shared" si="25"/>
        <v>-3.3220305666125967</v>
      </c>
      <c r="AB18" s="35">
        <f t="shared" si="26"/>
        <v>-3.3220305666126109</v>
      </c>
      <c r="AC18" s="35">
        <f t="shared" si="27"/>
        <v>-3.3220305666126109</v>
      </c>
      <c r="AF18">
        <v>1.85</v>
      </c>
      <c r="AG18">
        <v>2.02</v>
      </c>
      <c r="AJ18" t="s">
        <v>162</v>
      </c>
    </row>
    <row r="19" spans="1:36" ht="15" x14ac:dyDescent="0.25">
      <c r="A19">
        <v>3.06</v>
      </c>
      <c r="B19">
        <v>3.23</v>
      </c>
      <c r="C19">
        <v>2.52</v>
      </c>
      <c r="D19" s="20">
        <f t="shared" si="3"/>
        <v>3.3220305666125993E-2</v>
      </c>
      <c r="E19" s="17">
        <f>IF(OR($A19="",$B19="",$C19=""),"",A19*'MPTO_working_3-way'!$I18)</f>
        <v>3.1616541353383454</v>
      </c>
      <c r="F19" s="21">
        <f>IF(OR($A19="",$B19="",$C19=""),"",B19*'MPTO_working_3-way'!$I18)</f>
        <v>3.337301587301587</v>
      </c>
      <c r="G19" s="22">
        <f>IF(OR($A19="",$B19="",$C19=""),"",C19*'MPTO_working_3-way'!$I18)</f>
        <v>2.6037151702786376</v>
      </c>
      <c r="H19" s="17">
        <f>IF(OR($A19="",$B19="",$C19=""),"",'MPTO_working_3-way'!E18)</f>
        <v>3.1673238559717749</v>
      </c>
      <c r="I19" s="21">
        <f>IF(OR($A19="",$B19="",$C19=""),"",'MPTO_working_3-way'!F18)</f>
        <v>3.3498134328358202</v>
      </c>
      <c r="J19" s="22">
        <f>IF(OR($A19="",$B19="",$C19=""),"",'MPTO_working_3-way'!G18)</f>
        <v>2.5923393774682575</v>
      </c>
      <c r="K19" s="17">
        <f>IF(OR($A19="",$B19="",$C19=""),"",'OddsRatio_working_3-way'!H18)</f>
        <v>3.165058643114564</v>
      </c>
      <c r="L19" s="21">
        <f>IF(OR($A19="",$B19="",$C19=""),"",'OddsRatio_working_3-way'!I18)</f>
        <v>3.3437285311385812</v>
      </c>
      <c r="M19" s="22">
        <f>IF(OR($A19="",$B19="",$C19=""),"",'OddsRatio_working_3-way'!J18)</f>
        <v>2.5975189988029799</v>
      </c>
      <c r="N19" s="23">
        <f t="shared" si="16"/>
        <v>31.629013079667068</v>
      </c>
      <c r="O19" s="24">
        <f t="shared" si="17"/>
        <v>29.964328180737219</v>
      </c>
      <c r="P19" s="24">
        <f t="shared" si="18"/>
        <v>38.40665873959572</v>
      </c>
      <c r="Q19" t="s">
        <v>109</v>
      </c>
      <c r="R19" t="s">
        <v>104</v>
      </c>
      <c r="S19" t="s">
        <v>168</v>
      </c>
      <c r="T19" s="35">
        <v>100</v>
      </c>
      <c r="U19" s="35">
        <f t="shared" si="19"/>
        <v>50</v>
      </c>
      <c r="V19" s="35">
        <f t="shared" si="20"/>
        <v>73.118279569892465</v>
      </c>
      <c r="W19" s="35">
        <f t="shared" si="21"/>
        <v>73.40425531914893</v>
      </c>
      <c r="X19" s="35">
        <f t="shared" si="22"/>
        <v>53.47746511095859</v>
      </c>
      <c r="Y19" s="35">
        <f t="shared" si="23"/>
        <v>76.59574468085107</v>
      </c>
      <c r="Z19" s="35">
        <f t="shared" si="24"/>
        <v>76.881720430107521</v>
      </c>
      <c r="AA19" s="35">
        <f t="shared" si="25"/>
        <v>-3.4774651109585903</v>
      </c>
      <c r="AB19" s="35">
        <f t="shared" si="26"/>
        <v>-3.4774651109586046</v>
      </c>
      <c r="AC19" s="35">
        <f t="shared" si="27"/>
        <v>-3.4774651109585903</v>
      </c>
      <c r="AF19">
        <v>2.39</v>
      </c>
      <c r="AG19">
        <v>1.61</v>
      </c>
      <c r="AJ19" t="s">
        <v>162</v>
      </c>
    </row>
    <row r="20" spans="1:36" ht="15" x14ac:dyDescent="0.25">
      <c r="A20">
        <v>2</v>
      </c>
      <c r="B20">
        <v>3.72</v>
      </c>
      <c r="C20">
        <v>3.76</v>
      </c>
      <c r="D20" s="20">
        <f t="shared" si="3"/>
        <v>3.4774651109585886E-2</v>
      </c>
      <c r="E20" s="17">
        <f>IF(OR($A20="",$B20="",$C20=""),"",A20*'MPTO_working_3-way'!$I19)</f>
        <v>2.0695493022191718</v>
      </c>
      <c r="F20" s="21">
        <f>IF(OR($A20="",$B20="",$C20=""),"",B20*'MPTO_working_3-way'!$I19)</f>
        <v>3.8493617021276596</v>
      </c>
      <c r="G20" s="22">
        <f>IF(OR($A20="",$B20="",$C20=""),"",C20*'MPTO_working_3-way'!$I19)</f>
        <v>3.8907526881720429</v>
      </c>
      <c r="H20" s="17">
        <f>IF(OR($A20="",$B20="",$C20=""),"",'MPTO_working_3-way'!E19)</f>
        <v>2.0474666250292763</v>
      </c>
      <c r="I20" s="21">
        <f>IF(OR($A20="",$B20="",$C20=""),"",'MPTO_working_3-way'!F19)</f>
        <v>3.8876371182923211</v>
      </c>
      <c r="J20" s="22">
        <f>IF(OR($A20="",$B20="",$C20=""),"",'MPTO_working_3-way'!G19)</f>
        <v>3.9313446259931042</v>
      </c>
      <c r="K20" s="17">
        <f>IF(OR($A20="",$B20="",$C20=""),"",'OddsRatio_working_3-way'!H19)</f>
        <v>2.0561354381274275</v>
      </c>
      <c r="L20" s="21">
        <f>IF(OR($A20="",$B20="",$C20=""),"",'OddsRatio_working_3-way'!I19)</f>
        <v>3.8726883917066028</v>
      </c>
      <c r="M20" s="22">
        <f>IF(OR($A20="",$B20="",$C20=""),"",'OddsRatio_working_3-way'!J19)</f>
        <v>3.9149338092316994</v>
      </c>
      <c r="N20" s="23">
        <f t="shared" si="16"/>
        <v>48.319699314614198</v>
      </c>
      <c r="O20" s="24">
        <f t="shared" si="17"/>
        <v>25.978332964846341</v>
      </c>
      <c r="P20" s="24">
        <f t="shared" si="18"/>
        <v>25.701967720539464</v>
      </c>
      <c r="Q20" t="s">
        <v>107</v>
      </c>
      <c r="R20" t="s">
        <v>94</v>
      </c>
      <c r="S20" t="s">
        <v>168</v>
      </c>
      <c r="T20" s="35">
        <v>100</v>
      </c>
      <c r="U20" s="35">
        <f t="shared" si="19"/>
        <v>60.629921259842511</v>
      </c>
      <c r="V20" s="35">
        <f t="shared" si="20"/>
        <v>68.944099378881987</v>
      </c>
      <c r="W20" s="35">
        <f t="shared" si="21"/>
        <v>67.10526315789474</v>
      </c>
      <c r="X20" s="35">
        <f t="shared" si="22"/>
        <v>63.950637463223273</v>
      </c>
      <c r="Y20" s="35">
        <f t="shared" si="23"/>
        <v>72.264815582262742</v>
      </c>
      <c r="Z20" s="35">
        <f t="shared" si="24"/>
        <v>70.425979361275481</v>
      </c>
      <c r="AA20" s="35">
        <f t="shared" si="25"/>
        <v>-3.320716203380762</v>
      </c>
      <c r="AB20" s="35">
        <f t="shared" si="26"/>
        <v>-3.3207162033807549</v>
      </c>
      <c r="AC20" s="35">
        <f t="shared" si="27"/>
        <v>-3.3207162033807407</v>
      </c>
      <c r="AF20">
        <v>1.8</v>
      </c>
      <c r="AG20">
        <v>2.0699999999999998</v>
      </c>
      <c r="AJ20" t="s">
        <v>162</v>
      </c>
    </row>
    <row r="21" spans="1:36" ht="15" x14ac:dyDescent="0.25">
      <c r="A21">
        <v>2.54</v>
      </c>
      <c r="B21">
        <v>3.22</v>
      </c>
      <c r="C21">
        <v>3.04</v>
      </c>
      <c r="D21" s="20">
        <f t="shared" si="3"/>
        <v>3.3207162033807469E-2</v>
      </c>
      <c r="E21" s="17">
        <f>IF(OR($A21="",$B21="",$C21=""),"",A21*'MPTO_working_3-way'!$I20)</f>
        <v>2.6243461915658708</v>
      </c>
      <c r="F21" s="21">
        <f>IF(OR($A21="",$B21="",$C21=""),"",B21*'MPTO_working_3-way'!$I20)</f>
        <v>3.3269270617488602</v>
      </c>
      <c r="G21" s="22">
        <f>IF(OR($A21="",$B21="",$C21=""),"",C21*'MPTO_working_3-way'!$I20)</f>
        <v>3.1409497725827746</v>
      </c>
      <c r="H21" s="17">
        <f>IF(OR($A21="",$B21="",$C21=""),"",'MPTO_working_3-way'!E20)</f>
        <v>2.6134790001328625</v>
      </c>
      <c r="I21" s="21">
        <f>IF(OR($A21="",$B21="",$C21=""),"",'MPTO_working_3-way'!F20)</f>
        <v>3.3390101826604695</v>
      </c>
      <c r="J21" s="22">
        <f>IF(OR($A21="",$B21="",$C21=""),"",'MPTO_working_3-way'!G20)</f>
        <v>3.1458578791596317</v>
      </c>
      <c r="K21" s="17">
        <f>IF(OR($A21="",$B21="",$C21=""),"",'OddsRatio_working_3-way'!H20)</f>
        <v>2.6184533598846289</v>
      </c>
      <c r="L21" s="21">
        <f>IF(OR($A21="",$B21="",$C21=""),"",'OddsRatio_working_3-way'!I20)</f>
        <v>3.3330951032103093</v>
      </c>
      <c r="M21" s="22">
        <f>IF(OR($A21="",$B21="",$C21=""),"",'OddsRatio_working_3-way'!J20)</f>
        <v>3.1439252299770404</v>
      </c>
      <c r="N21" s="23">
        <f t="shared" si="16"/>
        <v>38.104728835463938</v>
      </c>
      <c r="O21" s="24">
        <f t="shared" si="17"/>
        <v>30.05776746648397</v>
      </c>
      <c r="P21" s="24">
        <f t="shared" si="18"/>
        <v>31.837503698052107</v>
      </c>
      <c r="Q21" t="s">
        <v>137</v>
      </c>
      <c r="R21" t="s">
        <v>133</v>
      </c>
      <c r="S21" t="s">
        <v>168</v>
      </c>
      <c r="T21" s="35">
        <v>100</v>
      </c>
      <c r="U21" s="35">
        <f t="shared" si="19"/>
        <v>51.219512195121943</v>
      </c>
      <c r="V21" s="35">
        <f t="shared" si="20"/>
        <v>72.29916897506925</v>
      </c>
      <c r="W21" s="35">
        <f t="shared" si="21"/>
        <v>73.118279569892465</v>
      </c>
      <c r="X21" s="35">
        <f t="shared" si="22"/>
        <v>54.582551455038278</v>
      </c>
      <c r="Y21" s="35">
        <f t="shared" si="23"/>
        <v>75.66220823498557</v>
      </c>
      <c r="Z21" s="35">
        <f t="shared" si="24"/>
        <v>76.481318829808799</v>
      </c>
      <c r="AA21" s="35">
        <f t="shared" si="25"/>
        <v>-3.3630392599163343</v>
      </c>
      <c r="AB21" s="35">
        <f t="shared" si="26"/>
        <v>-3.3630392599163201</v>
      </c>
      <c r="AC21" s="35">
        <f t="shared" si="27"/>
        <v>-3.3630392599163343</v>
      </c>
      <c r="AF21">
        <v>2.39</v>
      </c>
      <c r="AG21">
        <v>1.61</v>
      </c>
      <c r="AJ21" t="s">
        <v>163</v>
      </c>
    </row>
    <row r="22" spans="1:36" ht="15" x14ac:dyDescent="0.25">
      <c r="A22">
        <v>2.0499999999999998</v>
      </c>
      <c r="B22">
        <v>3.61</v>
      </c>
      <c r="C22">
        <v>3.72</v>
      </c>
      <c r="D22" s="20">
        <f t="shared" si="3"/>
        <v>3.3630392599163228E-2</v>
      </c>
      <c r="E22" s="17">
        <f>IF(OR($A22="",$B22="",$C22=""),"",A22*'MPTO_working_3-way'!$I21)</f>
        <v>2.1189423048282845</v>
      </c>
      <c r="F22" s="21">
        <f>IF(OR($A22="",$B22="",$C22=""),"",B22*'MPTO_working_3-way'!$I21)</f>
        <v>3.7314057172829793</v>
      </c>
      <c r="G22" s="22">
        <f>IF(OR($A22="",$B22="",$C22=""),"",C22*'MPTO_working_3-way'!$I21)</f>
        <v>3.8451050604688874</v>
      </c>
      <c r="H22" s="17">
        <f>IF(OR($A22="",$B22="",$C22=""),"",'MPTO_working_3-way'!E21)</f>
        <v>2.0982186772136204</v>
      </c>
      <c r="I22" s="21">
        <f>IF(OR($A22="",$B22="",$C22=""),"",'MPTO_working_3-way'!F21)</f>
        <v>3.7622530083599974</v>
      </c>
      <c r="J22" s="22">
        <f>IF(OR($A22="",$B22="",$C22=""),"",'MPTO_working_3-way'!G21)</f>
        <v>3.8818809851257261</v>
      </c>
      <c r="K22" s="17">
        <f>IF(OR($A22="",$B22="",$C22=""),"",'OddsRatio_working_3-way'!H21)</f>
        <v>2.1064954026868059</v>
      </c>
      <c r="L22" s="21">
        <f>IF(OR($A22="",$B22="",$C22=""),"",'OddsRatio_working_3-way'!I21)</f>
        <v>3.7504314295357761</v>
      </c>
      <c r="M22" s="22">
        <f>IF(OR($A22="",$B22="",$C22=""),"",'OddsRatio_working_3-way'!J21)</f>
        <v>3.8663499955315377</v>
      </c>
      <c r="N22" s="23">
        <f t="shared" si="16"/>
        <v>47.193356691278026</v>
      </c>
      <c r="O22" s="24">
        <f t="shared" si="17"/>
        <v>26.799551583689734</v>
      </c>
      <c r="P22" s="24">
        <f t="shared" si="18"/>
        <v>26.007091725032243</v>
      </c>
      <c r="Q22" t="s">
        <v>134</v>
      </c>
      <c r="R22" t="s">
        <v>126</v>
      </c>
      <c r="S22" t="s">
        <v>168</v>
      </c>
      <c r="T22" s="35">
        <v>100</v>
      </c>
      <c r="U22" s="35">
        <f t="shared" si="19"/>
        <v>75.429975429975428</v>
      </c>
      <c r="V22" s="35">
        <f t="shared" si="20"/>
        <v>71.181556195965413</v>
      </c>
      <c r="W22" s="35">
        <f t="shared" si="21"/>
        <v>50</v>
      </c>
      <c r="X22" s="35">
        <f t="shared" si="22"/>
        <v>78.818443804034573</v>
      </c>
      <c r="Y22" s="35">
        <f t="shared" si="23"/>
        <v>74.570024570024572</v>
      </c>
      <c r="Z22" s="35">
        <f t="shared" si="24"/>
        <v>53.388468374059151</v>
      </c>
      <c r="AA22" s="35">
        <f t="shared" si="25"/>
        <v>-3.3884683740591441</v>
      </c>
      <c r="AB22" s="35">
        <f t="shared" si="26"/>
        <v>-3.3884683740591584</v>
      </c>
      <c r="AC22" s="35">
        <f t="shared" si="27"/>
        <v>-3.3884683740591512</v>
      </c>
      <c r="AF22">
        <v>1.96</v>
      </c>
      <c r="AG22">
        <v>1.91</v>
      </c>
      <c r="AJ22" t="s">
        <v>163</v>
      </c>
    </row>
    <row r="23" spans="1:36" ht="15" x14ac:dyDescent="0.25">
      <c r="A23">
        <v>4.07</v>
      </c>
      <c r="B23">
        <v>3.47</v>
      </c>
      <c r="C23">
        <v>2</v>
      </c>
      <c r="D23" s="20">
        <f t="shared" si="3"/>
        <v>3.3884683740591504E-2</v>
      </c>
      <c r="E23" s="17">
        <f>IF(OR($A23="",$B23="",$C23=""),"",A23*'MPTO_working_3-way'!$I22)</f>
        <v>4.207910662824208</v>
      </c>
      <c r="F23" s="21">
        <f>IF(OR($A23="",$B23="",$C23=""),"",B23*'MPTO_working_3-way'!$I22)</f>
        <v>3.5875798525798528</v>
      </c>
      <c r="G23" s="22">
        <f>IF(OR($A23="",$B23="",$C23=""),"",C23*'MPTO_working_3-way'!$I22)</f>
        <v>2.067769367481183</v>
      </c>
      <c r="H23" s="17">
        <f>IF(OR($A23="",$B23="",$C23=""),"",'MPTO_working_3-way'!E22)</f>
        <v>4.266114212929633</v>
      </c>
      <c r="I23" s="21">
        <f>IF(OR($A23="",$B23="",$C23=""),"",'MPTO_working_3-way'!F22)</f>
        <v>3.6115484445656763</v>
      </c>
      <c r="J23" s="22">
        <f>IF(OR($A23="",$B23="",$C23=""),"",'MPTO_working_3-way'!G22)</f>
        <v>2.046223763389968</v>
      </c>
      <c r="K23" s="17">
        <f>IF(OR($A23="",$B23="",$C23=""),"",'OddsRatio_working_3-way'!H22)</f>
        <v>4.2381215200348601</v>
      </c>
      <c r="L23" s="21">
        <f>IF(OR($A23="",$B23="",$C23=""),"",'OddsRatio_working_3-way'!I22)</f>
        <v>3.6052638939694148</v>
      </c>
      <c r="M23" s="22">
        <f>IF(OR($A23="",$B23="",$C23=""),"",'OddsRatio_working_3-way'!J22)</f>
        <v>2.0547627101090749</v>
      </c>
      <c r="N23" s="23">
        <f t="shared" si="16"/>
        <v>23.764763088597363</v>
      </c>
      <c r="O23" s="24">
        <f t="shared" si="17"/>
        <v>27.873944026106994</v>
      </c>
      <c r="P23" s="24">
        <f t="shared" si="18"/>
        <v>48.36129288529564</v>
      </c>
      <c r="Q23" t="s">
        <v>136</v>
      </c>
      <c r="R23" t="s">
        <v>165</v>
      </c>
      <c r="S23" t="s">
        <v>168</v>
      </c>
      <c r="T23" s="35">
        <v>100</v>
      </c>
      <c r="U23" s="35">
        <f t="shared" si="19"/>
        <v>45.355191256830594</v>
      </c>
      <c r="V23" s="35">
        <f t="shared" si="20"/>
        <v>72.14484679665739</v>
      </c>
      <c r="W23" s="35">
        <f t="shared" si="21"/>
        <v>78.991596638655466</v>
      </c>
      <c r="X23" s="35">
        <f t="shared" si="22"/>
        <v>48.863556564687158</v>
      </c>
      <c r="Y23" s="35">
        <f t="shared" si="23"/>
        <v>75.653212104513941</v>
      </c>
      <c r="Z23" s="35">
        <f t="shared" si="24"/>
        <v>82.499961946512016</v>
      </c>
      <c r="AA23" s="35">
        <f t="shared" si="25"/>
        <v>-3.5083653078565646</v>
      </c>
      <c r="AB23" s="35">
        <f t="shared" si="26"/>
        <v>-3.5083653078565504</v>
      </c>
      <c r="AC23" s="35">
        <f t="shared" si="27"/>
        <v>-3.5083653078565504</v>
      </c>
      <c r="AF23">
        <v>2.16</v>
      </c>
      <c r="AG23">
        <v>1.74</v>
      </c>
      <c r="AJ23" t="s">
        <v>163</v>
      </c>
    </row>
    <row r="24" spans="1:36" ht="15" x14ac:dyDescent="0.25">
      <c r="A24">
        <v>1.83</v>
      </c>
      <c r="B24">
        <v>3.59</v>
      </c>
      <c r="C24">
        <v>4.76</v>
      </c>
      <c r="D24" s="20">
        <f t="shared" si="3"/>
        <v>3.5083653078565424E-2</v>
      </c>
      <c r="E24" s="17">
        <f>IF(OR($A24="",$B24="",$C24=""),"",A24*'MPTO_working_3-way'!$I23)</f>
        <v>1.8942030851337748</v>
      </c>
      <c r="F24" s="21">
        <f>IF(OR($A24="",$B24="",$C24=""),"",B24*'MPTO_working_3-way'!$I23)</f>
        <v>3.7159503145520496</v>
      </c>
      <c r="G24" s="22">
        <f>IF(OR($A24="",$B24="",$C24=""),"",C24*'MPTO_working_3-way'!$I23)</f>
        <v>4.9269981886539709</v>
      </c>
      <c r="H24" s="17">
        <f>IF(OR($A24="",$B24="",$C24=""),"",'MPTO_working_3-way'!E23)</f>
        <v>1.8700203587652322</v>
      </c>
      <c r="I24" s="21">
        <f>IF(OR($A24="",$B24="",$C24=""),"",'MPTO_working_3-way'!F23)</f>
        <v>3.7473256132387927</v>
      </c>
      <c r="J24" s="22">
        <f>IF(OR($A24="",$B24="",$C24=""),"",'MPTO_working_3-way'!G23)</f>
        <v>5.0405897881213217</v>
      </c>
      <c r="K24" s="17">
        <f>IF(OR($A24="",$B24="",$C24=""),"",'OddsRatio_working_3-way'!H23)</f>
        <v>1.879136259962519</v>
      </c>
      <c r="L24" s="21">
        <f>IF(OR($A24="",$B24="",$C24=""),"",'OddsRatio_working_3-way'!I23)</f>
        <v>3.7433288112083414</v>
      </c>
      <c r="M24" s="22">
        <f>IF(OR($A24="",$B24="",$C24=""),"",'OddsRatio_working_3-way'!J23)</f>
        <v>4.9825931776615304</v>
      </c>
      <c r="N24" s="23">
        <f t="shared" si="16"/>
        <v>52.79264973477629</v>
      </c>
      <c r="O24" s="24">
        <f t="shared" si="17"/>
        <v>26.911016438618557</v>
      </c>
      <c r="P24" s="24">
        <f t="shared" si="18"/>
        <v>20.296333826605174</v>
      </c>
      <c r="Q24" t="s">
        <v>132</v>
      </c>
      <c r="R24" t="s">
        <v>128</v>
      </c>
      <c r="S24" t="s">
        <v>168</v>
      </c>
      <c r="T24" s="35">
        <v>100</v>
      </c>
      <c r="U24" s="35">
        <f t="shared" si="19"/>
        <v>70.326409495548958</v>
      </c>
      <c r="V24" s="35">
        <f t="shared" si="20"/>
        <v>71.83098591549296</v>
      </c>
      <c r="W24" s="35">
        <f t="shared" si="21"/>
        <v>54.545454545454554</v>
      </c>
      <c r="X24" s="35">
        <f t="shared" si="22"/>
        <v>73.623559539052494</v>
      </c>
      <c r="Y24" s="35">
        <f t="shared" si="23"/>
        <v>75.128135958996495</v>
      </c>
      <c r="Z24" s="35">
        <f t="shared" si="24"/>
        <v>57.842604588958082</v>
      </c>
      <c r="AA24" s="35">
        <f t="shared" si="25"/>
        <v>-3.2971500435035352</v>
      </c>
      <c r="AB24" s="35">
        <f t="shared" si="26"/>
        <v>-3.2971500435035352</v>
      </c>
      <c r="AC24" s="35">
        <f t="shared" si="27"/>
        <v>-3.2971500435035281</v>
      </c>
      <c r="AF24">
        <v>2.2200000000000002</v>
      </c>
      <c r="AG24">
        <v>1.7</v>
      </c>
      <c r="AJ24" t="s">
        <v>163</v>
      </c>
    </row>
    <row r="25" spans="1:36" ht="15" x14ac:dyDescent="0.25">
      <c r="A25">
        <v>3.37</v>
      </c>
      <c r="B25">
        <v>3.55</v>
      </c>
      <c r="C25">
        <v>2.2000000000000002</v>
      </c>
      <c r="D25" s="20">
        <f t="shared" si="3"/>
        <v>3.2971500435035273E-2</v>
      </c>
      <c r="E25" s="17">
        <f>IF(OR($A25="",$B25="",$C25=""),"",A25*'MPTO_working_3-way'!$I24)</f>
        <v>3.4811139564660691</v>
      </c>
      <c r="F25" s="21">
        <f>IF(OR($A25="",$B25="",$C25=""),"",B25*'MPTO_working_3-way'!$I24)</f>
        <v>3.667048826544375</v>
      </c>
      <c r="G25" s="22">
        <f>IF(OR($A25="",$B25="",$C25=""),"",C25*'MPTO_working_3-way'!$I24)</f>
        <v>2.2725373009570777</v>
      </c>
      <c r="H25" s="17">
        <f>IF(OR($A25="",$B25="",$C25=""),"",'MPTO_working_3-way'!E24)</f>
        <v>3.4996188314969281</v>
      </c>
      <c r="I25" s="21">
        <f>IF(OR($A25="",$B25="",$C25=""),"",'MPTO_working_3-way'!F24)</f>
        <v>3.6941312423388939</v>
      </c>
      <c r="J25" s="22">
        <f>IF(OR($A25="",$B25="",$C25=""),"",'MPTO_working_3-way'!G24)</f>
        <v>2.2545120735979807</v>
      </c>
      <c r="K25" s="17">
        <f>IF(OR($A25="",$B25="",$C25=""),"",'OddsRatio_working_3-way'!H24)</f>
        <v>3.4925597215841147</v>
      </c>
      <c r="L25" s="21">
        <f>IF(OR($A25="",$B25="",$C25=""),"",'OddsRatio_working_3-way'!I24)</f>
        <v>3.6818680548689842</v>
      </c>
      <c r="M25" s="22">
        <f>IF(OR($A25="",$B25="",$C25=""),"",'OddsRatio_working_3-way'!J24)</f>
        <v>2.2620555552324637</v>
      </c>
      <c r="N25" s="23">
        <f t="shared" si="16"/>
        <v>28.726436781609195</v>
      </c>
      <c r="O25" s="24">
        <f t="shared" si="17"/>
        <v>27.269885057471267</v>
      </c>
      <c r="P25" s="24">
        <f t="shared" si="18"/>
        <v>44.003678160919542</v>
      </c>
      <c r="Q25" t="s">
        <v>139</v>
      </c>
      <c r="R25" t="s">
        <v>135</v>
      </c>
      <c r="S25" t="s">
        <v>168</v>
      </c>
      <c r="T25" s="35">
        <v>100</v>
      </c>
      <c r="U25" s="35">
        <f t="shared" si="19"/>
        <v>65.517241379310349</v>
      </c>
      <c r="V25" s="35">
        <f t="shared" si="20"/>
        <v>68.944099378881987</v>
      </c>
      <c r="W25" s="35">
        <f t="shared" si="21"/>
        <v>62.264150943396231</v>
      </c>
      <c r="X25" s="35">
        <f t="shared" si="22"/>
        <v>68.791749677721796</v>
      </c>
      <c r="Y25" s="35">
        <f t="shared" si="23"/>
        <v>72.218607677293434</v>
      </c>
      <c r="Z25" s="35">
        <f t="shared" si="24"/>
        <v>65.538659241807665</v>
      </c>
      <c r="AA25" s="35">
        <f t="shared" si="25"/>
        <v>-3.2745082984114475</v>
      </c>
      <c r="AB25" s="35">
        <f t="shared" si="26"/>
        <v>-3.2745082984114475</v>
      </c>
      <c r="AC25" s="35">
        <f t="shared" si="27"/>
        <v>-3.2745082984114333</v>
      </c>
      <c r="AF25">
        <v>2.06</v>
      </c>
      <c r="AG25">
        <v>1.83</v>
      </c>
      <c r="AJ25" t="s">
        <v>163</v>
      </c>
    </row>
    <row r="26" spans="1:36" ht="15" x14ac:dyDescent="0.25">
      <c r="A26">
        <v>2.9</v>
      </c>
      <c r="B26">
        <v>3.22</v>
      </c>
      <c r="C26">
        <v>2.65</v>
      </c>
      <c r="D26" s="20">
        <f t="shared" si="3"/>
        <v>3.2745082984114493E-2</v>
      </c>
      <c r="E26" s="17">
        <f>IF(OR($A26="",$B26="",$C26=""),"",A26*'MPTO_working_3-way'!$I25)</f>
        <v>2.9949607406539318</v>
      </c>
      <c r="F26" s="21">
        <f>IF(OR($A26="",$B26="",$C26=""),"",B26*'MPTO_working_3-way'!$I25)</f>
        <v>3.3254391672088488</v>
      </c>
      <c r="G26" s="22">
        <f>IF(OR($A26="",$B26="",$C26=""),"",C26*'MPTO_working_3-way'!$I25)</f>
        <v>2.7367744699079033</v>
      </c>
      <c r="H26" s="17">
        <f>IF(OR($A26="",$B26="",$C26=""),"",'MPTO_working_3-way'!E25)</f>
        <v>2.9947960159266116</v>
      </c>
      <c r="I26" s="21">
        <f>IF(OR($A26="",$B26="",$C26=""),"",'MPTO_working_3-way'!F25)</f>
        <v>3.3372938272936925</v>
      </c>
      <c r="J26" s="22">
        <f>IF(OR($A26="",$B26="",$C26=""),"",'MPTO_working_3-way'!G25)</f>
        <v>2.7289339317813384</v>
      </c>
      <c r="K26" s="17">
        <f>IF(OR($A26="",$B26="",$C26=""),"",'OddsRatio_working_3-way'!H25)</f>
        <v>2.9951957425631957</v>
      </c>
      <c r="L26" s="21">
        <f>IF(OR($A26="",$B26="",$C26=""),"",'OddsRatio_working_3-way'!I25)</f>
        <v>3.3312287097317346</v>
      </c>
      <c r="M26" s="22">
        <f>IF(OR($A26="",$B26="",$C26=""),"",'OddsRatio_working_3-way'!J25)</f>
        <v>2.7326699869627751</v>
      </c>
      <c r="N26" s="23">
        <f t="shared" si="16"/>
        <v>33.389419314446705</v>
      </c>
      <c r="O26" s="24">
        <f t="shared" si="17"/>
        <v>30.07121615276256</v>
      </c>
      <c r="P26" s="24">
        <f t="shared" si="18"/>
        <v>36.539364532790728</v>
      </c>
      <c r="Q26" t="s">
        <v>123</v>
      </c>
      <c r="R26" t="s">
        <v>124</v>
      </c>
      <c r="S26" t="s">
        <v>168</v>
      </c>
      <c r="T26" s="35">
        <v>100</v>
      </c>
      <c r="U26" s="35">
        <f t="shared" si="19"/>
        <v>38.271604938271601</v>
      </c>
      <c r="V26" s="35">
        <f t="shared" si="20"/>
        <v>76.076555023923447</v>
      </c>
      <c r="W26" s="35">
        <f t="shared" si="21"/>
        <v>82.014388489208642</v>
      </c>
      <c r="X26" s="35">
        <f t="shared" si="22"/>
        <v>41.909056486867925</v>
      </c>
      <c r="Y26" s="35">
        <f t="shared" si="23"/>
        <v>79.714006572519764</v>
      </c>
      <c r="Z26" s="35">
        <f t="shared" si="24"/>
        <v>85.651840037804945</v>
      </c>
      <c r="AA26" s="35">
        <f t="shared" si="25"/>
        <v>-3.6374515485963244</v>
      </c>
      <c r="AB26" s="35">
        <f t="shared" si="26"/>
        <v>-3.6374515485963173</v>
      </c>
      <c r="AC26" s="35">
        <f t="shared" si="27"/>
        <v>-3.637451548596303</v>
      </c>
      <c r="AF26">
        <v>2.15</v>
      </c>
      <c r="AG26">
        <v>1.75</v>
      </c>
      <c r="AJ26" t="s">
        <v>163</v>
      </c>
    </row>
    <row r="27" spans="1:36" ht="15" x14ac:dyDescent="0.25">
      <c r="A27">
        <v>1.62</v>
      </c>
      <c r="B27">
        <v>4.18</v>
      </c>
      <c r="C27">
        <v>5.56</v>
      </c>
      <c r="D27" s="20">
        <f t="shared" si="3"/>
        <v>3.6374515485963155E-2</v>
      </c>
      <c r="E27" s="17">
        <f>IF(OR($A27="",$B27="",$C27=""),"",A27*'MPTO_working_3-way'!$I26)</f>
        <v>1.6789267150872604</v>
      </c>
      <c r="F27" s="21">
        <f>IF(OR($A27="",$B27="",$C27=""),"",B27*'MPTO_working_3-way'!$I26)</f>
        <v>4.3320454747313253</v>
      </c>
      <c r="G27" s="22">
        <f>IF(OR($A27="",$B27="",$C27=""),"",C27*'MPTO_working_3-way'!$I26)</f>
        <v>5.762242306101955</v>
      </c>
      <c r="H27" s="17">
        <f>IF(OR($A27="",$B27="",$C27=""),"",'MPTO_working_3-way'!E26)</f>
        <v>1.6524579733973523</v>
      </c>
      <c r="I27" s="21">
        <f>IF(OR($A27="",$B27="",$C27=""),"",'MPTO_working_3-way'!F26)</f>
        <v>4.4031601940051992</v>
      </c>
      <c r="J27" s="22">
        <f>IF(OR($A27="",$B27="",$C27=""),"",'MPTO_working_3-way'!G26)</f>
        <v>5.9619173012657063</v>
      </c>
      <c r="K27" s="17">
        <f>IF(OR($A27="",$B27="",$C27=""),"",'OddsRatio_working_3-way'!H26)</f>
        <v>1.6615054635050646</v>
      </c>
      <c r="L27" s="21">
        <f>IF(OR($A27="",$B27="",$C27=""),"",'OddsRatio_working_3-way'!I26)</f>
        <v>4.3928828612033959</v>
      </c>
      <c r="M27" s="22">
        <f>IF(OR($A27="",$B27="",$C27=""),"",'OddsRatio_working_3-way'!J26)</f>
        <v>5.8652659896501538</v>
      </c>
      <c r="N27" s="23">
        <f t="shared" si="16"/>
        <v>59.561861218464564</v>
      </c>
      <c r="O27" s="24">
        <f t="shared" si="17"/>
        <v>23.083783534428857</v>
      </c>
      <c r="P27" s="24">
        <f t="shared" si="18"/>
        <v>17.354355247106586</v>
      </c>
      <c r="Q27" t="s">
        <v>127</v>
      </c>
      <c r="R27" t="s">
        <v>120</v>
      </c>
      <c r="S27" t="s">
        <v>168</v>
      </c>
      <c r="T27" s="35">
        <v>100</v>
      </c>
      <c r="U27" s="35">
        <f t="shared" si="19"/>
        <v>70.238095238095241</v>
      </c>
      <c r="V27" s="35">
        <f t="shared" si="20"/>
        <v>70.760233918128648</v>
      </c>
      <c r="W27" s="35">
        <f t="shared" si="21"/>
        <v>55.55555555555555</v>
      </c>
      <c r="X27" s="35">
        <f t="shared" si="22"/>
        <v>73.68421052631578</v>
      </c>
      <c r="Y27" s="35">
        <f t="shared" si="23"/>
        <v>74.206349206349216</v>
      </c>
      <c r="Z27" s="35">
        <f t="shared" si="24"/>
        <v>59.001670843776097</v>
      </c>
      <c r="AA27" s="35">
        <f t="shared" si="25"/>
        <v>-3.4461152882205397</v>
      </c>
      <c r="AB27" s="35">
        <f t="shared" si="26"/>
        <v>-3.4461152882205681</v>
      </c>
      <c r="AC27" s="35">
        <f t="shared" si="27"/>
        <v>-3.4461152882205468</v>
      </c>
      <c r="AF27">
        <v>1.88</v>
      </c>
      <c r="AG27">
        <v>1.99</v>
      </c>
      <c r="AJ27" t="s">
        <v>163</v>
      </c>
    </row>
    <row r="28" spans="1:36" ht="15" x14ac:dyDescent="0.25">
      <c r="A28">
        <v>3.36</v>
      </c>
      <c r="B28">
        <v>3.42</v>
      </c>
      <c r="C28">
        <v>2.25</v>
      </c>
      <c r="D28" s="20">
        <f t="shared" si="3"/>
        <v>3.4461152882205415E-2</v>
      </c>
      <c r="E28" s="17">
        <f>IF(OR($A28="",$B28="",$C28=""),"",A28*'MPTO_working_3-way'!$I27)</f>
        <v>3.4757894736842099</v>
      </c>
      <c r="F28" s="21">
        <f>IF(OR($A28="",$B28="",$C28=""),"",B28*'MPTO_working_3-way'!$I27)</f>
        <v>3.5378571428571424</v>
      </c>
      <c r="G28" s="22">
        <f>IF(OR($A28="",$B28="",$C28=""),"",C28*'MPTO_working_3-way'!$I27)</f>
        <v>2.3275375939849621</v>
      </c>
      <c r="H28" s="17">
        <f>IF(OR($A28="",$B28="",$C28=""),"",'MPTO_working_3-way'!E27)</f>
        <v>3.4948905109489043</v>
      </c>
      <c r="I28" s="21">
        <f>IF(OR($A28="",$B28="",$C28=""),"",'MPTO_working_3-way'!F27)</f>
        <v>3.5598513011152408</v>
      </c>
      <c r="J28" s="22">
        <f>IF(OR($A28="",$B28="",$C28=""),"",'MPTO_working_3-way'!G27)</f>
        <v>2.3096960926193919</v>
      </c>
      <c r="K28" s="17">
        <f>IF(OR($A28="",$B28="",$C28=""),"",'OddsRatio_working_3-way'!H27)</f>
        <v>3.4869783004607662</v>
      </c>
      <c r="L28" s="21">
        <f>IF(OR($A28="",$B28="",$C28=""),"",'OddsRatio_working_3-way'!I27)</f>
        <v>3.5502065623368879</v>
      </c>
      <c r="M28" s="22">
        <f>IF(OR($A28="",$B28="",$C28=""),"",'OddsRatio_working_3-way'!J27)</f>
        <v>2.3172554557525245</v>
      </c>
      <c r="N28" s="23">
        <f t="shared" si="16"/>
        <v>28.770442156268931</v>
      </c>
      <c r="O28" s="24">
        <f t="shared" si="17"/>
        <v>28.265697557036145</v>
      </c>
      <c r="P28" s="24">
        <f t="shared" si="18"/>
        <v>42.963860286694938</v>
      </c>
      <c r="Q28" t="s">
        <v>121</v>
      </c>
      <c r="R28" t="s">
        <v>130</v>
      </c>
      <c r="S28" t="s">
        <v>168</v>
      </c>
      <c r="T28" s="35">
        <v>100</v>
      </c>
      <c r="U28" s="35">
        <f t="shared" si="19"/>
        <v>46.808510638297875</v>
      </c>
      <c r="V28" s="35">
        <f t="shared" si="20"/>
        <v>70.845481049562679</v>
      </c>
      <c r="W28" s="35">
        <f t="shared" si="21"/>
        <v>78.723404255319153</v>
      </c>
      <c r="X28" s="35">
        <f t="shared" si="22"/>
        <v>50.431114695118161</v>
      </c>
      <c r="Y28" s="35">
        <f t="shared" si="23"/>
        <v>74.468085106382972</v>
      </c>
      <c r="Z28" s="35">
        <f t="shared" si="24"/>
        <v>82.346008312139446</v>
      </c>
      <c r="AA28" s="35">
        <f t="shared" si="25"/>
        <v>-3.6226040568202862</v>
      </c>
      <c r="AB28" s="35">
        <f t="shared" si="26"/>
        <v>-3.6226040568202933</v>
      </c>
      <c r="AC28" s="35">
        <f t="shared" si="27"/>
        <v>-3.6226040568202933</v>
      </c>
      <c r="AF28">
        <v>2.16</v>
      </c>
      <c r="AG28">
        <v>1.74</v>
      </c>
      <c r="AJ28" t="s">
        <v>163</v>
      </c>
    </row>
    <row r="29" spans="1:36" ht="15" x14ac:dyDescent="0.25">
      <c r="A29">
        <v>1.88</v>
      </c>
      <c r="B29">
        <v>3.43</v>
      </c>
      <c r="C29">
        <v>4.7</v>
      </c>
      <c r="D29" s="20">
        <f t="shared" si="3"/>
        <v>3.6226040568202889E-2</v>
      </c>
      <c r="E29" s="17">
        <f>IF(OR($A29="",$B29="",$C29=""),"",A29*'MPTO_working_3-way'!$I28)</f>
        <v>1.9481049562682213</v>
      </c>
      <c r="F29" s="21">
        <f>IF(OR($A29="",$B29="",$C29=""),"",B29*'MPTO_working_3-way'!$I28)</f>
        <v>3.5542553191489361</v>
      </c>
      <c r="G29" s="22">
        <f>IF(OR($A29="",$B29="",$C29=""),"",C29*'MPTO_working_3-way'!$I28)</f>
        <v>4.870262390670554</v>
      </c>
      <c r="H29" s="17">
        <f>IF(OR($A29="",$B29="",$C29=""),"",'MPTO_working_3-way'!E28)</f>
        <v>1.9236704983890853</v>
      </c>
      <c r="I29" s="21">
        <f>IF(OR($A29="",$B29="",$C29=""),"",'MPTO_working_3-way'!F28)</f>
        <v>3.5782036105356614</v>
      </c>
      <c r="J29" s="22">
        <f>IF(OR($A29="",$B29="",$C29=""),"",'MPTO_working_3-way'!G28)</f>
        <v>4.9827941479497211</v>
      </c>
      <c r="K29" s="17">
        <f>IF(OR($A29="",$B29="",$C29=""),"",'OddsRatio_working_3-way'!H28)</f>
        <v>1.9331215067729668</v>
      </c>
      <c r="L29" s="21">
        <f>IF(OR($A29="",$B29="",$C29=""),"",'OddsRatio_working_3-way'!I28)</f>
        <v>3.5766877971117155</v>
      </c>
      <c r="M29" s="22">
        <f>IF(OR($A29="",$B29="",$C29=""),"",'OddsRatio_working_3-way'!J28)</f>
        <v>4.9233517898408827</v>
      </c>
      <c r="N29" s="23">
        <f t="shared" si="16"/>
        <v>51.331936545944338</v>
      </c>
      <c r="O29" s="24">
        <f t="shared" si="17"/>
        <v>28.13528883567794</v>
      </c>
      <c r="P29" s="24">
        <f t="shared" si="18"/>
        <v>20.532774618377729</v>
      </c>
      <c r="Q29" t="s">
        <v>125</v>
      </c>
      <c r="R29" t="s">
        <v>131</v>
      </c>
      <c r="S29" t="s">
        <v>168</v>
      </c>
      <c r="T29" s="35">
        <v>100</v>
      </c>
      <c r="U29" s="35">
        <f t="shared" si="19"/>
        <v>55.55555555555555</v>
      </c>
      <c r="V29" s="35">
        <f t="shared" si="20"/>
        <v>70.845481049562679</v>
      </c>
      <c r="W29" s="35">
        <f t="shared" si="21"/>
        <v>70.238095238095241</v>
      </c>
      <c r="X29" s="35">
        <f t="shared" si="22"/>
        <v>58.916423712342066</v>
      </c>
      <c r="Y29" s="35">
        <f t="shared" si="23"/>
        <v>74.206349206349216</v>
      </c>
      <c r="Z29" s="35">
        <f t="shared" si="24"/>
        <v>73.59896339488175</v>
      </c>
      <c r="AA29" s="35">
        <f t="shared" si="25"/>
        <v>-3.3608681567865162</v>
      </c>
      <c r="AB29" s="35">
        <f t="shared" si="26"/>
        <v>-3.3608681567865375</v>
      </c>
      <c r="AC29" s="35">
        <f t="shared" si="27"/>
        <v>-3.3608681567865091</v>
      </c>
      <c r="AF29">
        <v>2.29</v>
      </c>
      <c r="AG29">
        <v>1.66</v>
      </c>
      <c r="AJ29" t="s">
        <v>163</v>
      </c>
    </row>
    <row r="30" spans="1:36" s="35" customFormat="1" ht="15" x14ac:dyDescent="0.25">
      <c r="A30">
        <v>2.25</v>
      </c>
      <c r="B30">
        <v>3.43</v>
      </c>
      <c r="C30">
        <v>3.36</v>
      </c>
      <c r="D30" s="20">
        <f t="shared" si="3"/>
        <v>3.3608681567865117E-2</v>
      </c>
      <c r="E30" s="17">
        <f>IF(OR($A30="",$B30="",$C30=""),"",A30*'MPTO_working_3-way'!$I29)</f>
        <v>2.3256195335276963</v>
      </c>
      <c r="F30" s="21">
        <f>IF(OR($A30="",$B30="",$C30=""),"",B30*'MPTO_working_3-way'!$I29)</f>
        <v>3.5452777777777773</v>
      </c>
      <c r="G30" s="22">
        <f>IF(OR($A30="",$B30="",$C30=""),"",C30*'MPTO_working_3-way'!$I29)</f>
        <v>3.4729251700680268</v>
      </c>
      <c r="H30" s="17">
        <f>IF(OR($A30="",$B30="",$C30=""),"",'MPTO_working_3-way'!E29)</f>
        <v>2.3081811950900364</v>
      </c>
      <c r="I30" s="21">
        <f>IF(OR($A30="",$B30="",$C30=""),"",'MPTO_working_3-way'!F29)</f>
        <v>3.5670678863745784</v>
      </c>
      <c r="J30" s="22">
        <f>IF(OR($A30="",$B30="",$C30=""),"",'MPTO_working_3-way'!G29)</f>
        <v>3.4914231856738924</v>
      </c>
      <c r="K30" s="17">
        <f>IF(OR($A30="",$B30="",$C30=""),"",'OddsRatio_working_3-way'!H29)</f>
        <v>2.3155722364546913</v>
      </c>
      <c r="L30" s="21">
        <f>IF(OR($A30="",$B30="",$C30=""),"",'OddsRatio_working_3-way'!I29)</f>
        <v>3.5574724276679204</v>
      </c>
      <c r="M30" s="22">
        <f>IF(OR($A30="",$B30="",$C30=""),"",'OddsRatio_working_3-way'!J29)</f>
        <v>3.4838003824264576</v>
      </c>
      <c r="N30" s="23">
        <f t="shared" si="16"/>
        <v>42.999294836637162</v>
      </c>
      <c r="O30" s="24">
        <f t="shared" si="17"/>
        <v>28.206534513829041</v>
      </c>
      <c r="P30" s="24">
        <f t="shared" si="18"/>
        <v>28.794170649533811</v>
      </c>
      <c r="Q30" t="s">
        <v>129</v>
      </c>
      <c r="R30" t="s">
        <v>138</v>
      </c>
      <c r="S30" t="s">
        <v>168</v>
      </c>
      <c r="T30" s="35">
        <v>100</v>
      </c>
      <c r="U30" s="35">
        <f t="shared" si="19"/>
        <v>61.389961389961393</v>
      </c>
      <c r="V30" s="35">
        <f t="shared" si="20"/>
        <v>69.230769230769241</v>
      </c>
      <c r="W30" s="35">
        <f t="shared" si="21"/>
        <v>66.101694915254228</v>
      </c>
      <c r="X30" s="35">
        <f t="shared" si="22"/>
        <v>64.667535853976531</v>
      </c>
      <c r="Y30" s="35">
        <f t="shared" si="23"/>
        <v>72.508343694784372</v>
      </c>
      <c r="Z30" s="35">
        <f t="shared" si="24"/>
        <v>69.379269379269388</v>
      </c>
      <c r="AA30" s="35">
        <f t="shared" si="25"/>
        <v>-3.2775744640151387</v>
      </c>
      <c r="AB30" s="35">
        <f t="shared" si="26"/>
        <v>-3.2775744640151316</v>
      </c>
      <c r="AC30" s="35">
        <f t="shared" si="27"/>
        <v>-3.2775744640151601</v>
      </c>
      <c r="AD30" s="36"/>
      <c r="AE30" s="36"/>
      <c r="AF30">
        <v>2.06</v>
      </c>
      <c r="AG30">
        <v>1.83</v>
      </c>
      <c r="AH30" s="36"/>
      <c r="AI30" s="36"/>
      <c r="AJ30" t="s">
        <v>163</v>
      </c>
    </row>
    <row r="31" spans="1:36" ht="15" x14ac:dyDescent="0.25">
      <c r="A31">
        <v>2.59</v>
      </c>
      <c r="B31">
        <v>3.25</v>
      </c>
      <c r="C31">
        <v>2.95</v>
      </c>
      <c r="D31" s="20">
        <f t="shared" si="3"/>
        <v>3.2775744640151316E-2</v>
      </c>
      <c r="E31" s="17">
        <f>IF(OR($A31="",$B31="",$C31=""),"",A31*'MPTO_working_3-way'!$I30)</f>
        <v>2.6748891786179918</v>
      </c>
      <c r="F31" s="21">
        <f>IF(OR($A31="",$B31="",$C31=""),"",B31*'MPTO_working_3-way'!$I30)</f>
        <v>3.3565211700804918</v>
      </c>
      <c r="G31" s="22">
        <f>IF(OR($A31="",$B31="",$C31=""),"",C31*'MPTO_working_3-way'!$I30)</f>
        <v>3.0466884466884467</v>
      </c>
      <c r="H31" s="17">
        <f>IF(OR($A31="",$B31="",$C31=""),"",'MPTO_working_3-way'!E30)</f>
        <v>2.6654218230771636</v>
      </c>
      <c r="I31" s="21">
        <f>IF(OR($A31="",$B31="",$C31=""),"",'MPTO_working_3-way'!F30)</f>
        <v>3.3696462193473966</v>
      </c>
      <c r="J31" s="22">
        <f>IF(OR($A31="",$B31="",$C31=""),"",'MPTO_working_3-way'!G30)</f>
        <v>3.0482433033773386</v>
      </c>
      <c r="K31" s="17">
        <f>IF(OR($A31="",$B31="",$C31=""),"",'OddsRatio_working_3-way'!H30)</f>
        <v>2.6698461089913113</v>
      </c>
      <c r="L31" s="21">
        <f>IF(OR($A31="",$B31="",$C31=""),"",'OddsRatio_working_3-way'!I30)</f>
        <v>3.362989776874497</v>
      </c>
      <c r="M31" s="22">
        <f>IF(OR($A31="",$B31="",$C31=""),"",'OddsRatio_working_3-way'!J30)</f>
        <v>3.0479244732912312</v>
      </c>
      <c r="N31" s="23">
        <f t="shared" si="16"/>
        <v>37.384726365249271</v>
      </c>
      <c r="O31" s="24">
        <f t="shared" si="17"/>
        <v>29.792751164921722</v>
      </c>
      <c r="P31" s="24">
        <f t="shared" si="18"/>
        <v>32.822522469829011</v>
      </c>
      <c r="Q31" t="s">
        <v>166</v>
      </c>
      <c r="R31" t="s">
        <v>118</v>
      </c>
      <c r="S31" t="s">
        <v>168</v>
      </c>
      <c r="T31" s="35">
        <v>100</v>
      </c>
      <c r="U31" s="35">
        <f t="shared" si="19"/>
        <v>44.751381215469614</v>
      </c>
      <c r="V31" s="35">
        <f t="shared" si="20"/>
        <v>72.375690607734811</v>
      </c>
      <c r="W31" s="35">
        <f t="shared" si="21"/>
        <v>79.166666666666671</v>
      </c>
      <c r="X31" s="35">
        <f t="shared" si="22"/>
        <v>48.457642725598525</v>
      </c>
      <c r="Y31" s="35">
        <f t="shared" si="23"/>
        <v>76.081952117863722</v>
      </c>
      <c r="Z31" s="35">
        <f t="shared" si="24"/>
        <v>82.872928176795597</v>
      </c>
      <c r="AA31" s="35">
        <f t="shared" si="25"/>
        <v>-3.7062615101289111</v>
      </c>
      <c r="AB31" s="35">
        <f t="shared" si="26"/>
        <v>-3.7062615101289111</v>
      </c>
      <c r="AC31" s="35">
        <f t="shared" si="27"/>
        <v>-3.7062615101289254</v>
      </c>
      <c r="AF31">
        <v>2.2799999999999998</v>
      </c>
      <c r="AG31">
        <v>1.67</v>
      </c>
      <c r="AJ31" t="s">
        <v>163</v>
      </c>
    </row>
    <row r="32" spans="1:36" ht="15" x14ac:dyDescent="0.25">
      <c r="A32">
        <v>1.81</v>
      </c>
      <c r="B32">
        <v>3.62</v>
      </c>
      <c r="C32">
        <v>4.8</v>
      </c>
      <c r="D32" s="20">
        <f t="shared" si="3"/>
        <v>3.7062615101289165E-2</v>
      </c>
      <c r="E32" s="17">
        <f>IF(OR($A32="",$B32="",$C32=""),"",A32*'MPTO_working_3-way'!$I31)</f>
        <v>1.8770833333333334</v>
      </c>
      <c r="F32" s="21">
        <f>IF(OR($A32="",$B32="",$C32=""),"",B32*'MPTO_working_3-way'!$I31)</f>
        <v>3.7541666666666669</v>
      </c>
      <c r="G32" s="22">
        <f>IF(OR($A32="",$B32="",$C32=""),"",C32*'MPTO_working_3-way'!$I31)</f>
        <v>4.9779005524861875</v>
      </c>
      <c r="H32" s="17">
        <f>IF(OR($A32="",$B32="",$C32=""),"",'MPTO_working_3-way'!E31)</f>
        <v>1.8513993464980822</v>
      </c>
      <c r="I32" s="21">
        <f>IF(OR($A32="",$B32="",$C32=""),"",'MPTO_working_3-way'!F31)</f>
        <v>3.7894736842105261</v>
      </c>
      <c r="J32" s="22">
        <f>IF(OR($A32="",$B32="",$C32=""),"",'MPTO_working_3-way'!G31)</f>
        <v>5.1025841816758026</v>
      </c>
      <c r="K32" s="17">
        <f>IF(OR($A32="",$B32="",$C32=""),"",'OddsRatio_working_3-way'!H31)</f>
        <v>1.8609867790332957</v>
      </c>
      <c r="L32" s="21">
        <f>IF(OR($A32="",$B32="",$C32=""),"",'OddsRatio_working_3-way'!I31)</f>
        <v>3.7849201988484387</v>
      </c>
      <c r="M32" s="22">
        <f>IF(OR($A32="",$B32="",$C32=""),"",'OddsRatio_working_3-way'!J31)</f>
        <v>5.0391972349710175</v>
      </c>
      <c r="N32" s="23">
        <f t="shared" si="16"/>
        <v>53.274139844617082</v>
      </c>
      <c r="O32" s="24">
        <f t="shared" si="17"/>
        <v>26.637069922308541</v>
      </c>
      <c r="P32" s="24">
        <f t="shared" si="18"/>
        <v>20.088790233074363</v>
      </c>
      <c r="Q32" t="s">
        <v>119</v>
      </c>
      <c r="R32" t="s">
        <v>122</v>
      </c>
      <c r="S32" t="s">
        <v>168</v>
      </c>
      <c r="T32" s="35">
        <v>100</v>
      </c>
      <c r="U32" s="35">
        <f t="shared" si="19"/>
        <v>54.545454545454554</v>
      </c>
      <c r="V32" s="35">
        <f t="shared" si="20"/>
        <v>71.910112359550567</v>
      </c>
      <c r="W32" s="35">
        <f t="shared" si="21"/>
        <v>69.040247678018574</v>
      </c>
      <c r="X32" s="35">
        <f t="shared" si="22"/>
        <v>59.049639962430867</v>
      </c>
      <c r="Y32" s="35">
        <f t="shared" si="23"/>
        <v>76.41429777652688</v>
      </c>
      <c r="Z32" s="35">
        <f t="shared" si="24"/>
        <v>73.544433094994901</v>
      </c>
      <c r="AA32" s="35">
        <f t="shared" si="25"/>
        <v>-4.5041854169763127</v>
      </c>
      <c r="AB32" s="35">
        <f t="shared" si="26"/>
        <v>-4.5041854169763127</v>
      </c>
      <c r="AC32" s="35">
        <f t="shared" si="27"/>
        <v>-4.5041854169763269</v>
      </c>
      <c r="AF32">
        <v>2.23</v>
      </c>
      <c r="AG32">
        <v>1.7</v>
      </c>
      <c r="AJ32" t="s">
        <v>163</v>
      </c>
    </row>
    <row r="33" spans="1:36" ht="15" x14ac:dyDescent="0.25">
      <c r="A33">
        <v>2.2000000000000002</v>
      </c>
      <c r="B33">
        <v>3.56</v>
      </c>
      <c r="C33">
        <v>3.23</v>
      </c>
      <c r="D33" s="20">
        <f t="shared" si="3"/>
        <v>4.5041854169763251E-2</v>
      </c>
      <c r="E33" s="17">
        <f>IF(OR($A33="",$B33="",$C33=""),"",A33*'MPTO_working_3-way'!$I32)</f>
        <v>2.2990920791734792</v>
      </c>
      <c r="F33" s="21">
        <f>IF(OR($A33="",$B33="",$C33=""),"",B33*'MPTO_working_3-way'!$I32)</f>
        <v>3.7203490008443572</v>
      </c>
      <c r="G33" s="22">
        <f>IF(OR($A33="",$B33="",$C33=""),"",C33*'MPTO_working_3-way'!$I32)</f>
        <v>3.3754851889683355</v>
      </c>
      <c r="H33" s="17">
        <f>IF(OR($A33="",$B33="",$C33=""),"",'MPTO_working_3-way'!E32)</f>
        <v>2.2751497738403024</v>
      </c>
      <c r="I33" s="21">
        <f>IF(OR($A33="",$B33="",$C33=""),"",'MPTO_working_3-way'!F32)</f>
        <v>3.7610255637666912</v>
      </c>
      <c r="J33" s="22">
        <f>IF(OR($A33="",$B33="",$C33=""),"",'MPTO_working_3-way'!G32)</f>
        <v>3.3946224284952602</v>
      </c>
      <c r="K33" s="17">
        <f>IF(OR($A33="",$B33="",$C33=""),"",'OddsRatio_working_3-way'!H32)</f>
        <v>2.2851664091749795</v>
      </c>
      <c r="L33" s="21">
        <f>IF(OR($A33="",$B33="",$C33=""),"",'OddsRatio_working_3-way'!I32)</f>
        <v>3.7416883395732894</v>
      </c>
      <c r="M33" s="22">
        <f>IF(OR($A33="",$B33="",$C33=""),"",'OddsRatio_working_3-way'!J32)</f>
        <v>3.3882675770501693</v>
      </c>
      <c r="N33" s="23">
        <f t="shared" si="16"/>
        <v>43.495430611874355</v>
      </c>
      <c r="O33" s="24">
        <f t="shared" si="17"/>
        <v>26.879198692731343</v>
      </c>
      <c r="P33" s="24">
        <f t="shared" si="18"/>
        <v>29.625370695394292</v>
      </c>
      <c r="Q33" t="s">
        <v>155</v>
      </c>
      <c r="R33" t="s">
        <v>152</v>
      </c>
      <c r="S33" t="s">
        <v>168</v>
      </c>
      <c r="T33" s="35">
        <v>100</v>
      </c>
      <c r="U33" s="35">
        <f t="shared" si="19"/>
        <v>57.805907172995774</v>
      </c>
      <c r="V33" s="35">
        <f t="shared" si="20"/>
        <v>73.190348525469176</v>
      </c>
      <c r="W33" s="35">
        <f t="shared" si="21"/>
        <v>64.539007092198588</v>
      </c>
      <c r="X33" s="35">
        <f t="shared" si="22"/>
        <v>62.27064438233225</v>
      </c>
      <c r="Y33" s="35">
        <f t="shared" si="23"/>
        <v>77.655085734805638</v>
      </c>
      <c r="Z33" s="35">
        <f t="shared" si="24"/>
        <v>69.003744301535036</v>
      </c>
      <c r="AA33" s="35">
        <f t="shared" si="25"/>
        <v>-4.4647372093364766</v>
      </c>
      <c r="AB33" s="35">
        <f t="shared" si="26"/>
        <v>-4.4647372093364623</v>
      </c>
      <c r="AC33" s="35">
        <f t="shared" si="27"/>
        <v>-4.4647372093364481</v>
      </c>
      <c r="AF33">
        <v>1.88</v>
      </c>
      <c r="AG33">
        <v>1.95</v>
      </c>
      <c r="AJ33" t="s">
        <v>90</v>
      </c>
    </row>
    <row r="34" spans="1:36" ht="15" x14ac:dyDescent="0.25">
      <c r="A34">
        <v>2.37</v>
      </c>
      <c r="B34">
        <v>3.73</v>
      </c>
      <c r="C34">
        <v>2.82</v>
      </c>
      <c r="D34" s="20">
        <f t="shared" si="3"/>
        <v>4.4647372093364668E-2</v>
      </c>
      <c r="E34" s="17">
        <f>IF(OR($A34="",$B34="",$C34=""),"",A34*'MPTO_working_3-way'!$I33)</f>
        <v>2.4758142718612746</v>
      </c>
      <c r="F34" s="21">
        <f>IF(OR($A34="",$B34="",$C34=""),"",B34*'MPTO_working_3-way'!$I33)</f>
        <v>3.8965346979082502</v>
      </c>
      <c r="G34" s="22">
        <f>IF(OR($A34="",$B34="",$C34=""),"",C34*'MPTO_working_3-way'!$I33)</f>
        <v>2.9459055893032882</v>
      </c>
      <c r="H34" s="17">
        <f>IF(OR($A34="",$B34="",$C34=""),"",'MPTO_working_3-way'!E33)</f>
        <v>2.4566495269716153</v>
      </c>
      <c r="I34" s="21">
        <f>IF(OR($A34="",$B34="",$C34=""),"",'MPTO_working_3-way'!F33)</f>
        <v>3.9492278206968701</v>
      </c>
      <c r="J34" s="22">
        <f>IF(OR($A34="",$B34="",$C34=""),"",'MPTO_working_3-way'!G33)</f>
        <v>2.9435358729044685</v>
      </c>
      <c r="K34" s="17">
        <f>IF(OR($A34="",$B34="",$C34=""),"",'OddsRatio_working_3-way'!H33)</f>
        <v>2.4655510593823062</v>
      </c>
      <c r="L34" s="21">
        <f>IF(OR($A34="",$B34="",$C34=""),"",'OddsRatio_working_3-way'!I33)</f>
        <v>3.9204046657764189</v>
      </c>
      <c r="M34" s="22">
        <f>IF(OR($A34="",$B34="",$C34=""),"",'OddsRatio_working_3-way'!J33)</f>
        <v>2.9469364438509467</v>
      </c>
      <c r="N34" s="23">
        <f t="shared" si="16"/>
        <v>40.390751897888414</v>
      </c>
      <c r="O34" s="24">
        <f t="shared" si="17"/>
        <v>25.66382895388621</v>
      </c>
      <c r="P34" s="24">
        <f t="shared" si="18"/>
        <v>33.945419148225376</v>
      </c>
      <c r="Q34" t="s">
        <v>141</v>
      </c>
      <c r="R34" t="s">
        <v>146</v>
      </c>
      <c r="S34" t="s">
        <v>168</v>
      </c>
      <c r="T34" s="35">
        <v>100</v>
      </c>
      <c r="U34" s="35">
        <f t="shared" si="19"/>
        <v>42.857142857142854</v>
      </c>
      <c r="V34" s="35">
        <f t="shared" si="20"/>
        <v>73.045822102425873</v>
      </c>
      <c r="W34" s="35">
        <f t="shared" si="21"/>
        <v>79.466119096509232</v>
      </c>
      <c r="X34" s="35">
        <f t="shared" si="22"/>
        <v>47.488058801064881</v>
      </c>
      <c r="Y34" s="35">
        <f t="shared" si="23"/>
        <v>77.676738046347893</v>
      </c>
      <c r="Z34" s="35">
        <f t="shared" si="24"/>
        <v>84.097035040431265</v>
      </c>
      <c r="AA34" s="35">
        <f t="shared" si="25"/>
        <v>-4.6309159439220267</v>
      </c>
      <c r="AB34" s="35">
        <f t="shared" si="26"/>
        <v>-4.6309159439220196</v>
      </c>
      <c r="AC34" s="35">
        <f t="shared" si="27"/>
        <v>-4.6309159439220338</v>
      </c>
      <c r="AF34">
        <v>1.56</v>
      </c>
      <c r="AG34">
        <v>2.46</v>
      </c>
      <c r="AJ34" t="s">
        <v>90</v>
      </c>
    </row>
    <row r="35" spans="1:36" s="35" customFormat="1" ht="15" x14ac:dyDescent="0.25">
      <c r="A35">
        <v>1.75</v>
      </c>
      <c r="B35">
        <v>3.71</v>
      </c>
      <c r="C35">
        <v>4.87</v>
      </c>
      <c r="D35" s="20">
        <f t="shared" si="3"/>
        <v>4.6309159439220204E-2</v>
      </c>
      <c r="E35" s="17">
        <f>IF(OR($A35="",$B35="",$C35=""),"",A35*'MPTO_working_3-way'!$I34)</f>
        <v>1.8310410290186354</v>
      </c>
      <c r="F35" s="21">
        <f>IF(OR($A35="",$B35="",$C35=""),"",B35*'MPTO_working_3-way'!$I34)</f>
        <v>3.8818069815195071</v>
      </c>
      <c r="G35" s="22">
        <f>IF(OR($A35="",$B35="",$C35=""),"",C35*'MPTO_working_3-way'!$I34)</f>
        <v>5.0955256064690024</v>
      </c>
      <c r="H35" s="17">
        <f>IF(OR($A35="",$B35="",$C35=""),"",'MPTO_working_3-way'!E34)</f>
        <v>1.7985864317356031</v>
      </c>
      <c r="I35" s="21">
        <f>IF(OR($A35="",$B35="",$C35=""),"",'MPTO_working_3-way'!F34)</f>
        <v>3.9353749646054319</v>
      </c>
      <c r="J35" s="22">
        <f>IF(OR($A35="",$B35="",$C35=""),"",'MPTO_working_3-way'!G34)</f>
        <v>5.265862259916644</v>
      </c>
      <c r="K35" s="17">
        <f>IF(OR($A35="",$B35="",$C35=""),"",'OddsRatio_working_3-way'!H34)</f>
        <v>1.8102891361046769</v>
      </c>
      <c r="L35" s="21">
        <f>IF(OR($A35="",$B35="",$C35=""),"",'OddsRatio_working_3-way'!I34)</f>
        <v>3.9278447451248986</v>
      </c>
      <c r="M35" s="22">
        <f>IF(OR($A35="",$B35="",$C35=""),"",'OddsRatio_working_3-way'!J34)</f>
        <v>5.1810919423001307</v>
      </c>
      <c r="N35" s="23">
        <f t="shared" si="16"/>
        <v>54.613740716446969</v>
      </c>
      <c r="O35" s="24">
        <f t="shared" si="17"/>
        <v>25.761198451154225</v>
      </c>
      <c r="P35" s="24">
        <f t="shared" si="18"/>
        <v>19.625060832398809</v>
      </c>
      <c r="Q35" t="s">
        <v>153</v>
      </c>
      <c r="R35" t="s">
        <v>148</v>
      </c>
      <c r="S35" t="s">
        <v>168</v>
      </c>
      <c r="T35" s="35">
        <v>100</v>
      </c>
      <c r="U35" s="35">
        <f t="shared" si="19"/>
        <v>40.476190476190474</v>
      </c>
      <c r="V35" s="35">
        <f t="shared" si="20"/>
        <v>72.752043596730246</v>
      </c>
      <c r="W35" s="35">
        <f t="shared" si="21"/>
        <v>81.617647058823522</v>
      </c>
      <c r="X35" s="35">
        <f t="shared" si="22"/>
        <v>45.630309344446232</v>
      </c>
      <c r="Y35" s="35">
        <f t="shared" si="23"/>
        <v>77.906162464985997</v>
      </c>
      <c r="Z35" s="35">
        <f t="shared" si="24"/>
        <v>86.771765927079286</v>
      </c>
      <c r="AA35" s="35">
        <f t="shared" si="25"/>
        <v>-5.1541188682557575</v>
      </c>
      <c r="AB35" s="35">
        <f t="shared" si="26"/>
        <v>-5.1541188682557504</v>
      </c>
      <c r="AC35" s="35">
        <f t="shared" si="27"/>
        <v>-5.1541188682557646</v>
      </c>
      <c r="AD35" s="36"/>
      <c r="AE35" s="36"/>
      <c r="AF35">
        <v>2.04</v>
      </c>
      <c r="AG35">
        <v>1.81</v>
      </c>
      <c r="AH35" s="36"/>
      <c r="AI35" s="36"/>
      <c r="AJ35" t="s">
        <v>90</v>
      </c>
    </row>
    <row r="36" spans="1:36" ht="15" x14ac:dyDescent="0.25">
      <c r="A36">
        <v>1.68</v>
      </c>
      <c r="B36">
        <v>3.67</v>
      </c>
      <c r="C36">
        <v>5.44</v>
      </c>
      <c r="D36" s="20">
        <f t="shared" si="3"/>
        <v>5.1541188682557415E-2</v>
      </c>
      <c r="E36" s="17">
        <f>IF(OR($A36="",$B36="",$C36=""),"",A36*'MPTO_working_3-way'!$I35)</f>
        <v>1.7665891969866965</v>
      </c>
      <c r="F36" s="21">
        <f>IF(OR($A36="",$B36="",$C36=""),"",B36*'MPTO_working_3-way'!$I35)</f>
        <v>3.8591561624649855</v>
      </c>
      <c r="G36" s="22">
        <f>IF(OR($A36="",$B36="",$C36=""),"",C36*'MPTO_working_3-way'!$I35)</f>
        <v>5.7203840664331125</v>
      </c>
      <c r="H36" s="17">
        <f>IF(OR($A36="",$B36="",$C36=""),"",'MPTO_working_3-way'!E35)</f>
        <v>1.7299311153741834</v>
      </c>
      <c r="I36" s="21">
        <f>IF(OR($A36="",$B36="",$C36=""),"",'MPTO_working_3-way'!F35)</f>
        <v>3.9169732067560474</v>
      </c>
      <c r="J36" s="22">
        <f>IF(OR($A36="",$B36="",$C36=""),"",'MPTO_working_3-way'!G35)</f>
        <v>6.0008473250102092</v>
      </c>
      <c r="K36" s="17">
        <f>IF(OR($A36="",$B36="",$C36=""),"",'OddsRatio_working_3-way'!H35)</f>
        <v>1.7428679757959895</v>
      </c>
      <c r="L36" s="21">
        <f>IF(OR($A36="",$B36="",$C36=""),"",'OddsRatio_working_3-way'!I35)</f>
        <v>3.9168492579048415</v>
      </c>
      <c r="M36" s="22">
        <f>IF(OR($A36="",$B36="",$C36=""),"",'OddsRatio_working_3-way'!J35)</f>
        <v>5.8504909007855819</v>
      </c>
      <c r="N36" s="23">
        <f t="shared" si="16"/>
        <v>56.606255812370996</v>
      </c>
      <c r="O36" s="24">
        <f t="shared" si="17"/>
        <v>25.912400480867383</v>
      </c>
      <c r="P36" s="24">
        <f t="shared" si="18"/>
        <v>17.481343706761631</v>
      </c>
      <c r="Q36" t="s">
        <v>151</v>
      </c>
      <c r="R36" t="s">
        <v>156</v>
      </c>
      <c r="S36" t="s">
        <v>168</v>
      </c>
      <c r="T36" s="35">
        <v>100</v>
      </c>
      <c r="U36" s="35">
        <f t="shared" si="19"/>
        <v>55.752212389380524</v>
      </c>
      <c r="V36" s="35">
        <f t="shared" si="20"/>
        <v>70.059880239520965</v>
      </c>
      <c r="W36" s="35">
        <f t="shared" si="21"/>
        <v>69.78851963746223</v>
      </c>
      <c r="X36" s="35">
        <f t="shared" si="22"/>
        <v>60.151600123016813</v>
      </c>
      <c r="Y36" s="35">
        <f t="shared" si="23"/>
        <v>74.459267973157225</v>
      </c>
      <c r="Z36" s="35">
        <f t="shared" si="24"/>
        <v>74.187907371098518</v>
      </c>
      <c r="AA36" s="35">
        <f t="shared" si="25"/>
        <v>-4.3993877336362885</v>
      </c>
      <c r="AB36" s="35">
        <f t="shared" si="26"/>
        <v>-4.3993877336362601</v>
      </c>
      <c r="AC36" s="35">
        <f t="shared" si="27"/>
        <v>-4.3993877336362885</v>
      </c>
      <c r="AF36">
        <v>1.97</v>
      </c>
      <c r="AG36">
        <v>1.86</v>
      </c>
      <c r="AJ36" t="s">
        <v>90</v>
      </c>
    </row>
    <row r="37" spans="1:36" ht="15" x14ac:dyDescent="0.25">
      <c r="A37">
        <v>2.2599999999999998</v>
      </c>
      <c r="B37">
        <v>3.34</v>
      </c>
      <c r="C37">
        <v>3.31</v>
      </c>
      <c r="D37" s="20">
        <f t="shared" si="3"/>
        <v>4.3993877336362841E-2</v>
      </c>
      <c r="E37" s="17">
        <f>IF(OR($A37="",$B37="",$C37=""),"",A37*'MPTO_working_3-way'!$I36)</f>
        <v>2.3594261627801796</v>
      </c>
      <c r="F37" s="21">
        <f>IF(OR($A37="",$B37="",$C37=""),"",B37*'MPTO_working_3-way'!$I36)</f>
        <v>3.4869395503034517</v>
      </c>
      <c r="G37" s="22">
        <f>IF(OR($A37="",$B37="",$C37=""),"",C37*'MPTO_working_3-way'!$I36)</f>
        <v>3.4556197339833612</v>
      </c>
      <c r="H37" s="17">
        <f>IF(OR($A37="",$B37="",$C37=""),"",'MPTO_working_3-way'!E36)</f>
        <v>2.3374685081275444</v>
      </c>
      <c r="I37" s="21">
        <f>IF(OR($A37="",$B37="",$C37=""),"",'MPTO_working_3-way'!F36)</f>
        <v>3.5120181211252386</v>
      </c>
      <c r="J37" s="22">
        <f>IF(OR($A37="",$B37="",$C37=""),"",'MPTO_working_3-way'!G36)</f>
        <v>3.4788637373315261</v>
      </c>
      <c r="K37" s="17">
        <f>IF(OR($A37="",$B37="",$C37=""),"",'OddsRatio_working_3-way'!H36)</f>
        <v>2.3467689867408335</v>
      </c>
      <c r="L37" s="21">
        <f>IF(OR($A37="",$B37="",$C37=""),"",'OddsRatio_working_3-way'!I36)</f>
        <v>3.5011424039472625</v>
      </c>
      <c r="M37" s="22">
        <f>IF(OR($A37="",$B37="",$C37=""),"",'OddsRatio_working_3-way'!J36)</f>
        <v>3.4690764756915291</v>
      </c>
      <c r="N37" s="23">
        <f t="shared" si="16"/>
        <v>42.383186885648136</v>
      </c>
      <c r="O37" s="24">
        <f t="shared" si="17"/>
        <v>28.678443820827777</v>
      </c>
      <c r="P37" s="24">
        <f t="shared" si="18"/>
        <v>28.938369293524097</v>
      </c>
      <c r="Q37" t="s">
        <v>143</v>
      </c>
      <c r="R37" t="s">
        <v>158</v>
      </c>
      <c r="S37" t="s">
        <v>168</v>
      </c>
      <c r="T37" s="35">
        <v>100</v>
      </c>
      <c r="U37" s="35">
        <f t="shared" si="19"/>
        <v>61.832061068702288</v>
      </c>
      <c r="V37" s="35">
        <f t="shared" si="20"/>
        <v>71.264367816091948</v>
      </c>
      <c r="W37" s="35">
        <f t="shared" si="21"/>
        <v>62.546816479400754</v>
      </c>
      <c r="X37" s="35">
        <f t="shared" si="22"/>
        <v>66.188815704507292</v>
      </c>
      <c r="Y37" s="35">
        <f t="shared" si="23"/>
        <v>75.621122451896966</v>
      </c>
      <c r="Z37" s="35">
        <f t="shared" si="24"/>
        <v>66.90357111520575</v>
      </c>
      <c r="AA37" s="35">
        <f t="shared" si="25"/>
        <v>-4.3567546358050038</v>
      </c>
      <c r="AB37" s="35">
        <f t="shared" si="26"/>
        <v>-4.356754635805018</v>
      </c>
      <c r="AC37" s="35">
        <f t="shared" si="27"/>
        <v>-4.3567546358049967</v>
      </c>
      <c r="AF37">
        <v>2.2200000000000002</v>
      </c>
      <c r="AG37">
        <v>1.67</v>
      </c>
      <c r="AJ37" t="s">
        <v>90</v>
      </c>
    </row>
    <row r="38" spans="1:36" ht="15" x14ac:dyDescent="0.25">
      <c r="A38">
        <v>2.62</v>
      </c>
      <c r="B38">
        <v>3.48</v>
      </c>
      <c r="C38">
        <v>2.67</v>
      </c>
      <c r="D38" s="20">
        <f t="shared" si="3"/>
        <v>4.3567546358050047E-2</v>
      </c>
      <c r="E38" s="17">
        <f>IF(OR($A38="",$B38="",$C38=""),"",A38*'MPTO_working_3-way'!$I37)</f>
        <v>2.7341469714580913</v>
      </c>
      <c r="F38" s="21">
        <f>IF(OR($A38="",$B38="",$C38=""),"",B38*'MPTO_working_3-way'!$I37)</f>
        <v>3.6316150613260141</v>
      </c>
      <c r="G38" s="22">
        <f>IF(OR($A38="",$B38="",$C38=""),"",C38*'MPTO_working_3-way'!$I37)</f>
        <v>2.7863253487759936</v>
      </c>
      <c r="H38" s="17">
        <f>IF(OR($A38="",$B38="",$C38=""),"",'MPTO_working_3-way'!E37)</f>
        <v>2.7236314262238444</v>
      </c>
      <c r="I38" s="21">
        <f>IF(OR($A38="",$B38="",$C38=""),"",'MPTO_working_3-way'!F37)</f>
        <v>3.66523494007104</v>
      </c>
      <c r="J38" s="22">
        <f>IF(OR($A38="",$B38="",$C38=""),"",'MPTO_working_3-way'!G37)</f>
        <v>2.7777058679626254</v>
      </c>
      <c r="K38" s="17">
        <f>IF(OR($A38="",$B38="",$C38=""),"",'OddsRatio_working_3-way'!H37)</f>
        <v>2.7291290197621896</v>
      </c>
      <c r="L38" s="21">
        <f>IF(OR($A38="",$B38="",$C38=""),"",'OddsRatio_working_3-way'!I37)</f>
        <v>3.6470617092655742</v>
      </c>
      <c r="M38" s="22">
        <f>IF(OR($A38="",$B38="",$C38=""),"",'OddsRatio_working_3-way'!J37)</f>
        <v>2.7824971993844785</v>
      </c>
      <c r="N38" s="23">
        <f t="shared" si="16"/>
        <v>36.574478637727026</v>
      </c>
      <c r="O38" s="24">
        <f t="shared" si="17"/>
        <v>27.535958054840464</v>
      </c>
      <c r="P38" s="24">
        <f t="shared" si="18"/>
        <v>35.889563307432518</v>
      </c>
      <c r="Q38" t="s">
        <v>149</v>
      </c>
      <c r="R38" t="s">
        <v>88</v>
      </c>
      <c r="S38" t="s">
        <v>168</v>
      </c>
      <c r="T38" s="35">
        <v>100</v>
      </c>
      <c r="U38" s="35">
        <f t="shared" si="19"/>
        <v>50.248756218905463</v>
      </c>
      <c r="V38" s="35">
        <f t="shared" si="20"/>
        <v>72.375690607734811</v>
      </c>
      <c r="W38" s="35">
        <f t="shared" si="21"/>
        <v>72.67759562841529</v>
      </c>
      <c r="X38" s="35">
        <f t="shared" si="22"/>
        <v>54.9467137638499</v>
      </c>
      <c r="Y38" s="35">
        <f t="shared" si="23"/>
        <v>77.073648152679226</v>
      </c>
      <c r="Z38" s="35">
        <f t="shared" si="24"/>
        <v>77.375553173359734</v>
      </c>
      <c r="AA38" s="35">
        <f t="shared" si="25"/>
        <v>-4.6979575449444368</v>
      </c>
      <c r="AB38" s="35">
        <f t="shared" si="26"/>
        <v>-4.6979575449444155</v>
      </c>
      <c r="AC38" s="35">
        <f t="shared" si="27"/>
        <v>-4.697957544944444</v>
      </c>
      <c r="AF38">
        <v>1.86</v>
      </c>
      <c r="AG38">
        <v>1.97</v>
      </c>
      <c r="AJ38" t="s">
        <v>90</v>
      </c>
    </row>
    <row r="39" spans="1:36" ht="15" x14ac:dyDescent="0.25">
      <c r="A39">
        <v>2.0099999999999998</v>
      </c>
      <c r="B39">
        <v>3.62</v>
      </c>
      <c r="C39">
        <v>3.66</v>
      </c>
      <c r="D39" s="20">
        <f t="shared" si="3"/>
        <v>4.6979575449444422E-2</v>
      </c>
      <c r="E39" s="17">
        <f>IF(OR($A39="",$B39="",$C39=""),"",A39*'MPTO_working_3-way'!$I38)</f>
        <v>2.1044289466533832</v>
      </c>
      <c r="F39" s="21">
        <f>IF(OR($A39="",$B39="",$C39=""),"",B39*'MPTO_working_3-way'!$I38)</f>
        <v>3.7900660631269889</v>
      </c>
      <c r="G39" s="22">
        <f>IF(OR($A39="",$B39="",$C39=""),"",C39*'MPTO_working_3-way'!$I38)</f>
        <v>3.8319452461449668</v>
      </c>
      <c r="H39" s="17">
        <f>IF(OR($A39="",$B39="",$C39=""),"",'MPTO_working_3-way'!E38)</f>
        <v>2.0753235385707356</v>
      </c>
      <c r="I39" s="21">
        <f>IF(OR($A39="",$B39="",$C39=""),"",'MPTO_working_3-way'!F38)</f>
        <v>3.8375454135158931</v>
      </c>
      <c r="J39" s="22">
        <f>IF(OR($A39="",$B39="",$C39=""),"",'MPTO_working_3-way'!G38)</f>
        <v>3.8825273750562035</v>
      </c>
      <c r="K39" s="17">
        <f>IF(OR($A39="",$B39="",$C39=""),"",'OddsRatio_working_3-way'!H38)</f>
        <v>2.0867166571756255</v>
      </c>
      <c r="L39" s="21">
        <f>IF(OR($A39="",$B39="",$C39=""),"",'OddsRatio_working_3-way'!I38)</f>
        <v>3.8190075661387524</v>
      </c>
      <c r="M39" s="22">
        <f>IF(OR($A39="",$B39="",$C39=""),"",'OddsRatio_working_3-way'!J38)</f>
        <v>3.8620458495912526</v>
      </c>
      <c r="N39" s="23">
        <f t="shared" si="16"/>
        <v>47.518829352270274</v>
      </c>
      <c r="O39" s="24">
        <f t="shared" si="17"/>
        <v>26.384764364105866</v>
      </c>
      <c r="P39" s="24">
        <f t="shared" si="18"/>
        <v>26.096406283623836</v>
      </c>
      <c r="Q39" t="s">
        <v>147</v>
      </c>
      <c r="R39" t="s">
        <v>160</v>
      </c>
      <c r="S39" t="s">
        <v>168</v>
      </c>
      <c r="T39" s="35">
        <v>100</v>
      </c>
      <c r="U39" s="35">
        <f t="shared" si="19"/>
        <v>24.81203007518797</v>
      </c>
      <c r="V39" s="35">
        <f t="shared" si="20"/>
        <v>81.684981684981679</v>
      </c>
      <c r="W39" s="35">
        <f t="shared" si="21"/>
        <v>88.151658767772517</v>
      </c>
      <c r="X39" s="35">
        <f t="shared" si="22"/>
        <v>30.163359547245804</v>
      </c>
      <c r="Y39" s="35">
        <f t="shared" si="23"/>
        <v>87.03631115703952</v>
      </c>
      <c r="Z39" s="35">
        <f t="shared" si="24"/>
        <v>93.502988239830344</v>
      </c>
      <c r="AA39" s="35">
        <f t="shared" si="25"/>
        <v>-5.3513294720578344</v>
      </c>
      <c r="AB39" s="35">
        <f t="shared" si="26"/>
        <v>-5.3513294720578415</v>
      </c>
      <c r="AC39" s="35">
        <f t="shared" si="27"/>
        <v>-5.3513294720578273</v>
      </c>
      <c r="AF39">
        <v>1.86</v>
      </c>
      <c r="AG39">
        <v>1.98</v>
      </c>
      <c r="AJ39" t="s">
        <v>90</v>
      </c>
    </row>
    <row r="40" spans="1:36" ht="15" x14ac:dyDescent="0.25">
      <c r="A40">
        <v>1.33</v>
      </c>
      <c r="B40">
        <v>5.46</v>
      </c>
      <c r="C40">
        <v>8.44</v>
      </c>
      <c r="D40" s="20">
        <f t="shared" si="3"/>
        <v>5.3513294720578308E-2</v>
      </c>
      <c r="E40" s="17">
        <f>IF(OR($A40="",$B40="",$C40=""),"",A40*'MPTO_working_3-way'!$I39)</f>
        <v>1.4011726819783692</v>
      </c>
      <c r="F40" s="21">
        <f>IF(OR($A40="",$B40="",$C40=""),"",B40*'MPTO_working_3-way'!$I39)</f>
        <v>5.7521825891743577</v>
      </c>
      <c r="G40" s="22">
        <f>IF(OR($A40="",$B40="",$C40=""),"",C40*'MPTO_working_3-way'!$I39)</f>
        <v>8.8916522074416804</v>
      </c>
      <c r="H40" s="17">
        <f>IF(OR($A40="",$B40="",$C40=""),"",'MPTO_working_3-way'!E39)</f>
        <v>1.3623199891126296</v>
      </c>
      <c r="I40" s="21">
        <f>IF(OR($A40="",$B40="",$C40=""),"",'MPTO_working_3-way'!F39)</f>
        <v>6.0491523300330519</v>
      </c>
      <c r="J40" s="22">
        <f>IF(OR($A40="",$B40="",$C40=""),"",'MPTO_working_3-way'!G39)</f>
        <v>9.9358494448596932</v>
      </c>
      <c r="K40" s="17">
        <f>IF(OR($A40="",$B40="",$C40=""),"",'OddsRatio_working_3-way'!H39)</f>
        <v>1.3731208098006238</v>
      </c>
      <c r="L40" s="21">
        <f>IF(OR($A40="",$B40="",$C40=""),"",'OddsRatio_working_3-way'!I39)</f>
        <v>6.0427842779114593</v>
      </c>
      <c r="M40" s="22">
        <f>IF(OR($A40="",$B40="",$C40=""),"",'OddsRatio_working_3-way'!J39)</f>
        <v>9.4121782573231521</v>
      </c>
      <c r="N40" s="23">
        <f t="shared" si="16"/>
        <v>71.368790789445157</v>
      </c>
      <c r="O40" s="24">
        <f t="shared" si="17"/>
        <v>17.384705448710999</v>
      </c>
      <c r="P40" s="24">
        <f t="shared" si="18"/>
        <v>11.246503761843847</v>
      </c>
      <c r="Q40" t="s">
        <v>145</v>
      </c>
      <c r="R40" t="s">
        <v>140</v>
      </c>
      <c r="S40" t="s">
        <v>168</v>
      </c>
      <c r="T40" s="35">
        <v>100</v>
      </c>
      <c r="U40" s="35">
        <f t="shared" si="19"/>
        <v>78.632478632478637</v>
      </c>
      <c r="V40" s="35">
        <f t="shared" si="20"/>
        <v>76.019184652278184</v>
      </c>
      <c r="W40" s="35">
        <f t="shared" si="21"/>
        <v>40.476190476190474</v>
      </c>
      <c r="X40" s="35">
        <f t="shared" si="22"/>
        <v>83.504624871531348</v>
      </c>
      <c r="Y40" s="35">
        <f t="shared" si="23"/>
        <v>80.891330891330895</v>
      </c>
      <c r="Z40" s="35">
        <f t="shared" si="24"/>
        <v>45.348336715243192</v>
      </c>
      <c r="AA40" s="35">
        <f t="shared" si="25"/>
        <v>-4.8721462390527108</v>
      </c>
      <c r="AB40" s="35">
        <f t="shared" si="26"/>
        <v>-4.8721462390527108</v>
      </c>
      <c r="AC40" s="35">
        <f t="shared" si="27"/>
        <v>-4.8721462390527179</v>
      </c>
      <c r="AF40">
        <v>1.58</v>
      </c>
      <c r="AG40">
        <v>2.41</v>
      </c>
      <c r="AJ40" t="s">
        <v>90</v>
      </c>
    </row>
    <row r="41" spans="1:36" s="35" customFormat="1" ht="15" x14ac:dyDescent="0.25">
      <c r="A41">
        <v>4.68</v>
      </c>
      <c r="B41">
        <v>4.17</v>
      </c>
      <c r="C41">
        <v>1.68</v>
      </c>
      <c r="D41" s="20">
        <f t="shared" si="3"/>
        <v>4.8721462390527215E-2</v>
      </c>
      <c r="E41" s="17">
        <f>IF(OR($A41="",$B41="",$C41=""),"",A41*'MPTO_working_3-way'!$I40)</f>
        <v>4.908016443987667</v>
      </c>
      <c r="F41" s="21">
        <f>IF(OR($A41="",$B41="",$C41=""),"",B41*'MPTO_working_3-way'!$I40)</f>
        <v>4.3731684981684982</v>
      </c>
      <c r="G41" s="22">
        <f>IF(OR($A41="",$B41="",$C41=""),"",C41*'MPTO_working_3-way'!$I40)</f>
        <v>1.7618520568160856</v>
      </c>
      <c r="H41" s="17">
        <f>IF(OR($A41="",$B41="",$C41=""),"",'MPTO_working_3-way'!E40)</f>
        <v>5.0649651111918557</v>
      </c>
      <c r="I41" s="21">
        <f>IF(OR($A41="",$B41="",$C41=""),"",'MPTO_working_3-way'!F40)</f>
        <v>4.4729187267119395</v>
      </c>
      <c r="J41" s="22">
        <f>IF(OR($A41="",$B41="",$C41=""),"",'MPTO_working_3-way'!G40)</f>
        <v>1.7271228526203468</v>
      </c>
      <c r="K41" s="17">
        <f>IF(OR($A41="",$B41="",$C41=""),"",'OddsRatio_working_3-way'!H40)</f>
        <v>4.9995775436606351</v>
      </c>
      <c r="L41" s="21">
        <f>IF(OR($A41="",$B41="",$C41=""),"",'OddsRatio_working_3-way'!I40)</f>
        <v>4.4452882645120146</v>
      </c>
      <c r="M41" s="22">
        <f>IF(OR($A41="",$B41="",$C41=""),"",'OddsRatio_working_3-way'!J40)</f>
        <v>1.7390523721981608</v>
      </c>
      <c r="N41" s="23">
        <f t="shared" si="16"/>
        <v>20.374829860747564</v>
      </c>
      <c r="O41" s="24">
        <f t="shared" si="17"/>
        <v>22.86671552716993</v>
      </c>
      <c r="P41" s="24">
        <f t="shared" si="18"/>
        <v>56.75845461208251</v>
      </c>
      <c r="Q41" t="s">
        <v>157</v>
      </c>
      <c r="R41" t="s">
        <v>154</v>
      </c>
      <c r="S41" t="s">
        <v>168</v>
      </c>
      <c r="T41" s="35">
        <v>100</v>
      </c>
      <c r="U41" s="35">
        <f t="shared" si="19"/>
        <v>49.238578680203041</v>
      </c>
      <c r="V41" s="35">
        <f t="shared" si="20"/>
        <v>72.602739726027394</v>
      </c>
      <c r="W41" s="35">
        <f t="shared" si="21"/>
        <v>73.544973544973558</v>
      </c>
      <c r="X41" s="35">
        <f t="shared" si="22"/>
        <v>53.852286728999069</v>
      </c>
      <c r="Y41" s="35">
        <f t="shared" si="23"/>
        <v>77.216447774823422</v>
      </c>
      <c r="Z41" s="35">
        <f t="shared" si="24"/>
        <v>78.158681593769558</v>
      </c>
      <c r="AA41" s="35">
        <f t="shared" si="25"/>
        <v>-4.6137080487960276</v>
      </c>
      <c r="AB41" s="35">
        <f t="shared" si="26"/>
        <v>-4.6137080487960276</v>
      </c>
      <c r="AC41" s="35">
        <f t="shared" si="27"/>
        <v>-4.6137080487959992</v>
      </c>
      <c r="AD41" s="36"/>
      <c r="AE41" s="36"/>
      <c r="AF41">
        <v>1.79</v>
      </c>
      <c r="AG41">
        <v>2.0499999999999998</v>
      </c>
      <c r="AH41" s="36"/>
      <c r="AI41" s="36"/>
      <c r="AJ41" t="s">
        <v>90</v>
      </c>
    </row>
    <row r="42" spans="1:36" ht="15" x14ac:dyDescent="0.25">
      <c r="A42">
        <v>1.97</v>
      </c>
      <c r="B42">
        <v>3.65</v>
      </c>
      <c r="C42">
        <v>3.78</v>
      </c>
      <c r="D42" s="20">
        <f t="shared" si="3"/>
        <v>4.6137080487960169E-2</v>
      </c>
      <c r="E42" s="17">
        <f>IF(OR($A42="",$B42="",$C42=""),"",A42*'MPTO_working_3-way'!$I41)</f>
        <v>2.0608900485612813</v>
      </c>
      <c r="F42" s="21">
        <f>IF(OR($A42="",$B42="",$C42=""),"",B42*'MPTO_working_3-way'!$I41)</f>
        <v>3.8184003437810543</v>
      </c>
      <c r="G42" s="22">
        <f>IF(OR($A42="",$B42="",$C42=""),"",C42*'MPTO_working_3-way'!$I41)</f>
        <v>3.9543981642444894</v>
      </c>
      <c r="H42" s="17">
        <f>IF(OR($A42="",$B42="",$C42=""),"",'MPTO_working_3-way'!E41)</f>
        <v>2.0315492018708929</v>
      </c>
      <c r="I42" s="21">
        <f>IF(OR($A42="",$B42="",$C42=""),"",'MPTO_working_3-way'!F41)</f>
        <v>3.8670720897817912</v>
      </c>
      <c r="J42" s="22">
        <f>IF(OR($A42="",$B42="",$C42=""),"",'MPTO_working_3-way'!G41)</f>
        <v>4.0133043008757481</v>
      </c>
      <c r="K42" s="17">
        <f>IF(OR($A42="",$B42="",$C42=""),"",'OddsRatio_working_3-way'!H41)</f>
        <v>2.0428850668241392</v>
      </c>
      <c r="L42" s="21">
        <f>IF(OR($A42="",$B42="",$C42=""),"",'OddsRatio_working_3-way'!I41)</f>
        <v>3.8491189969937816</v>
      </c>
      <c r="M42" s="22">
        <f>IF(OR($A42="",$B42="",$C42=""),"",'OddsRatio_working_3-way'!J41)</f>
        <v>3.9888870987330987</v>
      </c>
      <c r="N42" s="23">
        <f t="shared" si="16"/>
        <v>48.522724475190003</v>
      </c>
      <c r="O42" s="24">
        <f t="shared" si="17"/>
        <v>26.188977319486114</v>
      </c>
      <c r="P42" s="24">
        <f t="shared" si="18"/>
        <v>25.28829820532389</v>
      </c>
      <c r="Q42" t="s">
        <v>161</v>
      </c>
      <c r="R42" t="s">
        <v>150</v>
      </c>
      <c r="S42" t="s">
        <v>168</v>
      </c>
      <c r="T42" s="35">
        <v>100</v>
      </c>
      <c r="U42" s="35">
        <f t="shared" si="19"/>
        <v>30.555555555555554</v>
      </c>
      <c r="V42" s="35">
        <f t="shared" si="20"/>
        <v>78.94736842105263</v>
      </c>
      <c r="W42" s="35">
        <f t="shared" si="21"/>
        <v>85.569985569985576</v>
      </c>
      <c r="X42" s="35">
        <f t="shared" si="22"/>
        <v>35.482646008961801</v>
      </c>
      <c r="Y42" s="35">
        <f t="shared" si="23"/>
        <v>83.874458874458881</v>
      </c>
      <c r="Z42" s="35">
        <f t="shared" si="24"/>
        <v>90.497076023391813</v>
      </c>
      <c r="AA42" s="35">
        <f t="shared" si="25"/>
        <v>-4.9270904534062474</v>
      </c>
      <c r="AB42" s="35">
        <f t="shared" si="26"/>
        <v>-4.927090453406251</v>
      </c>
      <c r="AC42" s="35">
        <f t="shared" si="27"/>
        <v>-4.9270904534062367</v>
      </c>
      <c r="AF42">
        <v>1.86</v>
      </c>
      <c r="AG42">
        <v>1.97</v>
      </c>
      <c r="AJ42" t="s">
        <v>90</v>
      </c>
    </row>
    <row r="43" spans="1:36" ht="15" x14ac:dyDescent="0.25">
      <c r="A43">
        <v>1.44</v>
      </c>
      <c r="B43">
        <v>4.75</v>
      </c>
      <c r="C43">
        <v>6.93</v>
      </c>
      <c r="D43" s="20">
        <f t="shared" si="3"/>
        <v>4.9270904534062465E-2</v>
      </c>
      <c r="E43" s="17">
        <f>IF(OR($A43="",$B43="",$C43=""),"",A43*'MPTO_working_3-way'!$I42)</f>
        <v>1.5109501025290499</v>
      </c>
      <c r="F43" s="21">
        <f>IF(OR($A43="",$B43="",$C43=""),"",B43*'MPTO_working_3-way'!$I42)</f>
        <v>4.9840367965367971</v>
      </c>
      <c r="G43" s="22">
        <f>IF(OR($A43="",$B43="",$C43=""),"",C43*'MPTO_working_3-way'!$I42)</f>
        <v>7.271447368421053</v>
      </c>
      <c r="H43" s="17">
        <f>IF(OR($A43="",$B43="",$C43=""),"",'MPTO_working_3-way'!E42)</f>
        <v>1.4748809857182863</v>
      </c>
      <c r="I43" s="21">
        <f>IF(OR($A43="",$B43="",$C43=""),"",'MPTO_working_3-way'!F42)</f>
        <v>5.1519123544947671</v>
      </c>
      <c r="J43" s="22">
        <f>IF(OR($A43="",$B43="",$C43=""),"",'MPTO_working_3-way'!G42)</f>
        <v>7.8200445434298445</v>
      </c>
      <c r="K43" s="17">
        <f>IF(OR($A43="",$B43="",$C43=""),"",'OddsRatio_working_3-way'!H42)</f>
        <v>1.4858752471025414</v>
      </c>
      <c r="L43" s="21">
        <f>IF(OR($A43="",$B43="",$C43=""),"",'OddsRatio_working_3-way'!I42)</f>
        <v>5.1409822196239325</v>
      </c>
      <c r="M43" s="22">
        <f>IF(OR($A43="",$B43="",$C43=""),"",'OddsRatio_working_3-way'!J42)</f>
        <v>7.5482732166319773</v>
      </c>
      <c r="N43" s="23">
        <f t="shared" si="16"/>
        <v>66.18352242911169</v>
      </c>
      <c r="O43" s="24">
        <f t="shared" si="17"/>
        <v>20.064057325878071</v>
      </c>
      <c r="P43" s="24">
        <f t="shared" si="18"/>
        <v>13.752420245010224</v>
      </c>
      <c r="Q43" t="s">
        <v>89</v>
      </c>
      <c r="R43" t="s">
        <v>144</v>
      </c>
      <c r="S43" t="s">
        <v>168</v>
      </c>
      <c r="T43" s="35">
        <v>100</v>
      </c>
      <c r="U43" s="35">
        <f t="shared" si="19"/>
        <v>61.089494163424128</v>
      </c>
      <c r="V43" s="35">
        <f t="shared" si="20"/>
        <v>70.845481049562679</v>
      </c>
      <c r="W43" s="35">
        <f t="shared" si="21"/>
        <v>63.63636363636364</v>
      </c>
      <c r="X43" s="35">
        <f t="shared" si="22"/>
        <v>65.518155314073681</v>
      </c>
      <c r="Y43" s="35">
        <f t="shared" si="23"/>
        <v>75.274142200212253</v>
      </c>
      <c r="Z43" s="35">
        <f t="shared" si="24"/>
        <v>68.065024787013201</v>
      </c>
      <c r="AA43" s="35">
        <f t="shared" si="25"/>
        <v>-4.4286611506495532</v>
      </c>
      <c r="AB43" s="35">
        <f t="shared" si="26"/>
        <v>-4.4286611506495746</v>
      </c>
      <c r="AC43" s="35">
        <f t="shared" si="27"/>
        <v>-4.4286611506495603</v>
      </c>
      <c r="AF43">
        <v>1.67</v>
      </c>
      <c r="AG43">
        <v>2.2400000000000002</v>
      </c>
      <c r="AJ43" t="s">
        <v>90</v>
      </c>
    </row>
    <row r="44" spans="1:36" ht="15" x14ac:dyDescent="0.25">
      <c r="A44">
        <v>2.57</v>
      </c>
      <c r="B44">
        <v>3.43</v>
      </c>
      <c r="C44">
        <v>2.75</v>
      </c>
      <c r="D44" s="20">
        <f t="shared" si="3"/>
        <v>4.428661150649571E-2</v>
      </c>
      <c r="E44" s="17">
        <f>IF(OR($A44="",$B44="",$C44=""),"",A44*'MPTO_working_3-way'!$I43)</f>
        <v>2.6838165915716936</v>
      </c>
      <c r="F44" s="21">
        <f>IF(OR($A44="",$B44="",$C44=""),"",B44*'MPTO_working_3-way'!$I43)</f>
        <v>3.5819030774672806</v>
      </c>
      <c r="G44" s="22">
        <f>IF(OR($A44="",$B44="",$C44=""),"",C44*'MPTO_working_3-way'!$I43)</f>
        <v>2.871788181642863</v>
      </c>
      <c r="H44" s="17">
        <f>IF(OR($A44="",$B44="",$C44=""),"",'MPTO_working_3-way'!E43)</f>
        <v>2.6713479044627104</v>
      </c>
      <c r="I44" s="21">
        <f>IF(OR($A44="",$B44="",$C44=""),"",'MPTO_working_3-way'!F43)</f>
        <v>3.6129388429834193</v>
      </c>
      <c r="J44" s="22">
        <f>IF(OR($A44="",$B44="",$C44=""),"",'MPTO_working_3-way'!G43)</f>
        <v>2.8663630478416429</v>
      </c>
      <c r="K44" s="17">
        <f>IF(OR($A44="",$B44="",$C44=""),"",'OddsRatio_working_3-way'!H43)</f>
        <v>2.6774822938098004</v>
      </c>
      <c r="L44" s="21">
        <f>IF(OR($A44="",$B44="",$C44=""),"",'OddsRatio_working_3-way'!I43)</f>
        <v>3.5963579451960621</v>
      </c>
      <c r="M44" s="22">
        <f>IF(OR($A44="",$B44="",$C44=""),"",'OddsRatio_working_3-way'!J43)</f>
        <v>2.8698051045650645</v>
      </c>
      <c r="N44" s="23">
        <f t="shared" si="16"/>
        <v>37.26037029282918</v>
      </c>
      <c r="O44" s="24">
        <f t="shared" si="17"/>
        <v>27.918120015326814</v>
      </c>
      <c r="P44" s="24">
        <f t="shared" si="18"/>
        <v>34.821509691843993</v>
      </c>
      <c r="Q44" t="s">
        <v>159</v>
      </c>
      <c r="R44" t="s">
        <v>142</v>
      </c>
      <c r="S44" t="s">
        <v>168</v>
      </c>
      <c r="T44" s="35">
        <v>100</v>
      </c>
      <c r="U44" s="35">
        <f t="shared" si="19"/>
        <v>53.271028037383175</v>
      </c>
      <c r="V44" s="35">
        <f t="shared" si="20"/>
        <v>70.326409495548958</v>
      </c>
      <c r="W44" s="35">
        <f t="shared" si="21"/>
        <v>73.614775725593674</v>
      </c>
      <c r="X44" s="35">
        <f t="shared" si="22"/>
        <v>56.058814778857368</v>
      </c>
      <c r="Y44" s="35">
        <f t="shared" si="23"/>
        <v>73.114196237023151</v>
      </c>
      <c r="Z44" s="35">
        <f t="shared" si="24"/>
        <v>76.402562467067852</v>
      </c>
      <c r="AA44" s="35">
        <f t="shared" si="25"/>
        <v>-2.7877867414741928</v>
      </c>
      <c r="AB44" s="35">
        <f t="shared" si="26"/>
        <v>-2.7877867414741928</v>
      </c>
      <c r="AC44" s="35">
        <f t="shared" si="27"/>
        <v>-2.7877867414741786</v>
      </c>
      <c r="AF44">
        <v>1.88</v>
      </c>
      <c r="AG44">
        <v>1.95</v>
      </c>
      <c r="AJ44" t="s">
        <v>90</v>
      </c>
    </row>
    <row r="45" spans="1:36" ht="15" x14ac:dyDescent="0.25">
      <c r="A45">
        <v>2.14</v>
      </c>
      <c r="B45">
        <v>3.37</v>
      </c>
      <c r="C45">
        <v>3.79</v>
      </c>
      <c r="D45" s="20">
        <f t="shared" si="3"/>
        <v>2.7877867414741964E-2</v>
      </c>
      <c r="E45" s="17">
        <f>IF(OR($A45="",$B45="",$C45=""),"",A45*'MPTO_working_3-way'!$I44)</f>
        <v>2.1996586362675479</v>
      </c>
      <c r="F45" s="21">
        <f>IF(OR($A45="",$B45="",$C45=""),"",B45*'MPTO_working_3-way'!$I44)</f>
        <v>3.4639484131876803</v>
      </c>
      <c r="G45" s="22">
        <f>IF(OR($A45="",$B45="",$C45=""),"",C45*'MPTO_working_3-way'!$I44)</f>
        <v>3.8956571175018722</v>
      </c>
      <c r="H45" s="17">
        <f>IF(OR($A45="",$B45="",$C45=""),"",'MPTO_working_3-way'!E44)</f>
        <v>2.1834199522502002</v>
      </c>
      <c r="I45" s="21">
        <f>IF(OR($A45="",$B45="",$C45=""),"",'MPTO_working_3-way'!F44)</f>
        <v>3.4789471893338861</v>
      </c>
      <c r="J45" s="22">
        <f>IF(OR($A45="",$B45="",$C45=""),"",'MPTO_working_3-way'!G44)</f>
        <v>3.9283528115322928</v>
      </c>
      <c r="K45" s="17">
        <f>IF(OR($A45="",$B45="",$C45=""),"",'OddsRatio_working_3-way'!H44)</f>
        <v>2.1901436057472567</v>
      </c>
      <c r="L45" s="21">
        <f>IF(OR($A45="",$B45="",$C45=""),"",'OddsRatio_working_3-way'!I44)</f>
        <v>3.4742459172114022</v>
      </c>
      <c r="M45" s="22">
        <f>IF(OR($A45="",$B45="",$C45=""),"",'OddsRatio_working_3-way'!J44)</f>
        <v>3.912719877223549</v>
      </c>
      <c r="N45" s="23">
        <f t="shared" si="16"/>
        <v>45.461599518770441</v>
      </c>
      <c r="O45" s="24">
        <f t="shared" si="17"/>
        <v>28.868790198863131</v>
      </c>
      <c r="P45" s="24">
        <f t="shared" si="18"/>
        <v>25.669610282366424</v>
      </c>
      <c r="Q45" t="s">
        <v>77</v>
      </c>
      <c r="R45" t="s">
        <v>93</v>
      </c>
      <c r="S45" t="s">
        <v>169</v>
      </c>
      <c r="T45" s="35">
        <v>100</v>
      </c>
      <c r="U45" s="35">
        <f t="shared" si="19"/>
        <v>57.983193277310924</v>
      </c>
      <c r="V45" s="35">
        <f t="shared" si="20"/>
        <v>69.040247678018574</v>
      </c>
      <c r="W45" s="35">
        <f t="shared" si="21"/>
        <v>70.149253731343279</v>
      </c>
      <c r="X45" s="35">
        <f t="shared" si="22"/>
        <v>60.81049859063814</v>
      </c>
      <c r="Y45" s="35">
        <f t="shared" si="23"/>
        <v>71.867552991345789</v>
      </c>
      <c r="Z45" s="35">
        <f t="shared" si="24"/>
        <v>72.976559044670509</v>
      </c>
      <c r="AA45" s="35">
        <f t="shared" si="25"/>
        <v>-2.8273053133272157</v>
      </c>
      <c r="AB45" s="35">
        <f t="shared" si="26"/>
        <v>-2.8273053133272157</v>
      </c>
      <c r="AC45" s="35">
        <f t="shared" si="27"/>
        <v>-2.8273053133272299</v>
      </c>
      <c r="AF45">
        <v>2.0699999999999998</v>
      </c>
      <c r="AG45">
        <v>1.83</v>
      </c>
      <c r="AJ45" t="s">
        <v>87</v>
      </c>
    </row>
    <row r="46" spans="1:36" s="35" customFormat="1" ht="15" x14ac:dyDescent="0.25">
      <c r="A46">
        <v>2.38</v>
      </c>
      <c r="B46">
        <v>3.23</v>
      </c>
      <c r="C46">
        <v>3.35</v>
      </c>
      <c r="D46" s="20">
        <f t="shared" si="3"/>
        <v>2.8273053133272219E-2</v>
      </c>
      <c r="E46" s="17">
        <f>IF(OR($A46="",$B46="",$C46=""),"",A46*'MPTO_working_3-way'!$I45)</f>
        <v>2.4472898664571878</v>
      </c>
      <c r="F46" s="21">
        <f>IF(OR($A46="",$B46="",$C46=""),"",B46*'MPTO_working_3-way'!$I45)</f>
        <v>3.3213219616204692</v>
      </c>
      <c r="G46" s="22">
        <f>IF(OR($A46="",$B46="",$C46=""),"",C46*'MPTO_working_3-way'!$I45)</f>
        <v>3.4447147279964621</v>
      </c>
      <c r="H46" s="17">
        <f>IF(OR($A46="",$B46="",$C46=""),"",'MPTO_working_3-way'!E45)</f>
        <v>2.4346081524854419</v>
      </c>
      <c r="I46" s="21">
        <f>IF(OR($A46="",$B46="",$C46=""),"",'MPTO_working_3-way'!F45)</f>
        <v>3.3314103080994304</v>
      </c>
      <c r="J46" s="22">
        <f>IF(OR($A46="",$B46="",$C46=""),"",'MPTO_working_3-way'!G45)</f>
        <v>3.4592127998051416</v>
      </c>
      <c r="K46" s="17">
        <f>IF(OR($A46="",$B46="",$C46=""),"",'OddsRatio_working_3-way'!H45)</f>
        <v>2.4401830578041452</v>
      </c>
      <c r="L46" s="21">
        <f>IF(OR($A46="",$B46="",$C46=""),"",'OddsRatio_working_3-way'!I45)</f>
        <v>3.3272523325385812</v>
      </c>
      <c r="M46" s="22">
        <f>IF(OR($A46="",$B46="",$C46=""),"",'OddsRatio_working_3-way'!J45)</f>
        <v>3.4524856419128556</v>
      </c>
      <c r="N46" s="23">
        <f t="shared" si="16"/>
        <v>40.861526609745134</v>
      </c>
      <c r="O46" s="24">
        <f t="shared" si="17"/>
        <v>30.108493291391152</v>
      </c>
      <c r="P46" s="24">
        <f t="shared" si="18"/>
        <v>29.029980098863707</v>
      </c>
      <c r="Q46" t="s">
        <v>81</v>
      </c>
      <c r="R46" t="s">
        <v>71</v>
      </c>
      <c r="S46" t="s">
        <v>169</v>
      </c>
      <c r="T46" s="35">
        <v>100</v>
      </c>
      <c r="U46" s="35">
        <f t="shared" si="19"/>
        <v>40.828402366863905</v>
      </c>
      <c r="V46" s="35">
        <f t="shared" si="20"/>
        <v>75.369458128078819</v>
      </c>
      <c r="W46" s="35">
        <f t="shared" si="21"/>
        <v>80.732177263969163</v>
      </c>
      <c r="X46" s="35">
        <f t="shared" si="22"/>
        <v>43.898364607952011</v>
      </c>
      <c r="Y46" s="35">
        <f t="shared" si="23"/>
        <v>78.439420369166925</v>
      </c>
      <c r="Z46" s="35">
        <f t="shared" si="24"/>
        <v>83.802139505057283</v>
      </c>
      <c r="AA46" s="35">
        <f t="shared" si="25"/>
        <v>-3.0699622410881062</v>
      </c>
      <c r="AB46" s="35">
        <f t="shared" si="26"/>
        <v>-3.0699622410881062</v>
      </c>
      <c r="AC46" s="35">
        <f t="shared" si="27"/>
        <v>-3.0699622410881204</v>
      </c>
      <c r="AD46" s="36"/>
      <c r="AE46" s="36"/>
      <c r="AF46">
        <v>2.23</v>
      </c>
      <c r="AG46">
        <v>1.71</v>
      </c>
      <c r="AH46" s="36"/>
      <c r="AI46" s="36"/>
      <c r="AJ46" t="s">
        <v>87</v>
      </c>
    </row>
    <row r="47" spans="1:36" ht="15" x14ac:dyDescent="0.25">
      <c r="A47">
        <v>1.69</v>
      </c>
      <c r="B47">
        <v>4.0599999999999996</v>
      </c>
      <c r="C47">
        <v>5.19</v>
      </c>
      <c r="D47" s="20">
        <f t="shared" si="3"/>
        <v>3.0699622410881089E-2</v>
      </c>
      <c r="E47" s="17">
        <f>IF(OR($A47="",$B47="",$C47=""),"",A47*'MPTO_working_3-way'!$I46)</f>
        <v>1.7418823618743891</v>
      </c>
      <c r="F47" s="21">
        <f>IF(OR($A47="",$B47="",$C47=""),"",B47*'MPTO_working_3-way'!$I46)</f>
        <v>4.1846404669881769</v>
      </c>
      <c r="G47" s="22">
        <f>IF(OR($A47="",$B47="",$C47=""),"",C47*'MPTO_working_3-way'!$I46)</f>
        <v>5.3493310403124736</v>
      </c>
      <c r="H47" s="17">
        <f>IF(OR($A47="",$B47="",$C47=""),"",'MPTO_working_3-way'!E46)</f>
        <v>1.7197414154828179</v>
      </c>
      <c r="I47" s="21">
        <f>IF(OR($A47="",$B47="",$C47=""),"",'MPTO_working_3-way'!F46)</f>
        <v>4.2359920073167139</v>
      </c>
      <c r="J47" s="22">
        <f>IF(OR($A47="",$B47="",$C47=""),"",'MPTO_working_3-way'!G46)</f>
        <v>5.4811032967786204</v>
      </c>
      <c r="K47" s="17">
        <f>IF(OR($A47="",$B47="",$C47=""),"",'OddsRatio_working_3-way'!H46)</f>
        <v>1.7275811482321728</v>
      </c>
      <c r="L47" s="21">
        <f>IF(OR($A47="",$B47="",$C47=""),"",'OddsRatio_working_3-way'!I46)</f>
        <v>4.2266642225948541</v>
      </c>
      <c r="M47" s="22">
        <f>IF(OR($A47="",$B47="",$C47=""),"",'OddsRatio_working_3-way'!J46)</f>
        <v>5.4182101610040663</v>
      </c>
      <c r="N47" s="23">
        <f t="shared" si="16"/>
        <v>57.409158154855476</v>
      </c>
      <c r="O47" s="24">
        <f t="shared" si="17"/>
        <v>23.896915586627035</v>
      </c>
      <c r="P47" s="24">
        <f t="shared" si="18"/>
        <v>18.693926258517486</v>
      </c>
      <c r="Q47" t="s">
        <v>167</v>
      </c>
      <c r="R47" t="s">
        <v>76</v>
      </c>
      <c r="S47" t="s">
        <v>169</v>
      </c>
      <c r="T47" s="35">
        <v>100</v>
      </c>
      <c r="U47" s="35">
        <f t="shared" si="19"/>
        <v>56.896551724137922</v>
      </c>
      <c r="V47" s="35">
        <f t="shared" si="20"/>
        <v>69.879518072289159</v>
      </c>
      <c r="W47" s="35">
        <f t="shared" si="21"/>
        <v>70.414201183431956</v>
      </c>
      <c r="X47" s="35">
        <f t="shared" si="22"/>
        <v>59.706280744278892</v>
      </c>
      <c r="Y47" s="35">
        <f t="shared" si="23"/>
        <v>72.689247092430122</v>
      </c>
      <c r="Z47" s="35">
        <f t="shared" si="24"/>
        <v>73.22393020357292</v>
      </c>
      <c r="AA47" s="35">
        <f t="shared" si="25"/>
        <v>-2.8097290201409706</v>
      </c>
      <c r="AB47" s="35">
        <f t="shared" si="26"/>
        <v>-2.8097290201409635</v>
      </c>
      <c r="AC47" s="35">
        <f t="shared" si="27"/>
        <v>-2.8097290201409635</v>
      </c>
      <c r="AF47">
        <v>1.74</v>
      </c>
      <c r="AG47">
        <v>2.1800000000000002</v>
      </c>
      <c r="AJ47" t="s">
        <v>87</v>
      </c>
    </row>
    <row r="48" spans="1:36" ht="15" x14ac:dyDescent="0.25">
      <c r="A48">
        <v>2.3199999999999998</v>
      </c>
      <c r="B48">
        <v>3.32</v>
      </c>
      <c r="C48">
        <v>3.38</v>
      </c>
      <c r="D48" s="20">
        <f t="shared" si="3"/>
        <v>2.8097290201409608E-2</v>
      </c>
      <c r="E48" s="17">
        <f>IF(OR($A48="",$B48="",$C48=""),"",A48*'MPTO_working_3-way'!$I47)</f>
        <v>2.38518571326727</v>
      </c>
      <c r="F48" s="21">
        <f>IF(OR($A48="",$B48="",$C48=""),"",B48*'MPTO_working_3-way'!$I47)</f>
        <v>3.4132830034686799</v>
      </c>
      <c r="G48" s="22">
        <f>IF(OR($A48="",$B48="",$C48=""),"",C48*'MPTO_working_3-way'!$I47)</f>
        <v>3.4749688408807642</v>
      </c>
      <c r="H48" s="17">
        <f>IF(OR($A48="",$B48="",$C48=""),"",'MPTO_working_3-way'!E47)</f>
        <v>2.3715299572663686</v>
      </c>
      <c r="I48" s="21">
        <f>IF(OR($A48="",$B48="",$C48=""),"",'MPTO_working_3-way'!F47)</f>
        <v>3.4265461728422792</v>
      </c>
      <c r="J48" s="22">
        <f>IF(OR($A48="",$B48="",$C48=""),"",'MPTO_working_3-way'!G47)</f>
        <v>3.4904961236540766</v>
      </c>
      <c r="K48" s="17">
        <f>IF(OR($A48="",$B48="",$C48=""),"",'OddsRatio_working_3-way'!H47)</f>
        <v>2.3774372283755372</v>
      </c>
      <c r="L48" s="21">
        <f>IF(OR($A48="",$B48="",$C48=""),"",'OddsRatio_working_3-way'!I47)</f>
        <v>3.4209502801751857</v>
      </c>
      <c r="M48" s="22">
        <f>IF(OR($A48="",$B48="",$C48=""),"",'OddsRatio_working_3-way'!J47)</f>
        <v>3.4835610632831644</v>
      </c>
      <c r="N48" s="23">
        <f t="shared" si="16"/>
        <v>41.925456556176584</v>
      </c>
      <c r="O48" s="24">
        <f t="shared" si="17"/>
        <v>29.297306991063156</v>
      </c>
      <c r="P48" s="24">
        <f t="shared" si="18"/>
        <v>28.777236452760263</v>
      </c>
      <c r="Q48" t="s">
        <v>83</v>
      </c>
      <c r="R48" t="s">
        <v>72</v>
      </c>
      <c r="S48" t="s">
        <v>169</v>
      </c>
      <c r="T48" s="35">
        <v>100</v>
      </c>
      <c r="U48" s="35">
        <f t="shared" si="19"/>
        <v>63.768115942028999</v>
      </c>
      <c r="V48" s="35">
        <f t="shared" si="20"/>
        <v>69.325153374233125</v>
      </c>
      <c r="W48" s="35">
        <f t="shared" si="21"/>
        <v>64.157706093189958</v>
      </c>
      <c r="X48" s="35">
        <f t="shared" si="22"/>
        <v>66.517140532576917</v>
      </c>
      <c r="Y48" s="35">
        <f t="shared" si="23"/>
        <v>72.074177964781057</v>
      </c>
      <c r="Z48" s="35">
        <f t="shared" si="24"/>
        <v>66.906730683737891</v>
      </c>
      <c r="AA48" s="35">
        <f t="shared" si="25"/>
        <v>-2.7490245905479185</v>
      </c>
      <c r="AB48" s="35">
        <f t="shared" si="26"/>
        <v>-2.7490245905479327</v>
      </c>
      <c r="AC48" s="35">
        <f t="shared" si="27"/>
        <v>-2.7490245905479327</v>
      </c>
      <c r="AF48">
        <v>2.0699999999999998</v>
      </c>
      <c r="AG48">
        <v>1.81</v>
      </c>
      <c r="AJ48" t="s">
        <v>87</v>
      </c>
    </row>
    <row r="49" spans="1:36" ht="15" x14ac:dyDescent="0.25">
      <c r="A49">
        <v>2.76</v>
      </c>
      <c r="B49">
        <v>3.26</v>
      </c>
      <c r="C49">
        <v>2.79</v>
      </c>
      <c r="D49" s="20">
        <f t="shared" si="3"/>
        <v>2.7490245905479327E-2</v>
      </c>
      <c r="E49" s="17">
        <f>IF(OR($A49="",$B49="",$C49=""),"",A49*'MPTO_working_3-way'!$I48)</f>
        <v>2.8358730786991226</v>
      </c>
      <c r="F49" s="21">
        <f>IF(OR($A49="",$B49="",$C49=""),"",B49*'MPTO_working_3-way'!$I48)</f>
        <v>3.3496182016518623</v>
      </c>
      <c r="G49" s="22">
        <f>IF(OR($A49="",$B49="",$C49=""),"",C49*'MPTO_working_3-way'!$I48)</f>
        <v>2.8666977860762874</v>
      </c>
      <c r="H49" s="17">
        <f>IF(OR($A49="",$B49="",$C49=""),"",'MPTO_working_3-way'!E48)</f>
        <v>2.8316144349563381</v>
      </c>
      <c r="I49" s="21">
        <f>IF(OR($A49="",$B49="",$C49=""),"",'MPTO_working_3-way'!F48)</f>
        <v>3.3603838525759375</v>
      </c>
      <c r="J49" s="22">
        <f>IF(OR($A49="",$B49="",$C49=""),"",'MPTO_working_3-way'!G48)</f>
        <v>2.8632003766608944</v>
      </c>
      <c r="K49" s="17">
        <f>IF(OR($A49="",$B49="",$C49=""),"",'OddsRatio_working_3-way'!H48)</f>
        <v>2.8337986905891746</v>
      </c>
      <c r="L49" s="21">
        <f>IF(OR($A49="",$B49="",$C49=""),"",'OddsRatio_working_3-way'!I48)</f>
        <v>3.3547642276883733</v>
      </c>
      <c r="M49" s="22">
        <f>IF(OR($A49="",$B49="",$C49=""),"",'OddsRatio_working_3-way'!J48)</f>
        <v>2.8650566228151275</v>
      </c>
      <c r="N49" s="23">
        <f t="shared" si="16"/>
        <v>35.262509013933794</v>
      </c>
      <c r="O49" s="24">
        <f t="shared" si="17"/>
        <v>29.85414873572309</v>
      </c>
      <c r="P49" s="24">
        <f t="shared" si="18"/>
        <v>34.883342250343105</v>
      </c>
      <c r="Q49" t="s">
        <v>73</v>
      </c>
      <c r="R49" t="s">
        <v>86</v>
      </c>
      <c r="S49" t="s">
        <v>169</v>
      </c>
      <c r="T49" s="35">
        <v>100</v>
      </c>
      <c r="U49" s="35">
        <f t="shared" si="19"/>
        <v>31.03448275862069</v>
      </c>
      <c r="V49" s="35">
        <f t="shared" si="20"/>
        <v>78.308026030368765</v>
      </c>
      <c r="W49" s="35">
        <f t="shared" si="21"/>
        <v>87.59305210918113</v>
      </c>
      <c r="X49" s="35">
        <f t="shared" si="22"/>
        <v>34.098921860450091</v>
      </c>
      <c r="Y49" s="35">
        <f t="shared" si="23"/>
        <v>81.372465132198172</v>
      </c>
      <c r="Z49" s="35">
        <f t="shared" si="24"/>
        <v>90.657491211010537</v>
      </c>
      <c r="AA49" s="35">
        <f t="shared" si="25"/>
        <v>-3.0644391018294002</v>
      </c>
      <c r="AB49" s="35">
        <f t="shared" si="26"/>
        <v>-3.0644391018294073</v>
      </c>
      <c r="AC49" s="35">
        <f t="shared" si="27"/>
        <v>-3.0644391018294073</v>
      </c>
      <c r="AF49">
        <v>2.12</v>
      </c>
      <c r="AG49">
        <v>1.78</v>
      </c>
      <c r="AJ49" t="s">
        <v>87</v>
      </c>
    </row>
    <row r="50" spans="1:36" ht="15" x14ac:dyDescent="0.25">
      <c r="A50">
        <v>1.45</v>
      </c>
      <c r="B50">
        <v>4.6100000000000003</v>
      </c>
      <c r="C50">
        <v>8.06</v>
      </c>
      <c r="D50" s="20">
        <f t="shared" si="3"/>
        <v>3.0644391018294082E-2</v>
      </c>
      <c r="E50" s="17">
        <f>IF(OR($A50="",$B50="",$C50=""),"",A50*'MPTO_working_3-way'!$I49)</f>
        <v>1.4944343669765263</v>
      </c>
      <c r="F50" s="21">
        <f>IF(OR($A50="",$B50="",$C50=""),"",B50*'MPTO_working_3-way'!$I49)</f>
        <v>4.7512706425943358</v>
      </c>
      <c r="G50" s="22">
        <f>IF(OR($A50="",$B50="",$C50=""),"",C50*'MPTO_working_3-way'!$I49)</f>
        <v>8.3069937916074501</v>
      </c>
      <c r="H50" s="17">
        <f>IF(OR($A50="",$B50="",$C50=""),"",'MPTO_working_3-way'!E49)</f>
        <v>1.4717994929282123</v>
      </c>
      <c r="I50" s="21">
        <f>IF(OR($A50="",$B50="",$C50=""),"",'MPTO_working_3-way'!F49)</f>
        <v>4.8378136825624214</v>
      </c>
      <c r="J50" s="22">
        <f>IF(OR($A50="",$B50="",$C50=""),"",'MPTO_working_3-way'!G49)</f>
        <v>8.7831258521274602</v>
      </c>
      <c r="K50" s="17">
        <f>IF(OR($A50="",$B50="",$C50=""),"",'OddsRatio_working_3-way'!H49)</f>
        <v>1.4790702937725231</v>
      </c>
      <c r="L50" s="21">
        <f>IF(OR($A50="",$B50="",$C50=""),"",'OddsRatio_working_3-way'!I49)</f>
        <v>4.8432083567084634</v>
      </c>
      <c r="M50" s="22">
        <f>IF(OR($A50="",$B50="",$C50=""),"",'OddsRatio_working_3-way'!J49)</f>
        <v>8.5160806089644758</v>
      </c>
      <c r="N50" s="23">
        <f t="shared" si="16"/>
        <v>66.914949367977655</v>
      </c>
      <c r="O50" s="24">
        <f t="shared" si="17"/>
        <v>21.047001428105769</v>
      </c>
      <c r="P50" s="24">
        <f t="shared" si="18"/>
        <v>12.038049203916575</v>
      </c>
      <c r="Q50" t="s">
        <v>80</v>
      </c>
      <c r="R50" t="s">
        <v>78</v>
      </c>
      <c r="S50" t="s">
        <v>169</v>
      </c>
      <c r="T50" s="35">
        <v>100</v>
      </c>
      <c r="U50" s="35" t="e">
        <f t="shared" si="19"/>
        <v>#DIV/0!</v>
      </c>
      <c r="V50" s="35" t="e">
        <f t="shared" si="20"/>
        <v>#DIV/0!</v>
      </c>
      <c r="W50" s="35" t="e">
        <f t="shared" si="21"/>
        <v>#DIV/0!</v>
      </c>
      <c r="X50" s="35" t="e">
        <f t="shared" si="22"/>
        <v>#DIV/0!</v>
      </c>
      <c r="Y50" s="35" t="e">
        <f t="shared" si="23"/>
        <v>#DIV/0!</v>
      </c>
      <c r="Z50" s="35" t="e">
        <f t="shared" si="24"/>
        <v>#DIV/0!</v>
      </c>
      <c r="AA50" s="35" t="e">
        <f t="shared" si="25"/>
        <v>#DIV/0!</v>
      </c>
      <c r="AB50" s="35" t="e">
        <f t="shared" si="26"/>
        <v>#DIV/0!</v>
      </c>
      <c r="AC50" s="35" t="e">
        <f t="shared" si="27"/>
        <v>#DIV/0!</v>
      </c>
      <c r="AF50">
        <v>1.85</v>
      </c>
      <c r="AG50">
        <v>2.0499999999999998</v>
      </c>
      <c r="AJ50" t="s">
        <v>87</v>
      </c>
    </row>
    <row r="51" spans="1:36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 s="48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F51"/>
      <c r="AG51"/>
      <c r="AJ51"/>
    </row>
    <row r="52" spans="1:36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 s="48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F52"/>
      <c r="AG52"/>
      <c r="AJ52"/>
    </row>
    <row r="53" spans="1:36" s="35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 s="48"/>
      <c r="AD53" s="36"/>
      <c r="AE53" s="36"/>
      <c r="AF53"/>
      <c r="AG53"/>
      <c r="AH53" s="36"/>
      <c r="AI53" s="36"/>
      <c r="AJ53"/>
    </row>
    <row r="54" spans="1:36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 s="48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F54"/>
      <c r="AG54"/>
      <c r="AJ54"/>
    </row>
    <row r="55" spans="1:36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 s="48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F55"/>
      <c r="AG55"/>
      <c r="AJ55"/>
    </row>
    <row r="56" spans="1:36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 s="48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F56"/>
      <c r="AG56"/>
      <c r="AJ56"/>
    </row>
    <row r="57" spans="1:36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 s="48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F57"/>
      <c r="AG57"/>
      <c r="AJ57"/>
    </row>
    <row r="58" spans="1:36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 s="48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F58"/>
      <c r="AG58"/>
      <c r="AJ58"/>
    </row>
    <row r="59" spans="1:36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 s="48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F59"/>
      <c r="AG59"/>
      <c r="AJ59"/>
    </row>
    <row r="60" spans="1:36" s="35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 s="48"/>
      <c r="AD60" s="36"/>
      <c r="AE60" s="36"/>
      <c r="AF60"/>
      <c r="AG60"/>
      <c r="AH60" s="36"/>
      <c r="AI60" s="36"/>
      <c r="AJ60"/>
    </row>
    <row r="61" spans="1:36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 s="48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F61"/>
      <c r="AG61"/>
      <c r="AJ61"/>
    </row>
    <row r="62" spans="1:36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 s="48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F62"/>
      <c r="AG62"/>
      <c r="AJ62"/>
    </row>
    <row r="63" spans="1:36" s="35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 s="48"/>
      <c r="AD63" s="36"/>
      <c r="AE63" s="36"/>
      <c r="AF63"/>
      <c r="AG63"/>
      <c r="AH63" s="36"/>
      <c r="AI63" s="36"/>
      <c r="AJ63"/>
    </row>
    <row r="64" spans="1:36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 s="48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F64"/>
      <c r="AG64"/>
      <c r="AJ64"/>
    </row>
    <row r="65" spans="1:36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 s="48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F65"/>
      <c r="AG65"/>
      <c r="AJ65"/>
    </row>
    <row r="66" spans="1:36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 s="48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F66"/>
      <c r="AG66"/>
      <c r="AJ66"/>
    </row>
    <row r="67" spans="1:36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 s="48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F67"/>
      <c r="AG67"/>
      <c r="AJ67"/>
    </row>
    <row r="68" spans="1:36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 s="48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F68"/>
      <c r="AG68"/>
      <c r="AJ68"/>
    </row>
    <row r="69" spans="1:36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 s="48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F69"/>
      <c r="AG69"/>
      <c r="AJ69"/>
    </row>
    <row r="70" spans="1:36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 s="48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F70"/>
      <c r="AG70"/>
      <c r="AJ70"/>
    </row>
    <row r="71" spans="1:36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 s="48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F71"/>
      <c r="AG71"/>
      <c r="AJ71"/>
    </row>
    <row r="72" spans="1:36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 s="48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F72"/>
      <c r="AG72"/>
      <c r="AJ72"/>
    </row>
    <row r="73" spans="1:36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 s="48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F73"/>
      <c r="AG73"/>
      <c r="AJ73"/>
    </row>
    <row r="74" spans="1:36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 s="48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F74"/>
      <c r="AG74"/>
      <c r="AJ74"/>
    </row>
    <row r="75" spans="1:36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48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F75"/>
      <c r="AG75"/>
      <c r="AJ75"/>
    </row>
    <row r="76" spans="1:36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48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F76"/>
      <c r="AG76"/>
      <c r="AJ76"/>
    </row>
    <row r="77" spans="1:36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 s="48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F77"/>
      <c r="AG77"/>
      <c r="AJ77"/>
    </row>
    <row r="78" spans="1:36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 s="48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F78"/>
      <c r="AG78"/>
      <c r="AJ78"/>
    </row>
    <row r="79" spans="1:36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 s="48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F79"/>
      <c r="AG79"/>
      <c r="AJ79"/>
    </row>
    <row r="80" spans="1:36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 s="48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F80"/>
      <c r="AG80"/>
      <c r="AJ80"/>
    </row>
    <row r="81" spans="1:36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 s="48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F81"/>
      <c r="AG81"/>
      <c r="AJ81"/>
    </row>
    <row r="82" spans="1:36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 s="48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F82"/>
      <c r="AG82"/>
      <c r="AJ82"/>
    </row>
    <row r="83" spans="1:36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 s="48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F83"/>
      <c r="AG83"/>
      <c r="AJ83"/>
    </row>
    <row r="84" spans="1:36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 s="48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F84"/>
      <c r="AG84"/>
      <c r="AJ84"/>
    </row>
    <row r="85" spans="1:36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 s="48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F85"/>
      <c r="AG85"/>
      <c r="AJ85"/>
    </row>
    <row r="86" spans="1:36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 s="48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F86"/>
      <c r="AG86"/>
      <c r="AJ86"/>
    </row>
    <row r="87" spans="1:36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 s="48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F87"/>
      <c r="AG87"/>
      <c r="AJ87"/>
    </row>
    <row r="88" spans="1:36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 s="48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F88"/>
      <c r="AG88"/>
      <c r="AJ88"/>
    </row>
    <row r="89" spans="1:36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 s="48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F89"/>
      <c r="AG89"/>
      <c r="AJ89"/>
    </row>
    <row r="90" spans="1:36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 s="48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F90"/>
      <c r="AG90"/>
      <c r="AJ90"/>
    </row>
    <row r="91" spans="1:36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 s="48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F91"/>
      <c r="AG91"/>
      <c r="AJ91"/>
    </row>
    <row r="92" spans="1:36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48"/>
      <c r="T92" s="35"/>
      <c r="U92" s="35"/>
      <c r="V92" s="35"/>
      <c r="W92" s="35"/>
      <c r="X92" s="35"/>
      <c r="Y92" s="35"/>
      <c r="Z92" s="35"/>
      <c r="AA92" s="35"/>
      <c r="AB92" s="35"/>
      <c r="AC92" s="35"/>
      <c r="AF92"/>
      <c r="AG92"/>
      <c r="AJ92"/>
    </row>
    <row r="93" spans="1:36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 s="48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F93"/>
      <c r="AG93"/>
      <c r="AJ93"/>
    </row>
    <row r="94" spans="1:36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 s="48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F94"/>
      <c r="AG94"/>
      <c r="AJ94"/>
    </row>
    <row r="95" spans="1:36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 s="48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F95"/>
      <c r="AG95"/>
      <c r="AJ95"/>
    </row>
    <row r="96" spans="1:36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 s="48"/>
      <c r="T96" s="35"/>
      <c r="U96" s="35"/>
      <c r="V96" s="35"/>
      <c r="W96" s="35"/>
      <c r="X96" s="35"/>
      <c r="Y96" s="35"/>
      <c r="Z96" s="35"/>
      <c r="AA96" s="35"/>
      <c r="AB96" s="35"/>
      <c r="AC96" s="35"/>
      <c r="AF96"/>
      <c r="AG96"/>
      <c r="AJ96"/>
    </row>
    <row r="97" spans="1:36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 s="48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F97"/>
      <c r="AG97"/>
      <c r="AJ97"/>
    </row>
    <row r="98" spans="1:36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48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F98"/>
      <c r="AG98"/>
      <c r="AJ98"/>
    </row>
    <row r="99" spans="1:36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48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F99"/>
      <c r="AG99"/>
      <c r="AJ99"/>
    </row>
    <row r="100" spans="1:36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48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F100"/>
      <c r="AG100"/>
      <c r="AJ100"/>
    </row>
    <row r="101" spans="1:36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48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F101"/>
      <c r="AG101"/>
      <c r="AJ101"/>
    </row>
    <row r="102" spans="1:36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48"/>
      <c r="T102" s="35"/>
      <c r="U102" s="35"/>
      <c r="V102" s="35"/>
      <c r="W102" s="35"/>
      <c r="X102" s="35"/>
      <c r="Y102" s="35"/>
      <c r="Z102" s="35"/>
      <c r="AA102" s="35"/>
      <c r="AB102" s="35"/>
      <c r="AC102" s="35"/>
      <c r="AF102"/>
      <c r="AG102"/>
      <c r="AJ102"/>
    </row>
    <row r="103" spans="1:36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48"/>
      <c r="T103" s="35"/>
      <c r="U103" s="35"/>
      <c r="V103" s="35"/>
      <c r="W103" s="35"/>
      <c r="X103" s="35"/>
      <c r="Y103" s="35"/>
      <c r="Z103" s="35"/>
      <c r="AA103" s="35"/>
      <c r="AB103" s="35"/>
      <c r="AC103" s="35"/>
      <c r="AF103"/>
      <c r="AG103"/>
      <c r="AJ103"/>
    </row>
    <row r="104" spans="1:36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48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F104"/>
      <c r="AG104"/>
      <c r="AJ104"/>
    </row>
    <row r="105" spans="1:36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48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F105"/>
      <c r="AG105"/>
      <c r="AJ105"/>
    </row>
    <row r="106" spans="1:36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48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F106"/>
      <c r="AG106"/>
      <c r="AJ106"/>
    </row>
    <row r="107" spans="1:36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48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F107"/>
      <c r="AG107"/>
      <c r="AJ107"/>
    </row>
    <row r="108" spans="1:36" s="35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48"/>
      <c r="AD108" s="36"/>
      <c r="AE108" s="36"/>
      <c r="AF108"/>
      <c r="AG108"/>
      <c r="AH108" s="36"/>
      <c r="AI108" s="36"/>
      <c r="AJ108"/>
    </row>
    <row r="109" spans="1:36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48"/>
      <c r="T109" s="35"/>
      <c r="U109" s="35"/>
      <c r="V109" s="35"/>
      <c r="W109" s="35"/>
      <c r="X109" s="35"/>
      <c r="Y109" s="35"/>
      <c r="Z109" s="35"/>
      <c r="AA109" s="35"/>
      <c r="AB109" s="35"/>
      <c r="AC109" s="35"/>
      <c r="AF109"/>
      <c r="AG109"/>
      <c r="AJ109"/>
    </row>
    <row r="110" spans="1:36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48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F110"/>
      <c r="AG110"/>
      <c r="AJ110"/>
    </row>
    <row r="111" spans="1:36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48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F111"/>
      <c r="AG111"/>
      <c r="AJ111"/>
    </row>
    <row r="112" spans="1:36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48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F112"/>
      <c r="AG112"/>
      <c r="AJ112"/>
    </row>
    <row r="113" spans="1:36" s="35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48"/>
      <c r="AD113" s="36"/>
      <c r="AE113" s="36"/>
      <c r="AF113"/>
      <c r="AG113"/>
      <c r="AH113" s="36"/>
      <c r="AI113" s="36"/>
      <c r="AJ113"/>
    </row>
    <row r="114" spans="1:36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48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F114"/>
      <c r="AG114"/>
      <c r="AJ114"/>
    </row>
    <row r="115" spans="1:36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48"/>
      <c r="T115" s="35"/>
      <c r="U115" s="35"/>
      <c r="V115" s="35"/>
      <c r="W115" s="35"/>
      <c r="X115" s="35"/>
      <c r="Y115" s="35"/>
      <c r="Z115" s="35"/>
      <c r="AA115" s="35"/>
      <c r="AB115" s="35"/>
      <c r="AC115" s="35"/>
      <c r="AF115"/>
      <c r="AG115"/>
      <c r="AJ115"/>
    </row>
    <row r="116" spans="1:36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48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F116"/>
      <c r="AG116"/>
      <c r="AJ116"/>
    </row>
    <row r="117" spans="1:36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48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F117"/>
      <c r="AG117"/>
      <c r="AJ117"/>
    </row>
    <row r="118" spans="1:36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48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F118"/>
      <c r="AG118"/>
      <c r="AJ118"/>
    </row>
    <row r="119" spans="1:36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48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F119"/>
      <c r="AG119"/>
      <c r="AJ119"/>
    </row>
    <row r="120" spans="1:36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48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F120"/>
      <c r="AG120"/>
      <c r="AJ120"/>
    </row>
    <row r="121" spans="1:36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48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F121"/>
      <c r="AG121"/>
      <c r="AJ121"/>
    </row>
    <row r="122" spans="1:36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48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F122"/>
      <c r="AG122"/>
      <c r="AJ122"/>
    </row>
    <row r="123" spans="1:36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48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F123"/>
      <c r="AG123"/>
      <c r="AJ123"/>
    </row>
    <row r="124" spans="1:36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48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F124"/>
      <c r="AG124"/>
      <c r="AJ124"/>
    </row>
    <row r="125" spans="1:36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48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F125"/>
      <c r="AG125"/>
      <c r="AJ125"/>
    </row>
    <row r="126" spans="1:36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48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F126"/>
      <c r="AG126"/>
      <c r="AJ126"/>
    </row>
    <row r="127" spans="1:36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48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F127"/>
      <c r="AG127"/>
      <c r="AJ127"/>
    </row>
    <row r="128" spans="1:36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48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F128"/>
      <c r="AG128"/>
      <c r="AJ128"/>
    </row>
    <row r="129" spans="1:36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48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F129"/>
      <c r="AG129"/>
      <c r="AJ129"/>
    </row>
    <row r="130" spans="1:36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48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F130"/>
      <c r="AG130"/>
      <c r="AJ130"/>
    </row>
    <row r="131" spans="1:36" s="35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48"/>
      <c r="AD131" s="36"/>
      <c r="AE131" s="36"/>
      <c r="AF131"/>
      <c r="AG131"/>
      <c r="AH131" s="36"/>
      <c r="AI131" s="36"/>
      <c r="AJ131"/>
    </row>
    <row r="132" spans="1:36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48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F132"/>
      <c r="AG132"/>
      <c r="AJ132"/>
    </row>
    <row r="133" spans="1:36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48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F133"/>
      <c r="AG133"/>
      <c r="AJ133"/>
    </row>
    <row r="134" spans="1:36" s="35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48"/>
      <c r="AD134" s="36"/>
      <c r="AE134" s="36"/>
      <c r="AF134"/>
      <c r="AG134"/>
      <c r="AH134" s="36"/>
      <c r="AI134" s="36"/>
      <c r="AJ134"/>
    </row>
    <row r="135" spans="1:36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48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/>
      <c r="AG135"/>
      <c r="AJ135"/>
    </row>
    <row r="136" spans="1:36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48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/>
      <c r="AG136"/>
      <c r="AJ136"/>
    </row>
    <row r="137" spans="1:36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48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/>
      <c r="AG137"/>
      <c r="AJ137"/>
    </row>
    <row r="138" spans="1:36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48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/>
      <c r="AG138"/>
      <c r="AJ138"/>
    </row>
    <row r="139" spans="1:36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48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/>
      <c r="AG139"/>
      <c r="AJ139"/>
    </row>
    <row r="140" spans="1:36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48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/>
      <c r="AG140"/>
      <c r="AJ140"/>
    </row>
    <row r="141" spans="1:36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48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/>
      <c r="AG141"/>
      <c r="AJ141"/>
    </row>
    <row r="142" spans="1:36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 s="48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/>
      <c r="AG142"/>
      <c r="AJ142"/>
    </row>
    <row r="143" spans="1:36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 s="48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/>
      <c r="AG143"/>
      <c r="AJ143"/>
    </row>
    <row r="144" spans="1:36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 s="48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/>
      <c r="AG144"/>
      <c r="AJ144"/>
    </row>
    <row r="145" spans="1:38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 s="48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/>
      <c r="AG145"/>
      <c r="AJ145"/>
    </row>
    <row r="146" spans="1:38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 s="48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F146"/>
      <c r="AG146"/>
      <c r="AJ146"/>
    </row>
    <row r="147" spans="1:38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48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6"/>
      <c r="AE147" s="36"/>
      <c r="AF147"/>
      <c r="AG147"/>
      <c r="AI147" s="36"/>
      <c r="AJ147"/>
      <c r="AK147" s="35"/>
      <c r="AL147" s="35"/>
    </row>
    <row r="148" spans="1:38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48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6"/>
      <c r="AE148" s="36"/>
      <c r="AF148"/>
      <c r="AG148"/>
      <c r="AI148" s="36"/>
      <c r="AJ148"/>
      <c r="AK148" s="35"/>
      <c r="AL148" s="35"/>
    </row>
    <row r="149" spans="1:38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48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6"/>
      <c r="AE149" s="36"/>
      <c r="AF149"/>
      <c r="AG149"/>
      <c r="AI149" s="36"/>
      <c r="AJ149"/>
      <c r="AK149" s="35"/>
      <c r="AL149" s="35"/>
    </row>
    <row r="150" spans="1:38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48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6"/>
      <c r="AE150" s="36"/>
      <c r="AF150"/>
      <c r="AG150"/>
      <c r="AI150" s="36"/>
      <c r="AJ150"/>
      <c r="AK150" s="35"/>
      <c r="AL150" s="35"/>
    </row>
    <row r="151" spans="1:38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48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6"/>
      <c r="AE151" s="36"/>
      <c r="AF151"/>
      <c r="AG151"/>
      <c r="AI151" s="36"/>
      <c r="AJ151"/>
      <c r="AK151" s="35"/>
      <c r="AL151" s="35"/>
    </row>
    <row r="152" spans="1:38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48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6"/>
      <c r="AE152" s="36"/>
      <c r="AF152"/>
      <c r="AG152"/>
      <c r="AI152" s="36"/>
      <c r="AJ152"/>
      <c r="AK152" s="35"/>
      <c r="AL152" s="35"/>
    </row>
    <row r="153" spans="1:38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48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6"/>
      <c r="AE153" s="36"/>
      <c r="AF153"/>
      <c r="AG153"/>
      <c r="AI153" s="36"/>
      <c r="AJ153"/>
      <c r="AK153" s="35"/>
      <c r="AL153" s="35"/>
    </row>
    <row r="154" spans="1:38" s="35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48"/>
      <c r="AD154" s="36"/>
      <c r="AE154" s="36"/>
      <c r="AF154"/>
      <c r="AG154"/>
      <c r="AH154" s="36"/>
      <c r="AI154" s="36"/>
      <c r="AJ154"/>
    </row>
    <row r="155" spans="1:38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 s="48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6"/>
      <c r="AE155" s="36"/>
      <c r="AF155"/>
      <c r="AG155"/>
      <c r="AI155" s="36"/>
      <c r="AJ155"/>
      <c r="AK155" s="35"/>
      <c r="AL155" s="35"/>
    </row>
    <row r="156" spans="1:38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48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6"/>
      <c r="AE156" s="36"/>
      <c r="AF156"/>
      <c r="AG156"/>
      <c r="AI156" s="36"/>
      <c r="AJ156"/>
      <c r="AK156" s="35"/>
      <c r="AL156" s="35"/>
    </row>
    <row r="157" spans="1:38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48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6"/>
      <c r="AE157" s="36"/>
      <c r="AF157"/>
      <c r="AG157"/>
      <c r="AI157" s="36"/>
      <c r="AJ157"/>
      <c r="AK157" s="35"/>
      <c r="AL157" s="35"/>
    </row>
    <row r="158" spans="1:38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48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6"/>
      <c r="AE158" s="36"/>
      <c r="AF158"/>
      <c r="AG158"/>
      <c r="AI158" s="36"/>
      <c r="AJ158"/>
      <c r="AK158" s="35"/>
      <c r="AL158" s="35"/>
    </row>
    <row r="159" spans="1:38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48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6"/>
      <c r="AE159" s="36"/>
      <c r="AF159"/>
      <c r="AG159"/>
      <c r="AI159" s="36"/>
      <c r="AJ159"/>
      <c r="AK159" s="35"/>
      <c r="AL159" s="35"/>
    </row>
    <row r="160" spans="1:38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48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6"/>
      <c r="AE160" s="36"/>
      <c r="AF160"/>
      <c r="AG160"/>
      <c r="AI160" s="36"/>
      <c r="AJ160"/>
      <c r="AK160" s="35"/>
      <c r="AL160" s="35"/>
    </row>
    <row r="161" spans="1:38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48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6"/>
      <c r="AE161" s="36"/>
      <c r="AF161"/>
      <c r="AG161"/>
      <c r="AI161" s="36"/>
      <c r="AJ161"/>
      <c r="AK161" s="35"/>
      <c r="AL161" s="35"/>
    </row>
    <row r="162" spans="1:38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48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6"/>
      <c r="AE162" s="36"/>
      <c r="AF162"/>
      <c r="AG162"/>
      <c r="AI162" s="36"/>
      <c r="AJ162"/>
      <c r="AK162" s="35"/>
      <c r="AL162" s="35"/>
    </row>
    <row r="163" spans="1:38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48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6"/>
      <c r="AE163" s="36"/>
      <c r="AF163"/>
      <c r="AG163"/>
      <c r="AI163" s="36"/>
      <c r="AJ163"/>
      <c r="AK163" s="35"/>
      <c r="AL163" s="35"/>
    </row>
    <row r="164" spans="1:38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48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6"/>
      <c r="AE164" s="36"/>
      <c r="AF164"/>
      <c r="AG164"/>
      <c r="AI164" s="36"/>
      <c r="AJ164"/>
      <c r="AK164" s="35"/>
      <c r="AL164" s="35"/>
    </row>
    <row r="165" spans="1:38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48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6"/>
      <c r="AE165" s="36"/>
      <c r="AF165"/>
      <c r="AG165"/>
      <c r="AI165" s="36"/>
      <c r="AJ165"/>
      <c r="AK165" s="35"/>
      <c r="AL165" s="35"/>
    </row>
    <row r="166" spans="1:38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48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6"/>
      <c r="AE166" s="36"/>
      <c r="AF166"/>
      <c r="AG166"/>
      <c r="AI166" s="36"/>
      <c r="AJ166"/>
      <c r="AK166" s="35"/>
      <c r="AL166" s="35"/>
    </row>
    <row r="167" spans="1:38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48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6"/>
      <c r="AE167" s="36"/>
      <c r="AF167"/>
      <c r="AG167"/>
      <c r="AI167" s="36"/>
      <c r="AJ167"/>
      <c r="AK167" s="35"/>
      <c r="AL167" s="35"/>
    </row>
    <row r="168" spans="1:38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48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6"/>
      <c r="AE168" s="36"/>
      <c r="AF168"/>
      <c r="AG168"/>
      <c r="AI168" s="36"/>
      <c r="AJ168"/>
      <c r="AK168" s="35"/>
      <c r="AL168" s="35"/>
    </row>
    <row r="169" spans="1:38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48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6"/>
      <c r="AE169" s="36"/>
      <c r="AF169"/>
      <c r="AG169"/>
      <c r="AI169" s="36"/>
      <c r="AJ169"/>
      <c r="AK169" s="35"/>
      <c r="AL169" s="35"/>
    </row>
    <row r="170" spans="1:38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48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6"/>
      <c r="AE170" s="36"/>
      <c r="AF170"/>
      <c r="AG170"/>
      <c r="AI170" s="36"/>
      <c r="AJ170"/>
      <c r="AK170" s="35"/>
      <c r="AL170" s="35"/>
    </row>
    <row r="171" spans="1:38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48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6"/>
      <c r="AE171" s="36"/>
      <c r="AF171"/>
      <c r="AG171"/>
      <c r="AI171" s="36"/>
      <c r="AJ171"/>
      <c r="AK171" s="35"/>
      <c r="AL171" s="35"/>
    </row>
    <row r="172" spans="1:38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48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6"/>
      <c r="AE172" s="36"/>
      <c r="AF172"/>
      <c r="AG172"/>
      <c r="AI172" s="36"/>
      <c r="AJ172"/>
      <c r="AK172" s="35"/>
      <c r="AL172" s="35"/>
    </row>
    <row r="173" spans="1:38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48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6"/>
      <c r="AE173" s="36"/>
      <c r="AF173"/>
      <c r="AG173"/>
      <c r="AI173" s="36"/>
      <c r="AJ173"/>
      <c r="AK173" s="35"/>
      <c r="AL173" s="35"/>
    </row>
    <row r="174" spans="1:38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48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6"/>
      <c r="AE174" s="36"/>
      <c r="AF174"/>
      <c r="AG174"/>
      <c r="AI174" s="36"/>
      <c r="AJ174"/>
      <c r="AK174" s="35"/>
      <c r="AL174" s="35"/>
    </row>
    <row r="175" spans="1:38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48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6"/>
      <c r="AE175" s="36"/>
      <c r="AF175"/>
      <c r="AG175"/>
      <c r="AI175" s="36"/>
      <c r="AJ175"/>
      <c r="AK175" s="35"/>
      <c r="AL175" s="35"/>
    </row>
    <row r="176" spans="1:38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48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6"/>
      <c r="AE176" s="36"/>
      <c r="AF176"/>
      <c r="AG176"/>
      <c r="AI176" s="36"/>
      <c r="AJ176"/>
      <c r="AK176" s="35"/>
      <c r="AL176" s="35"/>
    </row>
    <row r="177" spans="1:38" s="35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48"/>
      <c r="AD177" s="36"/>
      <c r="AE177" s="36"/>
      <c r="AF177"/>
      <c r="AG177"/>
      <c r="AH177" s="36"/>
      <c r="AI177" s="36"/>
      <c r="AJ177"/>
    </row>
    <row r="178" spans="1:38" s="35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48"/>
      <c r="AD178" s="36"/>
      <c r="AE178" s="36"/>
      <c r="AF178"/>
      <c r="AG178"/>
      <c r="AH178" s="36"/>
      <c r="AI178" s="36"/>
      <c r="AJ178"/>
    </row>
    <row r="179" spans="1:38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48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6"/>
      <c r="AE179" s="36"/>
      <c r="AF179"/>
      <c r="AG179"/>
      <c r="AI179" s="36"/>
      <c r="AJ179"/>
      <c r="AK179" s="35"/>
      <c r="AL179" s="35"/>
    </row>
    <row r="180" spans="1:38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48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6"/>
      <c r="AE180" s="36"/>
      <c r="AF180"/>
      <c r="AG180"/>
      <c r="AI180" s="36"/>
      <c r="AJ180"/>
      <c r="AK180" s="35"/>
      <c r="AL180" s="35"/>
    </row>
    <row r="181" spans="1:38" s="35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48"/>
      <c r="AD181" s="36"/>
      <c r="AE181" s="36"/>
      <c r="AF181"/>
      <c r="AG181"/>
      <c r="AH181" s="36"/>
      <c r="AI181" s="36"/>
      <c r="AJ181"/>
    </row>
    <row r="182" spans="1:38" s="35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48"/>
      <c r="AD182" s="36"/>
      <c r="AE182" s="36"/>
      <c r="AF182"/>
      <c r="AG182"/>
      <c r="AH182" s="36"/>
      <c r="AI182" s="36"/>
      <c r="AJ182"/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48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48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48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48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48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4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48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48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48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48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48"/>
      <c r="AD193" s="36"/>
      <c r="AE193" s="36"/>
      <c r="AF193"/>
      <c r="AG193"/>
      <c r="AH193" s="41"/>
      <c r="AI193" s="36"/>
      <c r="AJ193"/>
    </row>
    <row r="194" spans="1:38" s="35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48"/>
      <c r="AD194" s="36"/>
      <c r="AE194" s="36"/>
      <c r="AF194"/>
      <c r="AG194"/>
      <c r="AH194" s="41"/>
      <c r="AI194" s="36"/>
      <c r="AJ194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s="35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AD196" s="36"/>
      <c r="AE196" s="36"/>
      <c r="AF196"/>
      <c r="AG196"/>
      <c r="AH196" s="41"/>
      <c r="AI196" s="36"/>
      <c r="AJ196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28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28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28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2022-09-16T09:10:37Z</dcterms:modified>
</cp:coreProperties>
</file>