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gut\FDAS\"/>
    </mc:Choice>
  </mc:AlternateContent>
  <xr:revisionPtr revIDLastSave="0" documentId="13_ncr:1_{F5340955-C385-47C9-A688-9BCC5AE9689E}" xr6:coauthVersionLast="45" xr6:coauthVersionMax="45" xr10:uidLastSave="{00000000-0000-0000-0000-000000000000}"/>
  <bookViews>
    <workbookView xWindow="-120" yWindow="-120" windowWidth="29040" windowHeight="1584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87" i="8" l="1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S188" i="8" s="1"/>
  <c r="R188" i="8"/>
  <c r="T188" i="8" s="1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S189" i="8" s="1"/>
  <c r="R189" i="8"/>
  <c r="T189" i="8" s="1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R209" i="8"/>
  <c r="S209" i="8"/>
  <c r="T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R210" i="8"/>
  <c r="S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R211" i="8"/>
  <c r="S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S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R214" i="8"/>
  <c r="S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Q215" i="8"/>
  <c r="R215" i="8"/>
  <c r="S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S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R218" i="8"/>
  <c r="S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R219" i="8"/>
  <c r="S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R220" i="8"/>
  <c r="S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S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R222" i="8"/>
  <c r="S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R224" i="8"/>
  <c r="S224" i="8"/>
  <c r="T224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U187" i="2"/>
  <c r="V187" i="2"/>
  <c r="W187" i="2"/>
  <c r="X187" i="2"/>
  <c r="AA187" i="2" s="1"/>
  <c r="Y187" i="2"/>
  <c r="AB187" i="2" s="1"/>
  <c r="Z187" i="2"/>
  <c r="AC187" i="2"/>
  <c r="U188" i="2"/>
  <c r="V188" i="2"/>
  <c r="W188" i="2"/>
  <c r="AC188" i="2" s="1"/>
  <c r="X188" i="2"/>
  <c r="AA188" i="2" s="1"/>
  <c r="Y188" i="2"/>
  <c r="Z188" i="2"/>
  <c r="AB188" i="2"/>
  <c r="U189" i="2"/>
  <c r="V189" i="2"/>
  <c r="W189" i="2"/>
  <c r="X189" i="2"/>
  <c r="AA189" i="2" s="1"/>
  <c r="Y189" i="2"/>
  <c r="Z189" i="2"/>
  <c r="U190" i="2"/>
  <c r="AA190" i="2" s="1"/>
  <c r="V190" i="2"/>
  <c r="W190" i="2"/>
  <c r="X190" i="2"/>
  <c r="Y190" i="2"/>
  <c r="AB190" i="2" s="1"/>
  <c r="Z190" i="2"/>
  <c r="AC190" i="2"/>
  <c r="U191" i="2"/>
  <c r="V191" i="2"/>
  <c r="AB191" i="2" s="1"/>
  <c r="W191" i="2"/>
  <c r="X191" i="2"/>
  <c r="Y191" i="2"/>
  <c r="Z191" i="2"/>
  <c r="AC191" i="2" s="1"/>
  <c r="U192" i="2"/>
  <c r="V192" i="2"/>
  <c r="W192" i="2"/>
  <c r="X192" i="2"/>
  <c r="Y192" i="2"/>
  <c r="Z192" i="2"/>
  <c r="AA192" i="2"/>
  <c r="U193" i="2"/>
  <c r="V193" i="2"/>
  <c r="W193" i="2"/>
  <c r="X193" i="2"/>
  <c r="Y193" i="2"/>
  <c r="Z193" i="2"/>
  <c r="U194" i="2"/>
  <c r="AA194" i="2" s="1"/>
  <c r="V194" i="2"/>
  <c r="W194" i="2"/>
  <c r="X194" i="2"/>
  <c r="Y194" i="2"/>
  <c r="AB194" i="2" s="1"/>
  <c r="Z194" i="2"/>
  <c r="AC194" i="2" s="1"/>
  <c r="U195" i="2"/>
  <c r="V195" i="2"/>
  <c r="AB195" i="2" s="1"/>
  <c r="W195" i="2"/>
  <c r="AC195" i="2" s="1"/>
  <c r="X195" i="2"/>
  <c r="AA195" i="2" s="1"/>
  <c r="Y195" i="2"/>
  <c r="Z195" i="2"/>
  <c r="U196" i="2"/>
  <c r="V196" i="2"/>
  <c r="AB196" i="2" s="1"/>
  <c r="W196" i="2"/>
  <c r="X196" i="2"/>
  <c r="Y196" i="2"/>
  <c r="Z196" i="2"/>
  <c r="AA196" i="2"/>
  <c r="U197" i="2"/>
  <c r="V197" i="2"/>
  <c r="AB197" i="2" s="1"/>
  <c r="W197" i="2"/>
  <c r="X197" i="2"/>
  <c r="Y197" i="2"/>
  <c r="Z197" i="2"/>
  <c r="AC197" i="2" s="1"/>
  <c r="AA197" i="2"/>
  <c r="U198" i="2"/>
  <c r="V198" i="2"/>
  <c r="W198" i="2"/>
  <c r="X198" i="2"/>
  <c r="Y198" i="2"/>
  <c r="AB198" i="2" s="1"/>
  <c r="Z198" i="2"/>
  <c r="AC198" i="2"/>
  <c r="U199" i="2"/>
  <c r="V199" i="2"/>
  <c r="AB199" i="2" s="1"/>
  <c r="W199" i="2"/>
  <c r="X199" i="2"/>
  <c r="AA199" i="2" s="1"/>
  <c r="Y199" i="2"/>
  <c r="Z199" i="2"/>
  <c r="U200" i="2"/>
  <c r="AA200" i="2" s="1"/>
  <c r="V200" i="2"/>
  <c r="W200" i="2"/>
  <c r="X200" i="2"/>
  <c r="Y200" i="2"/>
  <c r="Z200" i="2"/>
  <c r="U201" i="2"/>
  <c r="V201" i="2"/>
  <c r="AB201" i="2" s="1"/>
  <c r="W201" i="2"/>
  <c r="X201" i="2"/>
  <c r="Y201" i="2"/>
  <c r="Z201" i="2"/>
  <c r="AC201" i="2" s="1"/>
  <c r="U202" i="2"/>
  <c r="V202" i="2"/>
  <c r="W202" i="2"/>
  <c r="X202" i="2"/>
  <c r="Y202" i="2"/>
  <c r="AB202" i="2" s="1"/>
  <c r="Z202" i="2"/>
  <c r="AC202" i="2" s="1"/>
  <c r="U203" i="2"/>
  <c r="V203" i="2"/>
  <c r="AB203" i="2" s="1"/>
  <c r="W203" i="2"/>
  <c r="X203" i="2"/>
  <c r="Y203" i="2"/>
  <c r="Z203" i="2"/>
  <c r="U204" i="2"/>
  <c r="V204" i="2"/>
  <c r="AB204" i="2" s="1"/>
  <c r="W204" i="2"/>
  <c r="X204" i="2"/>
  <c r="Y204" i="2"/>
  <c r="Z204" i="2"/>
  <c r="AA204" i="2"/>
  <c r="U205" i="2"/>
  <c r="V205" i="2"/>
  <c r="W205" i="2"/>
  <c r="X205" i="2"/>
  <c r="Y205" i="2"/>
  <c r="Z205" i="2"/>
  <c r="U206" i="2"/>
  <c r="AA206" i="2" s="1"/>
  <c r="V206" i="2"/>
  <c r="W206" i="2"/>
  <c r="X206" i="2"/>
  <c r="Y206" i="2"/>
  <c r="AB206" i="2" s="1"/>
  <c r="Z206" i="2"/>
  <c r="AC206" i="2" s="1"/>
  <c r="U207" i="2"/>
  <c r="V207" i="2"/>
  <c r="AB207" i="2" s="1"/>
  <c r="W207" i="2"/>
  <c r="X207" i="2"/>
  <c r="AA207" i="2" s="1"/>
  <c r="Y207" i="2"/>
  <c r="Z207" i="2"/>
  <c r="U208" i="2"/>
  <c r="V208" i="2"/>
  <c r="W208" i="2"/>
  <c r="AC208" i="2" s="1"/>
  <c r="X208" i="2"/>
  <c r="Y208" i="2"/>
  <c r="Z208" i="2"/>
  <c r="AA208" i="2"/>
  <c r="U209" i="2"/>
  <c r="V209" i="2"/>
  <c r="W209" i="2"/>
  <c r="X209" i="2"/>
  <c r="Y209" i="2"/>
  <c r="Z209" i="2"/>
  <c r="AC209" i="2" s="1"/>
  <c r="U210" i="2"/>
  <c r="V210" i="2"/>
  <c r="W210" i="2"/>
  <c r="X210" i="2"/>
  <c r="Y210" i="2"/>
  <c r="Z210" i="2"/>
  <c r="AC210" i="2" s="1"/>
  <c r="U211" i="2"/>
  <c r="V211" i="2"/>
  <c r="W211" i="2"/>
  <c r="AC211" i="2" s="1"/>
  <c r="X211" i="2"/>
  <c r="AA211" i="2" s="1"/>
  <c r="Y211" i="2"/>
  <c r="Z211" i="2"/>
  <c r="AB211" i="2"/>
  <c r="U212" i="2"/>
  <c r="AA212" i="2" s="1"/>
  <c r="V212" i="2"/>
  <c r="W212" i="2"/>
  <c r="X212" i="2"/>
  <c r="Y212" i="2"/>
  <c r="Z212" i="2"/>
  <c r="U213" i="2"/>
  <c r="AA213" i="2" s="1"/>
  <c r="V213" i="2"/>
  <c r="W213" i="2"/>
  <c r="X213" i="2"/>
  <c r="Y213" i="2"/>
  <c r="Z213" i="2"/>
  <c r="AC213" i="2" s="1"/>
  <c r="U214" i="2"/>
  <c r="V214" i="2"/>
  <c r="W214" i="2"/>
  <c r="X214" i="2"/>
  <c r="Y214" i="2"/>
  <c r="AB214" i="2" s="1"/>
  <c r="Z214" i="2"/>
  <c r="AC214" i="2"/>
  <c r="U215" i="2"/>
  <c r="V215" i="2"/>
  <c r="AB215" i="2" s="1"/>
  <c r="W215" i="2"/>
  <c r="X215" i="2"/>
  <c r="AA215" i="2" s="1"/>
  <c r="Y215" i="2"/>
  <c r="Z215" i="2"/>
  <c r="U216" i="2"/>
  <c r="AA216" i="2" s="1"/>
  <c r="V216" i="2"/>
  <c r="W216" i="2"/>
  <c r="AC216" i="2" s="1"/>
  <c r="X216" i="2"/>
  <c r="Y216" i="2"/>
  <c r="Z216" i="2"/>
  <c r="U217" i="2"/>
  <c r="V217" i="2"/>
  <c r="AB217" i="2" s="1"/>
  <c r="W217" i="2"/>
  <c r="X217" i="2"/>
  <c r="Y217" i="2"/>
  <c r="Z217" i="2"/>
  <c r="AC217" i="2" s="1"/>
  <c r="U218" i="2"/>
  <c r="V218" i="2"/>
  <c r="W218" i="2"/>
  <c r="X218" i="2"/>
  <c r="Y218" i="2"/>
  <c r="AB218" i="2" s="1"/>
  <c r="Z218" i="2"/>
  <c r="AC218" i="2" s="1"/>
  <c r="U219" i="2"/>
  <c r="V219" i="2"/>
  <c r="W219" i="2"/>
  <c r="X219" i="2"/>
  <c r="Y219" i="2"/>
  <c r="AB219" i="2" s="1"/>
  <c r="Z219" i="2"/>
  <c r="U220" i="2"/>
  <c r="V220" i="2"/>
  <c r="AB220" i="2" s="1"/>
  <c r="W220" i="2"/>
  <c r="X220" i="2"/>
  <c r="Y220" i="2"/>
  <c r="Z220" i="2"/>
  <c r="AA220" i="2"/>
  <c r="U221" i="2"/>
  <c r="V221" i="2"/>
  <c r="W221" i="2"/>
  <c r="X221" i="2"/>
  <c r="Y221" i="2"/>
  <c r="Z221" i="2"/>
  <c r="U222" i="2"/>
  <c r="AA222" i="2" s="1"/>
  <c r="V222" i="2"/>
  <c r="W222" i="2"/>
  <c r="X222" i="2"/>
  <c r="Y222" i="2"/>
  <c r="AB222" i="2" s="1"/>
  <c r="Z222" i="2"/>
  <c r="AC222" i="2"/>
  <c r="U223" i="2"/>
  <c r="V223" i="2"/>
  <c r="AB223" i="2" s="1"/>
  <c r="W223" i="2"/>
  <c r="X223" i="2"/>
  <c r="AA223" i="2" s="1"/>
  <c r="Y223" i="2"/>
  <c r="Z223" i="2"/>
  <c r="U224" i="2"/>
  <c r="V224" i="2"/>
  <c r="W224" i="2"/>
  <c r="AC224" i="2" s="1"/>
  <c r="X224" i="2"/>
  <c r="Y224" i="2"/>
  <c r="Z224" i="2"/>
  <c r="AA224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N192" i="2" s="1"/>
  <c r="F192" i="2"/>
  <c r="G192" i="2"/>
  <c r="H192" i="2"/>
  <c r="I192" i="2"/>
  <c r="J192" i="2"/>
  <c r="K192" i="2"/>
  <c r="L192" i="2"/>
  <c r="M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E199" i="2"/>
  <c r="N199" i="2" s="1"/>
  <c r="F199" i="2"/>
  <c r="G199" i="2"/>
  <c r="H199" i="2"/>
  <c r="I199" i="2"/>
  <c r="J199" i="2"/>
  <c r="K199" i="2"/>
  <c r="L199" i="2"/>
  <c r="M199" i="2"/>
  <c r="O199" i="2"/>
  <c r="P199" i="2"/>
  <c r="E200" i="2"/>
  <c r="N200" i="2" s="1"/>
  <c r="F200" i="2"/>
  <c r="G200" i="2"/>
  <c r="H200" i="2"/>
  <c r="I200" i="2"/>
  <c r="J200" i="2"/>
  <c r="K200" i="2"/>
  <c r="L200" i="2"/>
  <c r="M200" i="2"/>
  <c r="O200" i="2"/>
  <c r="P200" i="2"/>
  <c r="E201" i="2"/>
  <c r="N201" i="2" s="1"/>
  <c r="F201" i="2"/>
  <c r="G201" i="2"/>
  <c r="H201" i="2"/>
  <c r="I201" i="2"/>
  <c r="J201" i="2"/>
  <c r="K201" i="2"/>
  <c r="L201" i="2"/>
  <c r="M201" i="2"/>
  <c r="O201" i="2"/>
  <c r="P201" i="2"/>
  <c r="E202" i="2"/>
  <c r="N202" i="2" s="1"/>
  <c r="F202" i="2"/>
  <c r="G202" i="2"/>
  <c r="H202" i="2"/>
  <c r="I202" i="2"/>
  <c r="J202" i="2"/>
  <c r="K202" i="2"/>
  <c r="L202" i="2"/>
  <c r="M202" i="2"/>
  <c r="O202" i="2"/>
  <c r="P202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E204" i="2"/>
  <c r="N204" i="2" s="1"/>
  <c r="F204" i="2"/>
  <c r="G204" i="2"/>
  <c r="H204" i="2"/>
  <c r="I204" i="2"/>
  <c r="J204" i="2"/>
  <c r="K204" i="2"/>
  <c r="L204" i="2"/>
  <c r="M204" i="2"/>
  <c r="O204" i="2"/>
  <c r="P204" i="2"/>
  <c r="E205" i="2"/>
  <c r="N205" i="2" s="1"/>
  <c r="F205" i="2"/>
  <c r="G205" i="2"/>
  <c r="H205" i="2"/>
  <c r="I205" i="2"/>
  <c r="J205" i="2"/>
  <c r="K205" i="2"/>
  <c r="L205" i="2"/>
  <c r="M205" i="2"/>
  <c r="O205" i="2"/>
  <c r="P205" i="2"/>
  <c r="E206" i="2"/>
  <c r="N206" i="2" s="1"/>
  <c r="F206" i="2"/>
  <c r="G206" i="2"/>
  <c r="H206" i="2"/>
  <c r="I206" i="2"/>
  <c r="J206" i="2"/>
  <c r="K206" i="2"/>
  <c r="L206" i="2"/>
  <c r="M206" i="2"/>
  <c r="O206" i="2"/>
  <c r="P206" i="2"/>
  <c r="E207" i="2"/>
  <c r="N207" i="2" s="1"/>
  <c r="F207" i="2"/>
  <c r="G207" i="2"/>
  <c r="H207" i="2"/>
  <c r="I207" i="2"/>
  <c r="J207" i="2"/>
  <c r="K207" i="2"/>
  <c r="L207" i="2"/>
  <c r="M207" i="2"/>
  <c r="O207" i="2"/>
  <c r="P207" i="2"/>
  <c r="E208" i="2"/>
  <c r="N208" i="2" s="1"/>
  <c r="F208" i="2"/>
  <c r="G208" i="2"/>
  <c r="H208" i="2"/>
  <c r="I208" i="2"/>
  <c r="J208" i="2"/>
  <c r="K208" i="2"/>
  <c r="L208" i="2"/>
  <c r="M208" i="2"/>
  <c r="O208" i="2"/>
  <c r="P208" i="2"/>
  <c r="E209" i="2"/>
  <c r="N209" i="2" s="1"/>
  <c r="F209" i="2"/>
  <c r="G209" i="2"/>
  <c r="H209" i="2"/>
  <c r="I209" i="2"/>
  <c r="J209" i="2"/>
  <c r="K209" i="2"/>
  <c r="L209" i="2"/>
  <c r="M209" i="2"/>
  <c r="O209" i="2"/>
  <c r="P209" i="2"/>
  <c r="E210" i="2"/>
  <c r="N210" i="2" s="1"/>
  <c r="F210" i="2"/>
  <c r="G210" i="2"/>
  <c r="H210" i="2"/>
  <c r="I210" i="2"/>
  <c r="J210" i="2"/>
  <c r="K210" i="2"/>
  <c r="L210" i="2"/>
  <c r="M210" i="2"/>
  <c r="O210" i="2"/>
  <c r="P210" i="2"/>
  <c r="E211" i="2"/>
  <c r="N211" i="2" s="1"/>
  <c r="F211" i="2"/>
  <c r="G211" i="2"/>
  <c r="H211" i="2"/>
  <c r="I211" i="2"/>
  <c r="J211" i="2"/>
  <c r="K211" i="2"/>
  <c r="L211" i="2"/>
  <c r="M211" i="2"/>
  <c r="O211" i="2"/>
  <c r="P211" i="2"/>
  <c r="E212" i="2"/>
  <c r="N212" i="2" s="1"/>
  <c r="F212" i="2"/>
  <c r="G212" i="2"/>
  <c r="H212" i="2"/>
  <c r="I212" i="2"/>
  <c r="J212" i="2"/>
  <c r="K212" i="2"/>
  <c r="L212" i="2"/>
  <c r="M212" i="2"/>
  <c r="O212" i="2"/>
  <c r="P212" i="2"/>
  <c r="E213" i="2"/>
  <c r="N213" i="2" s="1"/>
  <c r="F213" i="2"/>
  <c r="G213" i="2"/>
  <c r="H213" i="2"/>
  <c r="I213" i="2"/>
  <c r="J213" i="2"/>
  <c r="K213" i="2"/>
  <c r="L213" i="2"/>
  <c r="M213" i="2"/>
  <c r="O213" i="2"/>
  <c r="P213" i="2"/>
  <c r="E214" i="2"/>
  <c r="N214" i="2" s="1"/>
  <c r="F214" i="2"/>
  <c r="G214" i="2"/>
  <c r="H214" i="2"/>
  <c r="I214" i="2"/>
  <c r="J214" i="2"/>
  <c r="K214" i="2"/>
  <c r="L214" i="2"/>
  <c r="M214" i="2"/>
  <c r="O214" i="2"/>
  <c r="P214" i="2"/>
  <c r="E215" i="2"/>
  <c r="N215" i="2" s="1"/>
  <c r="F215" i="2"/>
  <c r="G215" i="2"/>
  <c r="H215" i="2"/>
  <c r="I215" i="2"/>
  <c r="J215" i="2"/>
  <c r="K215" i="2"/>
  <c r="L215" i="2"/>
  <c r="M215" i="2"/>
  <c r="O215" i="2"/>
  <c r="P215" i="2"/>
  <c r="E216" i="2"/>
  <c r="N216" i="2" s="1"/>
  <c r="F216" i="2"/>
  <c r="G216" i="2"/>
  <c r="H216" i="2"/>
  <c r="I216" i="2"/>
  <c r="J216" i="2"/>
  <c r="K216" i="2"/>
  <c r="L216" i="2"/>
  <c r="M216" i="2"/>
  <c r="O216" i="2"/>
  <c r="P216" i="2"/>
  <c r="E217" i="2"/>
  <c r="N217" i="2" s="1"/>
  <c r="F217" i="2"/>
  <c r="G217" i="2"/>
  <c r="H217" i="2"/>
  <c r="I217" i="2"/>
  <c r="J217" i="2"/>
  <c r="K217" i="2"/>
  <c r="L217" i="2"/>
  <c r="M217" i="2"/>
  <c r="O217" i="2"/>
  <c r="P217" i="2"/>
  <c r="E218" i="2"/>
  <c r="N218" i="2" s="1"/>
  <c r="F218" i="2"/>
  <c r="G218" i="2"/>
  <c r="H218" i="2"/>
  <c r="I218" i="2"/>
  <c r="J218" i="2"/>
  <c r="K218" i="2"/>
  <c r="L218" i="2"/>
  <c r="M218" i="2"/>
  <c r="O218" i="2"/>
  <c r="P218" i="2"/>
  <c r="E219" i="2"/>
  <c r="N219" i="2" s="1"/>
  <c r="F219" i="2"/>
  <c r="G219" i="2"/>
  <c r="H219" i="2"/>
  <c r="I219" i="2"/>
  <c r="J219" i="2"/>
  <c r="K219" i="2"/>
  <c r="L219" i="2"/>
  <c r="M219" i="2"/>
  <c r="O219" i="2"/>
  <c r="P219" i="2"/>
  <c r="E220" i="2"/>
  <c r="N220" i="2" s="1"/>
  <c r="F220" i="2"/>
  <c r="G220" i="2"/>
  <c r="H220" i="2"/>
  <c r="I220" i="2"/>
  <c r="J220" i="2"/>
  <c r="K220" i="2"/>
  <c r="L220" i="2"/>
  <c r="M220" i="2"/>
  <c r="O220" i="2"/>
  <c r="P220" i="2"/>
  <c r="E221" i="2"/>
  <c r="N221" i="2" s="1"/>
  <c r="F221" i="2"/>
  <c r="G221" i="2"/>
  <c r="H221" i="2"/>
  <c r="I221" i="2"/>
  <c r="J221" i="2"/>
  <c r="K221" i="2"/>
  <c r="L221" i="2"/>
  <c r="M221" i="2"/>
  <c r="O221" i="2"/>
  <c r="P221" i="2"/>
  <c r="E222" i="2"/>
  <c r="N222" i="2" s="1"/>
  <c r="F222" i="2"/>
  <c r="G222" i="2"/>
  <c r="H222" i="2"/>
  <c r="I222" i="2"/>
  <c r="J222" i="2"/>
  <c r="K222" i="2"/>
  <c r="L222" i="2"/>
  <c r="M222" i="2"/>
  <c r="O222" i="2"/>
  <c r="P222" i="2"/>
  <c r="E223" i="2"/>
  <c r="N223" i="2" s="1"/>
  <c r="F223" i="2"/>
  <c r="G223" i="2"/>
  <c r="H223" i="2"/>
  <c r="I223" i="2"/>
  <c r="J223" i="2"/>
  <c r="K223" i="2"/>
  <c r="L223" i="2"/>
  <c r="M223" i="2"/>
  <c r="O223" i="2"/>
  <c r="P223" i="2"/>
  <c r="E224" i="2"/>
  <c r="N224" i="2" s="1"/>
  <c r="F224" i="2"/>
  <c r="G224" i="2"/>
  <c r="H224" i="2"/>
  <c r="I224" i="2"/>
  <c r="J224" i="2"/>
  <c r="K224" i="2"/>
  <c r="L224" i="2"/>
  <c r="M224" i="2"/>
  <c r="O224" i="2"/>
  <c r="P224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AB224" i="2" l="1"/>
  <c r="AC221" i="2"/>
  <c r="AB221" i="2"/>
  <c r="AA219" i="2"/>
  <c r="AA217" i="2"/>
  <c r="AC215" i="2"/>
  <c r="AC212" i="2"/>
  <c r="AB210" i="2"/>
  <c r="AA210" i="2"/>
  <c r="AB208" i="2"/>
  <c r="AC205" i="2"/>
  <c r="AB205" i="2"/>
  <c r="AA203" i="2"/>
  <c r="AA201" i="2"/>
  <c r="AC199" i="2"/>
  <c r="AC193" i="2"/>
  <c r="AB193" i="2"/>
  <c r="AB192" i="2"/>
  <c r="AA221" i="2"/>
  <c r="AC219" i="2"/>
  <c r="AA214" i="2"/>
  <c r="AB212" i="2"/>
  <c r="AB209" i="2"/>
  <c r="AA205" i="2"/>
  <c r="AC203" i="2"/>
  <c r="AC200" i="2"/>
  <c r="AA198" i="2"/>
  <c r="AA193" i="2"/>
  <c r="AA191" i="2"/>
  <c r="AC189" i="2"/>
  <c r="AB189" i="2"/>
  <c r="AC223" i="2"/>
  <c r="AC220" i="2"/>
  <c r="AA218" i="2"/>
  <c r="AB216" i="2"/>
  <c r="AB213" i="2"/>
  <c r="AA209" i="2"/>
  <c r="AC207" i="2"/>
  <c r="AC204" i="2"/>
  <c r="AA202" i="2"/>
  <c r="AB200" i="2"/>
  <c r="AC196" i="2"/>
  <c r="AC192" i="2"/>
  <c r="D5" i="8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S37" i="8" s="1"/>
  <c r="R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S41" i="8" s="1"/>
  <c r="R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S42" i="8" s="1"/>
  <c r="R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S43" i="8" s="1"/>
  <c r="R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S44" i="8" s="1"/>
  <c r="R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S45" i="8" s="1"/>
  <c r="R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S46" i="8" s="1"/>
  <c r="R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S47" i="8" s="1"/>
  <c r="R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S48" i="8" s="1"/>
  <c r="R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S49" i="8" s="1"/>
  <c r="R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S50" i="8" s="1"/>
  <c r="R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S51" i="8" s="1"/>
  <c r="R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S52" i="8" s="1"/>
  <c r="R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S53" i="8" s="1"/>
  <c r="R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S54" i="8" s="1"/>
  <c r="R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S55" i="8" s="1"/>
  <c r="R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S56" i="8" s="1"/>
  <c r="R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S57" i="8" s="1"/>
  <c r="R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S58" i="8" s="1"/>
  <c r="R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S59" i="8" s="1"/>
  <c r="R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S60" i="8" s="1"/>
  <c r="R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S61" i="8" s="1"/>
  <c r="R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S62" i="8" s="1"/>
  <c r="R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S63" i="8" s="1"/>
  <c r="R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S64" i="8" s="1"/>
  <c r="R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S65" i="8" s="1"/>
  <c r="R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S66" i="8" s="1"/>
  <c r="R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S67" i="8" s="1"/>
  <c r="R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S68" i="8" s="1"/>
  <c r="R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S69" i="8" s="1"/>
  <c r="R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S70" i="8" s="1"/>
  <c r="R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S71" i="8" s="1"/>
  <c r="R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S72" i="8" s="1"/>
  <c r="R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S73" i="8" s="1"/>
  <c r="R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S74" i="8" s="1"/>
  <c r="R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S75" i="8" s="1"/>
  <c r="R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S76" i="8" s="1"/>
  <c r="R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S77" i="8" s="1"/>
  <c r="R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S78" i="8" s="1"/>
  <c r="R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S79" i="8" s="1"/>
  <c r="R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S80" i="8" s="1"/>
  <c r="R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S81" i="8" s="1"/>
  <c r="R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S82" i="8" s="1"/>
  <c r="R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S83" i="8" s="1"/>
  <c r="R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S84" i="8" s="1"/>
  <c r="R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S85" i="8" s="1"/>
  <c r="R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S86" i="8" s="1"/>
  <c r="R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S87" i="8" s="1"/>
  <c r="R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S88" i="8" s="1"/>
  <c r="R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S89" i="8" s="1"/>
  <c r="R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S90" i="8" s="1"/>
  <c r="R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S91" i="8" s="1"/>
  <c r="R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S92" i="8" s="1"/>
  <c r="R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S93" i="8" s="1"/>
  <c r="R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S94" i="8" s="1"/>
  <c r="R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S95" i="8" s="1"/>
  <c r="R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S96" i="8" s="1"/>
  <c r="R96" i="8"/>
  <c r="T96" i="8" s="1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S97" i="8" s="1"/>
  <c r="R97" i="8"/>
  <c r="T97" i="8" s="1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S98" i="8" s="1"/>
  <c r="R98" i="8"/>
  <c r="T98" i="8" s="1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S99" i="8" s="1"/>
  <c r="R99" i="8"/>
  <c r="T99" i="8" s="1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S100" i="8" s="1"/>
  <c r="R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S101" i="8" s="1"/>
  <c r="R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S102" i="8" s="1"/>
  <c r="R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S103" i="8" s="1"/>
  <c r="R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T104" i="8" s="1"/>
  <c r="Q104" i="8"/>
  <c r="S104" i="8" s="1"/>
  <c r="R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S105" i="8" s="1"/>
  <c r="R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S106" i="8" s="1"/>
  <c r="R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S107" i="8" s="1"/>
  <c r="R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S108" i="8" s="1"/>
  <c r="R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S109" i="8" s="1"/>
  <c r="R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T110" i="8" s="1"/>
  <c r="Q110" i="8"/>
  <c r="S110" i="8" s="1"/>
  <c r="R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S111" i="8" s="1"/>
  <c r="R111" i="8"/>
  <c r="T111" i="8" s="1"/>
  <c r="D112" i="8"/>
  <c r="E112" i="8"/>
  <c r="F112" i="8"/>
  <c r="G112" i="8"/>
  <c r="H112" i="8"/>
  <c r="I112" i="8"/>
  <c r="J112" i="8"/>
  <c r="K112" i="8"/>
  <c r="L112" i="8"/>
  <c r="M112" i="8"/>
  <c r="O112" i="8"/>
  <c r="P112" i="8"/>
  <c r="T112" i="8" s="1"/>
  <c r="Q112" i="8"/>
  <c r="S112" i="8" s="1"/>
  <c r="R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S113" i="8" s="1"/>
  <c r="R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T114" i="8" s="1"/>
  <c r="Q114" i="8"/>
  <c r="S114" i="8" s="1"/>
  <c r="R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S115" i="8" s="1"/>
  <c r="R115" i="8"/>
  <c r="T115" i="8" s="1"/>
  <c r="D116" i="8"/>
  <c r="E116" i="8"/>
  <c r="F116" i="8"/>
  <c r="G116" i="8"/>
  <c r="H116" i="8"/>
  <c r="I116" i="8"/>
  <c r="J116" i="8"/>
  <c r="K116" i="8"/>
  <c r="L116" i="8"/>
  <c r="M116" i="8"/>
  <c r="O116" i="8"/>
  <c r="P116" i="8"/>
  <c r="T116" i="8" s="1"/>
  <c r="Q116" i="8"/>
  <c r="S116" i="8" s="1"/>
  <c r="R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S117" i="8" s="1"/>
  <c r="R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T118" i="8" s="1"/>
  <c r="Q118" i="8"/>
  <c r="S118" i="8" s="1"/>
  <c r="R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S119" i="8" s="1"/>
  <c r="R119" i="8"/>
  <c r="T119" i="8" s="1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S120" i="8" s="1"/>
  <c r="R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S121" i="8" s="1"/>
  <c r="R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T122" i="8" s="1"/>
  <c r="Q122" i="8"/>
  <c r="S122" i="8" s="1"/>
  <c r="R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S123" i="8" s="1"/>
  <c r="R123" i="8"/>
  <c r="T123" i="8" s="1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S124" i="8" s="1"/>
  <c r="R124" i="8"/>
  <c r="T124" i="8" s="1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T159" i="8" s="1"/>
  <c r="S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T160" i="8" s="1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T161" i="8" s="1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T162" i="8" s="1"/>
  <c r="S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T163" i="8" s="1"/>
  <c r="S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T164" i="8" s="1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T165" i="8" s="1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T166" i="8" s="1"/>
  <c r="S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T167" i="8" s="1"/>
  <c r="S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T168" i="8" s="1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T169" i="8" s="1"/>
  <c r="S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T170" i="8" s="1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T171" i="8" s="1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T172" i="8" s="1"/>
  <c r="S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T173" i="8" s="1"/>
  <c r="S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T174" i="8" s="1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T175" i="8" s="1"/>
  <c r="S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T176" i="8" s="1"/>
  <c r="S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T177" i="8" s="1"/>
  <c r="S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T178" i="8" s="1"/>
  <c r="S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T179" i="8" s="1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T180" i="8" s="1"/>
  <c r="S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T181" i="8" s="1"/>
  <c r="S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T182" i="8" s="1"/>
  <c r="S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Q183" i="8"/>
  <c r="R183" i="8"/>
  <c r="T183" i="8" s="1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T184" i="8" s="1"/>
  <c r="S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Q185" i="8"/>
  <c r="R185" i="8"/>
  <c r="T185" i="8" s="1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T186" i="8" s="1"/>
  <c r="S186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U5" i="2"/>
  <c r="V5" i="2"/>
  <c r="W5" i="2"/>
  <c r="AC5" i="2" s="1"/>
  <c r="X5" i="2"/>
  <c r="AA5" i="2" s="1"/>
  <c r="Y5" i="2"/>
  <c r="Z5" i="2"/>
  <c r="AB5" i="2"/>
  <c r="U6" i="2"/>
  <c r="V6" i="2"/>
  <c r="AB6" i="2" s="1"/>
  <c r="W6" i="2"/>
  <c r="AC6" i="2" s="1"/>
  <c r="X6" i="2"/>
  <c r="Y6" i="2"/>
  <c r="Z6" i="2"/>
  <c r="AA6" i="2"/>
  <c r="U7" i="2"/>
  <c r="AA7" i="2" s="1"/>
  <c r="V7" i="2"/>
  <c r="W7" i="2"/>
  <c r="X7" i="2"/>
  <c r="Y7" i="2"/>
  <c r="Z7" i="2"/>
  <c r="AC7" i="2" s="1"/>
  <c r="U8" i="2"/>
  <c r="AA8" i="2" s="1"/>
  <c r="V8" i="2"/>
  <c r="W8" i="2"/>
  <c r="X8" i="2"/>
  <c r="Y8" i="2"/>
  <c r="AB8" i="2" s="1"/>
  <c r="Z8" i="2"/>
  <c r="AC8" i="2"/>
  <c r="U9" i="2"/>
  <c r="V9" i="2"/>
  <c r="W9" i="2"/>
  <c r="AC9" i="2" s="1"/>
  <c r="X9" i="2"/>
  <c r="Y9" i="2"/>
  <c r="Z9" i="2"/>
  <c r="AA9" i="2"/>
  <c r="AB9" i="2"/>
  <c r="U10" i="2"/>
  <c r="V10" i="2"/>
  <c r="AB10" i="2" s="1"/>
  <c r="W10" i="2"/>
  <c r="X10" i="2"/>
  <c r="Y10" i="2"/>
  <c r="Z10" i="2"/>
  <c r="AA10" i="2"/>
  <c r="U11" i="2"/>
  <c r="AA11" i="2" s="1"/>
  <c r="V11" i="2"/>
  <c r="AB11" i="2" s="1"/>
  <c r="W11" i="2"/>
  <c r="X11" i="2"/>
  <c r="Y11" i="2"/>
  <c r="Z11" i="2"/>
  <c r="AC11" i="2"/>
  <c r="U12" i="2"/>
  <c r="V12" i="2"/>
  <c r="W12" i="2"/>
  <c r="X12" i="2"/>
  <c r="Y12" i="2"/>
  <c r="Z12" i="2"/>
  <c r="AB12" i="2"/>
  <c r="AC12" i="2"/>
  <c r="U13" i="2"/>
  <c r="V13" i="2"/>
  <c r="W13" i="2"/>
  <c r="AC13" i="2" s="1"/>
  <c r="X13" i="2"/>
  <c r="AA13" i="2" s="1"/>
  <c r="Y13" i="2"/>
  <c r="Z13" i="2"/>
  <c r="AB13" i="2"/>
  <c r="U14" i="2"/>
  <c r="V14" i="2"/>
  <c r="AB14" i="2" s="1"/>
  <c r="W14" i="2"/>
  <c r="AC14" i="2" s="1"/>
  <c r="X14" i="2"/>
  <c r="Y14" i="2"/>
  <c r="Z14" i="2"/>
  <c r="AA14" i="2"/>
  <c r="U15" i="2"/>
  <c r="AA15" i="2" s="1"/>
  <c r="V15" i="2"/>
  <c r="W15" i="2"/>
  <c r="X15" i="2"/>
  <c r="Y15" i="2"/>
  <c r="Z15" i="2"/>
  <c r="AC15" i="2" s="1"/>
  <c r="U16" i="2"/>
  <c r="AA16" i="2" s="1"/>
  <c r="V16" i="2"/>
  <c r="W16" i="2"/>
  <c r="X16" i="2"/>
  <c r="Y16" i="2"/>
  <c r="AB16" i="2" s="1"/>
  <c r="Z16" i="2"/>
  <c r="AC16" i="2"/>
  <c r="U17" i="2"/>
  <c r="V17" i="2"/>
  <c r="W17" i="2"/>
  <c r="AC17" i="2" s="1"/>
  <c r="X17" i="2"/>
  <c r="Y17" i="2"/>
  <c r="Z17" i="2"/>
  <c r="AA17" i="2"/>
  <c r="AB17" i="2"/>
  <c r="U18" i="2"/>
  <c r="V18" i="2"/>
  <c r="AB18" i="2" s="1"/>
  <c r="W18" i="2"/>
  <c r="X18" i="2"/>
  <c r="Y18" i="2"/>
  <c r="Z18" i="2"/>
  <c r="AA18" i="2"/>
  <c r="U19" i="2"/>
  <c r="AA19" i="2" s="1"/>
  <c r="V19" i="2"/>
  <c r="AB19" i="2" s="1"/>
  <c r="W19" i="2"/>
  <c r="X19" i="2"/>
  <c r="Y19" i="2"/>
  <c r="Z19" i="2"/>
  <c r="AC19" i="2"/>
  <c r="U20" i="2"/>
  <c r="V20" i="2"/>
  <c r="W20" i="2"/>
  <c r="X20" i="2"/>
  <c r="Y20" i="2"/>
  <c r="Z20" i="2"/>
  <c r="AB20" i="2"/>
  <c r="AC20" i="2"/>
  <c r="U21" i="2"/>
  <c r="V21" i="2"/>
  <c r="W21" i="2"/>
  <c r="AC21" i="2" s="1"/>
  <c r="X21" i="2"/>
  <c r="AA21" i="2" s="1"/>
  <c r="Y21" i="2"/>
  <c r="Z21" i="2"/>
  <c r="AB21" i="2"/>
  <c r="U22" i="2"/>
  <c r="V22" i="2"/>
  <c r="AB22" i="2" s="1"/>
  <c r="W22" i="2"/>
  <c r="AC22" i="2" s="1"/>
  <c r="X22" i="2"/>
  <c r="Y22" i="2"/>
  <c r="Z22" i="2"/>
  <c r="AA22" i="2"/>
  <c r="U23" i="2"/>
  <c r="AA23" i="2" s="1"/>
  <c r="V23" i="2"/>
  <c r="W23" i="2"/>
  <c r="X23" i="2"/>
  <c r="Y23" i="2"/>
  <c r="Z23" i="2"/>
  <c r="AC23" i="2" s="1"/>
  <c r="U24" i="2"/>
  <c r="AA24" i="2" s="1"/>
  <c r="V24" i="2"/>
  <c r="W24" i="2"/>
  <c r="X24" i="2"/>
  <c r="Y24" i="2"/>
  <c r="AB24" i="2" s="1"/>
  <c r="Z24" i="2"/>
  <c r="AC24" i="2"/>
  <c r="U25" i="2"/>
  <c r="V25" i="2"/>
  <c r="W25" i="2"/>
  <c r="AC25" i="2" s="1"/>
  <c r="X25" i="2"/>
  <c r="Y25" i="2"/>
  <c r="Z25" i="2"/>
  <c r="AA25" i="2"/>
  <c r="AB25" i="2"/>
  <c r="U26" i="2"/>
  <c r="V26" i="2"/>
  <c r="AB26" i="2" s="1"/>
  <c r="W26" i="2"/>
  <c r="X26" i="2"/>
  <c r="Y26" i="2"/>
  <c r="Z26" i="2"/>
  <c r="AA26" i="2"/>
  <c r="U27" i="2"/>
  <c r="AA27" i="2" s="1"/>
  <c r="V27" i="2"/>
  <c r="AB27" i="2" s="1"/>
  <c r="W27" i="2"/>
  <c r="X27" i="2"/>
  <c r="Y27" i="2"/>
  <c r="Z27" i="2"/>
  <c r="AC27" i="2"/>
  <c r="U28" i="2"/>
  <c r="V28" i="2"/>
  <c r="W28" i="2"/>
  <c r="X28" i="2"/>
  <c r="Y28" i="2"/>
  <c r="Z28" i="2"/>
  <c r="AB28" i="2"/>
  <c r="AC28" i="2"/>
  <c r="U29" i="2"/>
  <c r="V29" i="2"/>
  <c r="W29" i="2"/>
  <c r="AC29" i="2" s="1"/>
  <c r="X29" i="2"/>
  <c r="AA29" i="2" s="1"/>
  <c r="Y29" i="2"/>
  <c r="Z29" i="2"/>
  <c r="AB29" i="2"/>
  <c r="U30" i="2"/>
  <c r="V30" i="2"/>
  <c r="AB30" i="2" s="1"/>
  <c r="W30" i="2"/>
  <c r="AC30" i="2" s="1"/>
  <c r="X30" i="2"/>
  <c r="Y30" i="2"/>
  <c r="Z30" i="2"/>
  <c r="AA30" i="2"/>
  <c r="U31" i="2"/>
  <c r="AA31" i="2" s="1"/>
  <c r="V31" i="2"/>
  <c r="W31" i="2"/>
  <c r="X31" i="2"/>
  <c r="Y31" i="2"/>
  <c r="Z31" i="2"/>
  <c r="AC31" i="2" s="1"/>
  <c r="U32" i="2"/>
  <c r="AA32" i="2" s="1"/>
  <c r="V32" i="2"/>
  <c r="W32" i="2"/>
  <c r="X32" i="2"/>
  <c r="Y32" i="2"/>
  <c r="AB32" i="2" s="1"/>
  <c r="Z32" i="2"/>
  <c r="AC32" i="2"/>
  <c r="U33" i="2"/>
  <c r="V33" i="2"/>
  <c r="W33" i="2"/>
  <c r="AC33" i="2" s="1"/>
  <c r="X33" i="2"/>
  <c r="Y33" i="2"/>
  <c r="Z33" i="2"/>
  <c r="AA33" i="2"/>
  <c r="AB33" i="2"/>
  <c r="U34" i="2"/>
  <c r="V34" i="2"/>
  <c r="AB34" i="2" s="1"/>
  <c r="W34" i="2"/>
  <c r="X34" i="2"/>
  <c r="Y34" i="2"/>
  <c r="Z34" i="2"/>
  <c r="AA34" i="2"/>
  <c r="U35" i="2"/>
  <c r="AA35" i="2" s="1"/>
  <c r="V35" i="2"/>
  <c r="AB35" i="2" s="1"/>
  <c r="W35" i="2"/>
  <c r="X35" i="2"/>
  <c r="Y35" i="2"/>
  <c r="Z35" i="2"/>
  <c r="AC35" i="2"/>
  <c r="U36" i="2"/>
  <c r="V36" i="2"/>
  <c r="W36" i="2"/>
  <c r="X36" i="2"/>
  <c r="Y36" i="2"/>
  <c r="Z36" i="2"/>
  <c r="AB36" i="2"/>
  <c r="AC36" i="2"/>
  <c r="U37" i="2"/>
  <c r="V37" i="2"/>
  <c r="W37" i="2"/>
  <c r="AC37" i="2" s="1"/>
  <c r="X37" i="2"/>
  <c r="AA37" i="2" s="1"/>
  <c r="Y37" i="2"/>
  <c r="Z37" i="2"/>
  <c r="AB37" i="2"/>
  <c r="U38" i="2"/>
  <c r="V38" i="2"/>
  <c r="AB38" i="2" s="1"/>
  <c r="W38" i="2"/>
  <c r="AC38" i="2" s="1"/>
  <c r="X38" i="2"/>
  <c r="Y38" i="2"/>
  <c r="Z38" i="2"/>
  <c r="AA38" i="2"/>
  <c r="U39" i="2"/>
  <c r="AA39" i="2" s="1"/>
  <c r="V39" i="2"/>
  <c r="W39" i="2"/>
  <c r="X39" i="2"/>
  <c r="Y39" i="2"/>
  <c r="Z39" i="2"/>
  <c r="AC39" i="2"/>
  <c r="U40" i="2"/>
  <c r="AA40" i="2" s="1"/>
  <c r="V40" i="2"/>
  <c r="W40" i="2"/>
  <c r="X40" i="2"/>
  <c r="Y40" i="2"/>
  <c r="AB40" i="2" s="1"/>
  <c r="Z40" i="2"/>
  <c r="AC40" i="2"/>
  <c r="U41" i="2"/>
  <c r="V41" i="2"/>
  <c r="W41" i="2"/>
  <c r="AC41" i="2" s="1"/>
  <c r="X41" i="2"/>
  <c r="AA41" i="2" s="1"/>
  <c r="Y41" i="2"/>
  <c r="Z41" i="2"/>
  <c r="AB41" i="2"/>
  <c r="U42" i="2"/>
  <c r="V42" i="2"/>
  <c r="AB42" i="2" s="1"/>
  <c r="W42" i="2"/>
  <c r="X42" i="2"/>
  <c r="Y42" i="2"/>
  <c r="Z42" i="2"/>
  <c r="AA42" i="2"/>
  <c r="U43" i="2"/>
  <c r="AA43" i="2" s="1"/>
  <c r="V43" i="2"/>
  <c r="AB43" i="2" s="1"/>
  <c r="W43" i="2"/>
  <c r="X43" i="2"/>
  <c r="Y43" i="2"/>
  <c r="Z43" i="2"/>
  <c r="AC43" i="2"/>
  <c r="U44" i="2"/>
  <c r="V44" i="2"/>
  <c r="W44" i="2"/>
  <c r="X44" i="2"/>
  <c r="Y44" i="2"/>
  <c r="Z44" i="2"/>
  <c r="AB44" i="2"/>
  <c r="AC44" i="2"/>
  <c r="U45" i="2"/>
  <c r="V45" i="2"/>
  <c r="W45" i="2"/>
  <c r="AC45" i="2" s="1"/>
  <c r="X45" i="2"/>
  <c r="AA45" i="2" s="1"/>
  <c r="Y45" i="2"/>
  <c r="Z45" i="2"/>
  <c r="AB45" i="2"/>
  <c r="U46" i="2"/>
  <c r="V46" i="2"/>
  <c r="AB46" i="2" s="1"/>
  <c r="W46" i="2"/>
  <c r="AC46" i="2" s="1"/>
  <c r="X46" i="2"/>
  <c r="Y46" i="2"/>
  <c r="Z46" i="2"/>
  <c r="AA46" i="2"/>
  <c r="U47" i="2"/>
  <c r="AA47" i="2" s="1"/>
  <c r="V47" i="2"/>
  <c r="W47" i="2"/>
  <c r="X47" i="2"/>
  <c r="Y47" i="2"/>
  <c r="Z47" i="2"/>
  <c r="AC47" i="2" s="1"/>
  <c r="U48" i="2"/>
  <c r="AA48" i="2" s="1"/>
  <c r="V48" i="2"/>
  <c r="W48" i="2"/>
  <c r="X48" i="2"/>
  <c r="Y48" i="2"/>
  <c r="AB48" i="2" s="1"/>
  <c r="Z48" i="2"/>
  <c r="AC48" i="2"/>
  <c r="U49" i="2"/>
  <c r="V49" i="2"/>
  <c r="W49" i="2"/>
  <c r="AC49" i="2" s="1"/>
  <c r="X49" i="2"/>
  <c r="Y49" i="2"/>
  <c r="Z49" i="2"/>
  <c r="AA49" i="2"/>
  <c r="AB49" i="2"/>
  <c r="U50" i="2"/>
  <c r="V50" i="2"/>
  <c r="AB50" i="2" s="1"/>
  <c r="W50" i="2"/>
  <c r="X50" i="2"/>
  <c r="Y50" i="2"/>
  <c r="Z50" i="2"/>
  <c r="AA50" i="2"/>
  <c r="U51" i="2"/>
  <c r="AA51" i="2" s="1"/>
  <c r="V51" i="2"/>
  <c r="AB51" i="2" s="1"/>
  <c r="W51" i="2"/>
  <c r="X51" i="2"/>
  <c r="Y51" i="2"/>
  <c r="Z51" i="2"/>
  <c r="AC51" i="2"/>
  <c r="U52" i="2"/>
  <c r="V52" i="2"/>
  <c r="W52" i="2"/>
  <c r="X52" i="2"/>
  <c r="Y52" i="2"/>
  <c r="Z52" i="2"/>
  <c r="AB52" i="2"/>
  <c r="AC52" i="2"/>
  <c r="U53" i="2"/>
  <c r="V53" i="2"/>
  <c r="W53" i="2"/>
  <c r="AC53" i="2" s="1"/>
  <c r="X53" i="2"/>
  <c r="AA53" i="2" s="1"/>
  <c r="Y53" i="2"/>
  <c r="Z53" i="2"/>
  <c r="AB53" i="2"/>
  <c r="U54" i="2"/>
  <c r="V54" i="2"/>
  <c r="AB54" i="2" s="1"/>
  <c r="W54" i="2"/>
  <c r="AC54" i="2" s="1"/>
  <c r="X54" i="2"/>
  <c r="Y54" i="2"/>
  <c r="Z54" i="2"/>
  <c r="AA54" i="2"/>
  <c r="U55" i="2"/>
  <c r="AA55" i="2" s="1"/>
  <c r="V55" i="2"/>
  <c r="W55" i="2"/>
  <c r="X55" i="2"/>
  <c r="Y55" i="2"/>
  <c r="Z55" i="2"/>
  <c r="AC55" i="2" s="1"/>
  <c r="U56" i="2"/>
  <c r="AA56" i="2" s="1"/>
  <c r="V56" i="2"/>
  <c r="W56" i="2"/>
  <c r="X56" i="2"/>
  <c r="Y56" i="2"/>
  <c r="AB56" i="2" s="1"/>
  <c r="Z56" i="2"/>
  <c r="AC56" i="2"/>
  <c r="U57" i="2"/>
  <c r="V57" i="2"/>
  <c r="W57" i="2"/>
  <c r="AC57" i="2" s="1"/>
  <c r="X57" i="2"/>
  <c r="Y57" i="2"/>
  <c r="Z57" i="2"/>
  <c r="AA57" i="2"/>
  <c r="AB57" i="2"/>
  <c r="U58" i="2"/>
  <c r="V58" i="2"/>
  <c r="AB58" i="2" s="1"/>
  <c r="W58" i="2"/>
  <c r="X58" i="2"/>
  <c r="Y58" i="2"/>
  <c r="Z58" i="2"/>
  <c r="AA58" i="2"/>
  <c r="U59" i="2"/>
  <c r="AA59" i="2" s="1"/>
  <c r="V59" i="2"/>
  <c r="AB59" i="2" s="1"/>
  <c r="W59" i="2"/>
  <c r="X59" i="2"/>
  <c r="Y59" i="2"/>
  <c r="Z59" i="2"/>
  <c r="AC59" i="2"/>
  <c r="U60" i="2"/>
  <c r="V60" i="2"/>
  <c r="W60" i="2"/>
  <c r="X60" i="2"/>
  <c r="Y60" i="2"/>
  <c r="Z60" i="2"/>
  <c r="AB60" i="2"/>
  <c r="AC60" i="2"/>
  <c r="U61" i="2"/>
  <c r="V61" i="2"/>
  <c r="W61" i="2"/>
  <c r="AC61" i="2" s="1"/>
  <c r="X61" i="2"/>
  <c r="AA61" i="2" s="1"/>
  <c r="Y61" i="2"/>
  <c r="Z61" i="2"/>
  <c r="AB61" i="2"/>
  <c r="U62" i="2"/>
  <c r="V62" i="2"/>
  <c r="AB62" i="2" s="1"/>
  <c r="W62" i="2"/>
  <c r="AC62" i="2" s="1"/>
  <c r="X62" i="2"/>
  <c r="Y62" i="2"/>
  <c r="Z62" i="2"/>
  <c r="AA62" i="2"/>
  <c r="U63" i="2"/>
  <c r="AA63" i="2" s="1"/>
  <c r="V63" i="2"/>
  <c r="W63" i="2"/>
  <c r="X63" i="2"/>
  <c r="Y63" i="2"/>
  <c r="Z63" i="2"/>
  <c r="AC63" i="2"/>
  <c r="U64" i="2"/>
  <c r="AA64" i="2" s="1"/>
  <c r="V64" i="2"/>
  <c r="W64" i="2"/>
  <c r="X64" i="2"/>
  <c r="Y64" i="2"/>
  <c r="AB64" i="2" s="1"/>
  <c r="Z64" i="2"/>
  <c r="AC64" i="2"/>
  <c r="U65" i="2"/>
  <c r="V65" i="2"/>
  <c r="W65" i="2"/>
  <c r="AC65" i="2" s="1"/>
  <c r="X65" i="2"/>
  <c r="Y65" i="2"/>
  <c r="Z65" i="2"/>
  <c r="AA65" i="2"/>
  <c r="AB65" i="2"/>
  <c r="U66" i="2"/>
  <c r="V66" i="2"/>
  <c r="AB66" i="2" s="1"/>
  <c r="W66" i="2"/>
  <c r="X66" i="2"/>
  <c r="Y66" i="2"/>
  <c r="Z66" i="2"/>
  <c r="AA66" i="2"/>
  <c r="U67" i="2"/>
  <c r="AA67" i="2" s="1"/>
  <c r="V67" i="2"/>
  <c r="AB67" i="2" s="1"/>
  <c r="W67" i="2"/>
  <c r="X67" i="2"/>
  <c r="Y67" i="2"/>
  <c r="Z67" i="2"/>
  <c r="AC67" i="2"/>
  <c r="U68" i="2"/>
  <c r="V68" i="2"/>
  <c r="W68" i="2"/>
  <c r="X68" i="2"/>
  <c r="Y68" i="2"/>
  <c r="Z68" i="2"/>
  <c r="AB68" i="2"/>
  <c r="AC68" i="2"/>
  <c r="U69" i="2"/>
  <c r="V69" i="2"/>
  <c r="W69" i="2"/>
  <c r="AC69" i="2" s="1"/>
  <c r="X69" i="2"/>
  <c r="AA69" i="2" s="1"/>
  <c r="Y69" i="2"/>
  <c r="Z69" i="2"/>
  <c r="AB69" i="2"/>
  <c r="U70" i="2"/>
  <c r="V70" i="2"/>
  <c r="AB70" i="2" s="1"/>
  <c r="W70" i="2"/>
  <c r="AC70" i="2" s="1"/>
  <c r="X70" i="2"/>
  <c r="Y70" i="2"/>
  <c r="Z70" i="2"/>
  <c r="AA70" i="2"/>
  <c r="U71" i="2"/>
  <c r="AA71" i="2" s="1"/>
  <c r="V71" i="2"/>
  <c r="W71" i="2"/>
  <c r="X71" i="2"/>
  <c r="Y71" i="2"/>
  <c r="Z71" i="2"/>
  <c r="AC71" i="2"/>
  <c r="U72" i="2"/>
  <c r="AA72" i="2" s="1"/>
  <c r="V72" i="2"/>
  <c r="W72" i="2"/>
  <c r="X72" i="2"/>
  <c r="Y72" i="2"/>
  <c r="AB72" i="2" s="1"/>
  <c r="Z72" i="2"/>
  <c r="AC72" i="2"/>
  <c r="U73" i="2"/>
  <c r="V73" i="2"/>
  <c r="W73" i="2"/>
  <c r="AC73" i="2" s="1"/>
  <c r="X73" i="2"/>
  <c r="Y73" i="2"/>
  <c r="Z73" i="2"/>
  <c r="AA73" i="2"/>
  <c r="AB73" i="2"/>
  <c r="U74" i="2"/>
  <c r="V74" i="2"/>
  <c r="AB74" i="2" s="1"/>
  <c r="W74" i="2"/>
  <c r="X74" i="2"/>
  <c r="Y74" i="2"/>
  <c r="Z74" i="2"/>
  <c r="AA74" i="2"/>
  <c r="U75" i="2"/>
  <c r="AA75" i="2" s="1"/>
  <c r="V75" i="2"/>
  <c r="AB75" i="2" s="1"/>
  <c r="W75" i="2"/>
  <c r="X75" i="2"/>
  <c r="Y75" i="2"/>
  <c r="Z75" i="2"/>
  <c r="AC75" i="2"/>
  <c r="U76" i="2"/>
  <c r="V76" i="2"/>
  <c r="W76" i="2"/>
  <c r="X76" i="2"/>
  <c r="Y76" i="2"/>
  <c r="Z76" i="2"/>
  <c r="AB76" i="2"/>
  <c r="AC76" i="2"/>
  <c r="U77" i="2"/>
  <c r="V77" i="2"/>
  <c r="W77" i="2"/>
  <c r="AC77" i="2" s="1"/>
  <c r="X77" i="2"/>
  <c r="AA77" i="2" s="1"/>
  <c r="Y77" i="2"/>
  <c r="Z77" i="2"/>
  <c r="AB77" i="2"/>
  <c r="U78" i="2"/>
  <c r="V78" i="2"/>
  <c r="AB78" i="2" s="1"/>
  <c r="W78" i="2"/>
  <c r="AC78" i="2" s="1"/>
  <c r="X78" i="2"/>
  <c r="Y78" i="2"/>
  <c r="Z78" i="2"/>
  <c r="AA78" i="2"/>
  <c r="U79" i="2"/>
  <c r="AA79" i="2" s="1"/>
  <c r="V79" i="2"/>
  <c r="W79" i="2"/>
  <c r="X79" i="2"/>
  <c r="Y79" i="2"/>
  <c r="Z79" i="2"/>
  <c r="AC79" i="2" s="1"/>
  <c r="U80" i="2"/>
  <c r="AA80" i="2" s="1"/>
  <c r="V80" i="2"/>
  <c r="W80" i="2"/>
  <c r="X80" i="2"/>
  <c r="Y80" i="2"/>
  <c r="AB80" i="2" s="1"/>
  <c r="Z80" i="2"/>
  <c r="AC80" i="2"/>
  <c r="U81" i="2"/>
  <c r="V81" i="2"/>
  <c r="W81" i="2"/>
  <c r="AC81" i="2" s="1"/>
  <c r="X81" i="2"/>
  <c r="Y81" i="2"/>
  <c r="Z81" i="2"/>
  <c r="AA81" i="2"/>
  <c r="AB81" i="2"/>
  <c r="U82" i="2"/>
  <c r="V82" i="2"/>
  <c r="AB82" i="2" s="1"/>
  <c r="W82" i="2"/>
  <c r="X82" i="2"/>
  <c r="Y82" i="2"/>
  <c r="Z82" i="2"/>
  <c r="AA82" i="2"/>
  <c r="U83" i="2"/>
  <c r="AA83" i="2" s="1"/>
  <c r="V83" i="2"/>
  <c r="AB83" i="2" s="1"/>
  <c r="W83" i="2"/>
  <c r="X83" i="2"/>
  <c r="Y83" i="2"/>
  <c r="Z83" i="2"/>
  <c r="AC83" i="2"/>
  <c r="U84" i="2"/>
  <c r="V84" i="2"/>
  <c r="W84" i="2"/>
  <c r="X84" i="2"/>
  <c r="Y84" i="2"/>
  <c r="Z84" i="2"/>
  <c r="AB84" i="2"/>
  <c r="AC84" i="2"/>
  <c r="U85" i="2"/>
  <c r="V85" i="2"/>
  <c r="W85" i="2"/>
  <c r="AC85" i="2" s="1"/>
  <c r="X85" i="2"/>
  <c r="AA85" i="2" s="1"/>
  <c r="Y85" i="2"/>
  <c r="Z85" i="2"/>
  <c r="AB85" i="2"/>
  <c r="U86" i="2"/>
  <c r="V86" i="2"/>
  <c r="AB86" i="2" s="1"/>
  <c r="W86" i="2"/>
  <c r="AC86" i="2" s="1"/>
  <c r="X86" i="2"/>
  <c r="Y86" i="2"/>
  <c r="Z86" i="2"/>
  <c r="AA86" i="2"/>
  <c r="U87" i="2"/>
  <c r="AA87" i="2" s="1"/>
  <c r="V87" i="2"/>
  <c r="W87" i="2"/>
  <c r="X87" i="2"/>
  <c r="Y87" i="2"/>
  <c r="Z87" i="2"/>
  <c r="AC87" i="2" s="1"/>
  <c r="U88" i="2"/>
  <c r="AA88" i="2" s="1"/>
  <c r="V88" i="2"/>
  <c r="W88" i="2"/>
  <c r="X88" i="2"/>
  <c r="Y88" i="2"/>
  <c r="AB88" i="2" s="1"/>
  <c r="Z88" i="2"/>
  <c r="AC88" i="2"/>
  <c r="U89" i="2"/>
  <c r="V89" i="2"/>
  <c r="W89" i="2"/>
  <c r="AC89" i="2" s="1"/>
  <c r="X89" i="2"/>
  <c r="Y89" i="2"/>
  <c r="Z89" i="2"/>
  <c r="AA89" i="2"/>
  <c r="AB89" i="2"/>
  <c r="U90" i="2"/>
  <c r="V90" i="2"/>
  <c r="AB90" i="2" s="1"/>
  <c r="W90" i="2"/>
  <c r="X90" i="2"/>
  <c r="Y90" i="2"/>
  <c r="Z90" i="2"/>
  <c r="AA90" i="2"/>
  <c r="U91" i="2"/>
  <c r="AA91" i="2" s="1"/>
  <c r="V91" i="2"/>
  <c r="AB91" i="2" s="1"/>
  <c r="W91" i="2"/>
  <c r="X91" i="2"/>
  <c r="Y91" i="2"/>
  <c r="Z91" i="2"/>
  <c r="AC91" i="2"/>
  <c r="U92" i="2"/>
  <c r="V92" i="2"/>
  <c r="W92" i="2"/>
  <c r="X92" i="2"/>
  <c r="Y92" i="2"/>
  <c r="Z92" i="2"/>
  <c r="AB92" i="2"/>
  <c r="AC92" i="2"/>
  <c r="U93" i="2"/>
  <c r="V93" i="2"/>
  <c r="W93" i="2"/>
  <c r="AC93" i="2" s="1"/>
  <c r="X93" i="2"/>
  <c r="AA93" i="2" s="1"/>
  <c r="Y93" i="2"/>
  <c r="Z93" i="2"/>
  <c r="AB93" i="2"/>
  <c r="U94" i="2"/>
  <c r="V94" i="2"/>
  <c r="AB94" i="2" s="1"/>
  <c r="W94" i="2"/>
  <c r="AC94" i="2" s="1"/>
  <c r="X94" i="2"/>
  <c r="Y94" i="2"/>
  <c r="Z94" i="2"/>
  <c r="AA94" i="2"/>
  <c r="U95" i="2"/>
  <c r="AA95" i="2" s="1"/>
  <c r="V95" i="2"/>
  <c r="W95" i="2"/>
  <c r="X95" i="2"/>
  <c r="Y95" i="2"/>
  <c r="Z95" i="2"/>
  <c r="AC95" i="2" s="1"/>
  <c r="U96" i="2"/>
  <c r="AA96" i="2" s="1"/>
  <c r="V96" i="2"/>
  <c r="W96" i="2"/>
  <c r="X96" i="2"/>
  <c r="Y96" i="2"/>
  <c r="AB96" i="2" s="1"/>
  <c r="Z96" i="2"/>
  <c r="AC96" i="2"/>
  <c r="U97" i="2"/>
  <c r="V97" i="2"/>
  <c r="W97" i="2"/>
  <c r="AC97" i="2" s="1"/>
  <c r="X97" i="2"/>
  <c r="AA97" i="2" s="1"/>
  <c r="Y97" i="2"/>
  <c r="Z97" i="2"/>
  <c r="AB97" i="2"/>
  <c r="U98" i="2"/>
  <c r="V98" i="2"/>
  <c r="AB98" i="2" s="1"/>
  <c r="W98" i="2"/>
  <c r="X98" i="2"/>
  <c r="Y98" i="2"/>
  <c r="Z98" i="2"/>
  <c r="AA98" i="2"/>
  <c r="U99" i="2"/>
  <c r="AA99" i="2" s="1"/>
  <c r="V99" i="2"/>
  <c r="AB99" i="2" s="1"/>
  <c r="W99" i="2"/>
  <c r="X99" i="2"/>
  <c r="Y99" i="2"/>
  <c r="Z99" i="2"/>
  <c r="AC99" i="2"/>
  <c r="U100" i="2"/>
  <c r="V100" i="2"/>
  <c r="W100" i="2"/>
  <c r="X100" i="2"/>
  <c r="Y100" i="2"/>
  <c r="Z100" i="2"/>
  <c r="AB100" i="2"/>
  <c r="AC100" i="2"/>
  <c r="U101" i="2"/>
  <c r="V101" i="2"/>
  <c r="W101" i="2"/>
  <c r="AC101" i="2" s="1"/>
  <c r="X101" i="2"/>
  <c r="AA101" i="2" s="1"/>
  <c r="Y101" i="2"/>
  <c r="Z101" i="2"/>
  <c r="AB101" i="2"/>
  <c r="U102" i="2"/>
  <c r="V102" i="2"/>
  <c r="AB102" i="2" s="1"/>
  <c r="W102" i="2"/>
  <c r="AC102" i="2" s="1"/>
  <c r="X102" i="2"/>
  <c r="Y102" i="2"/>
  <c r="Z102" i="2"/>
  <c r="AA102" i="2"/>
  <c r="U103" i="2"/>
  <c r="AA103" i="2" s="1"/>
  <c r="V103" i="2"/>
  <c r="W103" i="2"/>
  <c r="X103" i="2"/>
  <c r="Y103" i="2"/>
  <c r="Z103" i="2"/>
  <c r="AC103" i="2"/>
  <c r="U104" i="2"/>
  <c r="AA104" i="2" s="1"/>
  <c r="V104" i="2"/>
  <c r="W104" i="2"/>
  <c r="X104" i="2"/>
  <c r="Y104" i="2"/>
  <c r="AB104" i="2" s="1"/>
  <c r="Z104" i="2"/>
  <c r="AC104" i="2"/>
  <c r="U105" i="2"/>
  <c r="V105" i="2"/>
  <c r="W105" i="2"/>
  <c r="AC105" i="2" s="1"/>
  <c r="X105" i="2"/>
  <c r="AA105" i="2" s="1"/>
  <c r="Y105" i="2"/>
  <c r="Z105" i="2"/>
  <c r="AB105" i="2"/>
  <c r="U106" i="2"/>
  <c r="V106" i="2"/>
  <c r="AB106" i="2" s="1"/>
  <c r="W106" i="2"/>
  <c r="X106" i="2"/>
  <c r="Y106" i="2"/>
  <c r="Z106" i="2"/>
  <c r="AA106" i="2"/>
  <c r="U107" i="2"/>
  <c r="AA107" i="2" s="1"/>
  <c r="V107" i="2"/>
  <c r="AB107" i="2" s="1"/>
  <c r="W107" i="2"/>
  <c r="X107" i="2"/>
  <c r="Y107" i="2"/>
  <c r="Z107" i="2"/>
  <c r="AC107" i="2"/>
  <c r="U108" i="2"/>
  <c r="V108" i="2"/>
  <c r="W108" i="2"/>
  <c r="X108" i="2"/>
  <c r="Y108" i="2"/>
  <c r="Z108" i="2"/>
  <c r="AB108" i="2"/>
  <c r="AC108" i="2"/>
  <c r="U109" i="2"/>
  <c r="V109" i="2"/>
  <c r="W109" i="2"/>
  <c r="AC109" i="2" s="1"/>
  <c r="X109" i="2"/>
  <c r="AA109" i="2" s="1"/>
  <c r="Y109" i="2"/>
  <c r="Z109" i="2"/>
  <c r="AB109" i="2"/>
  <c r="U110" i="2"/>
  <c r="V110" i="2"/>
  <c r="W110" i="2"/>
  <c r="X110" i="2"/>
  <c r="Y110" i="2"/>
  <c r="Z110" i="2"/>
  <c r="AA110" i="2"/>
  <c r="AC110" i="2"/>
  <c r="U111" i="2"/>
  <c r="V111" i="2"/>
  <c r="W111" i="2"/>
  <c r="X111" i="2"/>
  <c r="Y111" i="2"/>
  <c r="Z111" i="2"/>
  <c r="AB111" i="2"/>
  <c r="AC111" i="2"/>
  <c r="U112" i="2"/>
  <c r="V112" i="2"/>
  <c r="W112" i="2"/>
  <c r="AC112" i="2" s="1"/>
  <c r="X112" i="2"/>
  <c r="AA112" i="2" s="1"/>
  <c r="Y112" i="2"/>
  <c r="Z112" i="2"/>
  <c r="AB112" i="2"/>
  <c r="U113" i="2"/>
  <c r="V113" i="2"/>
  <c r="AB113" i="2" s="1"/>
  <c r="W113" i="2"/>
  <c r="AC113" i="2" s="1"/>
  <c r="X113" i="2"/>
  <c r="Y113" i="2"/>
  <c r="Z113" i="2"/>
  <c r="AA113" i="2"/>
  <c r="U114" i="2"/>
  <c r="V114" i="2"/>
  <c r="AB114" i="2" s="1"/>
  <c r="W114" i="2"/>
  <c r="AC114" i="2" s="1"/>
  <c r="X114" i="2"/>
  <c r="Y114" i="2"/>
  <c r="Z114" i="2"/>
  <c r="AA114" i="2"/>
  <c r="U115" i="2"/>
  <c r="V115" i="2"/>
  <c r="W115" i="2"/>
  <c r="X115" i="2"/>
  <c r="Y115" i="2"/>
  <c r="Z115" i="2"/>
  <c r="AC115" i="2" s="1"/>
  <c r="AB115" i="2"/>
  <c r="U116" i="2"/>
  <c r="V116" i="2"/>
  <c r="W116" i="2"/>
  <c r="AC116" i="2" s="1"/>
  <c r="X116" i="2"/>
  <c r="Y116" i="2"/>
  <c r="AB116" i="2" s="1"/>
  <c r="Z116" i="2"/>
  <c r="AA116" i="2"/>
  <c r="U117" i="2"/>
  <c r="V117" i="2"/>
  <c r="AB117" i="2" s="1"/>
  <c r="W117" i="2"/>
  <c r="X117" i="2"/>
  <c r="AA117" i="2" s="1"/>
  <c r="Y117" i="2"/>
  <c r="Z117" i="2"/>
  <c r="U118" i="2"/>
  <c r="AA118" i="2" s="1"/>
  <c r="V118" i="2"/>
  <c r="AB118" i="2" s="1"/>
  <c r="W118" i="2"/>
  <c r="X118" i="2"/>
  <c r="Y118" i="2"/>
  <c r="Z118" i="2"/>
  <c r="AC118" i="2" s="1"/>
  <c r="U119" i="2"/>
  <c r="AA119" i="2" s="1"/>
  <c r="V119" i="2"/>
  <c r="W119" i="2"/>
  <c r="X119" i="2"/>
  <c r="Y119" i="2"/>
  <c r="AB119" i="2" s="1"/>
  <c r="Z119" i="2"/>
  <c r="AC119" i="2"/>
  <c r="U120" i="2"/>
  <c r="V120" i="2"/>
  <c r="W120" i="2"/>
  <c r="AC120" i="2" s="1"/>
  <c r="X120" i="2"/>
  <c r="AA120" i="2" s="1"/>
  <c r="Y120" i="2"/>
  <c r="Z120" i="2"/>
  <c r="AB120" i="2"/>
  <c r="U121" i="2"/>
  <c r="V121" i="2"/>
  <c r="AB121" i="2" s="1"/>
  <c r="W121" i="2"/>
  <c r="AC121" i="2" s="1"/>
  <c r="X121" i="2"/>
  <c r="Y121" i="2"/>
  <c r="Z121" i="2"/>
  <c r="AA121" i="2"/>
  <c r="U122" i="2"/>
  <c r="AA122" i="2" s="1"/>
  <c r="V122" i="2"/>
  <c r="AB122" i="2" s="1"/>
  <c r="W122" i="2"/>
  <c r="X122" i="2"/>
  <c r="Y122" i="2"/>
  <c r="Z122" i="2"/>
  <c r="AC122" i="2" s="1"/>
  <c r="U123" i="2"/>
  <c r="AA123" i="2" s="1"/>
  <c r="V123" i="2"/>
  <c r="W123" i="2"/>
  <c r="X123" i="2"/>
  <c r="Y123" i="2"/>
  <c r="AB123" i="2" s="1"/>
  <c r="Z123" i="2"/>
  <c r="AC123" i="2"/>
  <c r="U124" i="2"/>
  <c r="V124" i="2"/>
  <c r="W124" i="2"/>
  <c r="AC124" i="2" s="1"/>
  <c r="X124" i="2"/>
  <c r="AA124" i="2" s="1"/>
  <c r="Y124" i="2"/>
  <c r="Z124" i="2"/>
  <c r="AB124" i="2"/>
  <c r="U125" i="2"/>
  <c r="V125" i="2"/>
  <c r="AB125" i="2" s="1"/>
  <c r="W125" i="2"/>
  <c r="AC125" i="2" s="1"/>
  <c r="X125" i="2"/>
  <c r="Y125" i="2"/>
  <c r="Z125" i="2"/>
  <c r="AA125" i="2"/>
  <c r="U126" i="2"/>
  <c r="AA126" i="2" s="1"/>
  <c r="V126" i="2"/>
  <c r="AB126" i="2" s="1"/>
  <c r="W126" i="2"/>
  <c r="X126" i="2"/>
  <c r="Y126" i="2"/>
  <c r="Z126" i="2"/>
  <c r="AC126" i="2" s="1"/>
  <c r="U127" i="2"/>
  <c r="AA127" i="2" s="1"/>
  <c r="V127" i="2"/>
  <c r="W127" i="2"/>
  <c r="X127" i="2"/>
  <c r="Y127" i="2"/>
  <c r="AB127" i="2" s="1"/>
  <c r="Z127" i="2"/>
  <c r="AC127" i="2"/>
  <c r="U128" i="2"/>
  <c r="V128" i="2"/>
  <c r="W128" i="2"/>
  <c r="AC128" i="2" s="1"/>
  <c r="X128" i="2"/>
  <c r="AA128" i="2" s="1"/>
  <c r="Y128" i="2"/>
  <c r="Z128" i="2"/>
  <c r="AB128" i="2"/>
  <c r="U129" i="2"/>
  <c r="V129" i="2"/>
  <c r="AB129" i="2" s="1"/>
  <c r="W129" i="2"/>
  <c r="AC129" i="2" s="1"/>
  <c r="X129" i="2"/>
  <c r="Y129" i="2"/>
  <c r="Z129" i="2"/>
  <c r="AA129" i="2"/>
  <c r="U130" i="2"/>
  <c r="AA130" i="2" s="1"/>
  <c r="V130" i="2"/>
  <c r="AB130" i="2" s="1"/>
  <c r="W130" i="2"/>
  <c r="X130" i="2"/>
  <c r="Y130" i="2"/>
  <c r="Z130" i="2"/>
  <c r="AC130" i="2" s="1"/>
  <c r="U131" i="2"/>
  <c r="AA131" i="2" s="1"/>
  <c r="V131" i="2"/>
  <c r="W131" i="2"/>
  <c r="X131" i="2"/>
  <c r="Y131" i="2"/>
  <c r="AB131" i="2" s="1"/>
  <c r="Z131" i="2"/>
  <c r="AC131" i="2"/>
  <c r="U132" i="2"/>
  <c r="V132" i="2"/>
  <c r="W132" i="2"/>
  <c r="AC132" i="2" s="1"/>
  <c r="X132" i="2"/>
  <c r="AA132" i="2" s="1"/>
  <c r="Y132" i="2"/>
  <c r="Z132" i="2"/>
  <c r="AB132" i="2"/>
  <c r="U133" i="2"/>
  <c r="V133" i="2"/>
  <c r="AB133" i="2" s="1"/>
  <c r="W133" i="2"/>
  <c r="AC133" i="2" s="1"/>
  <c r="X133" i="2"/>
  <c r="Y133" i="2"/>
  <c r="Z133" i="2"/>
  <c r="AA133" i="2"/>
  <c r="U134" i="2"/>
  <c r="AA134" i="2" s="1"/>
  <c r="V134" i="2"/>
  <c r="AB134" i="2" s="1"/>
  <c r="W134" i="2"/>
  <c r="X134" i="2"/>
  <c r="Y134" i="2"/>
  <c r="Z134" i="2"/>
  <c r="AC134" i="2" s="1"/>
  <c r="U135" i="2"/>
  <c r="AA135" i="2" s="1"/>
  <c r="V135" i="2"/>
  <c r="W135" i="2"/>
  <c r="X135" i="2"/>
  <c r="Y135" i="2"/>
  <c r="AB135" i="2" s="1"/>
  <c r="Z135" i="2"/>
  <c r="AC135" i="2"/>
  <c r="U136" i="2"/>
  <c r="V136" i="2"/>
  <c r="W136" i="2"/>
  <c r="AC136" i="2" s="1"/>
  <c r="X136" i="2"/>
  <c r="AA136" i="2" s="1"/>
  <c r="Y136" i="2"/>
  <c r="Z136" i="2"/>
  <c r="AB136" i="2"/>
  <c r="U137" i="2"/>
  <c r="V137" i="2"/>
  <c r="AB137" i="2" s="1"/>
  <c r="W137" i="2"/>
  <c r="AC137" i="2" s="1"/>
  <c r="X137" i="2"/>
  <c r="Y137" i="2"/>
  <c r="Z137" i="2"/>
  <c r="AA137" i="2"/>
  <c r="U138" i="2"/>
  <c r="AA138" i="2" s="1"/>
  <c r="V138" i="2"/>
  <c r="AB138" i="2" s="1"/>
  <c r="W138" i="2"/>
  <c r="X138" i="2"/>
  <c r="Y138" i="2"/>
  <c r="Z138" i="2"/>
  <c r="AC138" i="2" s="1"/>
  <c r="U139" i="2"/>
  <c r="AA139" i="2" s="1"/>
  <c r="V139" i="2"/>
  <c r="W139" i="2"/>
  <c r="X139" i="2"/>
  <c r="Y139" i="2"/>
  <c r="AB139" i="2" s="1"/>
  <c r="Z139" i="2"/>
  <c r="AC139" i="2"/>
  <c r="U140" i="2"/>
  <c r="V140" i="2"/>
  <c r="W140" i="2"/>
  <c r="AC140" i="2" s="1"/>
  <c r="X140" i="2"/>
  <c r="AA140" i="2" s="1"/>
  <c r="Y140" i="2"/>
  <c r="Z140" i="2"/>
  <c r="AB140" i="2"/>
  <c r="U141" i="2"/>
  <c r="V141" i="2"/>
  <c r="AB141" i="2" s="1"/>
  <c r="W141" i="2"/>
  <c r="AC141" i="2" s="1"/>
  <c r="X141" i="2"/>
  <c r="Y141" i="2"/>
  <c r="Z141" i="2"/>
  <c r="AA141" i="2"/>
  <c r="U142" i="2"/>
  <c r="AA142" i="2" s="1"/>
  <c r="V142" i="2"/>
  <c r="AB142" i="2" s="1"/>
  <c r="W142" i="2"/>
  <c r="X142" i="2"/>
  <c r="Y142" i="2"/>
  <c r="Z142" i="2"/>
  <c r="AC142" i="2" s="1"/>
  <c r="U143" i="2"/>
  <c r="AA143" i="2" s="1"/>
  <c r="V143" i="2"/>
  <c r="W143" i="2"/>
  <c r="X143" i="2"/>
  <c r="Y143" i="2"/>
  <c r="AB143" i="2" s="1"/>
  <c r="Z143" i="2"/>
  <c r="AC143" i="2"/>
  <c r="U144" i="2"/>
  <c r="V144" i="2"/>
  <c r="W144" i="2"/>
  <c r="AC144" i="2" s="1"/>
  <c r="X144" i="2"/>
  <c r="AA144" i="2" s="1"/>
  <c r="Y144" i="2"/>
  <c r="Z144" i="2"/>
  <c r="AB144" i="2"/>
  <c r="U145" i="2"/>
  <c r="V145" i="2"/>
  <c r="AB145" i="2" s="1"/>
  <c r="W145" i="2"/>
  <c r="AC145" i="2" s="1"/>
  <c r="X145" i="2"/>
  <c r="Y145" i="2"/>
  <c r="Z145" i="2"/>
  <c r="AA145" i="2"/>
  <c r="U146" i="2"/>
  <c r="AA146" i="2" s="1"/>
  <c r="V146" i="2"/>
  <c r="AB146" i="2" s="1"/>
  <c r="W146" i="2"/>
  <c r="X146" i="2"/>
  <c r="Y146" i="2"/>
  <c r="Z146" i="2"/>
  <c r="AC146" i="2" s="1"/>
  <c r="U147" i="2"/>
  <c r="AA147" i="2" s="1"/>
  <c r="V147" i="2"/>
  <c r="W147" i="2"/>
  <c r="X147" i="2"/>
  <c r="Y147" i="2"/>
  <c r="AB147" i="2" s="1"/>
  <c r="Z147" i="2"/>
  <c r="AC147" i="2"/>
  <c r="U148" i="2"/>
  <c r="V148" i="2"/>
  <c r="W148" i="2"/>
  <c r="AC148" i="2" s="1"/>
  <c r="X148" i="2"/>
  <c r="AA148" i="2" s="1"/>
  <c r="Y148" i="2"/>
  <c r="Z148" i="2"/>
  <c r="AB148" i="2"/>
  <c r="U149" i="2"/>
  <c r="V149" i="2"/>
  <c r="AB149" i="2" s="1"/>
  <c r="W149" i="2"/>
  <c r="AC149" i="2" s="1"/>
  <c r="X149" i="2"/>
  <c r="Y149" i="2"/>
  <c r="Z149" i="2"/>
  <c r="AA149" i="2"/>
  <c r="U150" i="2"/>
  <c r="AA150" i="2" s="1"/>
  <c r="V150" i="2"/>
  <c r="AB150" i="2" s="1"/>
  <c r="W150" i="2"/>
  <c r="X150" i="2"/>
  <c r="Y150" i="2"/>
  <c r="Z150" i="2"/>
  <c r="AC150" i="2" s="1"/>
  <c r="U151" i="2"/>
  <c r="AA151" i="2" s="1"/>
  <c r="V151" i="2"/>
  <c r="W151" i="2"/>
  <c r="X151" i="2"/>
  <c r="Y151" i="2"/>
  <c r="AB151" i="2" s="1"/>
  <c r="Z151" i="2"/>
  <c r="AC151" i="2"/>
  <c r="U152" i="2"/>
  <c r="V152" i="2"/>
  <c r="W152" i="2"/>
  <c r="AC152" i="2" s="1"/>
  <c r="X152" i="2"/>
  <c r="AA152" i="2" s="1"/>
  <c r="Y152" i="2"/>
  <c r="Z152" i="2"/>
  <c r="AB152" i="2"/>
  <c r="U153" i="2"/>
  <c r="V153" i="2"/>
  <c r="AB153" i="2" s="1"/>
  <c r="W153" i="2"/>
  <c r="AC153" i="2" s="1"/>
  <c r="X153" i="2"/>
  <c r="Y153" i="2"/>
  <c r="Z153" i="2"/>
  <c r="AA153" i="2"/>
  <c r="U154" i="2"/>
  <c r="AA154" i="2" s="1"/>
  <c r="V154" i="2"/>
  <c r="AB154" i="2" s="1"/>
  <c r="W154" i="2"/>
  <c r="X154" i="2"/>
  <c r="Y154" i="2"/>
  <c r="Z154" i="2"/>
  <c r="AC154" i="2" s="1"/>
  <c r="U155" i="2"/>
  <c r="AA155" i="2" s="1"/>
  <c r="V155" i="2"/>
  <c r="W155" i="2"/>
  <c r="X155" i="2"/>
  <c r="Y155" i="2"/>
  <c r="AB155" i="2" s="1"/>
  <c r="Z155" i="2"/>
  <c r="AC155" i="2"/>
  <c r="U156" i="2"/>
  <c r="V156" i="2"/>
  <c r="W156" i="2"/>
  <c r="AC156" i="2" s="1"/>
  <c r="X156" i="2"/>
  <c r="AA156" i="2" s="1"/>
  <c r="Y156" i="2"/>
  <c r="Z156" i="2"/>
  <c r="AB156" i="2"/>
  <c r="U157" i="2"/>
  <c r="V157" i="2"/>
  <c r="AB157" i="2" s="1"/>
  <c r="W157" i="2"/>
  <c r="AC157" i="2" s="1"/>
  <c r="X157" i="2"/>
  <c r="Y157" i="2"/>
  <c r="Z157" i="2"/>
  <c r="AA157" i="2"/>
  <c r="U158" i="2"/>
  <c r="AA158" i="2" s="1"/>
  <c r="V158" i="2"/>
  <c r="AB158" i="2" s="1"/>
  <c r="W158" i="2"/>
  <c r="X158" i="2"/>
  <c r="Y158" i="2"/>
  <c r="Z158" i="2"/>
  <c r="AC158" i="2" s="1"/>
  <c r="U159" i="2"/>
  <c r="AA159" i="2" s="1"/>
  <c r="V159" i="2"/>
  <c r="W159" i="2"/>
  <c r="X159" i="2"/>
  <c r="Y159" i="2"/>
  <c r="AB159" i="2" s="1"/>
  <c r="Z159" i="2"/>
  <c r="AC159" i="2"/>
  <c r="U160" i="2"/>
  <c r="V160" i="2"/>
  <c r="W160" i="2"/>
  <c r="AC160" i="2" s="1"/>
  <c r="X160" i="2"/>
  <c r="AA160" i="2" s="1"/>
  <c r="Y160" i="2"/>
  <c r="Z160" i="2"/>
  <c r="AB160" i="2"/>
  <c r="U161" i="2"/>
  <c r="V161" i="2"/>
  <c r="AB161" i="2" s="1"/>
  <c r="W161" i="2"/>
  <c r="AC161" i="2" s="1"/>
  <c r="X161" i="2"/>
  <c r="Y161" i="2"/>
  <c r="Z161" i="2"/>
  <c r="AA161" i="2"/>
  <c r="U162" i="2"/>
  <c r="AA162" i="2" s="1"/>
  <c r="V162" i="2"/>
  <c r="AB162" i="2" s="1"/>
  <c r="W162" i="2"/>
  <c r="X162" i="2"/>
  <c r="Y162" i="2"/>
  <c r="Z162" i="2"/>
  <c r="AC162" i="2" s="1"/>
  <c r="U163" i="2"/>
  <c r="AA163" i="2" s="1"/>
  <c r="V163" i="2"/>
  <c r="W163" i="2"/>
  <c r="X163" i="2"/>
  <c r="Y163" i="2"/>
  <c r="AB163" i="2" s="1"/>
  <c r="Z163" i="2"/>
  <c r="AC163" i="2"/>
  <c r="U164" i="2"/>
  <c r="V164" i="2"/>
  <c r="W164" i="2"/>
  <c r="AC164" i="2" s="1"/>
  <c r="X164" i="2"/>
  <c r="AA164" i="2" s="1"/>
  <c r="Y164" i="2"/>
  <c r="Z164" i="2"/>
  <c r="AB164" i="2"/>
  <c r="U165" i="2"/>
  <c r="V165" i="2"/>
  <c r="AB165" i="2" s="1"/>
  <c r="W165" i="2"/>
  <c r="AC165" i="2" s="1"/>
  <c r="X165" i="2"/>
  <c r="Y165" i="2"/>
  <c r="Z165" i="2"/>
  <c r="AA165" i="2"/>
  <c r="U166" i="2"/>
  <c r="AA166" i="2" s="1"/>
  <c r="V166" i="2"/>
  <c r="AB166" i="2" s="1"/>
  <c r="W166" i="2"/>
  <c r="X166" i="2"/>
  <c r="Y166" i="2"/>
  <c r="Z166" i="2"/>
  <c r="AC166" i="2" s="1"/>
  <c r="U167" i="2"/>
  <c r="AA167" i="2" s="1"/>
  <c r="V167" i="2"/>
  <c r="W167" i="2"/>
  <c r="X167" i="2"/>
  <c r="Y167" i="2"/>
  <c r="AB167" i="2" s="1"/>
  <c r="Z167" i="2"/>
  <c r="AC167" i="2"/>
  <c r="U168" i="2"/>
  <c r="V168" i="2"/>
  <c r="W168" i="2"/>
  <c r="AC168" i="2" s="1"/>
  <c r="X168" i="2"/>
  <c r="AA168" i="2" s="1"/>
  <c r="Y168" i="2"/>
  <c r="Z168" i="2"/>
  <c r="AB168" i="2"/>
  <c r="U169" i="2"/>
  <c r="V169" i="2"/>
  <c r="AB169" i="2" s="1"/>
  <c r="W169" i="2"/>
  <c r="AC169" i="2" s="1"/>
  <c r="X169" i="2"/>
  <c r="Y169" i="2"/>
  <c r="Z169" i="2"/>
  <c r="AA169" i="2"/>
  <c r="U170" i="2"/>
  <c r="AA170" i="2" s="1"/>
  <c r="V170" i="2"/>
  <c r="AB170" i="2" s="1"/>
  <c r="W170" i="2"/>
  <c r="X170" i="2"/>
  <c r="Y170" i="2"/>
  <c r="Z170" i="2"/>
  <c r="AC170" i="2" s="1"/>
  <c r="U171" i="2"/>
  <c r="AA171" i="2" s="1"/>
  <c r="V171" i="2"/>
  <c r="W171" i="2"/>
  <c r="X171" i="2"/>
  <c r="Y171" i="2"/>
  <c r="AB171" i="2" s="1"/>
  <c r="Z171" i="2"/>
  <c r="AC171" i="2"/>
  <c r="U172" i="2"/>
  <c r="V172" i="2"/>
  <c r="W172" i="2"/>
  <c r="AC172" i="2" s="1"/>
  <c r="X172" i="2"/>
  <c r="AA172" i="2" s="1"/>
  <c r="Y172" i="2"/>
  <c r="Z172" i="2"/>
  <c r="AB172" i="2"/>
  <c r="U173" i="2"/>
  <c r="V173" i="2"/>
  <c r="AB173" i="2" s="1"/>
  <c r="W173" i="2"/>
  <c r="AC173" i="2" s="1"/>
  <c r="X173" i="2"/>
  <c r="Y173" i="2"/>
  <c r="Z173" i="2"/>
  <c r="AA173" i="2"/>
  <c r="U174" i="2"/>
  <c r="AA174" i="2" s="1"/>
  <c r="V174" i="2"/>
  <c r="AB174" i="2" s="1"/>
  <c r="W174" i="2"/>
  <c r="X174" i="2"/>
  <c r="Y174" i="2"/>
  <c r="Z174" i="2"/>
  <c r="AC174" i="2" s="1"/>
  <c r="U175" i="2"/>
  <c r="AA175" i="2" s="1"/>
  <c r="V175" i="2"/>
  <c r="W175" i="2"/>
  <c r="X175" i="2"/>
  <c r="Y175" i="2"/>
  <c r="AB175" i="2" s="1"/>
  <c r="Z175" i="2"/>
  <c r="AC175" i="2"/>
  <c r="U176" i="2"/>
  <c r="V176" i="2"/>
  <c r="W176" i="2"/>
  <c r="AC176" i="2" s="1"/>
  <c r="X176" i="2"/>
  <c r="AA176" i="2" s="1"/>
  <c r="Y176" i="2"/>
  <c r="Z176" i="2"/>
  <c r="AB176" i="2"/>
  <c r="U177" i="2"/>
  <c r="V177" i="2"/>
  <c r="AB177" i="2" s="1"/>
  <c r="W177" i="2"/>
  <c r="AC177" i="2" s="1"/>
  <c r="X177" i="2"/>
  <c r="Y177" i="2"/>
  <c r="Z177" i="2"/>
  <c r="AA177" i="2"/>
  <c r="U178" i="2"/>
  <c r="AA178" i="2" s="1"/>
  <c r="V178" i="2"/>
  <c r="AB178" i="2" s="1"/>
  <c r="W178" i="2"/>
  <c r="X178" i="2"/>
  <c r="Y178" i="2"/>
  <c r="Z178" i="2"/>
  <c r="AC178" i="2" s="1"/>
  <c r="U179" i="2"/>
  <c r="AA179" i="2" s="1"/>
  <c r="V179" i="2"/>
  <c r="W179" i="2"/>
  <c r="X179" i="2"/>
  <c r="Y179" i="2"/>
  <c r="AB179" i="2" s="1"/>
  <c r="Z179" i="2"/>
  <c r="AC179" i="2"/>
  <c r="U180" i="2"/>
  <c r="V180" i="2"/>
  <c r="W180" i="2"/>
  <c r="AC180" i="2" s="1"/>
  <c r="X180" i="2"/>
  <c r="AA180" i="2" s="1"/>
  <c r="Y180" i="2"/>
  <c r="Z180" i="2"/>
  <c r="AB180" i="2"/>
  <c r="U181" i="2"/>
  <c r="V181" i="2"/>
  <c r="AB181" i="2" s="1"/>
  <c r="W181" i="2"/>
  <c r="AC181" i="2" s="1"/>
  <c r="X181" i="2"/>
  <c r="Y181" i="2"/>
  <c r="Z181" i="2"/>
  <c r="AA181" i="2"/>
  <c r="U182" i="2"/>
  <c r="AA182" i="2" s="1"/>
  <c r="V182" i="2"/>
  <c r="AB182" i="2" s="1"/>
  <c r="W182" i="2"/>
  <c r="X182" i="2"/>
  <c r="Y182" i="2"/>
  <c r="Z182" i="2"/>
  <c r="AC182" i="2" s="1"/>
  <c r="U183" i="2"/>
  <c r="AA183" i="2" s="1"/>
  <c r="V183" i="2"/>
  <c r="W183" i="2"/>
  <c r="X183" i="2"/>
  <c r="Y183" i="2"/>
  <c r="AB183" i="2" s="1"/>
  <c r="Z183" i="2"/>
  <c r="AC183" i="2"/>
  <c r="U184" i="2"/>
  <c r="V184" i="2"/>
  <c r="W184" i="2"/>
  <c r="AC184" i="2" s="1"/>
  <c r="X184" i="2"/>
  <c r="AA184" i="2" s="1"/>
  <c r="Y184" i="2"/>
  <c r="Z184" i="2"/>
  <c r="AB184" i="2"/>
  <c r="U185" i="2"/>
  <c r="V185" i="2"/>
  <c r="AB185" i="2" s="1"/>
  <c r="W185" i="2"/>
  <c r="AC185" i="2" s="1"/>
  <c r="X185" i="2"/>
  <c r="Y185" i="2"/>
  <c r="Z185" i="2"/>
  <c r="AA185" i="2"/>
  <c r="U186" i="2"/>
  <c r="V186" i="2"/>
  <c r="W186" i="2"/>
  <c r="X186" i="2"/>
  <c r="Y186" i="2"/>
  <c r="Z186" i="2"/>
  <c r="AC186" i="2" s="1"/>
  <c r="E5" i="2"/>
  <c r="F5" i="2"/>
  <c r="G5" i="2"/>
  <c r="H5" i="2"/>
  <c r="I5" i="2"/>
  <c r="J5" i="2"/>
  <c r="K5" i="2"/>
  <c r="L5" i="2"/>
  <c r="M5" i="2"/>
  <c r="N5" i="2"/>
  <c r="O5" i="2"/>
  <c r="P5" i="2"/>
  <c r="E6" i="2"/>
  <c r="F6" i="2"/>
  <c r="G6" i="2"/>
  <c r="H6" i="2"/>
  <c r="I6" i="2"/>
  <c r="J6" i="2"/>
  <c r="K6" i="2"/>
  <c r="L6" i="2"/>
  <c r="M6" i="2"/>
  <c r="N6" i="2"/>
  <c r="O6" i="2"/>
  <c r="P6" i="2"/>
  <c r="E7" i="2"/>
  <c r="F7" i="2"/>
  <c r="G7" i="2"/>
  <c r="H7" i="2"/>
  <c r="I7" i="2"/>
  <c r="J7" i="2"/>
  <c r="K7" i="2"/>
  <c r="L7" i="2"/>
  <c r="M7" i="2"/>
  <c r="N7" i="2"/>
  <c r="O7" i="2"/>
  <c r="P7" i="2"/>
  <c r="E8" i="2"/>
  <c r="F8" i="2"/>
  <c r="G8" i="2"/>
  <c r="H8" i="2"/>
  <c r="I8" i="2"/>
  <c r="J8" i="2"/>
  <c r="K8" i="2"/>
  <c r="L8" i="2"/>
  <c r="M8" i="2"/>
  <c r="N8" i="2"/>
  <c r="O8" i="2"/>
  <c r="P8" i="2"/>
  <c r="E9" i="2"/>
  <c r="F9" i="2"/>
  <c r="G9" i="2"/>
  <c r="H9" i="2"/>
  <c r="I9" i="2"/>
  <c r="J9" i="2"/>
  <c r="K9" i="2"/>
  <c r="L9" i="2"/>
  <c r="M9" i="2"/>
  <c r="N9" i="2"/>
  <c r="O9" i="2"/>
  <c r="P9" i="2"/>
  <c r="E10" i="2"/>
  <c r="N10" i="2" s="1"/>
  <c r="F10" i="2"/>
  <c r="G10" i="2"/>
  <c r="H10" i="2"/>
  <c r="I10" i="2"/>
  <c r="J10" i="2"/>
  <c r="K10" i="2"/>
  <c r="L10" i="2"/>
  <c r="M10" i="2"/>
  <c r="O10" i="2"/>
  <c r="P10" i="2"/>
  <c r="E11" i="2"/>
  <c r="F11" i="2"/>
  <c r="G11" i="2"/>
  <c r="H11" i="2"/>
  <c r="I11" i="2"/>
  <c r="J11" i="2"/>
  <c r="K11" i="2"/>
  <c r="L11" i="2"/>
  <c r="M11" i="2"/>
  <c r="N11" i="2"/>
  <c r="O11" i="2"/>
  <c r="P11" i="2"/>
  <c r="E12" i="2"/>
  <c r="N12" i="2" s="1"/>
  <c r="F12" i="2"/>
  <c r="G12" i="2"/>
  <c r="H12" i="2"/>
  <c r="I12" i="2"/>
  <c r="J12" i="2"/>
  <c r="K12" i="2"/>
  <c r="L12" i="2"/>
  <c r="M12" i="2"/>
  <c r="O12" i="2"/>
  <c r="P12" i="2"/>
  <c r="E13" i="2"/>
  <c r="N13" i="2" s="1"/>
  <c r="F13" i="2"/>
  <c r="G13" i="2"/>
  <c r="H13" i="2"/>
  <c r="I13" i="2"/>
  <c r="J13" i="2"/>
  <c r="K13" i="2"/>
  <c r="L13" i="2"/>
  <c r="M13" i="2"/>
  <c r="O13" i="2"/>
  <c r="P13" i="2"/>
  <c r="E14" i="2"/>
  <c r="N14" i="2" s="1"/>
  <c r="F14" i="2"/>
  <c r="G14" i="2"/>
  <c r="H14" i="2"/>
  <c r="I14" i="2"/>
  <c r="J14" i="2"/>
  <c r="K14" i="2"/>
  <c r="L14" i="2"/>
  <c r="M14" i="2"/>
  <c r="O14" i="2"/>
  <c r="P14" i="2"/>
  <c r="E15" i="2"/>
  <c r="N15" i="2" s="1"/>
  <c r="F15" i="2"/>
  <c r="G15" i="2"/>
  <c r="H15" i="2"/>
  <c r="I15" i="2"/>
  <c r="J15" i="2"/>
  <c r="K15" i="2"/>
  <c r="L15" i="2"/>
  <c r="M15" i="2"/>
  <c r="O15" i="2"/>
  <c r="P15" i="2"/>
  <c r="E16" i="2"/>
  <c r="N16" i="2" s="1"/>
  <c r="F16" i="2"/>
  <c r="G16" i="2"/>
  <c r="H16" i="2"/>
  <c r="I16" i="2"/>
  <c r="J16" i="2"/>
  <c r="K16" i="2"/>
  <c r="L16" i="2"/>
  <c r="M16" i="2"/>
  <c r="O16" i="2"/>
  <c r="P16" i="2"/>
  <c r="E17" i="2"/>
  <c r="N17" i="2" s="1"/>
  <c r="F17" i="2"/>
  <c r="G17" i="2"/>
  <c r="H17" i="2"/>
  <c r="I17" i="2"/>
  <c r="J17" i="2"/>
  <c r="K17" i="2"/>
  <c r="L17" i="2"/>
  <c r="M17" i="2"/>
  <c r="O17" i="2"/>
  <c r="P17" i="2"/>
  <c r="E18" i="2"/>
  <c r="N18" i="2" s="1"/>
  <c r="F18" i="2"/>
  <c r="G18" i="2"/>
  <c r="H18" i="2"/>
  <c r="I18" i="2"/>
  <c r="J18" i="2"/>
  <c r="K18" i="2"/>
  <c r="L18" i="2"/>
  <c r="M18" i="2"/>
  <c r="O18" i="2"/>
  <c r="P18" i="2"/>
  <c r="E19" i="2"/>
  <c r="N19" i="2" s="1"/>
  <c r="F19" i="2"/>
  <c r="G19" i="2"/>
  <c r="H19" i="2"/>
  <c r="I19" i="2"/>
  <c r="J19" i="2"/>
  <c r="K19" i="2"/>
  <c r="L19" i="2"/>
  <c r="M19" i="2"/>
  <c r="O19" i="2"/>
  <c r="P19" i="2"/>
  <c r="E20" i="2"/>
  <c r="N20" i="2" s="1"/>
  <c r="F20" i="2"/>
  <c r="G20" i="2"/>
  <c r="H20" i="2"/>
  <c r="I20" i="2"/>
  <c r="J20" i="2"/>
  <c r="K20" i="2"/>
  <c r="L20" i="2"/>
  <c r="M20" i="2"/>
  <c r="O20" i="2"/>
  <c r="P20" i="2"/>
  <c r="E21" i="2"/>
  <c r="N21" i="2" s="1"/>
  <c r="F21" i="2"/>
  <c r="G21" i="2"/>
  <c r="H21" i="2"/>
  <c r="I21" i="2"/>
  <c r="J21" i="2"/>
  <c r="K21" i="2"/>
  <c r="L21" i="2"/>
  <c r="M21" i="2"/>
  <c r="O21" i="2"/>
  <c r="P21" i="2"/>
  <c r="E22" i="2"/>
  <c r="N22" i="2" s="1"/>
  <c r="F22" i="2"/>
  <c r="G22" i="2"/>
  <c r="H22" i="2"/>
  <c r="I22" i="2"/>
  <c r="J22" i="2"/>
  <c r="K22" i="2"/>
  <c r="L22" i="2"/>
  <c r="M22" i="2"/>
  <c r="O22" i="2"/>
  <c r="P22" i="2"/>
  <c r="E23" i="2"/>
  <c r="N23" i="2" s="1"/>
  <c r="F23" i="2"/>
  <c r="G23" i="2"/>
  <c r="H23" i="2"/>
  <c r="I23" i="2"/>
  <c r="J23" i="2"/>
  <c r="K23" i="2"/>
  <c r="L23" i="2"/>
  <c r="M23" i="2"/>
  <c r="O23" i="2"/>
  <c r="P23" i="2"/>
  <c r="E24" i="2"/>
  <c r="N24" i="2" s="1"/>
  <c r="F24" i="2"/>
  <c r="G24" i="2"/>
  <c r="H24" i="2"/>
  <c r="I24" i="2"/>
  <c r="J24" i="2"/>
  <c r="K24" i="2"/>
  <c r="L24" i="2"/>
  <c r="M24" i="2"/>
  <c r="O24" i="2"/>
  <c r="P24" i="2"/>
  <c r="E25" i="2"/>
  <c r="N25" i="2" s="1"/>
  <c r="F25" i="2"/>
  <c r="G25" i="2"/>
  <c r="H25" i="2"/>
  <c r="I25" i="2"/>
  <c r="J25" i="2"/>
  <c r="K25" i="2"/>
  <c r="L25" i="2"/>
  <c r="M25" i="2"/>
  <c r="O25" i="2"/>
  <c r="P25" i="2"/>
  <c r="E26" i="2"/>
  <c r="N26" i="2" s="1"/>
  <c r="F26" i="2"/>
  <c r="G26" i="2"/>
  <c r="H26" i="2"/>
  <c r="I26" i="2"/>
  <c r="J26" i="2"/>
  <c r="K26" i="2"/>
  <c r="L26" i="2"/>
  <c r="M26" i="2"/>
  <c r="O26" i="2"/>
  <c r="P26" i="2"/>
  <c r="E27" i="2"/>
  <c r="N27" i="2" s="1"/>
  <c r="F27" i="2"/>
  <c r="G27" i="2"/>
  <c r="H27" i="2"/>
  <c r="I27" i="2"/>
  <c r="J27" i="2"/>
  <c r="K27" i="2"/>
  <c r="L27" i="2"/>
  <c r="M27" i="2"/>
  <c r="O27" i="2"/>
  <c r="P27" i="2"/>
  <c r="E28" i="2"/>
  <c r="N28" i="2" s="1"/>
  <c r="F28" i="2"/>
  <c r="G28" i="2"/>
  <c r="H28" i="2"/>
  <c r="I28" i="2"/>
  <c r="J28" i="2"/>
  <c r="K28" i="2"/>
  <c r="L28" i="2"/>
  <c r="M28" i="2"/>
  <c r="O28" i="2"/>
  <c r="P28" i="2"/>
  <c r="E29" i="2"/>
  <c r="N29" i="2" s="1"/>
  <c r="F29" i="2"/>
  <c r="G29" i="2"/>
  <c r="H29" i="2"/>
  <c r="I29" i="2"/>
  <c r="J29" i="2"/>
  <c r="K29" i="2"/>
  <c r="L29" i="2"/>
  <c r="M29" i="2"/>
  <c r="O29" i="2"/>
  <c r="P29" i="2"/>
  <c r="E30" i="2"/>
  <c r="N30" i="2" s="1"/>
  <c r="F30" i="2"/>
  <c r="G30" i="2"/>
  <c r="H30" i="2"/>
  <c r="I30" i="2"/>
  <c r="J30" i="2"/>
  <c r="K30" i="2"/>
  <c r="L30" i="2"/>
  <c r="M30" i="2"/>
  <c r="O30" i="2"/>
  <c r="P30" i="2"/>
  <c r="E31" i="2"/>
  <c r="F31" i="2"/>
  <c r="G31" i="2"/>
  <c r="H31" i="2"/>
  <c r="I31" i="2"/>
  <c r="J31" i="2"/>
  <c r="K31" i="2"/>
  <c r="L31" i="2"/>
  <c r="M31" i="2"/>
  <c r="N31" i="2"/>
  <c r="O31" i="2"/>
  <c r="P31" i="2"/>
  <c r="E32" i="2"/>
  <c r="F32" i="2"/>
  <c r="O32" i="2" s="1"/>
  <c r="G32" i="2"/>
  <c r="H32" i="2"/>
  <c r="I32" i="2"/>
  <c r="J32" i="2"/>
  <c r="K32" i="2"/>
  <c r="L32" i="2"/>
  <c r="M32" i="2"/>
  <c r="N32" i="2"/>
  <c r="P32" i="2"/>
  <c r="E33" i="2"/>
  <c r="F33" i="2"/>
  <c r="O33" i="2" s="1"/>
  <c r="G33" i="2"/>
  <c r="H33" i="2"/>
  <c r="I33" i="2"/>
  <c r="J33" i="2"/>
  <c r="K33" i="2"/>
  <c r="L33" i="2"/>
  <c r="M33" i="2"/>
  <c r="N33" i="2"/>
  <c r="P33" i="2"/>
  <c r="E34" i="2"/>
  <c r="F34" i="2"/>
  <c r="O34" i="2" s="1"/>
  <c r="G34" i="2"/>
  <c r="H34" i="2"/>
  <c r="I34" i="2"/>
  <c r="J34" i="2"/>
  <c r="K34" i="2"/>
  <c r="L34" i="2"/>
  <c r="M34" i="2"/>
  <c r="N34" i="2"/>
  <c r="P34" i="2"/>
  <c r="E35" i="2"/>
  <c r="F35" i="2"/>
  <c r="O35" i="2" s="1"/>
  <c r="G35" i="2"/>
  <c r="H35" i="2"/>
  <c r="I35" i="2"/>
  <c r="J35" i="2"/>
  <c r="K35" i="2"/>
  <c r="L35" i="2"/>
  <c r="M35" i="2"/>
  <c r="N35" i="2"/>
  <c r="P35" i="2"/>
  <c r="E36" i="2"/>
  <c r="F36" i="2"/>
  <c r="G36" i="2"/>
  <c r="H36" i="2"/>
  <c r="I36" i="2"/>
  <c r="J36" i="2"/>
  <c r="K36" i="2"/>
  <c r="L36" i="2"/>
  <c r="M36" i="2"/>
  <c r="N36" i="2"/>
  <c r="O36" i="2"/>
  <c r="P36" i="2"/>
  <c r="E37" i="2"/>
  <c r="F37" i="2"/>
  <c r="O37" i="2" s="1"/>
  <c r="G37" i="2"/>
  <c r="H37" i="2"/>
  <c r="I37" i="2"/>
  <c r="J37" i="2"/>
  <c r="K37" i="2"/>
  <c r="L37" i="2"/>
  <c r="M37" i="2"/>
  <c r="N37" i="2"/>
  <c r="P37" i="2"/>
  <c r="E38" i="2"/>
  <c r="F38" i="2"/>
  <c r="O38" i="2" s="1"/>
  <c r="G38" i="2"/>
  <c r="H38" i="2"/>
  <c r="I38" i="2"/>
  <c r="J38" i="2"/>
  <c r="K38" i="2"/>
  <c r="L38" i="2"/>
  <c r="M38" i="2"/>
  <c r="N38" i="2"/>
  <c r="P38" i="2"/>
  <c r="E39" i="2"/>
  <c r="F39" i="2"/>
  <c r="O39" i="2" s="1"/>
  <c r="G39" i="2"/>
  <c r="H39" i="2"/>
  <c r="I39" i="2"/>
  <c r="J39" i="2"/>
  <c r="K39" i="2"/>
  <c r="L39" i="2"/>
  <c r="M39" i="2"/>
  <c r="N39" i="2"/>
  <c r="P39" i="2"/>
  <c r="E40" i="2"/>
  <c r="F40" i="2"/>
  <c r="O40" i="2" s="1"/>
  <c r="G40" i="2"/>
  <c r="H40" i="2"/>
  <c r="I40" i="2"/>
  <c r="J40" i="2"/>
  <c r="K40" i="2"/>
  <c r="L40" i="2"/>
  <c r="M40" i="2"/>
  <c r="N40" i="2"/>
  <c r="P40" i="2"/>
  <c r="E41" i="2"/>
  <c r="F41" i="2"/>
  <c r="O41" i="2" s="1"/>
  <c r="G41" i="2"/>
  <c r="H41" i="2"/>
  <c r="I41" i="2"/>
  <c r="J41" i="2"/>
  <c r="K41" i="2"/>
  <c r="L41" i="2"/>
  <c r="M41" i="2"/>
  <c r="N41" i="2"/>
  <c r="P41" i="2"/>
  <c r="E42" i="2"/>
  <c r="F42" i="2"/>
  <c r="O42" i="2" s="1"/>
  <c r="G42" i="2"/>
  <c r="H42" i="2"/>
  <c r="I42" i="2"/>
  <c r="J42" i="2"/>
  <c r="K42" i="2"/>
  <c r="L42" i="2"/>
  <c r="M42" i="2"/>
  <c r="N42" i="2"/>
  <c r="P42" i="2"/>
  <c r="E43" i="2"/>
  <c r="F43" i="2"/>
  <c r="O43" i="2" s="1"/>
  <c r="G43" i="2"/>
  <c r="H43" i="2"/>
  <c r="I43" i="2"/>
  <c r="J43" i="2"/>
  <c r="K43" i="2"/>
  <c r="L43" i="2"/>
  <c r="M43" i="2"/>
  <c r="N43" i="2"/>
  <c r="P43" i="2"/>
  <c r="E44" i="2"/>
  <c r="F44" i="2"/>
  <c r="G44" i="2"/>
  <c r="H44" i="2"/>
  <c r="I44" i="2"/>
  <c r="J44" i="2"/>
  <c r="K44" i="2"/>
  <c r="L44" i="2"/>
  <c r="M44" i="2"/>
  <c r="N44" i="2"/>
  <c r="O44" i="2"/>
  <c r="P44" i="2"/>
  <c r="E45" i="2"/>
  <c r="F45" i="2"/>
  <c r="G45" i="2"/>
  <c r="H45" i="2"/>
  <c r="I45" i="2"/>
  <c r="J45" i="2"/>
  <c r="K45" i="2"/>
  <c r="L45" i="2"/>
  <c r="M45" i="2"/>
  <c r="N45" i="2"/>
  <c r="O45" i="2"/>
  <c r="P45" i="2"/>
  <c r="E46" i="2"/>
  <c r="F46" i="2"/>
  <c r="O46" i="2" s="1"/>
  <c r="G46" i="2"/>
  <c r="H46" i="2"/>
  <c r="I46" i="2"/>
  <c r="J46" i="2"/>
  <c r="K46" i="2"/>
  <c r="L46" i="2"/>
  <c r="M46" i="2"/>
  <c r="N46" i="2"/>
  <c r="P46" i="2"/>
  <c r="E47" i="2"/>
  <c r="F47" i="2"/>
  <c r="O47" i="2" s="1"/>
  <c r="G47" i="2"/>
  <c r="H47" i="2"/>
  <c r="I47" i="2"/>
  <c r="J47" i="2"/>
  <c r="K47" i="2"/>
  <c r="L47" i="2"/>
  <c r="M47" i="2"/>
  <c r="N47" i="2"/>
  <c r="P47" i="2"/>
  <c r="E48" i="2"/>
  <c r="F48" i="2"/>
  <c r="O48" i="2" s="1"/>
  <c r="G48" i="2"/>
  <c r="H48" i="2"/>
  <c r="I48" i="2"/>
  <c r="J48" i="2"/>
  <c r="K48" i="2"/>
  <c r="L48" i="2"/>
  <c r="M48" i="2"/>
  <c r="N48" i="2"/>
  <c r="P48" i="2"/>
  <c r="E49" i="2"/>
  <c r="F49" i="2"/>
  <c r="O49" i="2" s="1"/>
  <c r="G49" i="2"/>
  <c r="H49" i="2"/>
  <c r="I49" i="2"/>
  <c r="J49" i="2"/>
  <c r="K49" i="2"/>
  <c r="L49" i="2"/>
  <c r="M49" i="2"/>
  <c r="N49" i="2"/>
  <c r="P49" i="2"/>
  <c r="E50" i="2"/>
  <c r="F50" i="2"/>
  <c r="O50" i="2" s="1"/>
  <c r="G50" i="2"/>
  <c r="H50" i="2"/>
  <c r="I50" i="2"/>
  <c r="J50" i="2"/>
  <c r="K50" i="2"/>
  <c r="L50" i="2"/>
  <c r="M50" i="2"/>
  <c r="N50" i="2"/>
  <c r="P50" i="2"/>
  <c r="E51" i="2"/>
  <c r="F51" i="2"/>
  <c r="O51" i="2" s="1"/>
  <c r="G51" i="2"/>
  <c r="H51" i="2"/>
  <c r="I51" i="2"/>
  <c r="J51" i="2"/>
  <c r="K51" i="2"/>
  <c r="L51" i="2"/>
  <c r="M51" i="2"/>
  <c r="N51" i="2"/>
  <c r="P51" i="2"/>
  <c r="E52" i="2"/>
  <c r="F52" i="2"/>
  <c r="O52" i="2" s="1"/>
  <c r="G52" i="2"/>
  <c r="H52" i="2"/>
  <c r="I52" i="2"/>
  <c r="J52" i="2"/>
  <c r="K52" i="2"/>
  <c r="L52" i="2"/>
  <c r="M52" i="2"/>
  <c r="N52" i="2"/>
  <c r="P52" i="2"/>
  <c r="E53" i="2"/>
  <c r="F53" i="2"/>
  <c r="O53" i="2" s="1"/>
  <c r="G53" i="2"/>
  <c r="H53" i="2"/>
  <c r="I53" i="2"/>
  <c r="J53" i="2"/>
  <c r="K53" i="2"/>
  <c r="L53" i="2"/>
  <c r="M53" i="2"/>
  <c r="N53" i="2"/>
  <c r="P53" i="2"/>
  <c r="E54" i="2"/>
  <c r="F54" i="2"/>
  <c r="O54" i="2" s="1"/>
  <c r="G54" i="2"/>
  <c r="H54" i="2"/>
  <c r="I54" i="2"/>
  <c r="J54" i="2"/>
  <c r="K54" i="2"/>
  <c r="L54" i="2"/>
  <c r="M54" i="2"/>
  <c r="N54" i="2"/>
  <c r="P54" i="2"/>
  <c r="E55" i="2"/>
  <c r="F55" i="2"/>
  <c r="O55" i="2" s="1"/>
  <c r="G55" i="2"/>
  <c r="H55" i="2"/>
  <c r="I55" i="2"/>
  <c r="J55" i="2"/>
  <c r="K55" i="2"/>
  <c r="L55" i="2"/>
  <c r="M55" i="2"/>
  <c r="N55" i="2"/>
  <c r="P55" i="2"/>
  <c r="E56" i="2"/>
  <c r="F56" i="2"/>
  <c r="O56" i="2" s="1"/>
  <c r="G56" i="2"/>
  <c r="H56" i="2"/>
  <c r="I56" i="2"/>
  <c r="J56" i="2"/>
  <c r="K56" i="2"/>
  <c r="L56" i="2"/>
  <c r="M56" i="2"/>
  <c r="N56" i="2"/>
  <c r="P56" i="2"/>
  <c r="E57" i="2"/>
  <c r="F57" i="2"/>
  <c r="O57" i="2" s="1"/>
  <c r="G57" i="2"/>
  <c r="H57" i="2"/>
  <c r="I57" i="2"/>
  <c r="J57" i="2"/>
  <c r="K57" i="2"/>
  <c r="L57" i="2"/>
  <c r="M57" i="2"/>
  <c r="N57" i="2"/>
  <c r="P57" i="2"/>
  <c r="E58" i="2"/>
  <c r="F58" i="2"/>
  <c r="O58" i="2" s="1"/>
  <c r="G58" i="2"/>
  <c r="H58" i="2"/>
  <c r="I58" i="2"/>
  <c r="J58" i="2"/>
  <c r="K58" i="2"/>
  <c r="L58" i="2"/>
  <c r="M58" i="2"/>
  <c r="N58" i="2"/>
  <c r="P58" i="2"/>
  <c r="E59" i="2"/>
  <c r="F59" i="2"/>
  <c r="O59" i="2" s="1"/>
  <c r="G59" i="2"/>
  <c r="H59" i="2"/>
  <c r="I59" i="2"/>
  <c r="J59" i="2"/>
  <c r="K59" i="2"/>
  <c r="L59" i="2"/>
  <c r="M59" i="2"/>
  <c r="N59" i="2"/>
  <c r="P59" i="2"/>
  <c r="E60" i="2"/>
  <c r="F60" i="2"/>
  <c r="O60" i="2" s="1"/>
  <c r="G60" i="2"/>
  <c r="H60" i="2"/>
  <c r="I60" i="2"/>
  <c r="J60" i="2"/>
  <c r="K60" i="2"/>
  <c r="L60" i="2"/>
  <c r="M60" i="2"/>
  <c r="N60" i="2"/>
  <c r="P60" i="2"/>
  <c r="E61" i="2"/>
  <c r="F61" i="2"/>
  <c r="O61" i="2" s="1"/>
  <c r="G61" i="2"/>
  <c r="H61" i="2"/>
  <c r="I61" i="2"/>
  <c r="J61" i="2"/>
  <c r="K61" i="2"/>
  <c r="L61" i="2"/>
  <c r="M61" i="2"/>
  <c r="N61" i="2"/>
  <c r="P61" i="2"/>
  <c r="E62" i="2"/>
  <c r="F62" i="2"/>
  <c r="O62" i="2" s="1"/>
  <c r="G62" i="2"/>
  <c r="H62" i="2"/>
  <c r="I62" i="2"/>
  <c r="J62" i="2"/>
  <c r="K62" i="2"/>
  <c r="L62" i="2"/>
  <c r="M62" i="2"/>
  <c r="N62" i="2"/>
  <c r="P62" i="2"/>
  <c r="E63" i="2"/>
  <c r="F63" i="2"/>
  <c r="O63" i="2" s="1"/>
  <c r="G63" i="2"/>
  <c r="H63" i="2"/>
  <c r="I63" i="2"/>
  <c r="J63" i="2"/>
  <c r="K63" i="2"/>
  <c r="L63" i="2"/>
  <c r="M63" i="2"/>
  <c r="N63" i="2"/>
  <c r="P63" i="2"/>
  <c r="E64" i="2"/>
  <c r="F64" i="2"/>
  <c r="O64" i="2" s="1"/>
  <c r="G64" i="2"/>
  <c r="H64" i="2"/>
  <c r="I64" i="2"/>
  <c r="J64" i="2"/>
  <c r="K64" i="2"/>
  <c r="L64" i="2"/>
  <c r="M64" i="2"/>
  <c r="N64" i="2"/>
  <c r="P64" i="2"/>
  <c r="E65" i="2"/>
  <c r="F65" i="2"/>
  <c r="O65" i="2" s="1"/>
  <c r="G65" i="2"/>
  <c r="H65" i="2"/>
  <c r="I65" i="2"/>
  <c r="J65" i="2"/>
  <c r="K65" i="2"/>
  <c r="L65" i="2"/>
  <c r="M65" i="2"/>
  <c r="N65" i="2"/>
  <c r="P65" i="2"/>
  <c r="E66" i="2"/>
  <c r="F66" i="2"/>
  <c r="O66" i="2" s="1"/>
  <c r="G66" i="2"/>
  <c r="H66" i="2"/>
  <c r="I66" i="2"/>
  <c r="J66" i="2"/>
  <c r="K66" i="2"/>
  <c r="L66" i="2"/>
  <c r="M66" i="2"/>
  <c r="N66" i="2"/>
  <c r="P66" i="2"/>
  <c r="E67" i="2"/>
  <c r="F67" i="2"/>
  <c r="O67" i="2" s="1"/>
  <c r="G67" i="2"/>
  <c r="H67" i="2"/>
  <c r="I67" i="2"/>
  <c r="J67" i="2"/>
  <c r="K67" i="2"/>
  <c r="L67" i="2"/>
  <c r="M67" i="2"/>
  <c r="N67" i="2"/>
  <c r="P67" i="2"/>
  <c r="E68" i="2"/>
  <c r="F68" i="2"/>
  <c r="O68" i="2" s="1"/>
  <c r="G68" i="2"/>
  <c r="H68" i="2"/>
  <c r="I68" i="2"/>
  <c r="J68" i="2"/>
  <c r="K68" i="2"/>
  <c r="L68" i="2"/>
  <c r="M68" i="2"/>
  <c r="N68" i="2"/>
  <c r="P68" i="2"/>
  <c r="E69" i="2"/>
  <c r="F69" i="2"/>
  <c r="O69" i="2" s="1"/>
  <c r="G69" i="2"/>
  <c r="H69" i="2"/>
  <c r="I69" i="2"/>
  <c r="J69" i="2"/>
  <c r="K69" i="2"/>
  <c r="L69" i="2"/>
  <c r="M69" i="2"/>
  <c r="N69" i="2"/>
  <c r="P69" i="2"/>
  <c r="E70" i="2"/>
  <c r="F70" i="2"/>
  <c r="O70" i="2" s="1"/>
  <c r="G70" i="2"/>
  <c r="H70" i="2"/>
  <c r="I70" i="2"/>
  <c r="J70" i="2"/>
  <c r="K70" i="2"/>
  <c r="L70" i="2"/>
  <c r="M70" i="2"/>
  <c r="N70" i="2"/>
  <c r="P70" i="2"/>
  <c r="E71" i="2"/>
  <c r="F71" i="2"/>
  <c r="O71" i="2" s="1"/>
  <c r="G71" i="2"/>
  <c r="H71" i="2"/>
  <c r="I71" i="2"/>
  <c r="J71" i="2"/>
  <c r="K71" i="2"/>
  <c r="L71" i="2"/>
  <c r="M71" i="2"/>
  <c r="N71" i="2"/>
  <c r="P71" i="2"/>
  <c r="E72" i="2"/>
  <c r="F72" i="2"/>
  <c r="O72" i="2" s="1"/>
  <c r="G72" i="2"/>
  <c r="H72" i="2"/>
  <c r="I72" i="2"/>
  <c r="J72" i="2"/>
  <c r="K72" i="2"/>
  <c r="L72" i="2"/>
  <c r="M72" i="2"/>
  <c r="N72" i="2"/>
  <c r="P72" i="2"/>
  <c r="E73" i="2"/>
  <c r="F73" i="2"/>
  <c r="G73" i="2"/>
  <c r="H73" i="2"/>
  <c r="I73" i="2"/>
  <c r="J73" i="2"/>
  <c r="K73" i="2"/>
  <c r="L73" i="2"/>
  <c r="M73" i="2"/>
  <c r="N73" i="2"/>
  <c r="O73" i="2"/>
  <c r="P73" i="2"/>
  <c r="E74" i="2"/>
  <c r="F74" i="2"/>
  <c r="G74" i="2"/>
  <c r="H74" i="2"/>
  <c r="I74" i="2"/>
  <c r="J74" i="2"/>
  <c r="K74" i="2"/>
  <c r="L74" i="2"/>
  <c r="M74" i="2"/>
  <c r="N74" i="2"/>
  <c r="O74" i="2"/>
  <c r="P74" i="2"/>
  <c r="E75" i="2"/>
  <c r="F75" i="2"/>
  <c r="G75" i="2"/>
  <c r="H75" i="2"/>
  <c r="I75" i="2"/>
  <c r="J75" i="2"/>
  <c r="K75" i="2"/>
  <c r="L75" i="2"/>
  <c r="M75" i="2"/>
  <c r="N75" i="2"/>
  <c r="O75" i="2"/>
  <c r="P75" i="2"/>
  <c r="E76" i="2"/>
  <c r="F76" i="2"/>
  <c r="G76" i="2"/>
  <c r="H76" i="2"/>
  <c r="I76" i="2"/>
  <c r="J76" i="2"/>
  <c r="K76" i="2"/>
  <c r="L76" i="2"/>
  <c r="M76" i="2"/>
  <c r="N76" i="2"/>
  <c r="O76" i="2"/>
  <c r="P76" i="2"/>
  <c r="E77" i="2"/>
  <c r="F77" i="2"/>
  <c r="G77" i="2"/>
  <c r="H77" i="2"/>
  <c r="I77" i="2"/>
  <c r="J77" i="2"/>
  <c r="K77" i="2"/>
  <c r="L77" i="2"/>
  <c r="M77" i="2"/>
  <c r="N77" i="2"/>
  <c r="O77" i="2"/>
  <c r="P77" i="2"/>
  <c r="E78" i="2"/>
  <c r="F78" i="2"/>
  <c r="G78" i="2"/>
  <c r="H78" i="2"/>
  <c r="I78" i="2"/>
  <c r="J78" i="2"/>
  <c r="K78" i="2"/>
  <c r="L78" i="2"/>
  <c r="M78" i="2"/>
  <c r="N78" i="2"/>
  <c r="O78" i="2"/>
  <c r="P78" i="2"/>
  <c r="E79" i="2"/>
  <c r="F79" i="2"/>
  <c r="G79" i="2"/>
  <c r="H79" i="2"/>
  <c r="I79" i="2"/>
  <c r="J79" i="2"/>
  <c r="K79" i="2"/>
  <c r="L79" i="2"/>
  <c r="M79" i="2"/>
  <c r="N79" i="2"/>
  <c r="O79" i="2"/>
  <c r="P79" i="2"/>
  <c r="E80" i="2"/>
  <c r="F80" i="2"/>
  <c r="G80" i="2"/>
  <c r="H80" i="2"/>
  <c r="I80" i="2"/>
  <c r="J80" i="2"/>
  <c r="K80" i="2"/>
  <c r="L80" i="2"/>
  <c r="M80" i="2"/>
  <c r="N80" i="2"/>
  <c r="O80" i="2"/>
  <c r="P80" i="2"/>
  <c r="E81" i="2"/>
  <c r="F81" i="2"/>
  <c r="G81" i="2"/>
  <c r="H81" i="2"/>
  <c r="I81" i="2"/>
  <c r="J81" i="2"/>
  <c r="K81" i="2"/>
  <c r="L81" i="2"/>
  <c r="M81" i="2"/>
  <c r="N81" i="2"/>
  <c r="O81" i="2"/>
  <c r="P81" i="2"/>
  <c r="E82" i="2"/>
  <c r="F82" i="2"/>
  <c r="G82" i="2"/>
  <c r="H82" i="2"/>
  <c r="I82" i="2"/>
  <c r="J82" i="2"/>
  <c r="K82" i="2"/>
  <c r="L82" i="2"/>
  <c r="M82" i="2"/>
  <c r="N82" i="2"/>
  <c r="O82" i="2"/>
  <c r="P82" i="2"/>
  <c r="E83" i="2"/>
  <c r="F83" i="2"/>
  <c r="G83" i="2"/>
  <c r="H83" i="2"/>
  <c r="I83" i="2"/>
  <c r="J83" i="2"/>
  <c r="K83" i="2"/>
  <c r="L83" i="2"/>
  <c r="M83" i="2"/>
  <c r="N83" i="2"/>
  <c r="O83" i="2"/>
  <c r="P83" i="2"/>
  <c r="E84" i="2"/>
  <c r="F84" i="2"/>
  <c r="G84" i="2"/>
  <c r="H84" i="2"/>
  <c r="I84" i="2"/>
  <c r="J84" i="2"/>
  <c r="K84" i="2"/>
  <c r="L84" i="2"/>
  <c r="M84" i="2"/>
  <c r="N84" i="2"/>
  <c r="O84" i="2"/>
  <c r="P84" i="2"/>
  <c r="E85" i="2"/>
  <c r="F85" i="2"/>
  <c r="G85" i="2"/>
  <c r="H85" i="2"/>
  <c r="I85" i="2"/>
  <c r="J85" i="2"/>
  <c r="K85" i="2"/>
  <c r="L85" i="2"/>
  <c r="M85" i="2"/>
  <c r="N85" i="2"/>
  <c r="O85" i="2"/>
  <c r="P85" i="2"/>
  <c r="E86" i="2"/>
  <c r="F86" i="2"/>
  <c r="G86" i="2"/>
  <c r="H86" i="2"/>
  <c r="I86" i="2"/>
  <c r="J86" i="2"/>
  <c r="K86" i="2"/>
  <c r="L86" i="2"/>
  <c r="M86" i="2"/>
  <c r="N86" i="2"/>
  <c r="O86" i="2"/>
  <c r="P86" i="2"/>
  <c r="E87" i="2"/>
  <c r="F87" i="2"/>
  <c r="G87" i="2"/>
  <c r="H87" i="2"/>
  <c r="I87" i="2"/>
  <c r="J87" i="2"/>
  <c r="K87" i="2"/>
  <c r="L87" i="2"/>
  <c r="M87" i="2"/>
  <c r="N87" i="2"/>
  <c r="O87" i="2"/>
  <c r="P87" i="2"/>
  <c r="E88" i="2"/>
  <c r="F88" i="2"/>
  <c r="G88" i="2"/>
  <c r="H88" i="2"/>
  <c r="I88" i="2"/>
  <c r="J88" i="2"/>
  <c r="K88" i="2"/>
  <c r="L88" i="2"/>
  <c r="M88" i="2"/>
  <c r="N88" i="2"/>
  <c r="O88" i="2"/>
  <c r="P88" i="2"/>
  <c r="E89" i="2"/>
  <c r="F89" i="2"/>
  <c r="G89" i="2"/>
  <c r="H89" i="2"/>
  <c r="I89" i="2"/>
  <c r="J89" i="2"/>
  <c r="K89" i="2"/>
  <c r="L89" i="2"/>
  <c r="M89" i="2"/>
  <c r="N89" i="2"/>
  <c r="O89" i="2"/>
  <c r="P89" i="2"/>
  <c r="E90" i="2"/>
  <c r="F90" i="2"/>
  <c r="G90" i="2"/>
  <c r="H90" i="2"/>
  <c r="I90" i="2"/>
  <c r="J90" i="2"/>
  <c r="K90" i="2"/>
  <c r="L90" i="2"/>
  <c r="M90" i="2"/>
  <c r="N90" i="2"/>
  <c r="O90" i="2"/>
  <c r="P90" i="2"/>
  <c r="E91" i="2"/>
  <c r="F91" i="2"/>
  <c r="O91" i="2" s="1"/>
  <c r="G91" i="2"/>
  <c r="H91" i="2"/>
  <c r="I91" i="2"/>
  <c r="J91" i="2"/>
  <c r="K91" i="2"/>
  <c r="L91" i="2"/>
  <c r="M91" i="2"/>
  <c r="N91" i="2"/>
  <c r="P91" i="2"/>
  <c r="E92" i="2"/>
  <c r="F92" i="2"/>
  <c r="O92" i="2" s="1"/>
  <c r="G92" i="2"/>
  <c r="H92" i="2"/>
  <c r="I92" i="2"/>
  <c r="J92" i="2"/>
  <c r="K92" i="2"/>
  <c r="L92" i="2"/>
  <c r="M92" i="2"/>
  <c r="N92" i="2"/>
  <c r="P92" i="2"/>
  <c r="E93" i="2"/>
  <c r="F93" i="2"/>
  <c r="O93" i="2" s="1"/>
  <c r="G93" i="2"/>
  <c r="H93" i="2"/>
  <c r="I93" i="2"/>
  <c r="J93" i="2"/>
  <c r="K93" i="2"/>
  <c r="L93" i="2"/>
  <c r="M93" i="2"/>
  <c r="N93" i="2"/>
  <c r="P93" i="2"/>
  <c r="E94" i="2"/>
  <c r="F94" i="2"/>
  <c r="O94" i="2" s="1"/>
  <c r="G94" i="2"/>
  <c r="H94" i="2"/>
  <c r="I94" i="2"/>
  <c r="J94" i="2"/>
  <c r="K94" i="2"/>
  <c r="L94" i="2"/>
  <c r="M94" i="2"/>
  <c r="N94" i="2"/>
  <c r="P94" i="2"/>
  <c r="E95" i="2"/>
  <c r="F95" i="2"/>
  <c r="G95" i="2"/>
  <c r="H95" i="2"/>
  <c r="I95" i="2"/>
  <c r="J95" i="2"/>
  <c r="K95" i="2"/>
  <c r="L95" i="2"/>
  <c r="M95" i="2"/>
  <c r="N95" i="2"/>
  <c r="O95" i="2"/>
  <c r="P95" i="2"/>
  <c r="E96" i="2"/>
  <c r="F96" i="2"/>
  <c r="G96" i="2"/>
  <c r="H96" i="2"/>
  <c r="I96" i="2"/>
  <c r="J96" i="2"/>
  <c r="K96" i="2"/>
  <c r="L96" i="2"/>
  <c r="M96" i="2"/>
  <c r="N96" i="2"/>
  <c r="O96" i="2"/>
  <c r="P96" i="2"/>
  <c r="E97" i="2"/>
  <c r="F97" i="2"/>
  <c r="O97" i="2" s="1"/>
  <c r="G97" i="2"/>
  <c r="H97" i="2"/>
  <c r="I97" i="2"/>
  <c r="J97" i="2"/>
  <c r="K97" i="2"/>
  <c r="L97" i="2"/>
  <c r="M97" i="2"/>
  <c r="N97" i="2"/>
  <c r="P97" i="2"/>
  <c r="E98" i="2"/>
  <c r="F98" i="2"/>
  <c r="O98" i="2" s="1"/>
  <c r="G98" i="2"/>
  <c r="H98" i="2"/>
  <c r="I98" i="2"/>
  <c r="J98" i="2"/>
  <c r="K98" i="2"/>
  <c r="L98" i="2"/>
  <c r="M98" i="2"/>
  <c r="N98" i="2"/>
  <c r="P98" i="2"/>
  <c r="E99" i="2"/>
  <c r="F99" i="2"/>
  <c r="O99" i="2" s="1"/>
  <c r="G99" i="2"/>
  <c r="H99" i="2"/>
  <c r="I99" i="2"/>
  <c r="J99" i="2"/>
  <c r="K99" i="2"/>
  <c r="L99" i="2"/>
  <c r="M99" i="2"/>
  <c r="N99" i="2"/>
  <c r="P99" i="2"/>
  <c r="E100" i="2"/>
  <c r="F100" i="2"/>
  <c r="O100" i="2" s="1"/>
  <c r="G100" i="2"/>
  <c r="H100" i="2"/>
  <c r="I100" i="2"/>
  <c r="J100" i="2"/>
  <c r="K100" i="2"/>
  <c r="L100" i="2"/>
  <c r="M100" i="2"/>
  <c r="N100" i="2"/>
  <c r="P100" i="2"/>
  <c r="E101" i="2"/>
  <c r="F101" i="2"/>
  <c r="O101" i="2" s="1"/>
  <c r="G101" i="2"/>
  <c r="H101" i="2"/>
  <c r="I101" i="2"/>
  <c r="J101" i="2"/>
  <c r="K101" i="2"/>
  <c r="L101" i="2"/>
  <c r="M101" i="2"/>
  <c r="N101" i="2"/>
  <c r="P101" i="2"/>
  <c r="E102" i="2"/>
  <c r="F102" i="2"/>
  <c r="O102" i="2" s="1"/>
  <c r="G102" i="2"/>
  <c r="H102" i="2"/>
  <c r="I102" i="2"/>
  <c r="J102" i="2"/>
  <c r="K102" i="2"/>
  <c r="L102" i="2"/>
  <c r="M102" i="2"/>
  <c r="N102" i="2"/>
  <c r="P102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E104" i="2"/>
  <c r="F104" i="2"/>
  <c r="O104" i="2" s="1"/>
  <c r="G104" i="2"/>
  <c r="H104" i="2"/>
  <c r="I104" i="2"/>
  <c r="J104" i="2"/>
  <c r="K104" i="2"/>
  <c r="L104" i="2"/>
  <c r="M104" i="2"/>
  <c r="N104" i="2"/>
  <c r="P104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E116" i="2"/>
  <c r="F116" i="2"/>
  <c r="O116" i="2" s="1"/>
  <c r="G116" i="2"/>
  <c r="H116" i="2"/>
  <c r="I116" i="2"/>
  <c r="J116" i="2"/>
  <c r="K116" i="2"/>
  <c r="L116" i="2"/>
  <c r="M116" i="2"/>
  <c r="N116" i="2"/>
  <c r="P116" i="2"/>
  <c r="E117" i="2"/>
  <c r="F117" i="2"/>
  <c r="O117" i="2" s="1"/>
  <c r="G117" i="2"/>
  <c r="H117" i="2"/>
  <c r="I117" i="2"/>
  <c r="J117" i="2"/>
  <c r="K117" i="2"/>
  <c r="L117" i="2"/>
  <c r="M117" i="2"/>
  <c r="N117" i="2"/>
  <c r="P117" i="2"/>
  <c r="E118" i="2"/>
  <c r="F118" i="2"/>
  <c r="O118" i="2" s="1"/>
  <c r="G118" i="2"/>
  <c r="H118" i="2"/>
  <c r="I118" i="2"/>
  <c r="J118" i="2"/>
  <c r="K118" i="2"/>
  <c r="L118" i="2"/>
  <c r="M118" i="2"/>
  <c r="N118" i="2"/>
  <c r="P118" i="2"/>
  <c r="E119" i="2"/>
  <c r="F119" i="2"/>
  <c r="O119" i="2" s="1"/>
  <c r="G119" i="2"/>
  <c r="H119" i="2"/>
  <c r="I119" i="2"/>
  <c r="J119" i="2"/>
  <c r="K119" i="2"/>
  <c r="L119" i="2"/>
  <c r="M119" i="2"/>
  <c r="N119" i="2"/>
  <c r="P119" i="2"/>
  <c r="E120" i="2"/>
  <c r="F120" i="2"/>
  <c r="O120" i="2" s="1"/>
  <c r="G120" i="2"/>
  <c r="H120" i="2"/>
  <c r="I120" i="2"/>
  <c r="J120" i="2"/>
  <c r="K120" i="2"/>
  <c r="L120" i="2"/>
  <c r="M120" i="2"/>
  <c r="N120" i="2"/>
  <c r="P120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E131" i="2"/>
  <c r="F131" i="2"/>
  <c r="O131" i="2" s="1"/>
  <c r="G131" i="2"/>
  <c r="H131" i="2"/>
  <c r="I131" i="2"/>
  <c r="J131" i="2"/>
  <c r="K131" i="2"/>
  <c r="L131" i="2"/>
  <c r="M131" i="2"/>
  <c r="N131" i="2"/>
  <c r="P131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E136" i="2"/>
  <c r="F136" i="2"/>
  <c r="O136" i="2" s="1"/>
  <c r="G136" i="2"/>
  <c r="H136" i="2"/>
  <c r="I136" i="2"/>
  <c r="J136" i="2"/>
  <c r="K136" i="2"/>
  <c r="L136" i="2"/>
  <c r="M136" i="2"/>
  <c r="N136" i="2"/>
  <c r="P136" i="2"/>
  <c r="E137" i="2"/>
  <c r="F137" i="2"/>
  <c r="O137" i="2" s="1"/>
  <c r="G137" i="2"/>
  <c r="H137" i="2"/>
  <c r="I137" i="2"/>
  <c r="J137" i="2"/>
  <c r="K137" i="2"/>
  <c r="L137" i="2"/>
  <c r="M137" i="2"/>
  <c r="N137" i="2"/>
  <c r="P137" i="2"/>
  <c r="E138" i="2"/>
  <c r="F138" i="2"/>
  <c r="O138" i="2" s="1"/>
  <c r="G138" i="2"/>
  <c r="H138" i="2"/>
  <c r="I138" i="2"/>
  <c r="J138" i="2"/>
  <c r="K138" i="2"/>
  <c r="L138" i="2"/>
  <c r="M138" i="2"/>
  <c r="N138" i="2"/>
  <c r="P138" i="2"/>
  <c r="E139" i="2"/>
  <c r="F139" i="2"/>
  <c r="O139" i="2" s="1"/>
  <c r="G139" i="2"/>
  <c r="H139" i="2"/>
  <c r="I139" i="2"/>
  <c r="J139" i="2"/>
  <c r="K139" i="2"/>
  <c r="L139" i="2"/>
  <c r="M139" i="2"/>
  <c r="N139" i="2"/>
  <c r="P139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E142" i="2"/>
  <c r="F142" i="2"/>
  <c r="O142" i="2" s="1"/>
  <c r="G142" i="2"/>
  <c r="H142" i="2"/>
  <c r="I142" i="2"/>
  <c r="J142" i="2"/>
  <c r="K142" i="2"/>
  <c r="L142" i="2"/>
  <c r="M142" i="2"/>
  <c r="N142" i="2"/>
  <c r="P142" i="2"/>
  <c r="E143" i="2"/>
  <c r="F143" i="2"/>
  <c r="O143" i="2" s="1"/>
  <c r="G143" i="2"/>
  <c r="H143" i="2"/>
  <c r="I143" i="2"/>
  <c r="J143" i="2"/>
  <c r="K143" i="2"/>
  <c r="L143" i="2"/>
  <c r="M143" i="2"/>
  <c r="N143" i="2"/>
  <c r="P143" i="2"/>
  <c r="E144" i="2"/>
  <c r="F144" i="2"/>
  <c r="O144" i="2" s="1"/>
  <c r="G144" i="2"/>
  <c r="H144" i="2"/>
  <c r="I144" i="2"/>
  <c r="J144" i="2"/>
  <c r="K144" i="2"/>
  <c r="L144" i="2"/>
  <c r="M144" i="2"/>
  <c r="N144" i="2"/>
  <c r="P144" i="2"/>
  <c r="E145" i="2"/>
  <c r="F145" i="2"/>
  <c r="O145" i="2" s="1"/>
  <c r="G145" i="2"/>
  <c r="H145" i="2"/>
  <c r="I145" i="2"/>
  <c r="J145" i="2"/>
  <c r="K145" i="2"/>
  <c r="L145" i="2"/>
  <c r="M145" i="2"/>
  <c r="N145" i="2"/>
  <c r="P145" i="2"/>
  <c r="E146" i="2"/>
  <c r="F146" i="2"/>
  <c r="O146" i="2" s="1"/>
  <c r="G146" i="2"/>
  <c r="H146" i="2"/>
  <c r="I146" i="2"/>
  <c r="J146" i="2"/>
  <c r="K146" i="2"/>
  <c r="L146" i="2"/>
  <c r="M146" i="2"/>
  <c r="N146" i="2"/>
  <c r="P146" i="2"/>
  <c r="E147" i="2"/>
  <c r="F147" i="2"/>
  <c r="O147" i="2" s="1"/>
  <c r="G147" i="2"/>
  <c r="H147" i="2"/>
  <c r="I147" i="2"/>
  <c r="J147" i="2"/>
  <c r="K147" i="2"/>
  <c r="L147" i="2"/>
  <c r="M147" i="2"/>
  <c r="N147" i="2"/>
  <c r="P147" i="2"/>
  <c r="E148" i="2"/>
  <c r="F148" i="2"/>
  <c r="O148" i="2" s="1"/>
  <c r="G148" i="2"/>
  <c r="H148" i="2"/>
  <c r="I148" i="2"/>
  <c r="J148" i="2"/>
  <c r="K148" i="2"/>
  <c r="L148" i="2"/>
  <c r="M148" i="2"/>
  <c r="N148" i="2"/>
  <c r="P148" i="2"/>
  <c r="E149" i="2"/>
  <c r="F149" i="2"/>
  <c r="O149" i="2" s="1"/>
  <c r="G149" i="2"/>
  <c r="H149" i="2"/>
  <c r="I149" i="2"/>
  <c r="J149" i="2"/>
  <c r="K149" i="2"/>
  <c r="L149" i="2"/>
  <c r="M149" i="2"/>
  <c r="N149" i="2"/>
  <c r="P149" i="2"/>
  <c r="E150" i="2"/>
  <c r="F150" i="2"/>
  <c r="O150" i="2" s="1"/>
  <c r="G150" i="2"/>
  <c r="H150" i="2"/>
  <c r="I150" i="2"/>
  <c r="J150" i="2"/>
  <c r="K150" i="2"/>
  <c r="L150" i="2"/>
  <c r="M150" i="2"/>
  <c r="N150" i="2"/>
  <c r="P150" i="2"/>
  <c r="E151" i="2"/>
  <c r="F151" i="2"/>
  <c r="O151" i="2" s="1"/>
  <c r="G151" i="2"/>
  <c r="H151" i="2"/>
  <c r="I151" i="2"/>
  <c r="J151" i="2"/>
  <c r="K151" i="2"/>
  <c r="L151" i="2"/>
  <c r="M151" i="2"/>
  <c r="N151" i="2"/>
  <c r="P151" i="2"/>
  <c r="E152" i="2"/>
  <c r="F152" i="2"/>
  <c r="O152" i="2" s="1"/>
  <c r="G152" i="2"/>
  <c r="H152" i="2"/>
  <c r="I152" i="2"/>
  <c r="J152" i="2"/>
  <c r="K152" i="2"/>
  <c r="L152" i="2"/>
  <c r="M152" i="2"/>
  <c r="N152" i="2"/>
  <c r="P152" i="2"/>
  <c r="E153" i="2"/>
  <c r="F153" i="2"/>
  <c r="O153" i="2" s="1"/>
  <c r="G153" i="2"/>
  <c r="H153" i="2"/>
  <c r="I153" i="2"/>
  <c r="J153" i="2"/>
  <c r="K153" i="2"/>
  <c r="L153" i="2"/>
  <c r="M153" i="2"/>
  <c r="N153" i="2"/>
  <c r="P153" i="2"/>
  <c r="E154" i="2"/>
  <c r="F154" i="2"/>
  <c r="O154" i="2" s="1"/>
  <c r="G154" i="2"/>
  <c r="H154" i="2"/>
  <c r="I154" i="2"/>
  <c r="J154" i="2"/>
  <c r="K154" i="2"/>
  <c r="L154" i="2"/>
  <c r="M154" i="2"/>
  <c r="N154" i="2"/>
  <c r="P154" i="2"/>
  <c r="E155" i="2"/>
  <c r="F155" i="2"/>
  <c r="O155" i="2" s="1"/>
  <c r="G155" i="2"/>
  <c r="H155" i="2"/>
  <c r="I155" i="2"/>
  <c r="J155" i="2"/>
  <c r="K155" i="2"/>
  <c r="L155" i="2"/>
  <c r="M155" i="2"/>
  <c r="N155" i="2"/>
  <c r="P155" i="2"/>
  <c r="E156" i="2"/>
  <c r="F156" i="2"/>
  <c r="O156" i="2" s="1"/>
  <c r="G156" i="2"/>
  <c r="H156" i="2"/>
  <c r="I156" i="2"/>
  <c r="J156" i="2"/>
  <c r="K156" i="2"/>
  <c r="L156" i="2"/>
  <c r="M156" i="2"/>
  <c r="N156" i="2"/>
  <c r="P156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E166" i="2"/>
  <c r="N166" i="2" s="1"/>
  <c r="F166" i="2"/>
  <c r="G166" i="2"/>
  <c r="H166" i="2"/>
  <c r="I166" i="2"/>
  <c r="J166" i="2"/>
  <c r="K166" i="2"/>
  <c r="L166" i="2"/>
  <c r="M166" i="2"/>
  <c r="O166" i="2"/>
  <c r="P166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E168" i="2"/>
  <c r="F168" i="2"/>
  <c r="O168" i="2" s="1"/>
  <c r="G168" i="2"/>
  <c r="H168" i="2"/>
  <c r="I168" i="2"/>
  <c r="J168" i="2"/>
  <c r="K168" i="2"/>
  <c r="L168" i="2"/>
  <c r="M168" i="2"/>
  <c r="N168" i="2"/>
  <c r="P168" i="2"/>
  <c r="E169" i="2"/>
  <c r="F169" i="2"/>
  <c r="O169" i="2" s="1"/>
  <c r="G169" i="2"/>
  <c r="H169" i="2"/>
  <c r="I169" i="2"/>
  <c r="J169" i="2"/>
  <c r="K169" i="2"/>
  <c r="L169" i="2"/>
  <c r="M169" i="2"/>
  <c r="N169" i="2"/>
  <c r="P169" i="2"/>
  <c r="E170" i="2"/>
  <c r="F170" i="2"/>
  <c r="O170" i="2" s="1"/>
  <c r="G170" i="2"/>
  <c r="H170" i="2"/>
  <c r="I170" i="2"/>
  <c r="J170" i="2"/>
  <c r="K170" i="2"/>
  <c r="L170" i="2"/>
  <c r="M170" i="2"/>
  <c r="N170" i="2"/>
  <c r="P170" i="2"/>
  <c r="E171" i="2"/>
  <c r="F171" i="2"/>
  <c r="O171" i="2" s="1"/>
  <c r="G171" i="2"/>
  <c r="H171" i="2"/>
  <c r="I171" i="2"/>
  <c r="J171" i="2"/>
  <c r="K171" i="2"/>
  <c r="L171" i="2"/>
  <c r="M171" i="2"/>
  <c r="N171" i="2"/>
  <c r="P171" i="2"/>
  <c r="E172" i="2"/>
  <c r="F172" i="2"/>
  <c r="O172" i="2" s="1"/>
  <c r="G172" i="2"/>
  <c r="H172" i="2"/>
  <c r="I172" i="2"/>
  <c r="J172" i="2"/>
  <c r="K172" i="2"/>
  <c r="L172" i="2"/>
  <c r="M172" i="2"/>
  <c r="N172" i="2"/>
  <c r="P172" i="2"/>
  <c r="E173" i="2"/>
  <c r="F173" i="2"/>
  <c r="O173" i="2" s="1"/>
  <c r="G173" i="2"/>
  <c r="H173" i="2"/>
  <c r="I173" i="2"/>
  <c r="J173" i="2"/>
  <c r="K173" i="2"/>
  <c r="L173" i="2"/>
  <c r="M173" i="2"/>
  <c r="N173" i="2"/>
  <c r="P173" i="2"/>
  <c r="E174" i="2"/>
  <c r="F174" i="2"/>
  <c r="O174" i="2" s="1"/>
  <c r="G174" i="2"/>
  <c r="H174" i="2"/>
  <c r="I174" i="2"/>
  <c r="J174" i="2"/>
  <c r="K174" i="2"/>
  <c r="L174" i="2"/>
  <c r="M174" i="2"/>
  <c r="N174" i="2"/>
  <c r="P174" i="2"/>
  <c r="E175" i="2"/>
  <c r="F175" i="2"/>
  <c r="O175" i="2" s="1"/>
  <c r="G175" i="2"/>
  <c r="H175" i="2"/>
  <c r="I175" i="2"/>
  <c r="J175" i="2"/>
  <c r="K175" i="2"/>
  <c r="L175" i="2"/>
  <c r="M175" i="2"/>
  <c r="N175" i="2"/>
  <c r="P175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AB186" i="2" l="1"/>
  <c r="AA186" i="2"/>
  <c r="AA115" i="2"/>
  <c r="AB110" i="2"/>
  <c r="AC117" i="2"/>
  <c r="AA111" i="2"/>
  <c r="AA108" i="2"/>
  <c r="AC106" i="2"/>
  <c r="AB103" i="2"/>
  <c r="AA100" i="2"/>
  <c r="AC98" i="2"/>
  <c r="AB95" i="2"/>
  <c r="AA92" i="2"/>
  <c r="AC90" i="2"/>
  <c r="AB87" i="2"/>
  <c r="AA84" i="2"/>
  <c r="AC82" i="2"/>
  <c r="AB79" i="2"/>
  <c r="AA76" i="2"/>
  <c r="AC74" i="2"/>
  <c r="AB71" i="2"/>
  <c r="AA68" i="2"/>
  <c r="AC66" i="2"/>
  <c r="AB63" i="2"/>
  <c r="AA60" i="2"/>
  <c r="AC58" i="2"/>
  <c r="AB55" i="2"/>
  <c r="AA52" i="2"/>
  <c r="AC50" i="2"/>
  <c r="AB47" i="2"/>
  <c r="AA44" i="2"/>
  <c r="AC42" i="2"/>
  <c r="AB39" i="2"/>
  <c r="AA36" i="2"/>
  <c r="AC34" i="2"/>
  <c r="AB31" i="2"/>
  <c r="AA28" i="2"/>
  <c r="AC26" i="2"/>
  <c r="AB23" i="2"/>
  <c r="AA20" i="2"/>
  <c r="AC18" i="2"/>
  <c r="AB15" i="2"/>
  <c r="AA12" i="2"/>
  <c r="AC10" i="2"/>
  <c r="AB7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D4" i="2"/>
  <c r="T4" i="8" l="1"/>
  <c r="S4" i="8"/>
  <c r="F442" i="2"/>
  <c r="G442" i="2"/>
  <c r="H442" i="2"/>
  <c r="I442" i="2"/>
  <c r="J442" i="2"/>
  <c r="K442" i="2"/>
  <c r="L442" i="2"/>
  <c r="M442" i="2"/>
  <c r="F443" i="2"/>
  <c r="G443" i="2"/>
  <c r="H443" i="2"/>
  <c r="I443" i="2"/>
  <c r="J443" i="2"/>
  <c r="K443" i="2"/>
  <c r="L443" i="2"/>
  <c r="M443" i="2"/>
  <c r="F444" i="2"/>
  <c r="G444" i="2"/>
  <c r="H444" i="2"/>
  <c r="I444" i="2"/>
  <c r="J444" i="2"/>
  <c r="K444" i="2"/>
  <c r="L444" i="2"/>
  <c r="M444" i="2"/>
  <c r="F445" i="2"/>
  <c r="G445" i="2"/>
  <c r="H445" i="2"/>
  <c r="I445" i="2"/>
  <c r="J445" i="2"/>
  <c r="K445" i="2"/>
  <c r="L445" i="2"/>
  <c r="M445" i="2"/>
  <c r="F446" i="2"/>
  <c r="G446" i="2"/>
  <c r="H446" i="2"/>
  <c r="I446" i="2"/>
  <c r="J446" i="2"/>
  <c r="K446" i="2"/>
  <c r="L446" i="2"/>
  <c r="M446" i="2"/>
  <c r="F447" i="2"/>
  <c r="G447" i="2"/>
  <c r="H447" i="2"/>
  <c r="I447" i="2"/>
  <c r="J447" i="2"/>
  <c r="K447" i="2"/>
  <c r="L447" i="2"/>
  <c r="M447" i="2"/>
  <c r="F448" i="2"/>
  <c r="G448" i="2"/>
  <c r="H448" i="2"/>
  <c r="I448" i="2"/>
  <c r="J448" i="2"/>
  <c r="K448" i="2"/>
  <c r="L448" i="2"/>
  <c r="M448" i="2"/>
  <c r="F449" i="2"/>
  <c r="G449" i="2"/>
  <c r="H449" i="2"/>
  <c r="I449" i="2"/>
  <c r="J449" i="2"/>
  <c r="K449" i="2"/>
  <c r="L449" i="2"/>
  <c r="M449" i="2"/>
  <c r="F450" i="2"/>
  <c r="G450" i="2"/>
  <c r="H450" i="2"/>
  <c r="I450" i="2"/>
  <c r="J450" i="2"/>
  <c r="K450" i="2"/>
  <c r="L450" i="2"/>
  <c r="M450" i="2"/>
  <c r="F451" i="2"/>
  <c r="G451" i="2"/>
  <c r="H451" i="2"/>
  <c r="I451" i="2"/>
  <c r="J451" i="2"/>
  <c r="K451" i="2"/>
  <c r="L451" i="2"/>
  <c r="M451" i="2"/>
  <c r="F452" i="2"/>
  <c r="G452" i="2"/>
  <c r="H452" i="2"/>
  <c r="I452" i="2"/>
  <c r="J452" i="2"/>
  <c r="K452" i="2"/>
  <c r="L452" i="2"/>
  <c r="M452" i="2"/>
  <c r="F453" i="2"/>
  <c r="G453" i="2"/>
  <c r="H453" i="2"/>
  <c r="I453" i="2"/>
  <c r="J453" i="2"/>
  <c r="K453" i="2"/>
  <c r="L453" i="2"/>
  <c r="M453" i="2"/>
  <c r="F454" i="2"/>
  <c r="G454" i="2"/>
  <c r="H454" i="2"/>
  <c r="I454" i="2"/>
  <c r="J454" i="2"/>
  <c r="K454" i="2"/>
  <c r="L454" i="2"/>
  <c r="M454" i="2"/>
  <c r="F455" i="2"/>
  <c r="G455" i="2"/>
  <c r="H455" i="2"/>
  <c r="I455" i="2"/>
  <c r="J455" i="2"/>
  <c r="K455" i="2"/>
  <c r="L455" i="2"/>
  <c r="M455" i="2"/>
  <c r="F456" i="2"/>
  <c r="G456" i="2"/>
  <c r="H456" i="2"/>
  <c r="I456" i="2"/>
  <c r="J456" i="2"/>
  <c r="K456" i="2"/>
  <c r="L456" i="2"/>
  <c r="M456" i="2"/>
  <c r="D442" i="2" l="1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Z3" i="2" l="1"/>
  <c r="Y3" i="2"/>
  <c r="X3" i="2"/>
  <c r="W3" i="2"/>
  <c r="V3" i="2"/>
  <c r="U3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D3" i="12"/>
  <c r="E3" i="12" s="1"/>
  <c r="H3" i="12" s="1"/>
  <c r="D2" i="12"/>
  <c r="C2" i="12"/>
  <c r="E2" i="12" l="1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F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E832" i="11" s="1"/>
  <c r="B832" i="11"/>
  <c r="D832" i="11" s="1"/>
  <c r="A833" i="11"/>
  <c r="B833" i="11"/>
  <c r="A834" i="11"/>
  <c r="C834" i="11" s="1"/>
  <c r="B834" i="11"/>
  <c r="A835" i="11"/>
  <c r="B835" i="11"/>
  <c r="A836" i="11"/>
  <c r="C836" i="11" s="1"/>
  <c r="B836" i="11"/>
  <c r="A837" i="11"/>
  <c r="B837" i="11"/>
  <c r="N837" i="11" s="1"/>
  <c r="A838" i="11"/>
  <c r="C838" i="11" s="1"/>
  <c r="F838" i="11" s="1"/>
  <c r="B838" i="11"/>
  <c r="D838" i="11" s="1"/>
  <c r="A839" i="11"/>
  <c r="B839" i="11"/>
  <c r="A840" i="11"/>
  <c r="C840" i="11" s="1"/>
  <c r="F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E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A928" i="11"/>
  <c r="B928" i="11"/>
  <c r="D928" i="11" s="1"/>
  <c r="A929" i="11"/>
  <c r="B929" i="1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8" i="11"/>
  <c r="N952" i="11"/>
  <c r="L946" i="11"/>
  <c r="N942" i="11"/>
  <c r="N936" i="11"/>
  <c r="L932" i="11"/>
  <c r="L930" i="11"/>
  <c r="N920" i="11"/>
  <c r="N919" i="11"/>
  <c r="N916" i="11"/>
  <c r="N914" i="11"/>
  <c r="L914" i="11"/>
  <c r="L910" i="11"/>
  <c r="K906" i="11"/>
  <c r="N904" i="11"/>
  <c r="N899" i="11"/>
  <c r="N893" i="11"/>
  <c r="L882" i="11"/>
  <c r="K869" i="11"/>
  <c r="N862" i="11"/>
  <c r="M860" i="11"/>
  <c r="L856" i="11"/>
  <c r="M845" i="11"/>
  <c r="N836" i="11"/>
  <c r="K1001" i="11"/>
  <c r="M987" i="11"/>
  <c r="L956" i="11"/>
  <c r="N954" i="11"/>
  <c r="N950" i="11"/>
  <c r="L950" i="11"/>
  <c r="L944" i="11"/>
  <c r="N943" i="11"/>
  <c r="N940" i="11"/>
  <c r="N938" i="11"/>
  <c r="L938" i="11"/>
  <c r="N934" i="11"/>
  <c r="N929" i="11"/>
  <c r="N928" i="11"/>
  <c r="N927" i="11"/>
  <c r="N924" i="11"/>
  <c r="L924" i="11"/>
  <c r="L922" i="11"/>
  <c r="N918" i="11"/>
  <c r="N912" i="11"/>
  <c r="L912" i="11"/>
  <c r="M909" i="11"/>
  <c r="L902" i="11"/>
  <c r="L897" i="11"/>
  <c r="N891" i="11"/>
  <c r="L891" i="11"/>
  <c r="M867" i="11"/>
  <c r="N865" i="11"/>
  <c r="L860" i="11"/>
  <c r="L846" i="11"/>
  <c r="N838" i="11"/>
  <c r="K835" i="11"/>
  <c r="L826" i="11"/>
  <c r="N820" i="11"/>
  <c r="E869" i="11"/>
  <c r="H78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D3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26" i="5"/>
  <c r="D906" i="5"/>
  <c r="G908" i="5"/>
  <c r="D990" i="5"/>
  <c r="D942" i="5"/>
  <c r="E922" i="5"/>
  <c r="G1000" i="5"/>
  <c r="G952" i="5"/>
  <c r="F923" i="5"/>
  <c r="I950" i="5"/>
  <c r="I990" i="5"/>
  <c r="E993" i="2"/>
  <c r="F993" i="2"/>
  <c r="G993" i="2"/>
  <c r="I993" i="2"/>
  <c r="J993" i="2"/>
  <c r="E942" i="5"/>
  <c r="E962" i="5"/>
  <c r="E98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H869" i="11" l="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I801" i="11" s="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I708" i="11" s="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I533" i="11" s="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H864" i="11" s="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H951" i="11" s="1"/>
  <c r="L951" i="11"/>
  <c r="D949" i="11"/>
  <c r="L949" i="11"/>
  <c r="D947" i="11"/>
  <c r="E947" i="11" s="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F919" i="11" s="1"/>
  <c r="L919" i="11"/>
  <c r="D917" i="11"/>
  <c r="N917" i="11"/>
  <c r="L917" i="11"/>
  <c r="D915" i="11"/>
  <c r="N915" i="11"/>
  <c r="L915" i="11"/>
  <c r="D913" i="11"/>
  <c r="E913" i="11" s="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J769" i="11" s="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H945" i="11" s="1"/>
  <c r="M945" i="11"/>
  <c r="K945" i="11"/>
  <c r="C939" i="11"/>
  <c r="M939" i="11"/>
  <c r="K939" i="11"/>
  <c r="C933" i="11"/>
  <c r="M933" i="11"/>
  <c r="K933" i="11"/>
  <c r="C923" i="11"/>
  <c r="E923" i="11" s="1"/>
  <c r="M923" i="11"/>
  <c r="K923" i="11"/>
  <c r="C917" i="11"/>
  <c r="E917" i="11" s="1"/>
  <c r="M917" i="11"/>
  <c r="K917" i="11"/>
  <c r="D900" i="11"/>
  <c r="N900" i="11"/>
  <c r="L900" i="11"/>
  <c r="D881" i="11"/>
  <c r="N881" i="11"/>
  <c r="D875" i="11"/>
  <c r="N875" i="11"/>
  <c r="L875" i="11"/>
  <c r="C868" i="1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H959" i="11" s="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I739" i="11" s="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M947" i="11"/>
  <c r="K947" i="11"/>
  <c r="C941" i="11"/>
  <c r="F941" i="11" s="1"/>
  <c r="M941" i="11"/>
  <c r="K941" i="11"/>
  <c r="C935" i="11"/>
  <c r="M935" i="11"/>
  <c r="K935" i="11"/>
  <c r="C929" i="11"/>
  <c r="M929" i="11"/>
  <c r="K929" i="11"/>
  <c r="C925" i="11"/>
  <c r="F925" i="11" s="1"/>
  <c r="M925" i="11"/>
  <c r="K925" i="11"/>
  <c r="C921" i="11"/>
  <c r="F921" i="11" s="1"/>
  <c r="M921" i="11"/>
  <c r="K921" i="11"/>
  <c r="C913" i="11"/>
  <c r="M913" i="11"/>
  <c r="K913" i="11"/>
  <c r="D898" i="11"/>
  <c r="N898" i="11"/>
  <c r="L898" i="11"/>
  <c r="D894" i="11"/>
  <c r="E894" i="11" s="1"/>
  <c r="N894" i="11"/>
  <c r="L894" i="11"/>
  <c r="D890" i="11"/>
  <c r="F890" i="11" s="1"/>
  <c r="N890" i="11"/>
  <c r="C866" i="11"/>
  <c r="H866" i="11" s="1"/>
  <c r="M866" i="11"/>
  <c r="K866" i="11"/>
  <c r="H809" i="11"/>
  <c r="J809" i="11" s="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F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F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P890" i="4" s="1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F886" i="4" s="1"/>
  <c r="J883" i="4"/>
  <c r="M883" i="4"/>
  <c r="M875" i="4"/>
  <c r="J875" i="4"/>
  <c r="M872" i="4"/>
  <c r="J872" i="4"/>
  <c r="F993" i="4"/>
  <c r="P148" i="4"/>
  <c r="P174" i="4"/>
  <c r="K991" i="4"/>
  <c r="AR991" i="4"/>
  <c r="F991" i="4" s="1"/>
  <c r="AR978" i="4"/>
  <c r="E978" i="4" s="1"/>
  <c r="K978" i="4"/>
  <c r="K976" i="4"/>
  <c r="H976" i="4"/>
  <c r="K967" i="4"/>
  <c r="D967" i="4" s="1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I413" i="11" s="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J626" i="11" s="1"/>
  <c r="K626" i="11" s="1"/>
  <c r="M626" i="11" s="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F948" i="11"/>
  <c r="H948" i="11"/>
  <c r="H932" i="11"/>
  <c r="F932" i="11"/>
  <c r="H922" i="11"/>
  <c r="E922" i="11"/>
  <c r="H900" i="11"/>
  <c r="F900" i="11"/>
  <c r="C875" i="11"/>
  <c r="K875" i="11"/>
  <c r="M875" i="11"/>
  <c r="C861" i="11"/>
  <c r="F861" i="11" s="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E963" i="11"/>
  <c r="H963" i="11"/>
  <c r="F963" i="11"/>
  <c r="E955" i="11"/>
  <c r="F952" i="11"/>
  <c r="E952" i="11"/>
  <c r="H952" i="11"/>
  <c r="E946" i="11"/>
  <c r="H946" i="11"/>
  <c r="F946" i="11"/>
  <c r="H943" i="11"/>
  <c r="E931" i="11"/>
  <c r="H929" i="11"/>
  <c r="E929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I522" i="11" s="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E939" i="11"/>
  <c r="H927" i="11"/>
  <c r="H913" i="11"/>
  <c r="H903" i="11"/>
  <c r="E899" i="11"/>
  <c r="F899" i="11"/>
  <c r="H899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57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I858" i="11" s="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F929" i="11"/>
  <c r="J929" i="11" s="1"/>
  <c r="H918" i="11"/>
  <c r="E908" i="11"/>
  <c r="E900" i="11"/>
  <c r="L909" i="11"/>
  <c r="N967" i="11"/>
  <c r="D985" i="11"/>
  <c r="L989" i="11"/>
  <c r="F829" i="11"/>
  <c r="F716" i="11"/>
  <c r="I716" i="11" s="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4" i="11"/>
  <c r="F974" i="11"/>
  <c r="E972" i="11"/>
  <c r="F968" i="11"/>
  <c r="H912" i="11"/>
  <c r="E909" i="11"/>
  <c r="H907" i="11"/>
  <c r="H904" i="11"/>
  <c r="F904" i="11"/>
  <c r="E904" i="11"/>
  <c r="E882" i="11"/>
  <c r="H882" i="11"/>
  <c r="F882" i="11"/>
  <c r="E876" i="11"/>
  <c r="E871" i="11"/>
  <c r="F871" i="11"/>
  <c r="H871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I571" i="11" s="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J916" i="11"/>
  <c r="F701" i="11"/>
  <c r="I701" i="11" s="1"/>
  <c r="E337" i="9"/>
  <c r="G337" i="9"/>
  <c r="H810" i="11"/>
  <c r="E810" i="11"/>
  <c r="F810" i="11"/>
  <c r="I929" i="11"/>
  <c r="I425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I771" i="11"/>
  <c r="H797" i="11"/>
  <c r="H807" i="11"/>
  <c r="J832" i="11"/>
  <c r="I848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69" i="11"/>
  <c r="F977" i="11"/>
  <c r="E977" i="11"/>
  <c r="E910" i="11"/>
  <c r="H910" i="1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C983" i="11"/>
  <c r="K983" i="11"/>
  <c r="C980" i="11"/>
  <c r="M980" i="11"/>
  <c r="K980" i="11"/>
  <c r="H974" i="11"/>
  <c r="H906" i="11"/>
  <c r="F906" i="11"/>
  <c r="E866" i="11"/>
  <c r="F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E951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8" i="11"/>
  <c r="E896" i="11"/>
  <c r="H896" i="11"/>
  <c r="H892" i="11"/>
  <c r="E881" i="11"/>
  <c r="E868" i="11"/>
  <c r="H868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I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Q959" i="4" s="1"/>
  <c r="J959" i="4"/>
  <c r="M954" i="4"/>
  <c r="J954" i="4"/>
  <c r="M946" i="4"/>
  <c r="Q946" i="4" s="1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Q984" i="4" s="1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N955" i="4" s="1"/>
  <c r="R955" i="4" s="1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E903" i="4" s="1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E812" i="4" s="1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S789" i="4" s="1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E931" i="4" s="1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D953" i="4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P992" i="4" s="1"/>
  <c r="J992" i="4"/>
  <c r="M989" i="4"/>
  <c r="J989" i="4"/>
  <c r="M988" i="4"/>
  <c r="J988" i="4"/>
  <c r="M981" i="4"/>
  <c r="J981" i="4"/>
  <c r="J980" i="4"/>
  <c r="M980" i="4"/>
  <c r="M977" i="4"/>
  <c r="J977" i="4"/>
  <c r="M972" i="4"/>
  <c r="Q972" i="4" s="1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N927" i="4" s="1"/>
  <c r="AR927" i="4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AR917" i="4"/>
  <c r="K916" i="4"/>
  <c r="AR916" i="4"/>
  <c r="F916" i="4" s="1"/>
  <c r="H916" i="4"/>
  <c r="K915" i="4"/>
  <c r="AR915" i="4"/>
  <c r="K914" i="4"/>
  <c r="D914" i="4" s="1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P998" i="4" s="1"/>
  <c r="I998" i="4"/>
  <c r="L994" i="4"/>
  <c r="Q994" i="4" s="1"/>
  <c r="I994" i="4"/>
  <c r="I992" i="4"/>
  <c r="L992" i="4"/>
  <c r="Q990" i="4"/>
  <c r="I988" i="4"/>
  <c r="L988" i="4"/>
  <c r="L985" i="4"/>
  <c r="I985" i="4"/>
  <c r="L925" i="4"/>
  <c r="I925" i="4"/>
  <c r="L914" i="4"/>
  <c r="I914" i="4"/>
  <c r="I928" i="4"/>
  <c r="AR939" i="4"/>
  <c r="G939" i="4" s="1"/>
  <c r="H935" i="4"/>
  <c r="I916" i="4"/>
  <c r="P180" i="4"/>
  <c r="N180" i="4"/>
  <c r="R180" i="4" s="1"/>
  <c r="K906" i="4"/>
  <c r="AR906" i="4"/>
  <c r="G906" i="4" s="1"/>
  <c r="K905" i="4"/>
  <c r="H905" i="4"/>
  <c r="AR905" i="4"/>
  <c r="AR904" i="4"/>
  <c r="G904" i="4" s="1"/>
  <c r="H904" i="4"/>
  <c r="K904" i="4"/>
  <c r="P904" i="4" s="1"/>
  <c r="K903" i="4"/>
  <c r="AR903" i="4"/>
  <c r="K902" i="4"/>
  <c r="AR902" i="4"/>
  <c r="E902" i="4" s="1"/>
  <c r="H902" i="4"/>
  <c r="K896" i="4"/>
  <c r="P896" i="4" s="1"/>
  <c r="AR896" i="4"/>
  <c r="E896" i="4" s="1"/>
  <c r="H896" i="4"/>
  <c r="K894" i="4"/>
  <c r="H894" i="4"/>
  <c r="K893" i="4"/>
  <c r="AR893" i="4"/>
  <c r="D893" i="4" s="1"/>
  <c r="K892" i="4"/>
  <c r="AR892" i="4"/>
  <c r="G892" i="4" s="1"/>
  <c r="K889" i="4"/>
  <c r="AR889" i="4"/>
  <c r="K888" i="4"/>
  <c r="H888" i="4"/>
  <c r="K887" i="4"/>
  <c r="AR887" i="4"/>
  <c r="G887" i="4" s="1"/>
  <c r="H887" i="4"/>
  <c r="K886" i="4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G878" i="4" s="1"/>
  <c r="K877" i="4"/>
  <c r="AR877" i="4"/>
  <c r="K876" i="4"/>
  <c r="H876" i="4"/>
  <c r="AR876" i="4"/>
  <c r="E876" i="4" s="1"/>
  <c r="K875" i="4"/>
  <c r="AR875" i="4"/>
  <c r="G875" i="4" s="1"/>
  <c r="H875" i="4"/>
  <c r="K873" i="4"/>
  <c r="N873" i="4" s="1"/>
  <c r="R873" i="4" s="1"/>
  <c r="AR873" i="4"/>
  <c r="G873" i="4" s="1"/>
  <c r="K872" i="4"/>
  <c r="H872" i="4"/>
  <c r="AR872" i="4"/>
  <c r="G872" i="4" s="1"/>
  <c r="K871" i="4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N951" i="4" s="1"/>
  <c r="R951" i="4" s="1"/>
  <c r="J951" i="4"/>
  <c r="M947" i="4"/>
  <c r="J947" i="4"/>
  <c r="M936" i="4"/>
  <c r="P936" i="4" s="1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D981" i="4" s="1"/>
  <c r="AR981" i="4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D909" i="4" s="1"/>
  <c r="AR909" i="4"/>
  <c r="H909" i="4"/>
  <c r="L906" i="4"/>
  <c r="P906" i="4" s="1"/>
  <c r="I906" i="4"/>
  <c r="L894" i="4"/>
  <c r="P894" i="4" s="1"/>
  <c r="I894" i="4"/>
  <c r="L877" i="4"/>
  <c r="I877" i="4"/>
  <c r="L874" i="4"/>
  <c r="N874" i="4" s="1"/>
  <c r="I874" i="4"/>
  <c r="K816" i="4"/>
  <c r="N816" i="4" s="1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876" i="4"/>
  <c r="P10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F927" i="4"/>
  <c r="AR995" i="4"/>
  <c r="D995" i="4" s="1"/>
  <c r="AR970" i="4"/>
  <c r="G970" i="4" s="1"/>
  <c r="I891" i="4"/>
  <c r="I897" i="4"/>
  <c r="E905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985" i="4"/>
  <c r="R985" i="4" s="1"/>
  <c r="N59" i="4"/>
  <c r="J979" i="4"/>
  <c r="M979" i="4"/>
  <c r="N979" i="4" s="1"/>
  <c r="R979" i="4" s="1"/>
  <c r="D956" i="4"/>
  <c r="E941" i="4"/>
  <c r="G997" i="4"/>
  <c r="Q70" i="4"/>
  <c r="P70" i="4"/>
  <c r="E937" i="4"/>
  <c r="N687" i="4"/>
  <c r="R687" i="4" s="1"/>
  <c r="Q686" i="4"/>
  <c r="P679" i="4"/>
  <c r="P673" i="4"/>
  <c r="G927" i="4"/>
  <c r="N110" i="4"/>
  <c r="R110" i="4" s="1"/>
  <c r="P912" i="4"/>
  <c r="Q78" i="4"/>
  <c r="P104" i="4"/>
  <c r="N993" i="4"/>
  <c r="R993" i="4" s="1"/>
  <c r="Q980" i="4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7" i="11"/>
  <c r="K617" i="11" s="1"/>
  <c r="M617" i="11" s="1"/>
  <c r="J612" i="11"/>
  <c r="L612" i="11" s="1"/>
  <c r="N612" i="11" s="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I587" i="11" s="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I759" i="11"/>
  <c r="J759" i="11"/>
  <c r="J587" i="11"/>
  <c r="K587" i="11" s="1"/>
  <c r="M587" i="11" s="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01" i="11"/>
  <c r="J613" i="11"/>
  <c r="J665" i="11"/>
  <c r="L665" i="11" s="1"/>
  <c r="N665" i="11" s="1"/>
  <c r="J715" i="11"/>
  <c r="I712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N977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S110" i="4" s="1"/>
  <c r="U110" i="4" s="1"/>
  <c r="P716" i="4"/>
  <c r="P702" i="4"/>
  <c r="N660" i="4"/>
  <c r="R660" i="4" s="1"/>
  <c r="N644" i="4"/>
  <c r="R644" i="4" s="1"/>
  <c r="Q578" i="4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D880" i="4"/>
  <c r="F880" i="4"/>
  <c r="F888" i="4"/>
  <c r="D888" i="4"/>
  <c r="F979" i="4"/>
  <c r="D959" i="4"/>
  <c r="R928" i="4"/>
  <c r="F975" i="4"/>
  <c r="E975" i="4"/>
  <c r="G975" i="4"/>
  <c r="G880" i="4"/>
  <c r="G961" i="4"/>
  <c r="F961" i="4"/>
  <c r="D961" i="4"/>
  <c r="F995" i="4"/>
  <c r="F812" i="4"/>
  <c r="D812" i="4"/>
  <c r="E959" i="4"/>
  <c r="F878" i="4"/>
  <c r="G886" i="4"/>
  <c r="G894" i="4"/>
  <c r="E894" i="4"/>
  <c r="F930" i="4"/>
  <c r="D930" i="4"/>
  <c r="F904" i="4"/>
  <c r="E904" i="4"/>
  <c r="E967" i="4"/>
  <c r="F967" i="4"/>
  <c r="G909" i="4"/>
  <c r="F917" i="4"/>
  <c r="G917" i="4"/>
  <c r="E943" i="4"/>
  <c r="D943" i="4"/>
  <c r="G958" i="4"/>
  <c r="F958" i="4"/>
  <c r="E958" i="4"/>
  <c r="D984" i="4"/>
  <c r="F984" i="4"/>
  <c r="R910" i="4"/>
  <c r="R789" i="4"/>
  <c r="N736" i="4"/>
  <c r="R736" i="4" s="1"/>
  <c r="P736" i="4"/>
  <c r="N870" i="4"/>
  <c r="S870" i="4" s="1"/>
  <c r="N878" i="4"/>
  <c r="E878" i="4"/>
  <c r="F142" i="5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P917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N895" i="4" s="1"/>
  <c r="AR895" i="4"/>
  <c r="H895" i="4"/>
  <c r="F894" i="4"/>
  <c r="D894" i="4"/>
  <c r="Q893" i="4"/>
  <c r="N893" i="4"/>
  <c r="R893" i="4" s="1"/>
  <c r="L892" i="4"/>
  <c r="I892" i="4"/>
  <c r="Q891" i="4"/>
  <c r="L889" i="4"/>
  <c r="P889" i="4" s="1"/>
  <c r="I889" i="4"/>
  <c r="N888" i="4"/>
  <c r="R888" i="4" s="1"/>
  <c r="E888" i="4"/>
  <c r="N887" i="4"/>
  <c r="R887" i="4" s="1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J816" i="4"/>
  <c r="N813" i="4"/>
  <c r="R813" i="4" s="1"/>
  <c r="N812" i="4"/>
  <c r="R812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G110" i="5"/>
  <c r="D725" i="5"/>
  <c r="G725" i="5" s="1"/>
  <c r="D664" i="5"/>
  <c r="I664" i="5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G126" i="5"/>
  <c r="F544" i="5"/>
  <c r="E544" i="5"/>
  <c r="Q696" i="4"/>
  <c r="Q700" i="4"/>
  <c r="N764" i="4"/>
  <c r="R764" i="4" s="1"/>
  <c r="Q348" i="4"/>
  <c r="S912" i="4"/>
  <c r="U912" i="4" s="1"/>
  <c r="Q916" i="4"/>
  <c r="F118" i="5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T630" i="4" s="1"/>
  <c r="Q638" i="4"/>
  <c r="T638" i="4" s="1"/>
  <c r="Q650" i="4"/>
  <c r="N666" i="4"/>
  <c r="R666" i="4" s="1"/>
  <c r="N674" i="4"/>
  <c r="Q936" i="4"/>
  <c r="Q96" i="4"/>
  <c r="Q944" i="4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T603" i="4" s="1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Q110" i="4"/>
  <c r="Q825" i="4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G2" i="5"/>
  <c r="J3" i="2" s="1"/>
  <c r="F911" i="4"/>
  <c r="E911" i="4"/>
  <c r="D911" i="4"/>
  <c r="G911" i="4"/>
  <c r="D999" i="4"/>
  <c r="G999" i="4"/>
  <c r="E887" i="4"/>
  <c r="D991" i="4"/>
  <c r="E991" i="4"/>
  <c r="G991" i="4"/>
  <c r="F903" i="4"/>
  <c r="D903" i="4"/>
  <c r="G903" i="4"/>
  <c r="G941" i="4"/>
  <c r="F883" i="4"/>
  <c r="G978" i="4"/>
  <c r="G944" i="4"/>
  <c r="D970" i="4"/>
  <c r="F970" i="4"/>
  <c r="E970" i="4"/>
  <c r="F994" i="4"/>
  <c r="G994" i="4"/>
  <c r="E994" i="4"/>
  <c r="D962" i="4"/>
  <c r="F962" i="4"/>
  <c r="E962" i="4"/>
  <c r="D998" i="4"/>
  <c r="F954" i="4"/>
  <c r="F936" i="4"/>
  <c r="D936" i="4"/>
  <c r="E936" i="4"/>
  <c r="F882" i="4"/>
  <c r="D882" i="4"/>
  <c r="E882" i="4"/>
  <c r="F948" i="4"/>
  <c r="E948" i="4"/>
  <c r="F938" i="4"/>
  <c r="G938" i="4"/>
  <c r="E875" i="4"/>
  <c r="D875" i="4"/>
  <c r="F920" i="4"/>
  <c r="D920" i="4"/>
  <c r="D996" i="4"/>
  <c r="D924" i="4"/>
  <c r="F924" i="4"/>
  <c r="E924" i="4"/>
  <c r="D992" i="4"/>
  <c r="F992" i="4"/>
  <c r="E992" i="4"/>
  <c r="E981" i="4"/>
  <c r="F981" i="4"/>
  <c r="G981" i="4"/>
  <c r="E977" i="4"/>
  <c r="F914" i="4"/>
  <c r="E914" i="4"/>
  <c r="E913" i="4"/>
  <c r="D913" i="4"/>
  <c r="G913" i="4"/>
  <c r="E881" i="4"/>
  <c r="D881" i="4"/>
  <c r="G881" i="4"/>
  <c r="E987" i="4"/>
  <c r="M3" i="4"/>
  <c r="N3" i="4" s="1"/>
  <c r="R3" i="4" s="1"/>
  <c r="G815" i="4"/>
  <c r="D815" i="4"/>
  <c r="E815" i="4"/>
  <c r="E999" i="4"/>
  <c r="F987" i="4"/>
  <c r="D987" i="4"/>
  <c r="F871" i="4"/>
  <c r="E871" i="4"/>
  <c r="D871" i="4"/>
  <c r="G871" i="4"/>
  <c r="G915" i="4"/>
  <c r="F915" i="4"/>
  <c r="D883" i="4"/>
  <c r="D994" i="4"/>
  <c r="E982" i="4"/>
  <c r="F982" i="4"/>
  <c r="D982" i="4"/>
  <c r="G962" i="4"/>
  <c r="E934" i="4"/>
  <c r="G979" i="4"/>
  <c r="G948" i="4"/>
  <c r="D990" i="4"/>
  <c r="F990" i="4"/>
  <c r="E990" i="4"/>
  <c r="D922" i="4"/>
  <c r="E922" i="4"/>
  <c r="F922" i="4"/>
  <c r="D938" i="4"/>
  <c r="E968" i="4"/>
  <c r="F874" i="4"/>
  <c r="E874" i="4"/>
  <c r="D874" i="4"/>
  <c r="F890" i="4"/>
  <c r="D906" i="4"/>
  <c r="E906" i="4"/>
  <c r="F881" i="4"/>
  <c r="F913" i="4"/>
  <c r="E960" i="4"/>
  <c r="G996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G112" i="5"/>
  <c r="F136" i="5"/>
  <c r="G136" i="5"/>
  <c r="Q698" i="4"/>
  <c r="Q714" i="4"/>
  <c r="P714" i="4"/>
  <c r="E71" i="5"/>
  <c r="I14" i="5"/>
  <c r="Q118" i="4"/>
  <c r="N118" i="4"/>
  <c r="R118" i="4" s="1"/>
  <c r="Q134" i="4"/>
  <c r="N134" i="4"/>
  <c r="R134" i="4" s="1"/>
  <c r="Q160" i="4"/>
  <c r="P160" i="4"/>
  <c r="N978" i="4"/>
  <c r="P978" i="4"/>
  <c r="G685" i="5"/>
  <c r="G693" i="5"/>
  <c r="I693" i="5"/>
  <c r="G701" i="5"/>
  <c r="E518" i="5"/>
  <c r="G540" i="5"/>
  <c r="I160" i="5"/>
  <c r="F172" i="5"/>
  <c r="E153" i="5"/>
  <c r="G153" i="5"/>
  <c r="I153" i="5"/>
  <c r="E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68" i="4"/>
  <c r="T993" i="4"/>
  <c r="U985" i="4"/>
  <c r="P954" i="4"/>
  <c r="P916" i="4"/>
  <c r="N826" i="4"/>
  <c r="R826" i="4" s="1"/>
  <c r="R770" i="4"/>
  <c r="P764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S806" i="4" s="1"/>
  <c r="Q838" i="4"/>
  <c r="P838" i="4"/>
  <c r="Q922" i="4"/>
  <c r="N922" i="4"/>
  <c r="R922" i="4" s="1"/>
  <c r="P922" i="4"/>
  <c r="G140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T912" i="4" s="1"/>
  <c r="V912" i="4" s="1"/>
  <c r="Q822" i="4"/>
  <c r="P822" i="4"/>
  <c r="S822" i="4" s="1"/>
  <c r="Q834" i="4"/>
  <c r="T834" i="4" s="1"/>
  <c r="P834" i="4"/>
  <c r="Q882" i="4"/>
  <c r="E47" i="5"/>
  <c r="I47" i="5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57" i="5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2" i="4"/>
  <c r="R992" i="4" s="1"/>
  <c r="N991" i="4"/>
  <c r="R991" i="4" s="1"/>
  <c r="N989" i="4"/>
  <c r="R989" i="4" s="1"/>
  <c r="Q989" i="4"/>
  <c r="P989" i="4"/>
  <c r="Q987" i="4"/>
  <c r="T987" i="4" s="1"/>
  <c r="N986" i="4"/>
  <c r="R986" i="4" s="1"/>
  <c r="P986" i="4"/>
  <c r="N984" i="4"/>
  <c r="R984" i="4" s="1"/>
  <c r="P984" i="4"/>
  <c r="N982" i="4"/>
  <c r="P982" i="4"/>
  <c r="N980" i="4"/>
  <c r="P980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N941" i="4"/>
  <c r="R941" i="4" s="1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P913" i="4"/>
  <c r="N911" i="4"/>
  <c r="Q910" i="4"/>
  <c r="T910" i="4" s="1"/>
  <c r="P907" i="4"/>
  <c r="N907" i="4"/>
  <c r="Q906" i="4"/>
  <c r="Q905" i="4"/>
  <c r="P905" i="4"/>
  <c r="Q894" i="4"/>
  <c r="P891" i="4"/>
  <c r="N891" i="4"/>
  <c r="Q880" i="4"/>
  <c r="Q879" i="4"/>
  <c r="N879" i="4"/>
  <c r="R879" i="4" s="1"/>
  <c r="Q878" i="4"/>
  <c r="T878" i="4" s="1"/>
  <c r="Q876" i="4"/>
  <c r="P875" i="4"/>
  <c r="N875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T8" i="4" s="1"/>
  <c r="Q6" i="4"/>
  <c r="P6" i="4"/>
  <c r="P4" i="4"/>
  <c r="Q4" i="4"/>
  <c r="N4" i="4"/>
  <c r="R4" i="4" s="1"/>
  <c r="N589" i="4"/>
  <c r="Q621" i="4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Q184" i="4"/>
  <c r="I69" i="5"/>
  <c r="I75" i="5"/>
  <c r="I83" i="5"/>
  <c r="E83" i="5"/>
  <c r="I85" i="5"/>
  <c r="I101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N939" i="4"/>
  <c r="R939" i="4" s="1"/>
  <c r="Q935" i="4"/>
  <c r="P935" i="4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T128" i="4" s="1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S60" i="4" s="1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G184" i="5"/>
  <c r="E184" i="5"/>
  <c r="I184" i="5"/>
  <c r="D183" i="5"/>
  <c r="F183" i="5" s="1"/>
  <c r="D182" i="5"/>
  <c r="G182" i="5" s="1"/>
  <c r="D180" i="5"/>
  <c r="G180" i="5" s="1"/>
  <c r="D179" i="5"/>
  <c r="F179" i="5" s="1"/>
  <c r="E176" i="5"/>
  <c r="D175" i="5"/>
  <c r="F175" i="5" s="1"/>
  <c r="D174" i="5"/>
  <c r="G174" i="5" s="1"/>
  <c r="G172" i="5"/>
  <c r="E172" i="5"/>
  <c r="D170" i="5"/>
  <c r="E170" i="5" s="1"/>
  <c r="F169" i="5"/>
  <c r="D166" i="5"/>
  <c r="G166" i="5" s="1"/>
  <c r="F165" i="5"/>
  <c r="D164" i="5"/>
  <c r="G164" i="5" s="1"/>
  <c r="D163" i="5"/>
  <c r="F163" i="5" s="1"/>
  <c r="E160" i="5"/>
  <c r="D158" i="5"/>
  <c r="G158" i="5" s="1"/>
  <c r="F157" i="5"/>
  <c r="D155" i="5"/>
  <c r="F155" i="5" s="1"/>
  <c r="D154" i="5"/>
  <c r="I154" i="5" s="1"/>
  <c r="F153" i="5"/>
  <c r="G152" i="5"/>
  <c r="E152" i="5"/>
  <c r="I152" i="5"/>
  <c r="D151" i="5"/>
  <c r="F151" i="5" s="1"/>
  <c r="D150" i="5"/>
  <c r="G150" i="5" s="1"/>
  <c r="D148" i="5"/>
  <c r="G148" i="5" s="1"/>
  <c r="D147" i="5"/>
  <c r="F147" i="5" s="1"/>
  <c r="E143" i="5"/>
  <c r="E142" i="5"/>
  <c r="E141" i="5"/>
  <c r="E140" i="5"/>
  <c r="E136" i="5"/>
  <c r="E131" i="5"/>
  <c r="E126" i="5"/>
  <c r="E124" i="5"/>
  <c r="E122" i="5"/>
  <c r="E120" i="5"/>
  <c r="G119" i="5"/>
  <c r="E115" i="5"/>
  <c r="E112" i="5"/>
  <c r="G109" i="5"/>
  <c r="D108" i="5"/>
  <c r="E108" i="5" s="1"/>
  <c r="D106" i="5"/>
  <c r="E106" i="5" s="1"/>
  <c r="D104" i="5"/>
  <c r="E104" i="5" s="1"/>
  <c r="D102" i="5"/>
  <c r="E102" i="5" s="1"/>
  <c r="F101" i="5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F71" i="5"/>
  <c r="D70" i="5"/>
  <c r="E70" i="5" s="1"/>
  <c r="F69" i="5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E40" i="5"/>
  <c r="D37" i="5"/>
  <c r="F37" i="5" s="1"/>
  <c r="D35" i="5"/>
  <c r="D34" i="5"/>
  <c r="E34" i="5" s="1"/>
  <c r="D32" i="5"/>
  <c r="E32" i="5" s="1"/>
  <c r="D30" i="5"/>
  <c r="E30" i="5" s="1"/>
  <c r="D28" i="5"/>
  <c r="E26" i="5"/>
  <c r="E24" i="5"/>
  <c r="D21" i="5"/>
  <c r="D20" i="5"/>
  <c r="D18" i="5"/>
  <c r="D16" i="5"/>
  <c r="F16" i="5" s="1"/>
  <c r="D10" i="5"/>
  <c r="I8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R341" i="4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D141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E125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93" i="9"/>
  <c r="D93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341" i="4" l="1"/>
  <c r="S666" i="4"/>
  <c r="U666" i="4" s="1"/>
  <c r="T569" i="4"/>
  <c r="T835" i="4"/>
  <c r="P931" i="4"/>
  <c r="S818" i="4"/>
  <c r="Q897" i="4"/>
  <c r="T897" i="4" s="1"/>
  <c r="Q948" i="4"/>
  <c r="T948" i="4" s="1"/>
  <c r="N981" i="4"/>
  <c r="R981" i="4" s="1"/>
  <c r="Q995" i="4"/>
  <c r="S794" i="4"/>
  <c r="P968" i="4"/>
  <c r="S658" i="4"/>
  <c r="V658" i="4" s="1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S886" i="4" s="1"/>
  <c r="U886" i="4" s="1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886" i="4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V896" i="4" s="1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T890" i="4" s="1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T48" i="4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V72" i="4" s="1"/>
  <c r="F112" i="5"/>
  <c r="F107" i="5"/>
  <c r="E107" i="5"/>
  <c r="G26" i="5"/>
  <c r="F29" i="5"/>
  <c r="F93" i="5"/>
  <c r="S12" i="4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V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S963" i="4" s="1"/>
  <c r="U963" i="4" s="1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T888" i="4" s="1"/>
  <c r="I614" i="11"/>
  <c r="I616" i="11"/>
  <c r="J707" i="11"/>
  <c r="J811" i="11"/>
  <c r="K811" i="11" s="1"/>
  <c r="M811" i="11" s="1"/>
  <c r="J526" i="11"/>
  <c r="H872" i="11"/>
  <c r="F885" i="11"/>
  <c r="F894" i="11"/>
  <c r="J894" i="11" s="1"/>
  <c r="F898" i="11"/>
  <c r="H902" i="11"/>
  <c r="J902" i="11" s="1"/>
  <c r="I611" i="11"/>
  <c r="F962" i="11"/>
  <c r="I962" i="11" s="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I875" i="11" s="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I889" i="11" s="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915" i="11" s="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F87" i="5"/>
  <c r="E111" i="5"/>
  <c r="E130" i="5"/>
  <c r="I144" i="5"/>
  <c r="T179" i="4"/>
  <c r="V179" i="4" s="1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S935" i="4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G157" i="5"/>
  <c r="T618" i="4"/>
  <c r="S954" i="4"/>
  <c r="E963" i="4"/>
  <c r="E950" i="4"/>
  <c r="T944" i="4"/>
  <c r="T674" i="4"/>
  <c r="I114" i="5"/>
  <c r="I122" i="5"/>
  <c r="I130" i="5"/>
  <c r="I138" i="5"/>
  <c r="F976" i="4"/>
  <c r="V985" i="4"/>
  <c r="W985" i="4" s="1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I847" i="11" s="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V20" i="4" s="1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T108" i="4"/>
  <c r="I36" i="5"/>
  <c r="G145" i="9"/>
  <c r="E145" i="9"/>
  <c r="F867" i="11"/>
  <c r="E867" i="11"/>
  <c r="H867" i="11"/>
  <c r="I867" i="11" s="1"/>
  <c r="H887" i="11"/>
  <c r="F887" i="11"/>
  <c r="H901" i="11"/>
  <c r="F901" i="11"/>
  <c r="I901" i="11" s="1"/>
  <c r="I695" i="11"/>
  <c r="J695" i="11"/>
  <c r="D155" i="9"/>
  <c r="D145" i="9"/>
  <c r="G87" i="9"/>
  <c r="H973" i="11"/>
  <c r="E973" i="11"/>
  <c r="F973" i="11"/>
  <c r="J973" i="11" s="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J937" i="11" s="1"/>
  <c r="F959" i="11"/>
  <c r="E959" i="11"/>
  <c r="H881" i="11"/>
  <c r="F881" i="11"/>
  <c r="J881" i="11" s="1"/>
  <c r="H933" i="11"/>
  <c r="F933" i="1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J971" i="11" s="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667" i="11"/>
  <c r="E991" i="11"/>
  <c r="H991" i="11"/>
  <c r="F991" i="11"/>
  <c r="J736" i="11"/>
  <c r="H923" i="11"/>
  <c r="J923" i="11" s="1"/>
  <c r="F923" i="11"/>
  <c r="F927" i="11"/>
  <c r="I927" i="11" s="1"/>
  <c r="E927" i="11"/>
  <c r="E945" i="11"/>
  <c r="F945" i="11"/>
  <c r="I945" i="11" s="1"/>
  <c r="H955" i="11"/>
  <c r="F955" i="11"/>
  <c r="I955" i="11" s="1"/>
  <c r="J83" i="11"/>
  <c r="L83" i="11" s="1"/>
  <c r="N83" i="11" s="1"/>
  <c r="I83" i="11"/>
  <c r="D79" i="9"/>
  <c r="G79" i="9"/>
  <c r="H874" i="11"/>
  <c r="I874" i="11" s="1"/>
  <c r="F874" i="11"/>
  <c r="E874" i="11"/>
  <c r="H970" i="11"/>
  <c r="F970" i="11"/>
  <c r="I970" i="11" s="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I979" i="11" s="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J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F999" i="4"/>
  <c r="S968" i="4"/>
  <c r="U968" i="4" s="1"/>
  <c r="P888" i="4"/>
  <c r="E912" i="4"/>
  <c r="D912" i="4"/>
  <c r="T412" i="4"/>
  <c r="T120" i="4"/>
  <c r="T147" i="4"/>
  <c r="T6" i="4"/>
  <c r="T107" i="4"/>
  <c r="S699" i="4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904" i="4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21" i="11"/>
  <c r="I944" i="11"/>
  <c r="F960" i="11"/>
  <c r="J960" i="11" s="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V531" i="4" s="1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V586" i="4" s="1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I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3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J876" i="11"/>
  <c r="I876" i="11"/>
  <c r="J882" i="11"/>
  <c r="I882" i="11"/>
  <c r="J904" i="11"/>
  <c r="I904" i="11"/>
  <c r="J967" i="11"/>
  <c r="I967" i="11"/>
  <c r="I968" i="11"/>
  <c r="J974" i="11"/>
  <c r="I974" i="11"/>
  <c r="J979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J874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V12" i="4" s="1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V656" i="4"/>
  <c r="W656" i="4" s="1"/>
  <c r="X656" i="4" s="1"/>
  <c r="T660" i="4"/>
  <c r="T664" i="4"/>
  <c r="V668" i="4"/>
  <c r="W668" i="4" s="1"/>
  <c r="T718" i="4"/>
  <c r="S737" i="4"/>
  <c r="S891" i="4"/>
  <c r="S913" i="4"/>
  <c r="V913" i="4" s="1"/>
  <c r="V928" i="4"/>
  <c r="S951" i="4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T614" i="4"/>
  <c r="V614" i="4" s="1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562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T974" i="4" s="1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V329" i="4" s="1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V334" i="4"/>
  <c r="W334" i="4" s="1"/>
  <c r="X334" i="4" s="1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V986" i="4" s="1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S635" i="4"/>
  <c r="N942" i="4"/>
  <c r="T942" i="4" s="1"/>
  <c r="S557" i="4"/>
  <c r="S861" i="4"/>
  <c r="U861" i="4" s="1"/>
  <c r="S120" i="4"/>
  <c r="V120" i="4" s="1"/>
  <c r="S888" i="4"/>
  <c r="S154" i="4"/>
  <c r="U154" i="4" s="1"/>
  <c r="V886" i="4"/>
  <c r="W886" i="4" s="1"/>
  <c r="X886" i="4" s="1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U935" i="4"/>
  <c r="T955" i="4"/>
  <c r="T967" i="4"/>
  <c r="R37" i="4"/>
  <c r="S37" i="4"/>
  <c r="R46" i="4"/>
  <c r="T46" i="4"/>
  <c r="V48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V790" i="4"/>
  <c r="R807" i="4"/>
  <c r="S807" i="4"/>
  <c r="T811" i="4"/>
  <c r="R815" i="4"/>
  <c r="S815" i="4"/>
  <c r="R816" i="4"/>
  <c r="U818" i="4"/>
  <c r="V818" i="4"/>
  <c r="T819" i="4"/>
  <c r="R85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U951" i="4"/>
  <c r="V951" i="4"/>
  <c r="Q957" i="4"/>
  <c r="N957" i="4"/>
  <c r="R957" i="4" s="1"/>
  <c r="D957" i="4"/>
  <c r="P957" i="4"/>
  <c r="V959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U802" i="4"/>
  <c r="T816" i="4"/>
  <c r="V615" i="4"/>
  <c r="S791" i="4"/>
  <c r="U80" i="4"/>
  <c r="V638" i="4"/>
  <c r="W638" i="4" s="1"/>
  <c r="R978" i="4"/>
  <c r="T978" i="4"/>
  <c r="R974" i="4"/>
  <c r="T182" i="4"/>
  <c r="R748" i="4"/>
  <c r="T748" i="4"/>
  <c r="S681" i="4"/>
  <c r="S927" i="4"/>
  <c r="S58" i="4"/>
  <c r="T738" i="4"/>
  <c r="T746" i="4"/>
  <c r="T754" i="4"/>
  <c r="T762" i="4"/>
  <c r="S911" i="4"/>
  <c r="T555" i="4"/>
  <c r="T999" i="4"/>
  <c r="U60" i="4"/>
  <c r="T64" i="4"/>
  <c r="R85" i="4"/>
  <c r="T85" i="4"/>
  <c r="S85" i="4"/>
  <c r="R93" i="4"/>
  <c r="S93" i="4"/>
  <c r="V101" i="4"/>
  <c r="R111" i="4"/>
  <c r="S111" i="4"/>
  <c r="U115" i="4"/>
  <c r="R119" i="4"/>
  <c r="S119" i="4"/>
  <c r="T127" i="4"/>
  <c r="R135" i="4"/>
  <c r="S135" i="4"/>
  <c r="T143" i="4"/>
  <c r="Y727" i="4"/>
  <c r="AK727" i="4" s="1"/>
  <c r="T931" i="4"/>
  <c r="V931" i="4" s="1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V547" i="4"/>
  <c r="R558" i="4"/>
  <c r="S558" i="4"/>
  <c r="R584" i="4"/>
  <c r="S584" i="4"/>
  <c r="T584" i="4"/>
  <c r="R595" i="4"/>
  <c r="T595" i="4"/>
  <c r="U611" i="4"/>
  <c r="U623" i="4"/>
  <c r="T639" i="4"/>
  <c r="U665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U986" i="4"/>
  <c r="T151" i="4"/>
  <c r="U88" i="4"/>
  <c r="V88" i="4"/>
  <c r="U822" i="4"/>
  <c r="V822" i="4"/>
  <c r="U838" i="4"/>
  <c r="U806" i="4"/>
  <c r="V798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U557" i="4"/>
  <c r="T125" i="4"/>
  <c r="T688" i="4"/>
  <c r="S149" i="4"/>
  <c r="S104" i="4"/>
  <c r="S90" i="4"/>
  <c r="T690" i="4"/>
  <c r="T742" i="4"/>
  <c r="T758" i="4"/>
  <c r="S847" i="4"/>
  <c r="V517" i="4"/>
  <c r="W517" i="4" s="1"/>
  <c r="S167" i="4"/>
  <c r="S716" i="4"/>
  <c r="U624" i="4"/>
  <c r="Q2" i="4"/>
  <c r="P2" i="4"/>
  <c r="N2" i="4"/>
  <c r="R2" i="4" s="1"/>
  <c r="R16" i="4"/>
  <c r="T16" i="4"/>
  <c r="S7" i="4"/>
  <c r="T7" i="4"/>
  <c r="S4" i="4"/>
  <c r="U8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V873" i="4"/>
  <c r="R875" i="4"/>
  <c r="T875" i="4"/>
  <c r="R891" i="4"/>
  <c r="T891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V995" i="4"/>
  <c r="S999" i="4"/>
  <c r="U537" i="4"/>
  <c r="V537" i="4"/>
  <c r="S142" i="4"/>
  <c r="S126" i="4"/>
  <c r="T104" i="4"/>
  <c r="U100" i="4"/>
  <c r="U72" i="4"/>
  <c r="U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V47" i="4" s="1"/>
  <c r="S158" i="4"/>
  <c r="S431" i="4"/>
  <c r="U431" i="4" s="1"/>
  <c r="S457" i="4"/>
  <c r="S551" i="4"/>
  <c r="R618" i="4"/>
  <c r="S618" i="4"/>
  <c r="V643" i="4"/>
  <c r="S743" i="4"/>
  <c r="S775" i="4"/>
  <c r="R940" i="4"/>
  <c r="U699" i="4"/>
  <c r="R934" i="4"/>
  <c r="U954" i="4"/>
  <c r="T991" i="4"/>
  <c r="U896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R216" i="4"/>
  <c r="T216" i="4"/>
  <c r="R204" i="4"/>
  <c r="S204" i="4"/>
  <c r="R196" i="4"/>
  <c r="S196" i="4"/>
  <c r="R188" i="4"/>
  <c r="S188" i="4"/>
  <c r="T381" i="4"/>
  <c r="S381" i="4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3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U366" i="4"/>
  <c r="V366" i="4"/>
  <c r="U358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K178" i="11"/>
  <c r="M178" i="11" s="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K83" i="11"/>
  <c r="M83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58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T484" i="4"/>
  <c r="S450" i="4"/>
  <c r="T404" i="4"/>
  <c r="U436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U526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40" i="4" l="1"/>
  <c r="S905" i="4"/>
  <c r="U905" i="4" s="1"/>
  <c r="V834" i="4"/>
  <c r="V979" i="4"/>
  <c r="S943" i="4"/>
  <c r="X912" i="4"/>
  <c r="T943" i="4"/>
  <c r="S890" i="4"/>
  <c r="U890" i="4" s="1"/>
  <c r="T960" i="4"/>
  <c r="V786" i="4"/>
  <c r="S946" i="4"/>
  <c r="J889" i="11"/>
  <c r="J885" i="11"/>
  <c r="J842" i="11"/>
  <c r="V601" i="4"/>
  <c r="V383" i="4"/>
  <c r="I909" i="11"/>
  <c r="T884" i="4"/>
  <c r="T478" i="4"/>
  <c r="U378" i="4"/>
  <c r="V655" i="4"/>
  <c r="U897" i="4"/>
  <c r="U594" i="4"/>
  <c r="U658" i="4"/>
  <c r="V808" i="4"/>
  <c r="W808" i="4" s="1"/>
  <c r="V703" i="4"/>
  <c r="I973" i="11"/>
  <c r="J867" i="11"/>
  <c r="J875" i="11"/>
  <c r="I947" i="11"/>
  <c r="I915" i="11"/>
  <c r="J879" i="11"/>
  <c r="I823" i="11"/>
  <c r="T952" i="4"/>
  <c r="S884" i="4"/>
  <c r="S478" i="4"/>
  <c r="V711" i="4"/>
  <c r="U913" i="4"/>
  <c r="V764" i="4"/>
  <c r="V176" i="4"/>
  <c r="V620" i="4"/>
  <c r="T946" i="4"/>
  <c r="S948" i="4"/>
  <c r="U948" i="4" s="1"/>
  <c r="V203" i="4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T846" i="4"/>
  <c r="L37" i="11"/>
  <c r="N37" i="11" s="1"/>
  <c r="L140" i="11"/>
  <c r="N140" i="11" s="1"/>
  <c r="V134" i="4"/>
  <c r="V39" i="4"/>
  <c r="W39" i="4" s="1"/>
  <c r="X39" i="4" s="1"/>
  <c r="Y39" i="4" s="1"/>
  <c r="Z39" i="4" s="1"/>
  <c r="V170" i="4"/>
  <c r="V108" i="4"/>
  <c r="V166" i="4"/>
  <c r="U170" i="4"/>
  <c r="V77" i="4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U556" i="4"/>
  <c r="W556" i="4" s="1"/>
  <c r="V499" i="4"/>
  <c r="V983" i="4"/>
  <c r="W983" i="4" s="1"/>
  <c r="X983" i="4" s="1"/>
  <c r="V464" i="4"/>
  <c r="V779" i="4"/>
  <c r="W779" i="4" s="1"/>
  <c r="X779" i="4" s="1"/>
  <c r="V641" i="4"/>
  <c r="S942" i="4"/>
  <c r="V526" i="4"/>
  <c r="S859" i="4"/>
  <c r="U859" i="4" s="1"/>
  <c r="J847" i="11"/>
  <c r="V838" i="4"/>
  <c r="V343" i="4"/>
  <c r="J970" i="11"/>
  <c r="J877" i="11"/>
  <c r="I881" i="11"/>
  <c r="J901" i="11"/>
  <c r="V954" i="4"/>
  <c r="V935" i="4"/>
  <c r="V888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U91" i="4"/>
  <c r="V171" i="4"/>
  <c r="W171" i="4" s="1"/>
  <c r="X171" i="4" s="1"/>
  <c r="Y171" i="4" s="1"/>
  <c r="U136" i="4"/>
  <c r="W136" i="4" s="1"/>
  <c r="X136" i="4" s="1"/>
  <c r="V92" i="4"/>
  <c r="V190" i="4"/>
  <c r="W190" i="4" s="1"/>
  <c r="V44" i="4"/>
  <c r="V107" i="4"/>
  <c r="W107" i="4" s="1"/>
  <c r="X107" i="4" s="1"/>
  <c r="V66" i="4"/>
  <c r="V131" i="4"/>
  <c r="V147" i="4"/>
  <c r="Y985" i="4"/>
  <c r="AF985" i="4" s="1"/>
  <c r="X985" i="4"/>
  <c r="K172" i="11"/>
  <c r="M172" i="11" s="1"/>
  <c r="L101" i="11"/>
  <c r="N101" i="11" s="1"/>
  <c r="V538" i="4"/>
  <c r="V823" i="4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V987" i="4"/>
  <c r="V848" i="4"/>
  <c r="W848" i="4" s="1"/>
  <c r="X848" i="4" s="1"/>
  <c r="V648" i="4"/>
  <c r="W648" i="4" s="1"/>
  <c r="X648" i="4" s="1"/>
  <c r="V596" i="4"/>
  <c r="W596" i="4" s="1"/>
  <c r="R846" i="4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V430" i="4"/>
  <c r="V756" i="4"/>
  <c r="W756" i="4" s="1"/>
  <c r="X756" i="4" s="1"/>
  <c r="U525" i="4"/>
  <c r="V532" i="4"/>
  <c r="V316" i="4"/>
  <c r="V879" i="4"/>
  <c r="W879" i="4" s="1"/>
  <c r="X879" i="4" s="1"/>
  <c r="Y886" i="4"/>
  <c r="V632" i="4"/>
  <c r="U97" i="4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W30" i="4" s="1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V140" i="4"/>
  <c r="W140" i="4" s="1"/>
  <c r="X140" i="4" s="1"/>
  <c r="U41" i="4"/>
  <c r="U120" i="4"/>
  <c r="W120" i="4" s="1"/>
  <c r="X120" i="4" s="1"/>
  <c r="Y120" i="4" s="1"/>
  <c r="V109" i="4"/>
  <c r="W109" i="4" s="1"/>
  <c r="X109" i="4" s="1"/>
  <c r="Y109" i="4" s="1"/>
  <c r="U22" i="4"/>
  <c r="U20" i="4"/>
  <c r="W20" i="4" s="1"/>
  <c r="X20" i="4" s="1"/>
  <c r="Y20" i="4" s="1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V374" i="4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V984" i="4"/>
  <c r="V960" i="4"/>
  <c r="W960" i="4" s="1"/>
  <c r="V662" i="4"/>
  <c r="Y944" i="4"/>
  <c r="AG912" i="4"/>
  <c r="W1000" i="4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AI912" i="4"/>
  <c r="V549" i="4"/>
  <c r="AK985" i="4"/>
  <c r="V812" i="4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V437" i="4"/>
  <c r="W437" i="4" s="1"/>
  <c r="V953" i="4"/>
  <c r="V759" i="4"/>
  <c r="W759" i="4" s="1"/>
  <c r="V741" i="4"/>
  <c r="V634" i="4"/>
  <c r="V854" i="4"/>
  <c r="T859" i="4"/>
  <c r="V583" i="4"/>
  <c r="W583" i="4" s="1"/>
  <c r="X583" i="4" s="1"/>
  <c r="V545" i="4"/>
  <c r="W545" i="4" s="1"/>
  <c r="V521" i="4"/>
  <c r="V606" i="4"/>
  <c r="W606" i="4" s="1"/>
  <c r="V357" i="4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V458" i="4"/>
  <c r="V445" i="4"/>
  <c r="AF912" i="4"/>
  <c r="V51" i="4"/>
  <c r="W51" i="4" s="1"/>
  <c r="X51" i="4" s="1"/>
  <c r="Y51" i="4" s="1"/>
  <c r="V989" i="4"/>
  <c r="W989" i="4" s="1"/>
  <c r="V961" i="4"/>
  <c r="W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W928" i="4"/>
  <c r="V635" i="4"/>
  <c r="V981" i="4"/>
  <c r="W981" i="4" s="1"/>
  <c r="V768" i="4"/>
  <c r="T972" i="4"/>
  <c r="V972" i="4" s="1"/>
  <c r="W972" i="4" s="1"/>
  <c r="V472" i="4"/>
  <c r="V497" i="4"/>
  <c r="W497" i="4" s="1"/>
  <c r="AK912" i="4"/>
  <c r="AJ912" i="4"/>
  <c r="V650" i="4"/>
  <c r="V787" i="4"/>
  <c r="W787" i="4" s="1"/>
  <c r="X787" i="4" s="1"/>
  <c r="Y787" i="4" s="1"/>
  <c r="U576" i="4"/>
  <c r="Y983" i="4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W284" i="4" s="1"/>
  <c r="X284" i="4" s="1"/>
  <c r="Y284" i="4" s="1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V970" i="4"/>
  <c r="W970" i="4" s="1"/>
  <c r="Y970" i="4" s="1"/>
  <c r="V857" i="4"/>
  <c r="V814" i="4"/>
  <c r="T894" i="4"/>
  <c r="V405" i="4"/>
  <c r="W405" i="4" s="1"/>
  <c r="X405" i="4" s="1"/>
  <c r="V200" i="4"/>
  <c r="W200" i="4" s="1"/>
  <c r="V242" i="4"/>
  <c r="V211" i="4"/>
  <c r="V215" i="4"/>
  <c r="W215" i="4" s="1"/>
  <c r="W166" i="4"/>
  <c r="X166" i="4" s="1"/>
  <c r="V172" i="4"/>
  <c r="V333" i="4"/>
  <c r="W333" i="4" s="1"/>
  <c r="X333" i="4" s="1"/>
  <c r="V386" i="4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V209" i="4"/>
  <c r="V201" i="4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Y938" i="4"/>
  <c r="V311" i="4"/>
  <c r="V963" i="4"/>
  <c r="V554" i="4"/>
  <c r="W554" i="4" s="1"/>
  <c r="X554" i="4" s="1"/>
  <c r="Y554" i="4" s="1"/>
  <c r="V992" i="4"/>
  <c r="W47" i="4"/>
  <c r="X47" i="4" s="1"/>
  <c r="Y47" i="4" s="1"/>
  <c r="U784" i="4"/>
  <c r="T958" i="4"/>
  <c r="V306" i="4"/>
  <c r="W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W139" i="4"/>
  <c r="W12" i="4"/>
  <c r="X12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896" i="4"/>
  <c r="X896" i="4" s="1"/>
  <c r="W176" i="4"/>
  <c r="X176" i="4" s="1"/>
  <c r="W71" i="4"/>
  <c r="X71" i="4" s="1"/>
  <c r="W905" i="4"/>
  <c r="W179" i="4"/>
  <c r="X179" i="4" s="1"/>
  <c r="Y179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92" i="4"/>
  <c r="X92" i="4" s="1"/>
  <c r="Y92" i="4" s="1"/>
  <c r="W995" i="4"/>
  <c r="Y995" i="4" s="1"/>
  <c r="V982" i="4"/>
  <c r="W984" i="4"/>
  <c r="X984" i="4" s="1"/>
  <c r="W959" i="4"/>
  <c r="X959" i="4" s="1"/>
  <c r="W951" i="4"/>
  <c r="W857" i="4"/>
  <c r="X857" i="4" s="1"/>
  <c r="R936" i="4"/>
  <c r="S936" i="4"/>
  <c r="T930" i="4"/>
  <c r="S909" i="4"/>
  <c r="V903" i="4"/>
  <c r="W903" i="4" s="1"/>
  <c r="S930" i="4"/>
  <c r="U930" i="4" s="1"/>
  <c r="W386" i="4"/>
  <c r="X386" i="4" s="1"/>
  <c r="Y386" i="4" s="1"/>
  <c r="V359" i="4"/>
  <c r="W931" i="4"/>
  <c r="T909" i="4"/>
  <c r="T877" i="4"/>
  <c r="R914" i="4"/>
  <c r="U914" i="4" s="1"/>
  <c r="T914" i="4"/>
  <c r="R906" i="4"/>
  <c r="S906" i="4"/>
  <c r="T936" i="4"/>
  <c r="W954" i="4"/>
  <c r="W922" i="4"/>
  <c r="Y922" i="4" s="1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W873" i="4"/>
  <c r="S42" i="4"/>
  <c r="U42" i="4" s="1"/>
  <c r="W547" i="4"/>
  <c r="X547" i="4" s="1"/>
  <c r="Y547" i="4" s="1"/>
  <c r="W131" i="4"/>
  <c r="X131" i="4" s="1"/>
  <c r="W880" i="4"/>
  <c r="S957" i="4"/>
  <c r="U957" i="4" s="1"/>
  <c r="W97" i="4"/>
  <c r="X97" i="4" s="1"/>
  <c r="S892" i="4"/>
  <c r="U892" i="4" s="1"/>
  <c r="W88" i="4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W145" i="4"/>
  <c r="X145" i="4" s="1"/>
  <c r="S950" i="4"/>
  <c r="U950" i="4" s="1"/>
  <c r="T973" i="4"/>
  <c r="T966" i="4"/>
  <c r="S885" i="4"/>
  <c r="W40" i="4"/>
  <c r="X40" i="4" s="1"/>
  <c r="Y40" i="4" s="1"/>
  <c r="AG40" i="4" s="1"/>
  <c r="V398" i="4"/>
  <c r="W398" i="4" s="1"/>
  <c r="X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S869" i="4"/>
  <c r="U869" i="4" s="1"/>
  <c r="X797" i="4"/>
  <c r="Y797" i="4" s="1"/>
  <c r="V719" i="4"/>
  <c r="W719" i="4" s="1"/>
  <c r="T842" i="4"/>
  <c r="W737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W532" i="4"/>
  <c r="X532" i="4" s="1"/>
  <c r="U534" i="4"/>
  <c r="W534" i="4" s="1"/>
  <c r="V460" i="4"/>
  <c r="W460" i="4" s="1"/>
  <c r="V462" i="4"/>
  <c r="W462" i="4" s="1"/>
  <c r="V490" i="4"/>
  <c r="W530" i="4"/>
  <c r="Y334" i="4"/>
  <c r="V451" i="4"/>
  <c r="V208" i="4"/>
  <c r="W208" i="4" s="1"/>
  <c r="X208" i="4" s="1"/>
  <c r="V501" i="4"/>
  <c r="W501" i="4" s="1"/>
  <c r="X501" i="4" s="1"/>
  <c r="Y501" i="4" s="1"/>
  <c r="AH648" i="4"/>
  <c r="AG648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U589" i="4"/>
  <c r="Y687" i="4"/>
  <c r="V570" i="4"/>
  <c r="W570" i="4" s="1"/>
  <c r="W410" i="4"/>
  <c r="X410" i="4" s="1"/>
  <c r="Y410" i="4" s="1"/>
  <c r="V249" i="4"/>
  <c r="W249" i="4" s="1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66" i="4"/>
  <c r="X766" i="4" s="1"/>
  <c r="V607" i="4"/>
  <c r="W607" i="4" s="1"/>
  <c r="X607" i="4" s="1"/>
  <c r="V653" i="4"/>
  <c r="W653" i="4" s="1"/>
  <c r="W823" i="4"/>
  <c r="X823" i="4" s="1"/>
  <c r="W834" i="4"/>
  <c r="X834" i="4" s="1"/>
  <c r="Y834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M648" i="4" s="1"/>
  <c r="AS648" i="4" s="1"/>
  <c r="AD648" i="4"/>
  <c r="AC648" i="4"/>
  <c r="W643" i="4"/>
  <c r="X643" i="4" s="1"/>
  <c r="W521" i="4"/>
  <c r="X521" i="4" s="1"/>
  <c r="Y521" i="4" s="1"/>
  <c r="W778" i="4"/>
  <c r="X778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94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50" i="4"/>
  <c r="X550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X569" i="4" s="1"/>
  <c r="Y569" i="4" s="1"/>
  <c r="V225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W36" i="4"/>
  <c r="X36" i="4" s="1"/>
  <c r="Y36" i="4" s="1"/>
  <c r="S185" i="4"/>
  <c r="W784" i="4"/>
  <c r="X784" i="4" s="1"/>
  <c r="W893" i="4"/>
  <c r="S965" i="4"/>
  <c r="U965" i="4" s="1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V994" i="4"/>
  <c r="W987" i="4"/>
  <c r="X987" i="4" s="1"/>
  <c r="S949" i="4"/>
  <c r="U949" i="4" s="1"/>
  <c r="S933" i="4"/>
  <c r="W913" i="4"/>
  <c r="X913" i="4" s="1"/>
  <c r="W614" i="4"/>
  <c r="X614" i="4" s="1"/>
  <c r="Y614" i="4" s="1"/>
  <c r="AB614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W918" i="4" s="1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S864" i="4"/>
  <c r="V337" i="4"/>
  <c r="W337" i="4" s="1"/>
  <c r="X1000" i="4"/>
  <c r="Y1000" i="4"/>
  <c r="X961" i="4"/>
  <c r="Y961" i="4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AK124" i="4"/>
  <c r="AF124" i="4"/>
  <c r="AJ124" i="4"/>
  <c r="AG124" i="4"/>
  <c r="AH124" i="4"/>
  <c r="AI124" i="4"/>
  <c r="W512" i="4"/>
  <c r="X512" i="4" s="1"/>
  <c r="Y512" i="4" s="1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W335" i="4" s="1"/>
  <c r="X335" i="4" s="1"/>
  <c r="X992" i="4"/>
  <c r="Y992" i="4"/>
  <c r="X752" i="4"/>
  <c r="X989" i="4"/>
  <c r="Y989" i="4"/>
  <c r="AI989" i="4" s="1"/>
  <c r="AH116" i="4"/>
  <c r="AI116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X564" i="4"/>
  <c r="Y564" i="4" s="1"/>
  <c r="AB564" i="4" s="1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X888" i="4"/>
  <c r="Y888" i="4"/>
  <c r="X950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V976" i="4"/>
  <c r="U976" i="4"/>
  <c r="Y897" i="4"/>
  <c r="Y873" i="4"/>
  <c r="X873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X8" i="4"/>
  <c r="Y8" i="4" s="1"/>
  <c r="V4" i="4"/>
  <c r="U4" i="4"/>
  <c r="V7" i="4"/>
  <c r="U7" i="4"/>
  <c r="S2" i="4"/>
  <c r="U716" i="4"/>
  <c r="V716" i="4"/>
  <c r="U167" i="4"/>
  <c r="V167" i="4"/>
  <c r="AC732" i="4"/>
  <c r="AO732" i="4" s="1"/>
  <c r="AU732" i="4" s="1"/>
  <c r="AA732" i="4"/>
  <c r="AD732" i="4"/>
  <c r="AB732" i="4"/>
  <c r="AE732" i="4"/>
  <c r="AS732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798" i="4"/>
  <c r="W806" i="4"/>
  <c r="W838" i="4"/>
  <c r="W822" i="4"/>
  <c r="U994" i="4"/>
  <c r="Y98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W117" i="4" s="1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77" i="4"/>
  <c r="W60" i="4"/>
  <c r="W696" i="4"/>
  <c r="U911" i="4"/>
  <c r="V911" i="4"/>
  <c r="W134" i="4"/>
  <c r="V58" i="4"/>
  <c r="U58" i="4"/>
  <c r="V681" i="4"/>
  <c r="U681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W662" i="4"/>
  <c r="Z985" i="4"/>
  <c r="AA985" i="4"/>
  <c r="AE985" i="4"/>
  <c r="AQ985" i="4" s="1"/>
  <c r="AC985" i="4"/>
  <c r="AV985" i="4"/>
  <c r="AB985" i="4"/>
  <c r="AD985" i="4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T957" i="4"/>
  <c r="W953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41" i="4"/>
  <c r="V37" i="4"/>
  <c r="U37" i="4"/>
  <c r="X935" i="4"/>
  <c r="U183" i="4"/>
  <c r="V183" i="4"/>
  <c r="V159" i="4"/>
  <c r="U159" i="4"/>
  <c r="U143" i="4"/>
  <c r="V143" i="4"/>
  <c r="X139" i="4"/>
  <c r="Y139" i="4" s="1"/>
  <c r="V64" i="4"/>
  <c r="U64" i="4"/>
  <c r="V511" i="4"/>
  <c r="W511" i="4" s="1"/>
  <c r="AD928" i="4"/>
  <c r="AT928" i="4"/>
  <c r="AS928" i="4"/>
  <c r="AW928" i="4"/>
  <c r="AV928" i="4"/>
  <c r="AU928" i="4"/>
  <c r="AK928" i="4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U863" i="4"/>
  <c r="U743" i="4"/>
  <c r="V743" i="4"/>
  <c r="AI711" i="4"/>
  <c r="AG812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U980" i="4"/>
  <c r="V980" i="4"/>
  <c r="S969" i="4"/>
  <c r="T969" i="4"/>
  <c r="T949" i="4"/>
  <c r="V939" i="4"/>
  <c r="U939" i="4"/>
  <c r="V937" i="4"/>
  <c r="U937" i="4"/>
  <c r="U933" i="4"/>
  <c r="T933" i="4"/>
  <c r="V933" i="4" s="1"/>
  <c r="Y91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W184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AE116" i="4"/>
  <c r="X594" i="4"/>
  <c r="AC709" i="4"/>
  <c r="AE709" i="4"/>
  <c r="AD709" i="4"/>
  <c r="AP709" i="4" s="1"/>
  <c r="AV709" i="4" s="1"/>
  <c r="AB709" i="4"/>
  <c r="AA709" i="4"/>
  <c r="Z709" i="4"/>
  <c r="X710" i="4"/>
  <c r="Y710" i="4" s="1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X88" i="4"/>
  <c r="AJ1000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Y602" i="4"/>
  <c r="AE602" i="4" s="1"/>
  <c r="U584" i="4"/>
  <c r="V584" i="4"/>
  <c r="V558" i="4"/>
  <c r="U558" i="4"/>
  <c r="U185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X101" i="4"/>
  <c r="Y879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80" i="4"/>
  <c r="Y880" i="4"/>
  <c r="X893" i="4"/>
  <c r="Y893" i="4"/>
  <c r="U871" i="4"/>
  <c r="V871" i="4"/>
  <c r="AG727" i="4"/>
  <c r="AH727" i="4"/>
  <c r="Y615" i="4"/>
  <c r="AF615" i="4" s="1"/>
  <c r="W658" i="4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AJ961" i="4"/>
  <c r="AK961" i="4"/>
  <c r="X951" i="4"/>
  <c r="Y951" i="4"/>
  <c r="U925" i="4"/>
  <c r="V925" i="4"/>
  <c r="Y905" i="4"/>
  <c r="X905" i="4"/>
  <c r="U807" i="4"/>
  <c r="V807" i="4"/>
  <c r="X790" i="4"/>
  <c r="Y656" i="4"/>
  <c r="AC656" i="4" s="1"/>
  <c r="S157" i="4"/>
  <c r="U52" i="4"/>
  <c r="V52" i="4"/>
  <c r="Y733" i="4"/>
  <c r="AI733" i="4" s="1"/>
  <c r="Y495" i="4"/>
  <c r="Z495" i="4" s="1"/>
  <c r="AD128" i="4"/>
  <c r="AE128" i="4"/>
  <c r="AA128" i="4"/>
  <c r="Z128" i="4"/>
  <c r="AB128" i="4"/>
  <c r="AC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AH669" i="4"/>
  <c r="U645" i="4"/>
  <c r="V645" i="4"/>
  <c r="Y692" i="4"/>
  <c r="Y583" i="4"/>
  <c r="Z583" i="4" s="1"/>
  <c r="Z607" i="4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AJ334" i="4"/>
  <c r="AJ255" i="4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316" i="4"/>
  <c r="X316" i="4" s="1"/>
  <c r="Y316" i="4" s="1"/>
  <c r="W447" i="4"/>
  <c r="X447" i="4" s="1"/>
  <c r="Y447" i="4" s="1"/>
  <c r="W415" i="4"/>
  <c r="X415" i="4" s="1"/>
  <c r="U391" i="4"/>
  <c r="V391" i="4"/>
  <c r="AE342" i="4"/>
  <c r="AF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AA377" i="4"/>
  <c r="AI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3" i="4"/>
  <c r="AI393" i="4"/>
  <c r="AJ393" i="4"/>
  <c r="AG400" i="4"/>
  <c r="AJ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E409" i="4"/>
  <c r="W449" i="4"/>
  <c r="W477" i="4"/>
  <c r="V396" i="4"/>
  <c r="U396" i="4"/>
  <c r="AC418" i="4"/>
  <c r="AI418" i="4"/>
  <c r="AA418" i="4"/>
  <c r="T402" i="4"/>
  <c r="W397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D393" i="4"/>
  <c r="AA393" i="4"/>
  <c r="AG441" i="4"/>
  <c r="AI441" i="4"/>
  <c r="AH433" i="4"/>
  <c r="AK433" i="4"/>
  <c r="AB400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G270" i="4"/>
  <c r="AF270" i="4"/>
  <c r="AG258" i="4"/>
  <c r="AI258" i="4"/>
  <c r="AK258" i="4"/>
  <c r="AF258" i="4"/>
  <c r="AH258" i="4"/>
  <c r="AJ258" i="4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201" i="4"/>
  <c r="W195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D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K207" i="4"/>
  <c r="AJ207" i="4"/>
  <c r="AH207" i="4"/>
  <c r="Z223" i="4"/>
  <c r="AJ223" i="4"/>
  <c r="AH223" i="4"/>
  <c r="AI223" i="4"/>
  <c r="AG223" i="4"/>
  <c r="AF223" i="4"/>
  <c r="AK223" i="4"/>
  <c r="AD2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E270" i="4"/>
  <c r="AD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I358" i="4"/>
  <c r="X340" i="4"/>
  <c r="Y340" i="4" s="1"/>
  <c r="Z258" i="4"/>
  <c r="AB258" i="4"/>
  <c r="AD258" i="4"/>
  <c r="AA258" i="4"/>
  <c r="AC258" i="4"/>
  <c r="AE258" i="4"/>
  <c r="X306" i="4"/>
  <c r="Y306" i="4" s="1"/>
  <c r="AG228" i="4"/>
  <c r="X294" i="4"/>
  <c r="Y294" i="4" s="1"/>
  <c r="X274" i="4"/>
  <c r="Y274" i="4" s="1"/>
  <c r="AA274" i="4" s="1"/>
  <c r="AC207" i="4"/>
  <c r="AE207" i="4"/>
  <c r="AA207" i="4"/>
  <c r="X408" i="4"/>
  <c r="Y408" i="4" s="1"/>
  <c r="X460" i="4"/>
  <c r="Y460" i="4" s="1"/>
  <c r="X462" i="4"/>
  <c r="Y462" i="4" s="1"/>
  <c r="X494" i="4"/>
  <c r="Y494" i="4" s="1"/>
  <c r="X486" i="4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F897" i="4" l="1"/>
  <c r="AI897" i="4"/>
  <c r="AG897" i="4"/>
  <c r="AA382" i="4"/>
  <c r="AC441" i="4"/>
  <c r="AC393" i="4"/>
  <c r="Z393" i="4"/>
  <c r="AK393" i="4"/>
  <c r="AH393" i="4"/>
  <c r="AO781" i="4"/>
  <c r="AU781" i="4" s="1"/>
  <c r="W509" i="4"/>
  <c r="Y959" i="4"/>
  <c r="V965" i="4"/>
  <c r="X922" i="4"/>
  <c r="AL124" i="4"/>
  <c r="AR124" i="4" s="1"/>
  <c r="W608" i="4"/>
  <c r="W392" i="4"/>
  <c r="X392" i="4" s="1"/>
  <c r="AC392" i="4" s="1"/>
  <c r="AK441" i="4"/>
  <c r="AD441" i="4"/>
  <c r="Y575" i="4"/>
  <c r="AK575" i="4" s="1"/>
  <c r="AQ704" i="4"/>
  <c r="AW704" i="4" s="1"/>
  <c r="AL765" i="4"/>
  <c r="AR765" i="4" s="1"/>
  <c r="AJ989" i="4"/>
  <c r="V915" i="4"/>
  <c r="W915" i="4" s="1"/>
  <c r="U884" i="4"/>
  <c r="V884" i="4"/>
  <c r="W884" i="4" s="1"/>
  <c r="AL985" i="4"/>
  <c r="AH382" i="4"/>
  <c r="AF441" i="4"/>
  <c r="AE393" i="4"/>
  <c r="AB393" i="4"/>
  <c r="AG393" i="4"/>
  <c r="V900" i="4"/>
  <c r="AO648" i="4"/>
  <c r="AU648" i="4" s="1"/>
  <c r="V958" i="4"/>
  <c r="W958" i="4" s="1"/>
  <c r="V948" i="4"/>
  <c r="W948" i="4" s="1"/>
  <c r="AB207" i="4"/>
  <c r="AD207" i="4"/>
  <c r="AG207" i="4"/>
  <c r="AF207" i="4"/>
  <c r="W178" i="4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A607" i="4"/>
  <c r="AC607" i="4"/>
  <c r="AD607" i="4"/>
  <c r="AK607" i="4"/>
  <c r="AB607" i="4"/>
  <c r="AE607" i="4"/>
  <c r="AF607" i="4"/>
  <c r="Y398" i="4"/>
  <c r="AF398" i="4" s="1"/>
  <c r="AH398" i="4"/>
  <c r="Y954" i="4"/>
  <c r="AH954" i="4" s="1"/>
  <c r="X954" i="4"/>
  <c r="Y931" i="4"/>
  <c r="X931" i="4"/>
  <c r="AG888" i="4"/>
  <c r="AI888" i="4"/>
  <c r="AI1000" i="4"/>
  <c r="AF1000" i="4"/>
  <c r="AH1000" i="4"/>
  <c r="AG1000" i="4"/>
  <c r="AK1000" i="4"/>
  <c r="X726" i="4"/>
  <c r="Y726" i="4"/>
  <c r="V940" i="4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AK805" i="4"/>
  <c r="Y963" i="4"/>
  <c r="X963" i="4"/>
  <c r="Y776" i="4"/>
  <c r="AH776" i="4" s="1"/>
  <c r="AI776" i="4"/>
  <c r="AF776" i="4"/>
  <c r="AC776" i="4"/>
  <c r="AE776" i="4"/>
  <c r="Z599" i="4"/>
  <c r="AG599" i="4"/>
  <c r="X845" i="4"/>
  <c r="Y845" i="4"/>
  <c r="X725" i="4"/>
  <c r="Y725" i="4"/>
  <c r="AI961" i="4"/>
  <c r="AG961" i="4"/>
  <c r="AH961" i="4"/>
  <c r="AF961" i="4"/>
  <c r="Y757" i="4"/>
  <c r="AH757" i="4" s="1"/>
  <c r="AE757" i="4"/>
  <c r="AK757" i="4"/>
  <c r="AQ757" i="4" s="1"/>
  <c r="AW757" i="4" s="1"/>
  <c r="AG757" i="4"/>
  <c r="AF757" i="4"/>
  <c r="Z757" i="4"/>
  <c r="Y694" i="4"/>
  <c r="AC694" i="4"/>
  <c r="Y585" i="4"/>
  <c r="AF585" i="4" s="1"/>
  <c r="AK935" i="4"/>
  <c r="AI935" i="4"/>
  <c r="Y349" i="4"/>
  <c r="AA349" i="4" s="1"/>
  <c r="AC349" i="4"/>
  <c r="Z928" i="4"/>
  <c r="AB928" i="4"/>
  <c r="AF928" i="4"/>
  <c r="AI928" i="4"/>
  <c r="AC928" i="4"/>
  <c r="AE928" i="4"/>
  <c r="AH928" i="4"/>
  <c r="AA928" i="4"/>
  <c r="AG928" i="4"/>
  <c r="AJ928" i="4"/>
  <c r="Y580" i="4"/>
  <c r="AC580" i="4"/>
  <c r="AF580" i="4"/>
  <c r="AK580" i="4"/>
  <c r="AE580" i="4"/>
  <c r="Z580" i="4"/>
  <c r="AH580" i="4"/>
  <c r="AA580" i="4"/>
  <c r="AD580" i="4"/>
  <c r="AI580" i="4"/>
  <c r="Y660" i="4"/>
  <c r="AD660" i="4" s="1"/>
  <c r="AE660" i="4"/>
  <c r="X981" i="4"/>
  <c r="Y981" i="4"/>
  <c r="X759" i="4"/>
  <c r="Y759" i="4"/>
  <c r="Z759" i="4" s="1"/>
  <c r="X941" i="4"/>
  <c r="Y941" i="4"/>
  <c r="Y392" i="4"/>
  <c r="AD392" i="4" s="1"/>
  <c r="Z392" i="4"/>
  <c r="AJ392" i="4"/>
  <c r="AK392" i="4"/>
  <c r="X556" i="4"/>
  <c r="Y556" i="4"/>
  <c r="AA556" i="4" s="1"/>
  <c r="AE400" i="4"/>
  <c r="AA400" i="4"/>
  <c r="AK400" i="4"/>
  <c r="W389" i="4"/>
  <c r="X389" i="4" s="1"/>
  <c r="AM732" i="4"/>
  <c r="AJ888" i="4"/>
  <c r="V997" i="4"/>
  <c r="W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W697" i="4"/>
  <c r="V842" i="4"/>
  <c r="W842" i="4" s="1"/>
  <c r="X842" i="4" s="1"/>
  <c r="X970" i="4"/>
  <c r="AU970" i="4" s="1"/>
  <c r="AC400" i="4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G116" i="4"/>
  <c r="AE106" i="4"/>
  <c r="AB116" i="4"/>
  <c r="AN116" i="4" s="1"/>
  <c r="AT116" i="4" s="1"/>
  <c r="AA116" i="4"/>
  <c r="W16" i="4"/>
  <c r="X16" i="4" s="1"/>
  <c r="Y16" i="4" s="1"/>
  <c r="AK116" i="4"/>
  <c r="AQ116" i="4" s="1"/>
  <c r="AW116" i="4" s="1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J944" i="4"/>
  <c r="AU944" i="4"/>
  <c r="AW944" i="4"/>
  <c r="AF944" i="4"/>
  <c r="AK944" i="4"/>
  <c r="AC944" i="4"/>
  <c r="AV944" i="4"/>
  <c r="AS944" i="4"/>
  <c r="AH944" i="4"/>
  <c r="AI944" i="4"/>
  <c r="AI985" i="4"/>
  <c r="AO985" i="4" s="1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O5" i="4" s="1"/>
  <c r="AU5" i="4" s="1"/>
  <c r="AI39" i="4"/>
  <c r="AC39" i="4"/>
  <c r="AG39" i="4"/>
  <c r="AD39" i="4"/>
  <c r="Z5" i="4"/>
  <c r="AG5" i="4"/>
  <c r="W172" i="4"/>
  <c r="X172" i="4" s="1"/>
  <c r="W44" i="4"/>
  <c r="X44" i="4" s="1"/>
  <c r="X190" i="4"/>
  <c r="Y190" i="4" s="1"/>
  <c r="AE190" i="4" s="1"/>
  <c r="AF873" i="4"/>
  <c r="AG985" i="4"/>
  <c r="AM985" i="4" s="1"/>
  <c r="AJ985" i="4"/>
  <c r="AP985" i="4" s="1"/>
  <c r="AH985" i="4"/>
  <c r="AN985" i="4" s="1"/>
  <c r="AN128" i="4"/>
  <c r="AT128" i="4" s="1"/>
  <c r="AL132" i="4"/>
  <c r="AR132" i="4" s="1"/>
  <c r="E132" i="4" s="1"/>
  <c r="I132" i="4" s="1"/>
  <c r="AL128" i="4"/>
  <c r="AR128" i="4" s="1"/>
  <c r="G128" i="4" s="1"/>
  <c r="AH152" i="4"/>
  <c r="AB152" i="4"/>
  <c r="W162" i="4"/>
  <c r="X162" i="4" s="1"/>
  <c r="V42" i="4"/>
  <c r="W42" i="4" s="1"/>
  <c r="X42" i="4" s="1"/>
  <c r="Y9" i="4"/>
  <c r="AJ9" i="4" s="1"/>
  <c r="AE241" i="4"/>
  <c r="AQ241" i="4" s="1"/>
  <c r="AW241" i="4" s="1"/>
  <c r="AB241" i="4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M270" i="4" s="1"/>
  <c r="AS270" i="4" s="1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28" i="4"/>
  <c r="AV128" i="4" s="1"/>
  <c r="AK152" i="4"/>
  <c r="AC152" i="4"/>
  <c r="AE152" i="4"/>
  <c r="AN124" i="4"/>
  <c r="AT124" i="4" s="1"/>
  <c r="AP132" i="4"/>
  <c r="AV132" i="4" s="1"/>
  <c r="AE250" i="4"/>
  <c r="AD228" i="4"/>
  <c r="AF250" i="4"/>
  <c r="AJ152" i="4"/>
  <c r="AI152" i="4"/>
  <c r="AO152" i="4" s="1"/>
  <c r="AU152" i="4" s="1"/>
  <c r="AD152" i="4"/>
  <c r="AQ124" i="4"/>
  <c r="AW124" i="4" s="1"/>
  <c r="AA228" i="4"/>
  <c r="AG250" i="4"/>
  <c r="AF152" i="4"/>
  <c r="AG152" i="4"/>
  <c r="Z152" i="4"/>
  <c r="AQ128" i="4"/>
  <c r="AW128" i="4" s="1"/>
  <c r="Y24" i="4"/>
  <c r="AA24" i="4" s="1"/>
  <c r="AG96" i="4"/>
  <c r="AD96" i="4"/>
  <c r="AO124" i="4"/>
  <c r="AU124" i="4" s="1"/>
  <c r="AM124" i="4"/>
  <c r="AS124" i="4" s="1"/>
  <c r="AO116" i="4"/>
  <c r="AU116" i="4" s="1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97" i="4"/>
  <c r="Y972" i="4"/>
  <c r="X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A398" i="4"/>
  <c r="AD398" i="4"/>
  <c r="AG418" i="4"/>
  <c r="AB418" i="4"/>
  <c r="AK418" i="4"/>
  <c r="AJ398" i="4"/>
  <c r="AC377" i="4"/>
  <c r="AF377" i="4"/>
  <c r="AE377" i="4"/>
  <c r="AD349" i="4"/>
  <c r="AK349" i="4"/>
  <c r="AF349" i="4"/>
  <c r="AK342" i="4"/>
  <c r="AJ342" i="4"/>
  <c r="AC342" i="4"/>
  <c r="AF382" i="4"/>
  <c r="AE398" i="4"/>
  <c r="AQ398" i="4" s="1"/>
  <c r="AW398" i="4" s="1"/>
  <c r="AJ418" i="4"/>
  <c r="AH418" i="4"/>
  <c r="AH377" i="4"/>
  <c r="AI349" i="4"/>
  <c r="AI336" i="4"/>
  <c r="AK378" i="4"/>
  <c r="AH378" i="4"/>
  <c r="AG382" i="4"/>
  <c r="AE382" i="4"/>
  <c r="AC398" i="4"/>
  <c r="AF418" i="4"/>
  <c r="AD418" i="4"/>
  <c r="AE418" i="4"/>
  <c r="AK39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X301" i="4" s="1"/>
  <c r="Y301" i="4" s="1"/>
  <c r="Z301" i="4" s="1"/>
  <c r="AH255" i="4"/>
  <c r="AA255" i="4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E648" i="4" s="1"/>
  <c r="I648" i="4" s="1"/>
  <c r="AQ467" i="4"/>
  <c r="AW467" i="4" s="1"/>
  <c r="AJ935" i="4"/>
  <c r="AN241" i="4"/>
  <c r="AT241" i="4" s="1"/>
  <c r="AM228" i="4"/>
  <c r="AS228" i="4" s="1"/>
  <c r="AF338" i="4"/>
  <c r="AG338" i="4"/>
  <c r="AD338" i="4"/>
  <c r="AP338" i="4" s="1"/>
  <c r="AV338" i="4" s="1"/>
  <c r="AI228" i="4"/>
  <c r="AB228" i="4"/>
  <c r="Z228" i="4"/>
  <c r="AA250" i="4"/>
  <c r="AM250" i="4" s="1"/>
  <c r="AS250" i="4" s="1"/>
  <c r="Z250" i="4"/>
  <c r="AQ356" i="4"/>
  <c r="AW356" i="4" s="1"/>
  <c r="Y262" i="4"/>
  <c r="AG262" i="4" s="1"/>
  <c r="AH333" i="4"/>
  <c r="AH250" i="4"/>
  <c r="AJ250" i="4"/>
  <c r="AI465" i="4"/>
  <c r="AH465" i="4"/>
  <c r="AN465" i="4" s="1"/>
  <c r="AT465" i="4" s="1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J992" i="4"/>
  <c r="G648" i="4"/>
  <c r="AI984" i="4"/>
  <c r="AG984" i="4"/>
  <c r="AJ984" i="4"/>
  <c r="AK984" i="4"/>
  <c r="AP258" i="4"/>
  <c r="AV258" i="4" s="1"/>
  <c r="AH358" i="4"/>
  <c r="AE290" i="4"/>
  <c r="AB290" i="4"/>
  <c r="AK691" i="4"/>
  <c r="AB691" i="4"/>
  <c r="AN691" i="4" s="1"/>
  <c r="AT691" i="4" s="1"/>
  <c r="AJ585" i="4"/>
  <c r="AG669" i="4"/>
  <c r="AC669" i="4"/>
  <c r="Z96" i="4"/>
  <c r="AJ96" i="4"/>
  <c r="AA96" i="4"/>
  <c r="AB845" i="4"/>
  <c r="AG711" i="4"/>
  <c r="AK711" i="4"/>
  <c r="AK888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992" i="4"/>
  <c r="AA845" i="4"/>
  <c r="AD845" i="4"/>
  <c r="AP124" i="4"/>
  <c r="AV124" i="4" s="1"/>
  <c r="AJ759" i="4"/>
  <c r="AF759" i="4"/>
  <c r="AL759" i="4" s="1"/>
  <c r="AR759" i="4" s="1"/>
  <c r="AM709" i="4"/>
  <c r="AS709" i="4" s="1"/>
  <c r="AJ711" i="4"/>
  <c r="AF711" i="4"/>
  <c r="AF888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W770" i="4"/>
  <c r="Y770" i="4" s="1"/>
  <c r="W946" i="4"/>
  <c r="X946" i="4" s="1"/>
  <c r="AA290" i="4"/>
  <c r="AB369" i="4"/>
  <c r="AD691" i="4"/>
  <c r="AP691" i="4" s="1"/>
  <c r="AV691" i="4" s="1"/>
  <c r="AA691" i="4"/>
  <c r="Z585" i="4"/>
  <c r="AD585" i="4"/>
  <c r="AF669" i="4"/>
  <c r="AF691" i="4"/>
  <c r="AH96" i="4"/>
  <c r="AC96" i="4"/>
  <c r="AO96" i="4" s="1"/>
  <c r="AU96" i="4" s="1"/>
  <c r="AB96" i="4"/>
  <c r="AH711" i="4"/>
  <c r="AH888" i="4"/>
  <c r="W891" i="4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F984" i="4"/>
  <c r="AK992" i="4"/>
  <c r="AG992" i="4"/>
  <c r="AL116" i="4"/>
  <c r="AR116" i="4" s="1"/>
  <c r="D116" i="4" s="1"/>
  <c r="H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F950" i="4"/>
  <c r="X996" i="4"/>
  <c r="AJ996" i="4" s="1"/>
  <c r="Y823" i="4"/>
  <c r="AI823" i="4" s="1"/>
  <c r="AN732" i="4"/>
  <c r="AT732" i="4" s="1"/>
  <c r="AH897" i="4"/>
  <c r="AH941" i="4"/>
  <c r="V947" i="4"/>
  <c r="W947" i="4" s="1"/>
  <c r="Y947" i="4" s="1"/>
  <c r="AI106" i="4"/>
  <c r="AO106" i="4" s="1"/>
  <c r="AU106" i="4" s="1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AE663" i="4" s="1"/>
  <c r="Y663" i="4"/>
  <c r="AE369" i="4"/>
  <c r="AH369" i="4"/>
  <c r="AC369" i="4"/>
  <c r="AD419" i="4"/>
  <c r="AB419" i="4"/>
  <c r="AL409" i="4"/>
  <c r="AR409" i="4" s="1"/>
  <c r="AM765" i="4"/>
  <c r="AS765" i="4" s="1"/>
  <c r="AL781" i="4"/>
  <c r="AR781" i="4" s="1"/>
  <c r="AH935" i="4"/>
  <c r="AK989" i="4"/>
  <c r="AG989" i="4"/>
  <c r="AK897" i="4"/>
  <c r="AK981" i="4"/>
  <c r="AK954" i="4"/>
  <c r="AJ950" i="4"/>
  <c r="AH950" i="4"/>
  <c r="AJ941" i="4"/>
  <c r="AJ660" i="4"/>
  <c r="AP660" i="4" s="1"/>
  <c r="AV660" i="4" s="1"/>
  <c r="V919" i="4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Q419" i="4" s="1"/>
  <c r="AW419" i="4" s="1"/>
  <c r="AH226" i="4"/>
  <c r="AN821" i="4"/>
  <c r="AT821" i="4" s="1"/>
  <c r="AO769" i="4"/>
  <c r="AU769" i="4" s="1"/>
  <c r="AP769" i="4"/>
  <c r="AV769" i="4" s="1"/>
  <c r="W927" i="4"/>
  <c r="AF989" i="4"/>
  <c r="AO132" i="4"/>
  <c r="AU132" i="4" s="1"/>
  <c r="AJ897" i="4"/>
  <c r="AJ981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Y946" i="4"/>
  <c r="W965" i="4"/>
  <c r="X965" i="4" s="1"/>
  <c r="W911" i="4"/>
  <c r="Y911" i="4" s="1"/>
  <c r="W95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579" i="4"/>
  <c r="Y579" i="4" s="1"/>
  <c r="AC579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K661" i="4"/>
  <c r="AE661" i="4"/>
  <c r="AQ661" i="4" s="1"/>
  <c r="AW661" i="4" s="1"/>
  <c r="AC661" i="4"/>
  <c r="AF661" i="4"/>
  <c r="AA661" i="4"/>
  <c r="AJ661" i="4"/>
  <c r="AP661" i="4" s="1"/>
  <c r="AV661" i="4" s="1"/>
  <c r="AJ669" i="4"/>
  <c r="AA669" i="4"/>
  <c r="AI669" i="4"/>
  <c r="AA728" i="4"/>
  <c r="AM728" i="4" s="1"/>
  <c r="AS728" i="4" s="1"/>
  <c r="AN704" i="4"/>
  <c r="AT704" i="4" s="1"/>
  <c r="AM781" i="4"/>
  <c r="AS781" i="4" s="1"/>
  <c r="AL709" i="4"/>
  <c r="AR709" i="4" s="1"/>
  <c r="D709" i="4" s="1"/>
  <c r="H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G660" i="4"/>
  <c r="AK660" i="4"/>
  <c r="Z669" i="4"/>
  <c r="AB669" i="4"/>
  <c r="AN669" i="4" s="1"/>
  <c r="AT669" i="4" s="1"/>
  <c r="AE669" i="4"/>
  <c r="AL704" i="4"/>
  <c r="AR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AF625" i="4"/>
  <c r="AL625" i="4" s="1"/>
  <c r="AR625" i="4" s="1"/>
  <c r="W758" i="4"/>
  <c r="W746" i="4"/>
  <c r="AI625" i="4"/>
  <c r="W114" i="4"/>
  <c r="X114" i="4" s="1"/>
  <c r="Y114" i="4" s="1"/>
  <c r="W130" i="4"/>
  <c r="X130" i="4" s="1"/>
  <c r="W820" i="4"/>
  <c r="AJ625" i="4"/>
  <c r="AD625" i="4"/>
  <c r="U906" i="4"/>
  <c r="V906" i="4"/>
  <c r="V909" i="4"/>
  <c r="U909" i="4"/>
  <c r="W143" i="4"/>
  <c r="X143" i="4" s="1"/>
  <c r="Y143" i="4" s="1"/>
  <c r="AI143" i="4" s="1"/>
  <c r="AG625" i="4"/>
  <c r="AH625" i="4"/>
  <c r="AN625" i="4" s="1"/>
  <c r="AT625" i="4" s="1"/>
  <c r="W122" i="4"/>
  <c r="X122" i="4" s="1"/>
  <c r="Y122" i="4" s="1"/>
  <c r="W137" i="4"/>
  <c r="X137" i="4" s="1"/>
  <c r="Y87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P336" i="4" s="1"/>
  <c r="AV336" i="4" s="1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D648" i="4"/>
  <c r="H648" i="4" s="1"/>
  <c r="AM543" i="4"/>
  <c r="AS543" i="4" s="1"/>
  <c r="W533" i="4"/>
  <c r="X533" i="4" s="1"/>
  <c r="AA643" i="4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J845" i="4"/>
  <c r="AP845" i="4" s="1"/>
  <c r="AV845" i="4" s="1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X843" i="4" s="1"/>
  <c r="Y843" i="4" s="1"/>
  <c r="AF843" i="4" s="1"/>
  <c r="W775" i="4"/>
  <c r="X775" i="4" s="1"/>
  <c r="W840" i="4"/>
  <c r="AF835" i="4"/>
  <c r="AH854" i="4"/>
  <c r="AG854" i="4"/>
  <c r="AK854" i="4"/>
  <c r="AJ854" i="4"/>
  <c r="AI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AB513" i="4"/>
  <c r="W700" i="4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Y581" i="4"/>
  <c r="AB581" i="4" s="1"/>
  <c r="Z835" i="4"/>
  <c r="AK835" i="4"/>
  <c r="AC835" i="4"/>
  <c r="AB334" i="4"/>
  <c r="AH334" i="4"/>
  <c r="Z334" i="4"/>
  <c r="AL334" i="4" s="1"/>
  <c r="AR334" i="4" s="1"/>
  <c r="E334" i="4" s="1"/>
  <c r="I334" i="4" s="1"/>
  <c r="AJ513" i="4"/>
  <c r="AC334" i="4"/>
  <c r="AO334" i="4" s="1"/>
  <c r="AU334" i="4" s="1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M711" i="4" s="1"/>
  <c r="AS711" i="4" s="1"/>
  <c r="AD711" i="4"/>
  <c r="AO567" i="4"/>
  <c r="AU567" i="4" s="1"/>
  <c r="AA759" i="4"/>
  <c r="AD759" i="4"/>
  <c r="AP759" i="4" s="1"/>
  <c r="AV759" i="4" s="1"/>
  <c r="W689" i="4"/>
  <c r="W744" i="4"/>
  <c r="AB582" i="4"/>
  <c r="W740" i="4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AJ502" i="4"/>
  <c r="AF544" i="4"/>
  <c r="AH446" i="4"/>
  <c r="W522" i="4"/>
  <c r="W518" i="4"/>
  <c r="W524" i="4"/>
  <c r="AQ258" i="4"/>
  <c r="AW258" i="4" s="1"/>
  <c r="AN258" i="4"/>
  <c r="AT258" i="4" s="1"/>
  <c r="AO270" i="4"/>
  <c r="AU270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L691" i="4"/>
  <c r="AR691" i="4" s="1"/>
  <c r="AN607" i="4"/>
  <c r="AT60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W82" i="4"/>
  <c r="X82" i="4" s="1"/>
  <c r="Y82" i="4" s="1"/>
  <c r="AG82" i="4" s="1"/>
  <c r="W991" i="4"/>
  <c r="X991" i="4" s="1"/>
  <c r="W978" i="4"/>
  <c r="W762" i="4"/>
  <c r="W182" i="4"/>
  <c r="W826" i="4"/>
  <c r="X826" i="4" s="1"/>
  <c r="Y826" i="4" s="1"/>
  <c r="W672" i="4"/>
  <c r="X672" i="4" s="1"/>
  <c r="W659" i="4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N469" i="4" s="1"/>
  <c r="AT469" i="4" s="1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Z365" i="4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P419" i="4" s="1"/>
  <c r="AV419" i="4" s="1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AL342" i="4"/>
  <c r="AR342" i="4" s="1"/>
  <c r="F342" i="4" s="1"/>
  <c r="J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L728" i="4" s="1"/>
  <c r="AR728" i="4" s="1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E757" i="4" s="1"/>
  <c r="I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Q769" i="4"/>
  <c r="AW769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G893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AD643" i="4"/>
  <c r="W688" i="4"/>
  <c r="V864" i="4"/>
  <c r="U864" i="4"/>
  <c r="X799" i="4"/>
  <c r="Y799" i="4" s="1"/>
  <c r="Z799" i="4" s="1"/>
  <c r="X860" i="4"/>
  <c r="Y860" i="4"/>
  <c r="Y890" i="4"/>
  <c r="X890" i="4"/>
  <c r="Y915" i="4"/>
  <c r="X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N615" i="4" s="1"/>
  <c r="AT615" i="4" s="1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H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E124" i="4"/>
  <c r="I124" i="4" s="1"/>
  <c r="D124" i="4"/>
  <c r="H124" i="4" s="1"/>
  <c r="F124" i="4"/>
  <c r="J124" i="4" s="1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O489" i="4"/>
  <c r="AU489" i="4" s="1"/>
  <c r="AP489" i="4"/>
  <c r="AV489" i="4" s="1"/>
  <c r="AL489" i="4"/>
  <c r="AR489" i="4" s="1"/>
  <c r="D489" i="4" s="1"/>
  <c r="H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AG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AE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AI927" i="4" s="1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L661" i="4"/>
  <c r="AR661" i="4" s="1"/>
  <c r="AB963" i="4"/>
  <c r="AC963" i="4"/>
  <c r="AE963" i="4"/>
  <c r="Z963" i="4"/>
  <c r="AA963" i="4"/>
  <c r="AW963" i="4"/>
  <c r="AU963" i="4"/>
  <c r="AT963" i="4"/>
  <c r="AD963" i="4"/>
  <c r="AS963" i="4"/>
  <c r="AV963" i="4"/>
  <c r="AP667" i="4"/>
  <c r="AV667" i="4" s="1"/>
  <c r="X706" i="4"/>
  <c r="Y706" i="4" s="1"/>
  <c r="Y929" i="4"/>
  <c r="X929" i="4"/>
  <c r="AF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F709" i="4"/>
  <c r="J709" i="4" s="1"/>
  <c r="D132" i="4"/>
  <c r="H132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X650" i="4"/>
  <c r="X978" i="4"/>
  <c r="Y978" i="4"/>
  <c r="X762" i="4"/>
  <c r="Y762" i="4" s="1"/>
  <c r="X182" i="4"/>
  <c r="Y18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B24" i="4"/>
  <c r="AJ24" i="4"/>
  <c r="Z24" i="4"/>
  <c r="AN928" i="4"/>
  <c r="AM928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J802" i="4"/>
  <c r="AF108" i="4"/>
  <c r="AG615" i="4"/>
  <c r="AH615" i="4"/>
  <c r="AK615" i="4"/>
  <c r="AK663" i="4"/>
  <c r="AM983" i="4"/>
  <c r="AN983" i="4"/>
  <c r="AP983" i="4"/>
  <c r="AK893" i="4"/>
  <c r="AF893" i="4"/>
  <c r="AG80" i="4"/>
  <c r="AH80" i="4"/>
  <c r="AK80" i="4"/>
  <c r="AI53" i="4"/>
  <c r="AJ53" i="4"/>
  <c r="AG53" i="4"/>
  <c r="AK880" i="4"/>
  <c r="AI880" i="4"/>
  <c r="AI848" i="4"/>
  <c r="X662" i="4"/>
  <c r="AN886" i="4"/>
  <c r="AQ886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F963" i="4"/>
  <c r="AJ963" i="4"/>
  <c r="X6" i="4"/>
  <c r="AF94" i="4"/>
  <c r="AA94" i="4"/>
  <c r="X117" i="4"/>
  <c r="AI527" i="4"/>
  <c r="AF527" i="4"/>
  <c r="AI602" i="4"/>
  <c r="AF602" i="4"/>
  <c r="AA602" i="4"/>
  <c r="AJ602" i="4"/>
  <c r="Z602" i="4"/>
  <c r="AC602" i="4"/>
  <c r="AF623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D996" i="4"/>
  <c r="AT996" i="4"/>
  <c r="AC996" i="4"/>
  <c r="AW996" i="4"/>
  <c r="AV996" i="4"/>
  <c r="X84" i="4"/>
  <c r="AA834" i="4"/>
  <c r="AB834" i="4"/>
  <c r="AN834" i="4" s="1"/>
  <c r="AC834" i="4"/>
  <c r="Z834" i="4"/>
  <c r="AD834" i="4"/>
  <c r="AP834" i="4" s="1"/>
  <c r="AV834" i="4" s="1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AA726" i="4"/>
  <c r="Z726" i="4"/>
  <c r="X847" i="4"/>
  <c r="AN741" i="4"/>
  <c r="AT741" i="4" s="1"/>
  <c r="W4" i="4"/>
  <c r="AB576" i="4"/>
  <c r="AA576" i="4"/>
  <c r="AM576" i="4" s="1"/>
  <c r="AS576" i="4" s="1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990" i="4"/>
  <c r="Y990" i="4"/>
  <c r="AH990" i="4" s="1"/>
  <c r="X740" i="4"/>
  <c r="Y740" i="4" s="1"/>
  <c r="AC740" i="4" s="1"/>
  <c r="X795" i="4"/>
  <c r="Y795" i="4" s="1"/>
  <c r="AH795" i="4" s="1"/>
  <c r="X763" i="4"/>
  <c r="AE36" i="4"/>
  <c r="AD36" i="4"/>
  <c r="AB36" i="4"/>
  <c r="AA36" i="4"/>
  <c r="AC36" i="4"/>
  <c r="Z36" i="4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U954" i="4"/>
  <c r="AS954" i="4"/>
  <c r="AW954" i="4"/>
  <c r="AB954" i="4"/>
  <c r="Z954" i="4"/>
  <c r="AA954" i="4"/>
  <c r="AD954" i="4"/>
  <c r="AV954" i="4"/>
  <c r="AD861" i="4"/>
  <c r="Z861" i="4"/>
  <c r="AC861" i="4"/>
  <c r="AA861" i="4"/>
  <c r="AB861" i="4"/>
  <c r="AE861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A931" i="4"/>
  <c r="AD931" i="4"/>
  <c r="AW931" i="4"/>
  <c r="AU931" i="4"/>
  <c r="AT931" i="4"/>
  <c r="AV931" i="4"/>
  <c r="AS931" i="4"/>
  <c r="AE931" i="4"/>
  <c r="Z931" i="4"/>
  <c r="AB931" i="4"/>
  <c r="W541" i="4"/>
  <c r="AB941" i="4"/>
  <c r="AN941" i="4" s="1"/>
  <c r="AE941" i="4"/>
  <c r="AT941" i="4"/>
  <c r="AD941" i="4"/>
  <c r="AA941" i="4"/>
  <c r="AV941" i="4"/>
  <c r="AS941" i="4"/>
  <c r="AC941" i="4"/>
  <c r="Z941" i="4"/>
  <c r="AL941" i="4" s="1"/>
  <c r="AW941" i="4"/>
  <c r="AU941" i="4"/>
  <c r="W940" i="4"/>
  <c r="AD992" i="4"/>
  <c r="AC992" i="4"/>
  <c r="AO992" i="4" s="1"/>
  <c r="Z992" i="4"/>
  <c r="AE992" i="4"/>
  <c r="AV992" i="4"/>
  <c r="AU992" i="4"/>
  <c r="AA992" i="4"/>
  <c r="AB992" i="4"/>
  <c r="AN992" i="4" s="1"/>
  <c r="AW992" i="4"/>
  <c r="AS992" i="4"/>
  <c r="AT992" i="4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Y97" i="4"/>
  <c r="Z97" i="4" s="1"/>
  <c r="AI725" i="4"/>
  <c r="AF725" i="4"/>
  <c r="AK725" i="4"/>
  <c r="AH725" i="4"/>
  <c r="AG725" i="4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N944" i="4"/>
  <c r="AM944" i="4"/>
  <c r="AL944" i="4"/>
  <c r="AB959" i="4"/>
  <c r="AE959" i="4"/>
  <c r="AQ959" i="4" s="1"/>
  <c r="AD959" i="4"/>
  <c r="AT959" i="4"/>
  <c r="AV959" i="4"/>
  <c r="AU959" i="4"/>
  <c r="AA959" i="4"/>
  <c r="Z959" i="4"/>
  <c r="AC959" i="4"/>
  <c r="AO959" i="4" s="1"/>
  <c r="AS959" i="4"/>
  <c r="AW959" i="4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880" i="4"/>
  <c r="AE880" i="4"/>
  <c r="AS880" i="4"/>
  <c r="AW880" i="4"/>
  <c r="AC880" i="4"/>
  <c r="AB880" i="4"/>
  <c r="AV880" i="4"/>
  <c r="AA880" i="4"/>
  <c r="AD880" i="4"/>
  <c r="AU880" i="4"/>
  <c r="AT880" i="4"/>
  <c r="AC848" i="4"/>
  <c r="Z848" i="4"/>
  <c r="AB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O580" i="4"/>
  <c r="AU580" i="4" s="1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M667" i="4"/>
  <c r="AS667" i="4" s="1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Y118" i="4"/>
  <c r="AD118" i="4" s="1"/>
  <c r="AB22" i="4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AG731" i="4"/>
  <c r="W742" i="4"/>
  <c r="U969" i="4"/>
  <c r="V969" i="4"/>
  <c r="X999" i="4"/>
  <c r="Y999" i="4"/>
  <c r="Y72" i="4"/>
  <c r="AB72" i="4" s="1"/>
  <c r="Y991" i="4"/>
  <c r="AG803" i="4"/>
  <c r="AA646" i="4"/>
  <c r="X630" i="4"/>
  <c r="AN562" i="4"/>
  <c r="AT562" i="4" s="1"/>
  <c r="X154" i="4"/>
  <c r="Y154" i="4" s="1"/>
  <c r="AB850" i="4"/>
  <c r="AH850" i="4"/>
  <c r="AJ850" i="4"/>
  <c r="AI978" i="4"/>
  <c r="AG978" i="4"/>
  <c r="AH978" i="4"/>
  <c r="W971" i="4"/>
  <c r="X700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Q928" i="4"/>
  <c r="AP928" i="4"/>
  <c r="AO928" i="4"/>
  <c r="Y12" i="4"/>
  <c r="Y50" i="4"/>
  <c r="Z50" i="4" s="1"/>
  <c r="AH97" i="4"/>
  <c r="AC123" i="4"/>
  <c r="Z123" i="4"/>
  <c r="AD123" i="4"/>
  <c r="AE123" i="4"/>
  <c r="AA123" i="4"/>
  <c r="AB123" i="4"/>
  <c r="AB147" i="4"/>
  <c r="AA147" i="4"/>
  <c r="Z147" i="4"/>
  <c r="AE147" i="4"/>
  <c r="AD147" i="4"/>
  <c r="AC147" i="4"/>
  <c r="AE179" i="4"/>
  <c r="Z179" i="4"/>
  <c r="AB179" i="4"/>
  <c r="AC179" i="4"/>
  <c r="AD179" i="4"/>
  <c r="AA179" i="4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P935" i="4" s="1"/>
  <c r="AS935" i="4"/>
  <c r="AV935" i="4"/>
  <c r="AH48" i="4"/>
  <c r="AG48" i="4"/>
  <c r="AI48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AJ790" i="4"/>
  <c r="AG790" i="4"/>
  <c r="AM790" i="4" s="1"/>
  <c r="AS790" i="4" s="1"/>
  <c r="AI790" i="4"/>
  <c r="AC814" i="4"/>
  <c r="AO814" i="4" s="1"/>
  <c r="AU814" i="4" s="1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A857" i="4"/>
  <c r="AC857" i="4"/>
  <c r="Z857" i="4"/>
  <c r="AD857" i="4"/>
  <c r="AK891" i="4"/>
  <c r="AF895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M164" i="4" s="1"/>
  <c r="AS164" i="4" s="1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Q983" i="4"/>
  <c r="AL983" i="4"/>
  <c r="AJ893" i="4"/>
  <c r="AI893" i="4"/>
  <c r="AH893" i="4"/>
  <c r="AI80" i="4"/>
  <c r="AF80" i="4"/>
  <c r="AJ80" i="4"/>
  <c r="AH53" i="4"/>
  <c r="AF53" i="4"/>
  <c r="AK53" i="4"/>
  <c r="AH880" i="4"/>
  <c r="AF880" i="4"/>
  <c r="AG880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K101" i="4"/>
  <c r="AG101" i="4"/>
  <c r="AA115" i="4"/>
  <c r="AE115" i="4"/>
  <c r="AD115" i="4"/>
  <c r="AP115" i="4" s="1"/>
  <c r="AV115" i="4" s="1"/>
  <c r="Z115" i="4"/>
  <c r="AB115" i="4"/>
  <c r="AC115" i="4"/>
  <c r="AB163" i="4"/>
  <c r="AE163" i="4"/>
  <c r="Z163" i="4"/>
  <c r="AD163" i="4"/>
  <c r="AA163" i="4"/>
  <c r="AC163" i="4"/>
  <c r="AC171" i="4"/>
  <c r="AO171" i="4" s="1"/>
  <c r="AU171" i="4" s="1"/>
  <c r="Z171" i="4"/>
  <c r="AD171" i="4"/>
  <c r="AE171" i="4"/>
  <c r="AA171" i="4"/>
  <c r="AB171" i="4"/>
  <c r="AI963" i="4"/>
  <c r="AH963" i="4"/>
  <c r="AG963" i="4"/>
  <c r="X26" i="4"/>
  <c r="Y26" i="4" s="1"/>
  <c r="Z31" i="4"/>
  <c r="AD31" i="4"/>
  <c r="AP31" i="4" s="1"/>
  <c r="AV31" i="4" s="1"/>
  <c r="AC31" i="4"/>
  <c r="AB31" i="4"/>
  <c r="AE31" i="4"/>
  <c r="AA31" i="4"/>
  <c r="W65" i="4"/>
  <c r="Z91" i="4"/>
  <c r="AC91" i="4"/>
  <c r="AB91" i="4"/>
  <c r="AE91" i="4"/>
  <c r="AD91" i="4"/>
  <c r="AA91" i="4"/>
  <c r="AG94" i="4"/>
  <c r="AE94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I22" i="4"/>
  <c r="X968" i="4"/>
  <c r="Y968" i="4"/>
  <c r="AL557" i="4"/>
  <c r="AR557" i="4" s="1"/>
  <c r="W90" i="4"/>
  <c r="AB726" i="4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Y624" i="4"/>
  <c r="AB624" i="4" s="1"/>
  <c r="AF592" i="4"/>
  <c r="V2" i="4"/>
  <c r="U2" i="4"/>
  <c r="AC170" i="4"/>
  <c r="AO170" i="4" s="1"/>
  <c r="AU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Z782" i="4"/>
  <c r="X841" i="4"/>
  <c r="Y841" i="4" s="1"/>
  <c r="AB873" i="4"/>
  <c r="AN873" i="4" s="1"/>
  <c r="AA873" i="4"/>
  <c r="AM873" i="4" s="1"/>
  <c r="AC873" i="4"/>
  <c r="AO873" i="4" s="1"/>
  <c r="Z873" i="4"/>
  <c r="AE873" i="4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B981" i="4"/>
  <c r="AD981" i="4"/>
  <c r="AP981" i="4" s="1"/>
  <c r="Z981" i="4"/>
  <c r="AL981" i="4" s="1"/>
  <c r="AC981" i="4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G990" i="4"/>
  <c r="AI990" i="4"/>
  <c r="AE521" i="4"/>
  <c r="AA521" i="4"/>
  <c r="AM521" i="4" s="1"/>
  <c r="AS521" i="4" s="1"/>
  <c r="Z521" i="4"/>
  <c r="AB521" i="4"/>
  <c r="AN521" i="4" s="1"/>
  <c r="AT521" i="4" s="1"/>
  <c r="AD521" i="4"/>
  <c r="AK795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Z812" i="4"/>
  <c r="AL812" i="4" s="1"/>
  <c r="AE812" i="4"/>
  <c r="AQ812" i="4" s="1"/>
  <c r="AV812" i="4"/>
  <c r="AS812" i="4"/>
  <c r="AB812" i="4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K775" i="4"/>
  <c r="AG775" i="4"/>
  <c r="AE950" i="4"/>
  <c r="AD950" i="4"/>
  <c r="AP950" i="4" s="1"/>
  <c r="AA950" i="4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E896" i="4"/>
  <c r="AS896" i="4"/>
  <c r="AW896" i="4"/>
  <c r="Z896" i="4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B888" i="4"/>
  <c r="AN888" i="4" s="1"/>
  <c r="AD888" i="4"/>
  <c r="AP888" i="4" s="1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E832" i="4"/>
  <c r="AJ832" i="4"/>
  <c r="Y635" i="4"/>
  <c r="AK635" i="4" s="1"/>
  <c r="Y155" i="4"/>
  <c r="Z151" i="4"/>
  <c r="AD151" i="4"/>
  <c r="AA151" i="4"/>
  <c r="AE151" i="4"/>
  <c r="AQ151" i="4" s="1"/>
  <c r="AW151" i="4" s="1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M109" i="4" s="1"/>
  <c r="AS109" i="4" s="1"/>
  <c r="AB47" i="4"/>
  <c r="AC47" i="4"/>
  <c r="AE47" i="4"/>
  <c r="AD47" i="4"/>
  <c r="AP47" i="4" s="1"/>
  <c r="AV47" i="4" s="1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M787" i="4" s="1"/>
  <c r="AS787" i="4" s="1"/>
  <c r="AD787" i="4"/>
  <c r="AP787" i="4" s="1"/>
  <c r="AV787" i="4" s="1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P797" i="4"/>
  <c r="AV797" i="4" s="1"/>
  <c r="AM797" i="4"/>
  <c r="AS79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769" i="4"/>
  <c r="H769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G669" i="4"/>
  <c r="AQ669" i="4"/>
  <c r="AW669" i="4" s="1"/>
  <c r="X605" i="4"/>
  <c r="X729" i="4"/>
  <c r="Y729" i="4" s="1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B684" i="4"/>
  <c r="AD684" i="4"/>
  <c r="AK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G639" i="4"/>
  <c r="AH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465" i="4"/>
  <c r="AU465" i="4" s="1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E489" i="4"/>
  <c r="I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O223" i="4"/>
  <c r="AU223" i="4" s="1"/>
  <c r="AH308" i="4"/>
  <c r="AK308" i="4"/>
  <c r="AM258" i="4"/>
  <c r="AS258" i="4" s="1"/>
  <c r="AA191" i="4"/>
  <c r="AF308" i="4"/>
  <c r="AG253" i="4"/>
  <c r="AI308" i="4"/>
  <c r="AE276" i="4"/>
  <c r="W267" i="4"/>
  <c r="X267" i="4" s="1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E308" i="4"/>
  <c r="AQ349" i="4"/>
  <c r="AW349" i="4" s="1"/>
  <c r="W239" i="4"/>
  <c r="X239" i="4" s="1"/>
  <c r="W275" i="4"/>
  <c r="X275" i="4" s="1"/>
  <c r="AA311" i="4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P290" i="4" s="1"/>
  <c r="AV290" i="4" s="1"/>
  <c r="AQ223" i="4"/>
  <c r="AW223" i="4" s="1"/>
  <c r="AO356" i="4"/>
  <c r="AU356" i="4" s="1"/>
  <c r="AL207" i="4"/>
  <c r="AR207" i="4" s="1"/>
  <c r="G207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G342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AL419" i="4"/>
  <c r="AR419" i="4" s="1"/>
  <c r="AE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E395" i="4"/>
  <c r="AD395" i="4"/>
  <c r="AC395" i="4"/>
  <c r="AT395" i="4"/>
  <c r="W444" i="4"/>
  <c r="X444" i="4" s="1"/>
  <c r="AM382" i="4"/>
  <c r="AS382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AD451" i="4"/>
  <c r="AG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B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N338" i="4"/>
  <c r="AT338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L338" i="4"/>
  <c r="AR338" i="4" s="1"/>
  <c r="AQ338" i="4"/>
  <c r="AW338" i="4" s="1"/>
  <c r="AO358" i="4"/>
  <c r="AU358" i="4" s="1"/>
  <c r="Z355" i="4"/>
  <c r="AI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F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E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J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F377" i="4"/>
  <c r="J377" i="4" s="1"/>
  <c r="D377" i="4"/>
  <c r="H377" i="4" s="1"/>
  <c r="AQ358" i="4"/>
  <c r="AW358" i="4" s="1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C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D466" i="4"/>
  <c r="AA466" i="4"/>
  <c r="AC466" i="4"/>
  <c r="AD544" i="4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S544" i="4"/>
  <c r="AH436" i="4"/>
  <c r="W520" i="4"/>
  <c r="AB464" i="4"/>
  <c r="AC446" i="4"/>
  <c r="AD446" i="4"/>
  <c r="AB446" i="4"/>
  <c r="Z446" i="4"/>
  <c r="AL446" i="4" s="1"/>
  <c r="AR446" i="4" s="1"/>
  <c r="AE446" i="4"/>
  <c r="AA446" i="4"/>
  <c r="AT446" i="4"/>
  <c r="AD462" i="4"/>
  <c r="AP462" i="4" s="1"/>
  <c r="AV462" i="4" s="1"/>
  <c r="Z462" i="4"/>
  <c r="AA462" i="4"/>
  <c r="AC462" i="4"/>
  <c r="AO462" i="4" s="1"/>
  <c r="AU462" i="4" s="1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80" i="4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6" i="4"/>
  <c r="Y456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P468" i="4" s="1"/>
  <c r="AV468" i="4" s="1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P448" i="4" s="1"/>
  <c r="AV448" i="4" s="1"/>
  <c r="AE448" i="4"/>
  <c r="AQ448" i="4" s="1"/>
  <c r="AW448" i="4" s="1"/>
  <c r="D497" i="3"/>
  <c r="D353" i="3"/>
  <c r="D594" i="3"/>
  <c r="D632" i="3"/>
  <c r="D571" i="3"/>
  <c r="D484" i="3"/>
  <c r="D786" i="3"/>
  <c r="D779" i="3"/>
  <c r="D882" i="3"/>
  <c r="D635" i="3"/>
  <c r="D711" i="3"/>
  <c r="D495" i="3"/>
  <c r="D914" i="3"/>
  <c r="D518" i="3"/>
  <c r="D488" i="3"/>
  <c r="D511" i="3"/>
  <c r="D487" i="3"/>
  <c r="D515" i="3"/>
  <c r="D586" i="3"/>
  <c r="D705" i="3"/>
  <c r="D767" i="3"/>
  <c r="D522" i="3"/>
  <c r="D510" i="3"/>
  <c r="D581" i="3"/>
  <c r="D785" i="3"/>
  <c r="D992" i="3"/>
  <c r="D723" i="3"/>
  <c r="D887" i="3"/>
  <c r="D773" i="3"/>
  <c r="D954" i="10"/>
  <c r="D489" i="10"/>
  <c r="D343" i="10"/>
  <c r="D530" i="3"/>
  <c r="D775" i="3"/>
  <c r="D719" i="3"/>
  <c r="D919" i="3"/>
  <c r="D391" i="10"/>
  <c r="D851" i="10"/>
  <c r="D929" i="3"/>
  <c r="D346" i="10"/>
  <c r="D784" i="3"/>
  <c r="D913" i="3"/>
  <c r="D451" i="3"/>
  <c r="D295" i="3"/>
  <c r="D558" i="10"/>
  <c r="D361" i="3"/>
  <c r="D513" i="10"/>
  <c r="D303" i="10"/>
  <c r="D655" i="10"/>
  <c r="D713" i="10"/>
  <c r="D861" i="10"/>
  <c r="D680" i="10"/>
  <c r="D782" i="3"/>
  <c r="D750" i="10"/>
  <c r="D667" i="3"/>
  <c r="D902" i="3"/>
  <c r="D960" i="10"/>
  <c r="D981" i="10"/>
  <c r="D609" i="3"/>
  <c r="D753" i="10"/>
  <c r="D599" i="10"/>
  <c r="D468" i="10"/>
  <c r="D593" i="10"/>
  <c r="D547" i="10"/>
  <c r="D359" i="10"/>
  <c r="D615" i="10"/>
  <c r="D311" i="10"/>
  <c r="D497" i="10"/>
  <c r="D999" i="10"/>
  <c r="D718" i="3"/>
  <c r="D682" i="3"/>
  <c r="D537" i="10"/>
  <c r="D760" i="10"/>
  <c r="D758" i="3"/>
  <c r="D780" i="3"/>
  <c r="D415" i="3"/>
  <c r="D386" i="3"/>
  <c r="D541" i="3"/>
  <c r="D407" i="3"/>
  <c r="D783" i="3"/>
  <c r="D899" i="3"/>
  <c r="D535" i="3"/>
  <c r="D363" i="3"/>
  <c r="D748" i="3"/>
  <c r="D717" i="3"/>
  <c r="D665" i="3"/>
  <c r="D865" i="3"/>
  <c r="D737" i="3"/>
  <c r="D997" i="10"/>
  <c r="D571" i="10"/>
  <c r="D487" i="10"/>
  <c r="D645" i="3"/>
  <c r="D564" i="3"/>
  <c r="D666" i="3"/>
  <c r="D997" i="3"/>
  <c r="D494" i="3"/>
  <c r="D651" i="10"/>
  <c r="D846" i="10"/>
  <c r="D835" i="10"/>
  <c r="D416" i="3"/>
  <c r="D555" i="3"/>
  <c r="D551" i="10"/>
  <c r="D824" i="3"/>
  <c r="D1000" i="10"/>
  <c r="D562" i="10"/>
  <c r="D320" i="10"/>
  <c r="D634" i="10"/>
  <c r="D732" i="10"/>
  <c r="D987" i="3"/>
  <c r="D845" i="10"/>
  <c r="D1001" i="10"/>
  <c r="D310" i="10"/>
  <c r="D779" i="10"/>
  <c r="D341" i="3"/>
  <c r="D296" i="3"/>
  <c r="D922" i="3"/>
  <c r="D312" i="10"/>
  <c r="D662" i="10"/>
  <c r="D533" i="3"/>
  <c r="D437" i="3"/>
  <c r="D921" i="10"/>
  <c r="D464" i="10"/>
  <c r="D757" i="10"/>
  <c r="D427" i="10"/>
  <c r="D808" i="10"/>
  <c r="D581" i="10"/>
  <c r="D439" i="10"/>
  <c r="D966" i="3"/>
  <c r="D768" i="3"/>
  <c r="D712" i="3"/>
  <c r="D709" i="3"/>
  <c r="D605" i="3"/>
  <c r="D858" i="3"/>
  <c r="D796" i="3"/>
  <c r="D879" i="3"/>
  <c r="D957" i="3"/>
  <c r="D370" i="3"/>
  <c r="D760" i="3"/>
  <c r="D746" i="3"/>
  <c r="D713" i="3"/>
  <c r="D772" i="3"/>
  <c r="D874" i="3"/>
  <c r="D905" i="3"/>
  <c r="D835" i="3"/>
  <c r="D759" i="3"/>
  <c r="D432" i="3"/>
  <c r="D513" i="3"/>
  <c r="D683" i="3"/>
  <c r="D452" i="3"/>
  <c r="D678" i="3"/>
  <c r="D644" i="3"/>
  <c r="D526" i="3"/>
  <c r="D549" i="3"/>
  <c r="D834" i="3"/>
  <c r="D421" i="3"/>
  <c r="D471" i="3"/>
  <c r="D942" i="3"/>
  <c r="D598" i="10"/>
  <c r="D689" i="3"/>
  <c r="D515" i="10"/>
  <c r="D591" i="3"/>
  <c r="D825" i="3"/>
  <c r="D983" i="3"/>
  <c r="D955" i="3"/>
  <c r="D642" i="3"/>
  <c r="D595" i="10"/>
  <c r="D422" i="10"/>
  <c r="D937" i="3"/>
  <c r="D624" i="3"/>
  <c r="D446" i="3"/>
  <c r="D610" i="3"/>
  <c r="D805" i="10"/>
  <c r="D333" i="10"/>
  <c r="D859" i="3"/>
  <c r="D405" i="3"/>
  <c r="D411" i="10"/>
  <c r="D510" i="10"/>
  <c r="D434" i="10"/>
  <c r="D567" i="3"/>
  <c r="D509" i="10"/>
  <c r="D365" i="10"/>
  <c r="D873" i="10"/>
  <c r="D816" i="3"/>
  <c r="D598" i="3"/>
  <c r="D639" i="3"/>
  <c r="D419" i="3"/>
  <c r="D603" i="10"/>
  <c r="D990" i="3"/>
  <c r="D556" i="10"/>
  <c r="D669" i="10"/>
  <c r="D508" i="3"/>
  <c r="D339" i="10"/>
  <c r="D430" i="3"/>
  <c r="D458" i="10"/>
  <c r="D657" i="10"/>
  <c r="D521" i="10"/>
  <c r="D939" i="3"/>
  <c r="D490" i="3"/>
  <c r="D389" i="3"/>
  <c r="D791" i="10"/>
  <c r="D944" i="3"/>
  <c r="D688" i="3"/>
  <c r="D972" i="3"/>
  <c r="D777" i="3"/>
  <c r="D924" i="3"/>
  <c r="D459" i="3"/>
  <c r="D479" i="3"/>
  <c r="D449" i="3"/>
  <c r="D730" i="3"/>
  <c r="D869" i="3"/>
  <c r="D659" i="3"/>
  <c r="D685" i="3"/>
  <c r="D811" i="3"/>
  <c r="D934" i="3"/>
  <c r="D517" i="3"/>
  <c r="D943" i="3"/>
  <c r="D477" i="3"/>
  <c r="D743" i="10"/>
  <c r="D762" i="3"/>
  <c r="D647" i="3"/>
  <c r="D735" i="3"/>
  <c r="D519" i="3"/>
  <c r="D947" i="3"/>
  <c r="D639" i="10"/>
  <c r="D872" i="10"/>
  <c r="D312" i="3"/>
  <c r="D860" i="3"/>
  <c r="D875" i="3"/>
  <c r="D475" i="3"/>
  <c r="D563" i="3"/>
  <c r="D839" i="10"/>
  <c r="D950" i="10"/>
  <c r="D820" i="10"/>
  <c r="D405" i="10"/>
  <c r="D524" i="10"/>
  <c r="D962" i="10"/>
  <c r="D347" i="3"/>
  <c r="D502" i="10"/>
  <c r="D294" i="3"/>
  <c r="D623" i="10"/>
  <c r="D802" i="10"/>
  <c r="D829" i="3"/>
  <c r="D852" i="3"/>
  <c r="D683" i="10"/>
  <c r="D744" i="3"/>
  <c r="D343" i="3"/>
  <c r="D417" i="10"/>
  <c r="D821" i="10"/>
  <c r="D906" i="10"/>
  <c r="D676" i="10"/>
  <c r="D784" i="10"/>
  <c r="D834" i="10"/>
  <c r="D992" i="10"/>
  <c r="D897" i="10"/>
  <c r="D514" i="3"/>
  <c r="D558" i="3"/>
  <c r="D582" i="3"/>
  <c r="D570" i="3"/>
  <c r="D652" i="3"/>
  <c r="D583" i="3"/>
  <c r="D702" i="3"/>
  <c r="D551" i="3"/>
  <c r="D649" i="3"/>
  <c r="D714" i="3"/>
  <c r="D680" i="3"/>
  <c r="D694" i="3"/>
  <c r="D485" i="3"/>
  <c r="D505" i="3"/>
  <c r="D953" i="3"/>
  <c r="D778" i="3"/>
  <c r="D967" i="3"/>
  <c r="D540" i="3"/>
  <c r="D672" i="3"/>
  <c r="D611" i="3"/>
  <c r="D501" i="3"/>
  <c r="D989" i="3"/>
  <c r="D812" i="3"/>
  <c r="D335" i="3"/>
  <c r="D881" i="3"/>
  <c r="D461" i="3"/>
  <c r="D850" i="3"/>
  <c r="D893" i="3"/>
  <c r="D794" i="3"/>
  <c r="D314" i="3"/>
  <c r="D623" i="3"/>
  <c r="D618" i="10"/>
  <c r="D561" i="10"/>
  <c r="D562" i="3"/>
  <c r="D849" i="3"/>
  <c r="D587" i="3"/>
  <c r="D400" i="3"/>
  <c r="D496" i="10"/>
  <c r="D890" i="3"/>
  <c r="D493" i="10"/>
  <c r="D769" i="3"/>
  <c r="D546" i="3"/>
  <c r="D826" i="3"/>
  <c r="D684" i="3"/>
  <c r="D747" i="10"/>
  <c r="D854" i="3"/>
  <c r="D746" i="10"/>
  <c r="D494" i="10"/>
  <c r="D665" i="10"/>
  <c r="D448" i="10"/>
  <c r="D945" i="10"/>
  <c r="D794" i="10"/>
  <c r="D899" i="10"/>
  <c r="D413" i="10"/>
  <c r="D836" i="3"/>
  <c r="D724" i="3"/>
  <c r="D773" i="10"/>
  <c r="D837" i="3"/>
  <c r="D327" i="10"/>
  <c r="D640" i="10"/>
  <c r="D658" i="10"/>
  <c r="D425" i="3"/>
  <c r="D525" i="10"/>
  <c r="D459" i="10"/>
  <c r="D903" i="10"/>
  <c r="D539" i="10"/>
  <c r="D624" i="10"/>
  <c r="D604" i="10"/>
  <c r="D704" i="10"/>
  <c r="D873" i="3"/>
  <c r="D720" i="10"/>
  <c r="D481" i="10"/>
  <c r="D472" i="10"/>
  <c r="D662" i="3"/>
  <c r="D981" i="3"/>
  <c r="D951" i="3"/>
  <c r="D978" i="3"/>
  <c r="D550" i="3"/>
  <c r="D952" i="3"/>
  <c r="D661" i="3"/>
  <c r="D903" i="3"/>
  <c r="D380" i="3"/>
  <c r="D795" i="3"/>
  <c r="D840" i="3"/>
  <c r="D969" i="3"/>
  <c r="D528" i="3"/>
  <c r="D332" i="3"/>
  <c r="D765" i="3"/>
  <c r="D427" i="3"/>
  <c r="D740" i="3"/>
  <c r="D403" i="3"/>
  <c r="D450" i="3"/>
  <c r="D736" i="3"/>
  <c r="D369" i="3"/>
  <c r="D764" i="3"/>
  <c r="D374" i="3"/>
  <c r="D679" i="3"/>
  <c r="D556" i="3"/>
  <c r="D590" i="3"/>
  <c r="D529" i="3"/>
  <c r="D763" i="3"/>
  <c r="D311" i="3"/>
  <c r="D699" i="3"/>
  <c r="D468" i="3"/>
  <c r="D844" i="3"/>
  <c r="D319" i="3"/>
  <c r="D488" i="10"/>
  <c r="D304" i="3"/>
  <c r="D464" i="3"/>
  <c r="D674" i="3"/>
  <c r="D820" i="3"/>
  <c r="D984" i="3"/>
  <c r="D408" i="3"/>
  <c r="D326" i="3"/>
  <c r="D445" i="10"/>
  <c r="D470" i="10"/>
  <c r="D889" i="3"/>
  <c r="D862" i="3"/>
  <c r="D792" i="10"/>
  <c r="D783" i="10"/>
  <c r="D637" i="3"/>
  <c r="D937" i="10"/>
  <c r="D491" i="10"/>
  <c r="D715" i="10"/>
  <c r="D560" i="10"/>
  <c r="D968" i="10"/>
  <c r="D693" i="3"/>
  <c r="D298" i="10"/>
  <c r="D951" i="10"/>
  <c r="D970" i="10"/>
  <c r="D698" i="3"/>
  <c r="D504" i="3"/>
  <c r="D544" i="10"/>
  <c r="D566" i="3"/>
  <c r="D406" i="10"/>
  <c r="D789" i="3"/>
  <c r="D582" i="10"/>
  <c r="D508" i="10"/>
  <c r="D723" i="10"/>
  <c r="D918" i="10"/>
  <c r="D735" i="10"/>
  <c r="D976" i="10"/>
  <c r="D534" i="10"/>
  <c r="D307" i="10"/>
  <c r="D983" i="10"/>
  <c r="D761" i="3"/>
  <c r="D941" i="10"/>
  <c r="D388" i="3"/>
  <c r="D452" i="10"/>
  <c r="D676" i="3"/>
  <c r="D838" i="3"/>
  <c r="D622" i="3"/>
  <c r="D993" i="3"/>
  <c r="D536" i="3"/>
  <c r="D695" i="3"/>
  <c r="D843" i="3"/>
  <c r="D393" i="3"/>
  <c r="D792" i="3"/>
  <c r="D831" i="3"/>
  <c r="D525" i="3"/>
  <c r="D568" i="3"/>
  <c r="D375" i="3"/>
  <c r="D721" i="3"/>
  <c r="D670" i="3"/>
  <c r="D349" i="3"/>
  <c r="D841" i="10"/>
  <c r="D399" i="10"/>
  <c r="D465" i="10"/>
  <c r="D532" i="3"/>
  <c r="D648" i="3"/>
  <c r="D814" i="3"/>
  <c r="D345" i="3"/>
  <c r="D557" i="10"/>
  <c r="D910" i="3"/>
  <c r="D614" i="3"/>
  <c r="D362" i="3"/>
  <c r="D444" i="3"/>
  <c r="D634" i="3"/>
  <c r="D720" i="3"/>
  <c r="D467" i="10"/>
  <c r="D527" i="3"/>
  <c r="D931" i="10"/>
  <c r="D440" i="3"/>
  <c r="D350" i="3"/>
  <c r="D930" i="10"/>
  <c r="D576" i="3"/>
  <c r="D741" i="10"/>
  <c r="D493" i="3"/>
  <c r="D299" i="3"/>
  <c r="D691" i="3"/>
  <c r="D701" i="10"/>
  <c r="D475" i="10"/>
  <c r="D321" i="10"/>
  <c r="D681" i="10"/>
  <c r="D533" i="10"/>
  <c r="D974" i="3"/>
  <c r="D490" i="10"/>
  <c r="D866" i="3"/>
  <c r="D761" i="10"/>
  <c r="D313" i="10"/>
  <c r="D573" i="10"/>
  <c r="D802" i="3"/>
  <c r="D318" i="3"/>
  <c r="D805" i="3"/>
  <c r="D303" i="3"/>
  <c r="D975" i="3"/>
  <c r="D931" i="3"/>
  <c r="D915" i="3"/>
  <c r="D755" i="3"/>
  <c r="D753" i="3"/>
  <c r="D606" i="3"/>
  <c r="D625" i="3"/>
  <c r="D750" i="3"/>
  <c r="D486" i="3"/>
  <c r="D474" i="3"/>
  <c r="D534" i="3"/>
  <c r="D672" i="10"/>
  <c r="D425" i="10"/>
  <c r="D685" i="10"/>
  <c r="D412" i="3"/>
  <c r="D441" i="3"/>
  <c r="D660" i="3"/>
  <c r="D516" i="3"/>
  <c r="D708" i="3"/>
  <c r="D960" i="3"/>
  <c r="D322" i="3"/>
  <c r="D747" i="3"/>
  <c r="D884" i="3"/>
  <c r="D766" i="3"/>
  <c r="D965" i="3"/>
  <c r="D509" i="3"/>
  <c r="D948" i="3"/>
  <c r="D961" i="3"/>
  <c r="D478" i="3"/>
  <c r="D912" i="3"/>
  <c r="D456" i="3"/>
  <c r="D696" i="3"/>
  <c r="D399" i="3"/>
  <c r="D733" i="3"/>
  <c r="D769" i="10"/>
  <c r="D700" i="3"/>
  <c r="D871" i="3"/>
  <c r="D601" i="3"/>
  <c r="D857" i="3"/>
  <c r="D813" i="10"/>
  <c r="D479" i="10"/>
  <c r="D483" i="10"/>
  <c r="D774" i="3"/>
  <c r="D418" i="3"/>
  <c r="D498" i="3"/>
  <c r="D532" i="10"/>
  <c r="D806" i="10"/>
  <c r="D348" i="10"/>
  <c r="D460" i="10"/>
  <c r="D342" i="3"/>
  <c r="D865" i="10"/>
  <c r="D371" i="10"/>
  <c r="D646" i="10"/>
  <c r="D935" i="10"/>
  <c r="D691" i="10"/>
  <c r="D352" i="10"/>
  <c r="D668" i="10"/>
  <c r="D950" i="3"/>
  <c r="D742" i="3"/>
  <c r="D387" i="3"/>
  <c r="D671" i="3"/>
  <c r="D450" i="10"/>
  <c r="D438" i="10"/>
  <c r="D987" i="10"/>
  <c r="D695" i="10"/>
  <c r="D589" i="10"/>
  <c r="D324" i="10"/>
  <c r="D580" i="3"/>
  <c r="D666" i="10"/>
  <c r="D553" i="10"/>
  <c r="D572" i="10"/>
  <c r="D757" i="3"/>
  <c r="D387" i="10"/>
  <c r="D599" i="3"/>
  <c r="D362" i="10"/>
  <c r="D975" i="10"/>
  <c r="D958" i="10"/>
  <c r="D618" i="3"/>
  <c r="D638" i="10"/>
  <c r="D344" i="3"/>
  <c r="D384" i="10"/>
  <c r="D526" i="10"/>
  <c r="D483" i="3"/>
  <c r="D321" i="3"/>
  <c r="D776" i="10"/>
  <c r="D380" i="10"/>
  <c r="D612" i="10"/>
  <c r="D675" i="10"/>
  <c r="D724" i="10"/>
  <c r="D876" i="3"/>
  <c r="D489" i="3"/>
  <c r="D340" i="3"/>
  <c r="D518" i="10"/>
  <c r="D631" i="10"/>
  <c r="D716" i="10"/>
  <c r="D945" i="3"/>
  <c r="D531" i="3"/>
  <c r="D973" i="3"/>
  <c r="D419" i="10"/>
  <c r="D701" i="3"/>
  <c r="D458" i="3"/>
  <c r="D358" i="3"/>
  <c r="D882" i="10"/>
  <c r="D686" i="3"/>
  <c r="D659" i="10"/>
  <c r="D883" i="10"/>
  <c r="D852" i="10"/>
  <c r="D953" i="10"/>
  <c r="D530" i="10"/>
  <c r="D423" i="3"/>
  <c r="D619" i="10"/>
  <c r="D560" i="3"/>
  <c r="D677" i="10"/>
  <c r="D891" i="10"/>
  <c r="D829" i="10"/>
  <c r="D782" i="10"/>
  <c r="D442" i="10"/>
  <c r="D607" i="3"/>
  <c r="D473" i="10"/>
  <c r="D437" i="10"/>
  <c r="D674" i="10"/>
  <c r="D555" i="10"/>
  <c r="D664" i="3"/>
  <c r="D506" i="3"/>
  <c r="D715" i="3"/>
  <c r="D482" i="3"/>
  <c r="D557" i="3"/>
  <c r="D959" i="3"/>
  <c r="D697" i="3"/>
  <c r="D861" i="3"/>
  <c r="D911" i="3"/>
  <c r="D745" i="3"/>
  <c r="D512" i="3"/>
  <c r="D855" i="3"/>
  <c r="D739" i="3"/>
  <c r="D613" i="3"/>
  <c r="D996" i="3"/>
  <c r="D500" i="3"/>
  <c r="D612" i="3"/>
  <c r="D629" i="3"/>
  <c r="D758" i="10"/>
  <c r="D801" i="3"/>
  <c r="D453" i="3"/>
  <c r="D675" i="3"/>
  <c r="D938" i="3"/>
  <c r="D492" i="3"/>
  <c r="D793" i="3"/>
  <c r="D470" i="3"/>
  <c r="D734" i="3"/>
  <c r="D1000" i="3"/>
  <c r="D883" i="3"/>
  <c r="D473" i="3"/>
  <c r="D348" i="3"/>
  <c r="D803" i="3"/>
  <c r="D703" i="3"/>
  <c r="D916" i="3"/>
  <c r="D845" i="3"/>
  <c r="D462" i="3"/>
  <c r="D636" i="3"/>
  <c r="D708" i="10"/>
  <c r="D973" i="10"/>
  <c r="D801" i="10"/>
  <c r="D851" i="3"/>
  <c r="D791" i="3"/>
  <c r="D991" i="3"/>
  <c r="D669" i="3"/>
  <c r="D978" i="10"/>
  <c r="D376" i="3"/>
  <c r="D366" i="3"/>
  <c r="D631" i="3"/>
  <c r="D988" i="3"/>
  <c r="D722" i="3"/>
  <c r="D998" i="10"/>
  <c r="D323" i="3"/>
  <c r="D569" i="3"/>
  <c r="D928" i="3"/>
  <c r="D600" i="10"/>
  <c r="D356" i="10"/>
  <c r="D394" i="3"/>
  <c r="D682" i="10"/>
  <c r="D341" i="10"/>
  <c r="D633" i="10"/>
  <c r="D793" i="10"/>
  <c r="D323" i="10"/>
  <c r="D878" i="3"/>
  <c r="D886" i="10"/>
  <c r="D944" i="10"/>
  <c r="D499" i="10"/>
  <c r="D719" i="10"/>
  <c r="D942" i="10"/>
  <c r="D751" i="3"/>
  <c r="D938" i="10"/>
  <c r="D492" i="10"/>
  <c r="D868" i="10"/>
  <c r="D552" i="10"/>
  <c r="D837" i="10"/>
  <c r="D864" i="10"/>
  <c r="D877" i="10"/>
  <c r="D542" i="3"/>
  <c r="D780" i="10"/>
  <c r="D337" i="3"/>
  <c r="D736" i="10"/>
  <c r="D602" i="10"/>
  <c r="D334" i="10"/>
  <c r="D946" i="3"/>
  <c r="D585" i="3"/>
  <c r="D744" i="10"/>
  <c r="D388" i="10"/>
  <c r="D304" i="10"/>
  <c r="D671" i="10"/>
  <c r="D920" i="10"/>
  <c r="D754" i="10"/>
  <c r="D601" i="10"/>
  <c r="D409" i="10"/>
  <c r="D917" i="10"/>
  <c r="D751" i="10"/>
  <c r="D923" i="3"/>
  <c r="D460" i="3"/>
  <c r="D365" i="3"/>
  <c r="D734" i="10"/>
  <c r="D943" i="10"/>
  <c r="D398" i="3"/>
  <c r="D638" i="3"/>
  <c r="D552" i="3"/>
  <c r="D457" i="3"/>
  <c r="D315" i="3"/>
  <c r="D932" i="3"/>
  <c r="D828" i="3"/>
  <c r="D424" i="3"/>
  <c r="D853" i="10"/>
  <c r="D687" i="10"/>
  <c r="D894" i="10"/>
  <c r="D336" i="10"/>
  <c r="D594" i="10"/>
  <c r="D390" i="10"/>
  <c r="D658" i="3"/>
  <c r="D856" i="3"/>
  <c r="D554" i="3"/>
  <c r="D477" i="10"/>
  <c r="D546" i="10"/>
  <c r="D889" i="10"/>
  <c r="D858" i="10"/>
  <c r="D345" i="10"/>
  <c r="D690" i="3"/>
  <c r="D297" i="10"/>
  <c r="D542" i="10"/>
  <c r="D505" i="10"/>
  <c r="D339" i="3"/>
  <c r="D827" i="10"/>
  <c r="D787" i="3"/>
  <c r="D706" i="3"/>
  <c r="D574" i="3"/>
  <c r="D842" i="3"/>
  <c r="D892" i="3"/>
  <c r="D907" i="3"/>
  <c r="D480" i="3"/>
  <c r="D868" i="3"/>
  <c r="D806" i="3"/>
  <c r="D584" i="3"/>
  <c r="D839" i="3"/>
  <c r="D917" i="3"/>
  <c r="D848" i="3"/>
  <c r="D738" i="3"/>
  <c r="D328" i="3"/>
  <c r="D650" i="3"/>
  <c r="D881" i="10"/>
  <c r="D731" i="10"/>
  <c r="D579" i="10"/>
  <c r="D877" i="3"/>
  <c r="D553" i="3"/>
  <c r="D781" i="3"/>
  <c r="D414" i="3"/>
  <c r="D968" i="3"/>
  <c r="D918" i="3"/>
  <c r="D654" i="3"/>
  <c r="D448" i="3"/>
  <c r="D813" i="3"/>
  <c r="D565" i="3"/>
  <c r="D985" i="3"/>
  <c r="D422" i="3"/>
  <c r="D741" i="3"/>
  <c r="D329" i="3"/>
  <c r="D467" i="3"/>
  <c r="D548" i="3"/>
  <c r="D633" i="3"/>
  <c r="D732" i="3"/>
  <c r="D480" i="10"/>
  <c r="D810" i="3"/>
  <c r="D373" i="3"/>
  <c r="D379" i="3"/>
  <c r="D392" i="3"/>
  <c r="D954" i="3"/>
  <c r="D933" i="3"/>
  <c r="D896" i="3"/>
  <c r="D900" i="10"/>
  <c r="D936" i="10"/>
  <c r="D420" i="3"/>
  <c r="D352" i="3"/>
  <c r="D790" i="3"/>
  <c r="D607" i="10"/>
  <c r="D329" i="10"/>
  <c r="D971" i="10"/>
  <c r="D613" i="10"/>
  <c r="D799" i="10"/>
  <c r="D393" i="10"/>
  <c r="D901" i="10"/>
  <c r="D799" i="3"/>
  <c r="D523" i="10"/>
  <c r="D790" i="10"/>
  <c r="D524" i="3"/>
  <c r="D897" i="3"/>
  <c r="D822" i="3"/>
  <c r="D632" i="10"/>
  <c r="D980" i="10"/>
  <c r="D302" i="3"/>
  <c r="D346" i="3"/>
  <c r="D443" i="10"/>
  <c r="D690" i="10"/>
  <c r="D561" i="3"/>
  <c r="D843" i="10"/>
  <c r="D737" i="10"/>
  <c r="D627" i="10"/>
  <c r="D335" i="10"/>
  <c r="D819" i="10"/>
  <c r="D376" i="10"/>
  <c r="D627" i="3"/>
  <c r="D752" i="10"/>
  <c r="D389" i="10"/>
  <c r="D956" i="10"/>
  <c r="D414" i="10"/>
  <c r="D966" i="10"/>
  <c r="D952" i="10"/>
  <c r="D894" i="3"/>
  <c r="D687" i="3"/>
  <c r="D404" i="3"/>
  <c r="D379" i="10"/>
  <c r="D939" i="10"/>
  <c r="D914" i="10"/>
  <c r="D295" i="10"/>
  <c r="D808" i="3"/>
  <c r="D559" i="10"/>
  <c r="D576" i="10"/>
  <c r="D979" i="3"/>
  <c r="D457" i="10"/>
  <c r="D870" i="3"/>
  <c r="D941" i="3"/>
  <c r="D817" i="3"/>
  <c r="D412" i="10"/>
  <c r="D886" i="3"/>
  <c r="D927" i="10"/>
  <c r="D707" i="3"/>
  <c r="D383" i="3"/>
  <c r="D577" i="3"/>
  <c r="D863" i="10"/>
  <c r="D446" i="10"/>
  <c r="D933" i="10"/>
  <c r="D988" i="10"/>
  <c r="D368" i="3"/>
  <c r="D385" i="3"/>
  <c r="D406" i="3"/>
  <c r="D316" i="3"/>
  <c r="D709" i="10"/>
  <c r="D617" i="3"/>
  <c r="D331" i="3"/>
  <c r="D428" i="3"/>
  <c r="D872" i="3"/>
  <c r="D998" i="3"/>
  <c r="D819" i="3"/>
  <c r="D595" i="3"/>
  <c r="D823" i="3"/>
  <c r="D596" i="3"/>
  <c r="D716" i="3"/>
  <c r="D397" i="3"/>
  <c r="D830" i="3"/>
  <c r="D429" i="10"/>
  <c r="D854" i="10"/>
  <c r="D514" i="10"/>
  <c r="D418" i="10"/>
  <c r="D738" i="10"/>
  <c r="D622" i="10"/>
  <c r="D461" i="10"/>
  <c r="D796" i="10"/>
  <c r="D293" i="10"/>
  <c r="D984" i="10"/>
  <c r="D902" i="10"/>
  <c r="D1001" i="3"/>
  <c r="D832" i="10"/>
  <c r="D961" i="10"/>
  <c r="D688" i="10"/>
  <c r="D703" i="10"/>
  <c r="D413" i="3"/>
  <c r="D301" i="3"/>
  <c r="D597" i="3"/>
  <c r="D928" i="10"/>
  <c r="D940" i="10"/>
  <c r="D726" i="10"/>
  <c r="D923" i="10"/>
  <c r="D826" i="10"/>
  <c r="D294" i="10"/>
  <c r="D653" i="3"/>
  <c r="D994" i="3"/>
  <c r="D543" i="3"/>
  <c r="D714" i="10"/>
  <c r="D585" i="10"/>
  <c r="D291" i="10"/>
  <c r="D249" i="10"/>
  <c r="D230" i="10"/>
  <c r="D277" i="10"/>
  <c r="D245" i="10"/>
  <c r="D290" i="3"/>
  <c r="D243" i="3"/>
  <c r="D258" i="3"/>
  <c r="D226" i="3"/>
  <c r="D866" i="10"/>
  <c r="D909" i="3"/>
  <c r="D964" i="10"/>
  <c r="D574" i="10"/>
  <c r="D590" i="10"/>
  <c r="D626" i="3"/>
  <c r="D739" i="10"/>
  <c r="D361" i="10"/>
  <c r="D390" i="3"/>
  <c r="D469" i="10"/>
  <c r="D463" i="10"/>
  <c r="D501" i="10"/>
  <c r="D442" i="3"/>
  <c r="D863" i="3"/>
  <c r="D417" i="3"/>
  <c r="D777" i="10"/>
  <c r="D642" i="10"/>
  <c r="D859" i="10"/>
  <c r="D447" i="10"/>
  <c r="D762" i="10"/>
  <c r="D537" i="3"/>
  <c r="D554" i="10"/>
  <c r="D333" i="3"/>
  <c r="D344" i="10"/>
  <c r="D338" i="10"/>
  <c r="D547" i="3"/>
  <c r="D804" i="3"/>
  <c r="D904" i="10"/>
  <c r="D742" i="10"/>
  <c r="D774" i="10"/>
  <c r="D351" i="10"/>
  <c r="D548" i="10"/>
  <c r="D767" i="10"/>
  <c r="D745" i="10"/>
  <c r="D377" i="10"/>
  <c r="D272" i="10"/>
  <c r="D278" i="10"/>
  <c r="D241" i="10"/>
  <c r="D263" i="10"/>
  <c r="D261" i="3"/>
  <c r="D263" i="3"/>
  <c r="D278" i="3"/>
  <c r="D260" i="3"/>
  <c r="D663" i="3"/>
  <c r="D677" i="3"/>
  <c r="D921" i="3"/>
  <c r="D544" i="3"/>
  <c r="D991" i="10"/>
  <c r="D620" i="3"/>
  <c r="D411" i="3"/>
  <c r="D878" i="10"/>
  <c r="D609" i="10"/>
  <c r="D913" i="10"/>
  <c r="D449" i="10"/>
  <c r="D327" i="3"/>
  <c r="D976" i="3"/>
  <c r="D572" i="3"/>
  <c r="D840" i="10"/>
  <c r="D901" i="3"/>
  <c r="D569" i="10"/>
  <c r="D814" i="10"/>
  <c r="D357" i="10"/>
  <c r="D302" i="10"/>
  <c r="D986" i="3"/>
  <c r="D846" i="3"/>
  <c r="D592" i="10"/>
  <c r="D705" i="10"/>
  <c r="D909" i="10"/>
  <c r="D391" i="3"/>
  <c r="D563" i="10"/>
  <c r="D615" i="3"/>
  <c r="D857" i="10"/>
  <c r="D844" i="10"/>
  <c r="D855" i="10"/>
  <c r="D549" i="10"/>
  <c r="D604" i="3"/>
  <c r="D306" i="10"/>
  <c r="D369" i="10"/>
  <c r="D226" i="10"/>
  <c r="D254" i="10"/>
  <c r="D242" i="10"/>
  <c r="D252" i="10"/>
  <c r="D256" i="3"/>
  <c r="D287" i="3"/>
  <c r="D230" i="3"/>
  <c r="D232" i="3"/>
  <c r="D401" i="3"/>
  <c r="D890" i="10"/>
  <c r="D543" i="10"/>
  <c r="D990" i="10"/>
  <c r="D353" i="10"/>
  <c r="D584" i="10"/>
  <c r="D593" i="3"/>
  <c r="D940" i="3"/>
  <c r="D538" i="3"/>
  <c r="D463" i="3"/>
  <c r="D535" i="10"/>
  <c r="D371" i="3"/>
  <c r="D725" i="3"/>
  <c r="D367" i="3"/>
  <c r="D469" i="3"/>
  <c r="D650" i="10"/>
  <c r="D466" i="3"/>
  <c r="D932" i="10"/>
  <c r="D841" i="3"/>
  <c r="D999" i="3"/>
  <c r="D430" i="10"/>
  <c r="D575" i="10"/>
  <c r="D740" i="10"/>
  <c r="D334" i="3"/>
  <c r="D995" i="10"/>
  <c r="D936" i="3"/>
  <c r="D692" i="3"/>
  <c r="D884" i="10"/>
  <c r="D916" i="10"/>
  <c r="D721" i="10"/>
  <c r="D725" i="10"/>
  <c r="D603" i="3"/>
  <c r="D495" i="10"/>
  <c r="D370" i="10"/>
  <c r="D360" i="10"/>
  <c r="D300" i="3"/>
  <c r="D420" i="10"/>
  <c r="D328" i="10"/>
  <c r="D431" i="10"/>
  <c r="D296" i="10"/>
  <c r="D874" i="10"/>
  <c r="D587" i="10"/>
  <c r="D707" i="10"/>
  <c r="D816" i="10"/>
  <c r="D306" i="3"/>
  <c r="D989" i="10"/>
  <c r="D660" i="10"/>
  <c r="D804" i="10"/>
  <c r="D355" i="3"/>
  <c r="D234" i="10"/>
  <c r="D237" i="10"/>
  <c r="D258" i="10"/>
  <c r="D292" i="10"/>
  <c r="D253" i="3"/>
  <c r="D238" i="3"/>
  <c r="D285" i="3"/>
  <c r="D291" i="3"/>
  <c r="D240" i="3"/>
  <c r="D373" i="10"/>
  <c r="D752" i="3"/>
  <c r="D568" i="10"/>
  <c r="D875" i="10"/>
  <c r="D486" i="10"/>
  <c r="D396" i="3"/>
  <c r="D498" i="10"/>
  <c r="D325" i="10"/>
  <c r="D815" i="3"/>
  <c r="D570" i="10"/>
  <c r="D781" i="10"/>
  <c r="D403" i="10"/>
  <c r="D895" i="3"/>
  <c r="D885" i="3"/>
  <c r="D462" i="10"/>
  <c r="D800" i="10"/>
  <c r="D925" i="3"/>
  <c r="D364" i="3"/>
  <c r="D520" i="10"/>
  <c r="D426" i="10"/>
  <c r="D880" i="3"/>
  <c r="D830" i="10"/>
  <c r="D401" i="10"/>
  <c r="D730" i="10"/>
  <c r="D396" i="10"/>
  <c r="D827" i="3"/>
  <c r="D441" i="10"/>
  <c r="D765" i="10"/>
  <c r="D822" i="10"/>
  <c r="D849" i="10"/>
  <c r="D971" i="3"/>
  <c r="D392" i="10"/>
  <c r="D831" i="10"/>
  <c r="D378" i="10"/>
  <c r="D268" i="10"/>
  <c r="D282" i="10"/>
  <c r="D281" i="10"/>
  <c r="D232" i="10"/>
  <c r="D265" i="10"/>
  <c r="D242" i="3"/>
  <c r="D284" i="3"/>
  <c r="D255" i="3"/>
  <c r="D275" i="3"/>
  <c r="D426" i="3"/>
  <c r="D904" i="3"/>
  <c r="D360" i="3"/>
  <c r="D864" i="3"/>
  <c r="D787" i="10"/>
  <c r="D733" i="10"/>
  <c r="D898" i="10"/>
  <c r="D768" i="10"/>
  <c r="D357" i="3"/>
  <c r="D566" i="10"/>
  <c r="D588" i="10"/>
  <c r="D722" i="10"/>
  <c r="D655" i="3"/>
  <c r="D962" i="3"/>
  <c r="D972" i="10"/>
  <c r="D673" i="10"/>
  <c r="D728" i="3"/>
  <c r="D982" i="10"/>
  <c r="D969" i="10"/>
  <c r="D915" i="10"/>
  <c r="D354" i="3"/>
  <c r="D504" i="10"/>
  <c r="D710" i="10"/>
  <c r="D979" i="10"/>
  <c r="D356" i="3"/>
  <c r="D935" i="3"/>
  <c r="D823" i="10"/>
  <c r="D729" i="10"/>
  <c r="D347" i="10"/>
  <c r="D538" i="10"/>
  <c r="D350" i="10"/>
  <c r="D456" i="10"/>
  <c r="D986" i="10"/>
  <c r="D476" i="3"/>
  <c r="D692" i="10"/>
  <c r="D289" i="10"/>
  <c r="D275" i="10"/>
  <c r="D233" i="10"/>
  <c r="D244" i="10"/>
  <c r="D257" i="3"/>
  <c r="D280" i="3"/>
  <c r="D246" i="3"/>
  <c r="D288" i="3"/>
  <c r="D592" i="3"/>
  <c r="D472" i="3"/>
  <c r="D712" i="10"/>
  <c r="D815" i="10"/>
  <c r="D407" i="10"/>
  <c r="D325" i="3"/>
  <c r="D995" i="3"/>
  <c r="D432" i="10"/>
  <c r="D506" i="10"/>
  <c r="D580" i="10"/>
  <c r="D809" i="10"/>
  <c r="D686" i="10"/>
  <c r="D771" i="3"/>
  <c r="D898" i="3"/>
  <c r="D611" i="10"/>
  <c r="D293" i="3"/>
  <c r="D358" i="10"/>
  <c r="D386" i="10"/>
  <c r="D567" i="10"/>
  <c r="D319" i="10"/>
  <c r="D900" i="3"/>
  <c r="D511" i="10"/>
  <c r="D994" i="10"/>
  <c r="D485" i="10"/>
  <c r="D616" i="10"/>
  <c r="D433" i="10"/>
  <c r="D817" i="10"/>
  <c r="D694" i="10"/>
  <c r="D696" i="10"/>
  <c r="D869" i="10"/>
  <c r="D807" i="10"/>
  <c r="D395" i="3"/>
  <c r="D860" i="10"/>
  <c r="D907" i="10"/>
  <c r="D630" i="10"/>
  <c r="D262" i="10"/>
  <c r="D276" i="10"/>
  <c r="D231" i="10"/>
  <c r="D397" i="10"/>
  <c r="D798" i="10"/>
  <c r="D445" i="3"/>
  <c r="D630" i="3"/>
  <c r="D600" i="3"/>
  <c r="D800" i="3"/>
  <c r="D297" i="3"/>
  <c r="D788" i="3"/>
  <c r="D640" i="3"/>
  <c r="D575" i="3"/>
  <c r="D520" i="3"/>
  <c r="D641" i="3"/>
  <c r="D440" i="10"/>
  <c r="D770" i="3"/>
  <c r="D507" i="3"/>
  <c r="D381" i="10"/>
  <c r="D727" i="10"/>
  <c r="D332" i="10"/>
  <c r="D756" i="3"/>
  <c r="D771" i="10"/>
  <c r="D702" i="10"/>
  <c r="D684" i="10"/>
  <c r="D434" i="3"/>
  <c r="D977" i="3"/>
  <c r="D408" i="10"/>
  <c r="D372" i="10"/>
  <c r="D955" i="10"/>
  <c r="D754" i="3"/>
  <c r="D421" i="10"/>
  <c r="D606" i="10"/>
  <c r="D364" i="10"/>
  <c r="D454" i="3"/>
  <c r="D313" i="3"/>
  <c r="D836" i="10"/>
  <c r="D879" i="10"/>
  <c r="D786" i="10"/>
  <c r="D906" i="3"/>
  <c r="D596" i="10"/>
  <c r="D946" i="10"/>
  <c r="D929" i="10"/>
  <c r="D465" i="3"/>
  <c r="D589" i="3"/>
  <c r="D318" i="10"/>
  <c r="D416" i="10"/>
  <c r="D402" i="3"/>
  <c r="D635" i="10"/>
  <c r="D247" i="10"/>
  <c r="D270" i="10"/>
  <c r="D256" i="10"/>
  <c r="D253" i="10"/>
  <c r="D262" i="3"/>
  <c r="D249" i="3"/>
  <c r="D266" i="3"/>
  <c r="D283" i="3"/>
  <c r="D710" i="3"/>
  <c r="D647" i="10"/>
  <c r="D706" i="10"/>
  <c r="D616" i="3"/>
  <c r="D993" i="10"/>
  <c r="D749" i="3"/>
  <c r="D528" i="10"/>
  <c r="D667" i="10"/>
  <c r="D700" i="10"/>
  <c r="D541" i="10"/>
  <c r="D447" i="3"/>
  <c r="D668" i="3"/>
  <c r="D453" i="10"/>
  <c r="D673" i="3"/>
  <c r="D377" i="3"/>
  <c r="D610" i="10"/>
  <c r="D394" i="10"/>
  <c r="D679" i="10"/>
  <c r="D893" i="10"/>
  <c r="D949" i="10"/>
  <c r="D366" i="10"/>
  <c r="D536" i="10"/>
  <c r="D888" i="10"/>
  <c r="D956" i="3"/>
  <c r="D648" i="10"/>
  <c r="D637" i="10"/>
  <c r="D315" i="10"/>
  <c r="D749" i="10"/>
  <c r="D963" i="10"/>
  <c r="D948" i="10"/>
  <c r="D629" i="10"/>
  <c r="D482" i="10"/>
  <c r="D578" i="10"/>
  <c r="D539" i="3"/>
  <c r="D775" i="10"/>
  <c r="D238" i="10"/>
  <c r="D269" i="10"/>
  <c r="D290" i="10"/>
  <c r="D261" i="10"/>
  <c r="D273" i="3"/>
  <c r="D274" i="3"/>
  <c r="D292" i="3"/>
  <c r="D265" i="3"/>
  <c r="D225" i="3"/>
  <c r="D436" i="3"/>
  <c r="D825" i="10"/>
  <c r="D374" i="10"/>
  <c r="D910" i="10"/>
  <c r="D967" i="10"/>
  <c r="D947" i="10"/>
  <c r="D934" i="10"/>
  <c r="D824" i="10"/>
  <c r="D382" i="3"/>
  <c r="D340" i="10"/>
  <c r="D957" i="10"/>
  <c r="D977" i="10"/>
  <c r="D704" i="3"/>
  <c r="D330" i="10"/>
  <c r="D880" i="10"/>
  <c r="D848" i="10"/>
  <c r="D959" i="10"/>
  <c r="D522" i="10"/>
  <c r="D320" i="3"/>
  <c r="D795" i="10"/>
  <c r="D429" i="3"/>
  <c r="D443" i="3"/>
  <c r="D565" i="10"/>
  <c r="D847" i="3"/>
  <c r="D517" i="10"/>
  <c r="D763" i="10"/>
  <c r="D614" i="10"/>
  <c r="D540" i="10"/>
  <c r="D748" i="10"/>
  <c r="D375" i="10"/>
  <c r="D523" i="3"/>
  <c r="D529" i="10"/>
  <c r="D298" i="3"/>
  <c r="D619" i="3"/>
  <c r="D499" i="3"/>
  <c r="D608" i="3"/>
  <c r="D982" i="3"/>
  <c r="D867" i="3"/>
  <c r="D481" i="3"/>
  <c r="D657" i="3"/>
  <c r="D579" i="3"/>
  <c r="D871" i="10"/>
  <c r="D681" i="3"/>
  <c r="D363" i="10"/>
  <c r="D930" i="3"/>
  <c r="D862" i="10"/>
  <c r="D496" i="3"/>
  <c r="D588" i="3"/>
  <c r="D305" i="3"/>
  <c r="D578" i="3"/>
  <c r="D305" i="10"/>
  <c r="D798" i="3"/>
  <c r="D308" i="10"/>
  <c r="D628" i="3"/>
  <c r="D301" i="10"/>
  <c r="D330" i="3"/>
  <c r="D583" i="10"/>
  <c r="D755" i="10"/>
  <c r="D770" i="10"/>
  <c r="D811" i="10"/>
  <c r="D776" i="3"/>
  <c r="D646" i="3"/>
  <c r="D444" i="10"/>
  <c r="D545" i="10"/>
  <c r="D759" i="10"/>
  <c r="D925" i="10"/>
  <c r="D383" i="10"/>
  <c r="D718" i="10"/>
  <c r="D812" i="10"/>
  <c r="D807" i="3"/>
  <c r="D965" i="10"/>
  <c r="D885" i="10"/>
  <c r="D378" i="3"/>
  <c r="D410" i="3"/>
  <c r="D300" i="10"/>
  <c r="D271" i="10"/>
  <c r="D250" i="10"/>
  <c r="D267" i="10"/>
  <c r="D259" i="10"/>
  <c r="D239" i="3"/>
  <c r="D289" i="3"/>
  <c r="D279" i="3"/>
  <c r="D235" i="3"/>
  <c r="D651" i="3"/>
  <c r="D307" i="3"/>
  <c r="D641" i="10"/>
  <c r="D887" i="10"/>
  <c r="D656" i="10"/>
  <c r="D818" i="3"/>
  <c r="D435" i="10"/>
  <c r="D842" i="10"/>
  <c r="D870" i="10"/>
  <c r="D384" i="3"/>
  <c r="D423" i="10"/>
  <c r="D342" i="10"/>
  <c r="D731" i="3"/>
  <c r="D491" i="3"/>
  <c r="D985" i="10"/>
  <c r="D785" i="10"/>
  <c r="D355" i="10"/>
  <c r="D847" i="10"/>
  <c r="D689" i="10"/>
  <c r="D617" i="10"/>
  <c r="D727" i="3"/>
  <c r="D856" i="10"/>
  <c r="D367" i="10"/>
  <c r="D395" i="10"/>
  <c r="D385" i="10"/>
  <c r="D949" i="3"/>
  <c r="D336" i="3"/>
  <c r="D895" i="10"/>
  <c r="D876" i="10"/>
  <c r="D409" i="3"/>
  <c r="D503" i="10"/>
  <c r="D550" i="10"/>
  <c r="D337" i="10"/>
  <c r="D867" i="10"/>
  <c r="D382" i="10"/>
  <c r="D287" i="10"/>
  <c r="D273" i="10"/>
  <c r="D280" i="10"/>
  <c r="D279" i="10"/>
  <c r="D250" i="3"/>
  <c r="D231" i="3"/>
  <c r="D245" i="3"/>
  <c r="D236" i="3"/>
  <c r="D797" i="3"/>
  <c r="D729" i="3"/>
  <c r="D436" i="10"/>
  <c r="D628" i="10"/>
  <c r="D911" i="10"/>
  <c r="D559" i="3"/>
  <c r="D605" i="10"/>
  <c r="D717" i="10"/>
  <c r="D850" i="10"/>
  <c r="D788" i="10"/>
  <c r="D602" i="3"/>
  <c r="D653" i="10"/>
  <c r="D503" i="3"/>
  <c r="D970" i="3"/>
  <c r="D670" i="10"/>
  <c r="D351" i="3"/>
  <c r="D996" i="10"/>
  <c r="D260" i="10"/>
  <c r="D236" i="10"/>
  <c r="D233" i="3"/>
  <c r="D277" i="3"/>
  <c r="D234" i="3"/>
  <c r="D764" i="10"/>
  <c r="D527" i="10"/>
  <c r="D809" i="3"/>
  <c r="D431" i="3"/>
  <c r="D833" i="3"/>
  <c r="D359" i="3"/>
  <c r="D309" i="3"/>
  <c r="D772" i="10"/>
  <c r="D908" i="3"/>
  <c r="D317" i="3"/>
  <c r="D789" i="10"/>
  <c r="D833" i="10"/>
  <c r="D516" i="10"/>
  <c r="D438" i="3"/>
  <c r="D958" i="3"/>
  <c r="D654" i="10"/>
  <c r="D354" i="10"/>
  <c r="D512" i="10"/>
  <c r="D433" i="3"/>
  <c r="D316" i="10"/>
  <c r="D326" i="10"/>
  <c r="D924" i="10"/>
  <c r="D980" i="3"/>
  <c r="D410" i="10"/>
  <c r="D664" i="10"/>
  <c r="D229" i="10"/>
  <c r="D239" i="10"/>
  <c r="D286" i="10"/>
  <c r="D227" i="3"/>
  <c r="D259" i="3"/>
  <c r="D237" i="3"/>
  <c r="D271" i="3"/>
  <c r="D281" i="3"/>
  <c r="D2" i="3"/>
  <c r="D44" i="3"/>
  <c r="D29" i="3"/>
  <c r="D172" i="3"/>
  <c r="D72" i="3"/>
  <c r="D135" i="3"/>
  <c r="D83" i="3"/>
  <c r="D146" i="3"/>
  <c r="D49" i="3"/>
  <c r="D185" i="3"/>
  <c r="D87" i="3"/>
  <c r="D132" i="3"/>
  <c r="D140" i="3"/>
  <c r="D33" i="3"/>
  <c r="D35" i="3"/>
  <c r="D28" i="3"/>
  <c r="D139" i="3"/>
  <c r="D62" i="3"/>
  <c r="D167" i="3"/>
  <c r="D161" i="3"/>
  <c r="D103" i="3"/>
  <c r="D180" i="3"/>
  <c r="D47" i="3"/>
  <c r="D117" i="3"/>
  <c r="D45" i="3"/>
  <c r="D39" i="3"/>
  <c r="D46" i="3"/>
  <c r="D179" i="3"/>
  <c r="D163" i="3"/>
  <c r="D224" i="3"/>
  <c r="D111" i="3"/>
  <c r="D126" i="3"/>
  <c r="D141" i="3"/>
  <c r="D118" i="3"/>
  <c r="D143" i="3"/>
  <c r="D128" i="3"/>
  <c r="D169" i="3"/>
  <c r="D41" i="3"/>
  <c r="D21" i="3"/>
  <c r="D4" i="3"/>
  <c r="D171" i="3"/>
  <c r="D165" i="3"/>
  <c r="D66" i="3"/>
  <c r="D108" i="3"/>
  <c r="D147" i="3"/>
  <c r="D65" i="3"/>
  <c r="D94" i="3"/>
  <c r="D104" i="3"/>
  <c r="D50" i="3"/>
  <c r="D33" i="10"/>
  <c r="D6" i="10"/>
  <c r="D180" i="10"/>
  <c r="D173" i="10"/>
  <c r="D81" i="10"/>
  <c r="D184" i="10"/>
  <c r="D109" i="10"/>
  <c r="D28" i="10"/>
  <c r="D21" i="10"/>
  <c r="D26" i="10"/>
  <c r="D105" i="10"/>
  <c r="D46" i="10"/>
  <c r="D166" i="10"/>
  <c r="D146" i="10"/>
  <c r="D123" i="10"/>
  <c r="D179" i="10"/>
  <c r="D129" i="10"/>
  <c r="D107" i="10"/>
  <c r="D151" i="10"/>
  <c r="D124" i="10"/>
  <c r="D120" i="10"/>
  <c r="D31" i="10"/>
  <c r="D25" i="10"/>
  <c r="D12" i="10"/>
  <c r="D64" i="10"/>
  <c r="D53" i="10"/>
  <c r="D125" i="10"/>
  <c r="D169" i="10"/>
  <c r="D127" i="10"/>
  <c r="D154" i="10"/>
  <c r="D181" i="10"/>
  <c r="D118" i="10"/>
  <c r="D142" i="10"/>
  <c r="D96" i="10"/>
  <c r="D113" i="10"/>
  <c r="D61" i="10"/>
  <c r="D23" i="10"/>
  <c r="D19" i="10"/>
  <c r="D58" i="10"/>
  <c r="D135" i="10"/>
  <c r="D74" i="10"/>
  <c r="D177" i="10"/>
  <c r="D128" i="10"/>
  <c r="D162" i="10"/>
  <c r="D159" i="10"/>
  <c r="D97" i="10"/>
  <c r="D95" i="10"/>
  <c r="D157" i="10"/>
  <c r="D178" i="10"/>
  <c r="D143" i="10"/>
  <c r="D132" i="10"/>
  <c r="D156" i="10"/>
  <c r="D165" i="10"/>
  <c r="D14" i="10"/>
  <c r="D155" i="10"/>
  <c r="D83" i="10"/>
  <c r="D63" i="10"/>
  <c r="D91" i="10"/>
  <c r="D153" i="3"/>
  <c r="D134" i="3"/>
  <c r="D41" i="10"/>
  <c r="D40" i="10"/>
  <c r="D152" i="10"/>
  <c r="D50" i="10"/>
  <c r="D150" i="10"/>
  <c r="D10" i="10"/>
  <c r="D115" i="10"/>
  <c r="D158" i="10"/>
  <c r="D70" i="10"/>
  <c r="D32" i="10"/>
  <c r="D62" i="10"/>
  <c r="D661" i="10"/>
  <c r="D471" i="10"/>
  <c r="D912" i="10"/>
  <c r="D308" i="3"/>
  <c r="D439" i="3"/>
  <c r="D974" i="10"/>
  <c r="D726" i="3"/>
  <c r="D531" i="10"/>
  <c r="D235" i="10"/>
  <c r="D251" i="10"/>
  <c r="D276" i="3"/>
  <c r="D270" i="3"/>
  <c r="D519" i="10"/>
  <c r="D797" i="10"/>
  <c r="D309" i="10"/>
  <c r="D963" i="3"/>
  <c r="D697" i="10"/>
  <c r="D317" i="10"/>
  <c r="D586" i="10"/>
  <c r="D636" i="10"/>
  <c r="D693" i="10"/>
  <c r="D821" i="3"/>
  <c r="D896" i="10"/>
  <c r="D349" i="10"/>
  <c r="D324" i="3"/>
  <c r="D838" i="10"/>
  <c r="D699" i="10"/>
  <c r="D545" i="3"/>
  <c r="D322" i="10"/>
  <c r="D454" i="10"/>
  <c r="D455" i="3"/>
  <c r="D620" i="10"/>
  <c r="D331" i="10"/>
  <c r="D828" i="10"/>
  <c r="D451" i="10"/>
  <c r="D404" i="10"/>
  <c r="D656" i="3"/>
  <c r="D810" i="10"/>
  <c r="D225" i="10"/>
  <c r="D266" i="10"/>
  <c r="D240" i="10"/>
  <c r="D286" i="3"/>
  <c r="D247" i="3"/>
  <c r="D244" i="3"/>
  <c r="D251" i="3"/>
  <c r="D3" i="10"/>
  <c r="D32" i="3"/>
  <c r="D43" i="3"/>
  <c r="D37" i="3"/>
  <c r="D109" i="3"/>
  <c r="D155" i="3"/>
  <c r="D183" i="3"/>
  <c r="D178" i="3"/>
  <c r="D98" i="3"/>
  <c r="D114" i="3"/>
  <c r="D77" i="3"/>
  <c r="D90" i="3"/>
  <c r="D174" i="3"/>
  <c r="D84" i="3"/>
  <c r="D24" i="3"/>
  <c r="D6" i="3"/>
  <c r="D63" i="3"/>
  <c r="D173" i="3"/>
  <c r="D166" i="3"/>
  <c r="D133" i="3"/>
  <c r="D116" i="3"/>
  <c r="D64" i="3"/>
  <c r="D106" i="3"/>
  <c r="D131" i="3"/>
  <c r="D142" i="3"/>
  <c r="D51" i="3"/>
  <c r="D15" i="3"/>
  <c r="D18" i="3"/>
  <c r="D7" i="3"/>
  <c r="D70" i="3"/>
  <c r="D177" i="3"/>
  <c r="D57" i="3"/>
  <c r="D144" i="3"/>
  <c r="D69" i="3"/>
  <c r="D91" i="3"/>
  <c r="D136" i="3"/>
  <c r="D148" i="3"/>
  <c r="D76" i="3"/>
  <c r="D16" i="3"/>
  <c r="D23" i="3"/>
  <c r="D20" i="3"/>
  <c r="D129" i="3"/>
  <c r="D71" i="3"/>
  <c r="D97" i="3"/>
  <c r="D61" i="3"/>
  <c r="D86" i="3"/>
  <c r="D120" i="3"/>
  <c r="D113" i="3"/>
  <c r="D159" i="3"/>
  <c r="D53" i="3"/>
  <c r="D39" i="10"/>
  <c r="D20" i="10"/>
  <c r="D92" i="10"/>
  <c r="D104" i="10"/>
  <c r="D106" i="10"/>
  <c r="D138" i="10"/>
  <c r="D161" i="10"/>
  <c r="D38" i="10"/>
  <c r="D43" i="10"/>
  <c r="D18" i="10"/>
  <c r="D149" i="10"/>
  <c r="D54" i="10"/>
  <c r="D112" i="10"/>
  <c r="D103" i="10"/>
  <c r="D100" i="10"/>
  <c r="D117" i="10"/>
  <c r="D51" i="10"/>
  <c r="D87" i="10"/>
  <c r="D110" i="10"/>
  <c r="D29" i="10"/>
  <c r="D45" i="10"/>
  <c r="D93" i="10"/>
  <c r="D164" i="10"/>
  <c r="D172" i="10"/>
  <c r="D148" i="10"/>
  <c r="D137" i="10"/>
  <c r="D76" i="10"/>
  <c r="D101" i="10"/>
  <c r="D126" i="10"/>
  <c r="D167" i="10"/>
  <c r="D170" i="10"/>
  <c r="D84" i="10"/>
  <c r="D7" i="10"/>
  <c r="D22" i="10"/>
  <c r="D5" i="10"/>
  <c r="D122" i="10"/>
  <c r="D147" i="10"/>
  <c r="D134" i="10"/>
  <c r="D82" i="10"/>
  <c r="D78" i="10"/>
  <c r="D144" i="10"/>
  <c r="D67" i="10"/>
  <c r="D86" i="10"/>
  <c r="D168" i="10"/>
  <c r="D99" i="10"/>
  <c r="D102" i="10"/>
  <c r="D136" i="10"/>
  <c r="D59" i="10"/>
  <c r="D185" i="10"/>
  <c r="D71" i="10"/>
  <c r="D80" i="10"/>
  <c r="D34" i="10"/>
  <c r="D153" i="10"/>
  <c r="D116" i="10"/>
  <c r="D60" i="10"/>
  <c r="D157" i="3"/>
  <c r="D130" i="3"/>
  <c r="D123" i="3"/>
  <c r="D79" i="3"/>
  <c r="D35" i="10"/>
  <c r="D108" i="10"/>
  <c r="D30" i="10"/>
  <c r="D133" i="10"/>
  <c r="D66" i="10"/>
  <c r="D175" i="10"/>
  <c r="D98" i="10"/>
  <c r="D42" i="10"/>
  <c r="D111" i="10"/>
  <c r="D77" i="10"/>
  <c r="D49" i="10"/>
  <c r="D36" i="10"/>
  <c r="D130" i="10"/>
  <c r="D139" i="10"/>
  <c r="D52" i="10"/>
  <c r="D65" i="10"/>
  <c r="D663" i="10"/>
  <c r="D338" i="3"/>
  <c r="D678" i="10"/>
  <c r="D643" i="10"/>
  <c r="D778" i="10"/>
  <c r="D626" i="10"/>
  <c r="D455" i="10"/>
  <c r="D466" i="10"/>
  <c r="D264" i="10"/>
  <c r="D255" i="10"/>
  <c r="D269" i="3"/>
  <c r="D229" i="3"/>
  <c r="D372" i="3"/>
  <c r="D398" i="10"/>
  <c r="D926" i="3"/>
  <c r="D892" i="10"/>
  <c r="D621" i="3"/>
  <c r="D649" i="10"/>
  <c r="D818" i="10"/>
  <c r="D621" i="10"/>
  <c r="D428" i="10"/>
  <c r="D927" i="3"/>
  <c r="D507" i="10"/>
  <c r="D652" i="10"/>
  <c r="D908" i="10"/>
  <c r="D905" i="10"/>
  <c r="D920" i="3"/>
  <c r="D310" i="3"/>
  <c r="D564" i="10"/>
  <c r="D484" i="10"/>
  <c r="D314" i="10"/>
  <c r="D597" i="10"/>
  <c r="D415" i="10"/>
  <c r="D521" i="3"/>
  <c r="D853" i="3"/>
  <c r="D299" i="10"/>
  <c r="D591" i="10"/>
  <c r="D283" i="10"/>
  <c r="D284" i="10"/>
  <c r="D246" i="10"/>
  <c r="D248" i="10"/>
  <c r="D228" i="3"/>
  <c r="D254" i="3"/>
  <c r="D267" i="3"/>
  <c r="D241" i="3"/>
  <c r="D2" i="10"/>
  <c r="D10" i="3"/>
  <c r="D38" i="3"/>
  <c r="D26" i="3"/>
  <c r="D95" i="3"/>
  <c r="D158" i="3"/>
  <c r="D102" i="3"/>
  <c r="D96" i="3"/>
  <c r="D160" i="3"/>
  <c r="D59" i="3"/>
  <c r="D54" i="3"/>
  <c r="D9" i="3"/>
  <c r="D8" i="3"/>
  <c r="D99" i="3"/>
  <c r="D145" i="3"/>
  <c r="D67" i="3"/>
  <c r="D122" i="3"/>
  <c r="D85" i="3"/>
  <c r="D115" i="3"/>
  <c r="D121" i="3"/>
  <c r="D151" i="3"/>
  <c r="D13" i="3"/>
  <c r="D12" i="3"/>
  <c r="D40" i="3"/>
  <c r="D89" i="3"/>
  <c r="D137" i="3"/>
  <c r="D112" i="3"/>
  <c r="D52" i="3"/>
  <c r="D127" i="3"/>
  <c r="D150" i="3"/>
  <c r="D55" i="3"/>
  <c r="D25" i="3"/>
  <c r="D5" i="3"/>
  <c r="D11" i="3"/>
  <c r="D181" i="3"/>
  <c r="D60" i="3"/>
  <c r="D56" i="3"/>
  <c r="D100" i="3"/>
  <c r="D125" i="3"/>
  <c r="D88" i="3"/>
  <c r="D101" i="3"/>
  <c r="D80" i="3"/>
  <c r="D124" i="3"/>
  <c r="D184" i="3"/>
  <c r="D24" i="10"/>
  <c r="D16" i="10"/>
  <c r="D9" i="10"/>
  <c r="D140" i="10"/>
  <c r="D73" i="10"/>
  <c r="D114" i="10"/>
  <c r="D145" i="10"/>
  <c r="D119" i="10"/>
  <c r="D37" i="10"/>
  <c r="D15" i="10"/>
  <c r="D94" i="10"/>
  <c r="D48" i="10"/>
  <c r="D68" i="10"/>
  <c r="D174" i="10"/>
  <c r="D131" i="10"/>
  <c r="D57" i="10"/>
  <c r="D72" i="10"/>
  <c r="D141" i="10"/>
  <c r="D85" i="10"/>
  <c r="D88" i="10"/>
  <c r="D27" i="10"/>
  <c r="D17" i="10"/>
  <c r="D183" i="10"/>
  <c r="D176" i="10"/>
  <c r="D44" i="10"/>
  <c r="D47" i="10"/>
  <c r="D224" i="10"/>
  <c r="D89" i="10"/>
  <c r="D69" i="10"/>
  <c r="D74" i="3"/>
  <c r="D170" i="3"/>
  <c r="D13" i="10"/>
  <c r="D182" i="10"/>
  <c r="D121" i="10"/>
  <c r="D55" i="10"/>
  <c r="D11" i="10"/>
  <c r="D163" i="10"/>
  <c r="D90" i="10"/>
  <c r="D8" i="10"/>
  <c r="D160" i="10"/>
  <c r="D79" i="10"/>
  <c r="D171" i="10"/>
  <c r="D4" i="10"/>
  <c r="D75" i="10"/>
  <c r="D56" i="10"/>
  <c r="D402" i="10"/>
  <c r="D711" i="10"/>
  <c r="D922" i="10"/>
  <c r="D400" i="10"/>
  <c r="D368" i="10"/>
  <c r="D573" i="3"/>
  <c r="D644" i="10"/>
  <c r="D228" i="10"/>
  <c r="D285" i="10"/>
  <c r="D257" i="10"/>
  <c r="D264" i="3"/>
  <c r="D272" i="3"/>
  <c r="D743" i="3"/>
  <c r="D502" i="3"/>
  <c r="D728" i="10"/>
  <c r="D964" i="3"/>
  <c r="D926" i="10"/>
  <c r="D888" i="3"/>
  <c r="D756" i="10"/>
  <c r="D608" i="10"/>
  <c r="D435" i="3"/>
  <c r="D832" i="3"/>
  <c r="D643" i="3"/>
  <c r="D645" i="10"/>
  <c r="D500" i="10"/>
  <c r="D625" i="10"/>
  <c r="D381" i="3"/>
  <c r="D424" i="10"/>
  <c r="D474" i="10"/>
  <c r="D919" i="10"/>
  <c r="D891" i="3"/>
  <c r="D766" i="10"/>
  <c r="D577" i="10"/>
  <c r="D478" i="10"/>
  <c r="D803" i="10"/>
  <c r="D698" i="10"/>
  <c r="D476" i="10"/>
  <c r="D288" i="10"/>
  <c r="D243" i="10"/>
  <c r="D274" i="10"/>
  <c r="D227" i="10"/>
  <c r="D248" i="3"/>
  <c r="D268" i="3"/>
  <c r="D252" i="3"/>
  <c r="D282" i="3"/>
  <c r="D3" i="3"/>
  <c r="D34" i="3"/>
  <c r="D31" i="3"/>
  <c r="D119" i="3"/>
  <c r="D92" i="3"/>
  <c r="D107" i="3"/>
  <c r="D68" i="3"/>
  <c r="D154" i="3"/>
  <c r="D73" i="3"/>
  <c r="D82" i="3"/>
  <c r="D30" i="3"/>
  <c r="D27" i="3"/>
  <c r="D176" i="3"/>
  <c r="D156" i="3"/>
  <c r="D93" i="3"/>
  <c r="D75" i="3"/>
  <c r="D78" i="3"/>
  <c r="D162" i="3"/>
  <c r="D152" i="3"/>
  <c r="D22" i="3"/>
  <c r="D42" i="3"/>
  <c r="D14" i="3"/>
  <c r="D149" i="3"/>
  <c r="D164" i="3"/>
  <c r="D175" i="3"/>
  <c r="D182" i="3"/>
  <c r="D138" i="3"/>
  <c r="D105" i="3"/>
  <c r="D81" i="3"/>
  <c r="D48" i="3"/>
  <c r="D58" i="3"/>
  <c r="D168" i="3"/>
  <c r="D36" i="3"/>
  <c r="D19" i="3"/>
  <c r="D17" i="3"/>
  <c r="D110" i="3"/>
  <c r="D215" i="10"/>
  <c r="D207" i="10"/>
  <c r="D199" i="10"/>
  <c r="D204" i="10"/>
  <c r="D221" i="10"/>
  <c r="D206" i="10"/>
  <c r="D208" i="10"/>
  <c r="D192" i="10"/>
  <c r="D219" i="10"/>
  <c r="D212" i="10"/>
  <c r="D196" i="10"/>
  <c r="D190" i="10"/>
  <c r="D203" i="10"/>
  <c r="D187" i="10"/>
  <c r="D217" i="10"/>
  <c r="D194" i="10"/>
  <c r="D222" i="10"/>
  <c r="D216" i="10"/>
  <c r="D195" i="10"/>
  <c r="D223" i="10"/>
  <c r="D186" i="10"/>
  <c r="D188" i="10"/>
  <c r="D209" i="10"/>
  <c r="D191" i="10"/>
  <c r="D205" i="10"/>
  <c r="D189" i="10"/>
  <c r="D201" i="10"/>
  <c r="D200" i="10"/>
  <c r="D210" i="10"/>
  <c r="D193" i="10"/>
  <c r="D198" i="10"/>
  <c r="D220" i="10"/>
  <c r="D211" i="10"/>
  <c r="D213" i="10"/>
  <c r="D197" i="10"/>
  <c r="D218" i="10"/>
  <c r="D214" i="10"/>
  <c r="D202" i="10"/>
  <c r="D192" i="3"/>
  <c r="D222" i="3"/>
  <c r="D187" i="3"/>
  <c r="D189" i="3"/>
  <c r="D220" i="3"/>
  <c r="D208" i="3"/>
  <c r="D218" i="3"/>
  <c r="D209" i="3"/>
  <c r="D210" i="3"/>
  <c r="D219" i="3"/>
  <c r="D188" i="3"/>
  <c r="D186" i="3"/>
  <c r="D204" i="3"/>
  <c r="D205" i="3"/>
  <c r="D223" i="3"/>
  <c r="D213" i="3"/>
  <c r="D216" i="3"/>
  <c r="D211" i="3"/>
  <c r="D201" i="3"/>
  <c r="D191" i="3"/>
  <c r="D195" i="3"/>
  <c r="D206" i="3"/>
  <c r="D200" i="3"/>
  <c r="D207" i="3"/>
  <c r="D214" i="3"/>
  <c r="D202" i="3"/>
  <c r="D212" i="3"/>
  <c r="D199" i="3"/>
  <c r="D197" i="3"/>
  <c r="D215" i="3"/>
  <c r="D193" i="3"/>
  <c r="D190" i="3"/>
  <c r="D196" i="3"/>
  <c r="D203" i="3"/>
  <c r="D194" i="3"/>
  <c r="D217" i="3"/>
  <c r="D221" i="3"/>
  <c r="D198" i="3"/>
  <c r="F110" i="3" l="1"/>
  <c r="J110" i="3"/>
  <c r="H110" i="3"/>
  <c r="I110" i="3"/>
  <c r="K110" i="3"/>
  <c r="F17" i="3"/>
  <c r="J17" i="3"/>
  <c r="H17" i="3"/>
  <c r="I17" i="3"/>
  <c r="K17" i="3"/>
  <c r="I19" i="3"/>
  <c r="K19" i="3"/>
  <c r="H19" i="3"/>
  <c r="J19" i="3"/>
  <c r="F19" i="3"/>
  <c r="F36" i="3"/>
  <c r="K36" i="3"/>
  <c r="I36" i="3"/>
  <c r="J36" i="3"/>
  <c r="H36" i="3"/>
  <c r="J168" i="3"/>
  <c r="F168" i="3"/>
  <c r="I168" i="3"/>
  <c r="H168" i="3"/>
  <c r="K168" i="3"/>
  <c r="I58" i="3"/>
  <c r="H58" i="3"/>
  <c r="K58" i="3"/>
  <c r="F58" i="3"/>
  <c r="J58" i="3"/>
  <c r="I48" i="3"/>
  <c r="K48" i="3"/>
  <c r="J48" i="3"/>
  <c r="H48" i="3"/>
  <c r="F48" i="3"/>
  <c r="J81" i="3"/>
  <c r="K81" i="3"/>
  <c r="I81" i="3"/>
  <c r="F81" i="3"/>
  <c r="H81" i="3"/>
  <c r="J105" i="3"/>
  <c r="F105" i="3"/>
  <c r="K105" i="3"/>
  <c r="H105" i="3"/>
  <c r="I105" i="3"/>
  <c r="K138" i="3"/>
  <c r="F138" i="3"/>
  <c r="J138" i="3"/>
  <c r="H138" i="3"/>
  <c r="I138" i="3"/>
  <c r="I182" i="3"/>
  <c r="K182" i="3"/>
  <c r="J182" i="3"/>
  <c r="F182" i="3"/>
  <c r="H182" i="3"/>
  <c r="I198" i="3"/>
  <c r="H198" i="3"/>
  <c r="K198" i="3"/>
  <c r="J198" i="3"/>
  <c r="F198" i="3"/>
  <c r="J175" i="3"/>
  <c r="I175" i="3"/>
  <c r="F175" i="3"/>
  <c r="K175" i="3"/>
  <c r="H175" i="3"/>
  <c r="J164" i="3"/>
  <c r="I164" i="3"/>
  <c r="F164" i="3"/>
  <c r="K164" i="3"/>
  <c r="H164" i="3"/>
  <c r="J149" i="3"/>
  <c r="I149" i="3"/>
  <c r="K149" i="3"/>
  <c r="H149" i="3"/>
  <c r="F149" i="3"/>
  <c r="K14" i="3"/>
  <c r="I14" i="3"/>
  <c r="J14" i="3"/>
  <c r="H14" i="3"/>
  <c r="F14" i="3"/>
  <c r="K42" i="3"/>
  <c r="H42" i="3"/>
  <c r="J42" i="3"/>
  <c r="I42" i="3"/>
  <c r="F42" i="3"/>
  <c r="I22" i="3"/>
  <c r="K22" i="3"/>
  <c r="J22" i="3"/>
  <c r="F22" i="3"/>
  <c r="H22" i="3"/>
  <c r="J152" i="3"/>
  <c r="F152" i="3"/>
  <c r="H152" i="3"/>
  <c r="K152" i="3"/>
  <c r="I152" i="3"/>
  <c r="J162" i="3"/>
  <c r="F162" i="3"/>
  <c r="I162" i="3"/>
  <c r="K162" i="3"/>
  <c r="H162" i="3"/>
  <c r="H78" i="3"/>
  <c r="J78" i="3"/>
  <c r="F78" i="3"/>
  <c r="I78" i="3"/>
  <c r="K78" i="3"/>
  <c r="H211" i="3"/>
  <c r="I211" i="3"/>
  <c r="F211" i="3"/>
  <c r="J211" i="3"/>
  <c r="K211" i="3"/>
  <c r="J75" i="3"/>
  <c r="H75" i="3"/>
  <c r="I75" i="3"/>
  <c r="F75" i="3"/>
  <c r="K75" i="3"/>
  <c r="J221" i="3"/>
  <c r="K221" i="3"/>
  <c r="I221" i="3"/>
  <c r="F221" i="3"/>
  <c r="H221" i="3"/>
  <c r="F93" i="3"/>
  <c r="K93" i="3"/>
  <c r="H93" i="3"/>
  <c r="I93" i="3"/>
  <c r="J93" i="3"/>
  <c r="J156" i="3"/>
  <c r="F156" i="3"/>
  <c r="K156" i="3"/>
  <c r="H156" i="3"/>
  <c r="I156" i="3"/>
  <c r="K176" i="3"/>
  <c r="J176" i="3"/>
  <c r="I176" i="3"/>
  <c r="F176" i="3"/>
  <c r="H176" i="3"/>
  <c r="J217" i="3"/>
  <c r="H217" i="3"/>
  <c r="F217" i="3"/>
  <c r="I217" i="3"/>
  <c r="K217" i="3"/>
  <c r="J212" i="3"/>
  <c r="K212" i="3"/>
  <c r="H212" i="3"/>
  <c r="I212" i="3"/>
  <c r="F212" i="3"/>
  <c r="H27" i="3"/>
  <c r="J27" i="3"/>
  <c r="F27" i="3"/>
  <c r="I27" i="3"/>
  <c r="K27" i="3"/>
  <c r="K30" i="3"/>
  <c r="I30" i="3"/>
  <c r="J30" i="3"/>
  <c r="H30" i="3"/>
  <c r="F30" i="3"/>
  <c r="J82" i="3"/>
  <c r="F82" i="3"/>
  <c r="H82" i="3"/>
  <c r="K82" i="3"/>
  <c r="I82" i="3"/>
  <c r="H73" i="3"/>
  <c r="F73" i="3"/>
  <c r="K73" i="3"/>
  <c r="J73" i="3"/>
  <c r="I73" i="3"/>
  <c r="J216" i="3"/>
  <c r="H216" i="3"/>
  <c r="K216" i="3"/>
  <c r="I216" i="3"/>
  <c r="F216" i="3"/>
  <c r="I154" i="3"/>
  <c r="H154" i="3"/>
  <c r="K154" i="3"/>
  <c r="F154" i="3"/>
  <c r="J154" i="3"/>
  <c r="K68" i="3"/>
  <c r="I68" i="3"/>
  <c r="J68" i="3"/>
  <c r="H68" i="3"/>
  <c r="F68" i="3"/>
  <c r="K107" i="3"/>
  <c r="H107" i="3"/>
  <c r="J107" i="3"/>
  <c r="I107" i="3"/>
  <c r="F107" i="3"/>
  <c r="K213" i="3"/>
  <c r="H213" i="3"/>
  <c r="I213" i="3"/>
  <c r="F213" i="3"/>
  <c r="J213" i="3"/>
  <c r="J92" i="3"/>
  <c r="I92" i="3"/>
  <c r="K92" i="3"/>
  <c r="F92" i="3"/>
  <c r="H92" i="3"/>
  <c r="I194" i="3"/>
  <c r="K194" i="3"/>
  <c r="F194" i="3"/>
  <c r="J194" i="3"/>
  <c r="H194" i="3"/>
  <c r="J119" i="3"/>
  <c r="F119" i="3"/>
  <c r="K119" i="3"/>
  <c r="H119" i="3"/>
  <c r="I119" i="3"/>
  <c r="I223" i="3"/>
  <c r="J223" i="3"/>
  <c r="K223" i="3"/>
  <c r="H223" i="3"/>
  <c r="F223" i="3"/>
  <c r="I218" i="3"/>
  <c r="J218" i="3"/>
  <c r="K218" i="3"/>
  <c r="F218" i="3"/>
  <c r="H218" i="3"/>
  <c r="J31" i="3"/>
  <c r="F31" i="3"/>
  <c r="I31" i="3"/>
  <c r="K31" i="3"/>
  <c r="H31" i="3"/>
  <c r="K34" i="3"/>
  <c r="I34" i="3"/>
  <c r="J34" i="3"/>
  <c r="F34" i="3"/>
  <c r="H34" i="3"/>
  <c r="F3" i="3"/>
  <c r="I3" i="3"/>
  <c r="H3" i="3"/>
  <c r="K3" i="3"/>
  <c r="J3" i="3"/>
  <c r="J282" i="3"/>
  <c r="F282" i="3"/>
  <c r="K282" i="3"/>
  <c r="H282" i="3"/>
  <c r="I282" i="3"/>
  <c r="I252" i="3"/>
  <c r="K252" i="3"/>
  <c r="F252" i="3"/>
  <c r="H252" i="3"/>
  <c r="J252" i="3"/>
  <c r="I268" i="3"/>
  <c r="K268" i="3"/>
  <c r="H268" i="3"/>
  <c r="J268" i="3"/>
  <c r="F268" i="3"/>
  <c r="J248" i="3"/>
  <c r="K248" i="3"/>
  <c r="I248" i="3"/>
  <c r="H248" i="3"/>
  <c r="F248" i="3"/>
  <c r="K699" i="8"/>
  <c r="J699" i="8"/>
  <c r="K804" i="8"/>
  <c r="J804" i="8"/>
  <c r="K767" i="8"/>
  <c r="J767" i="8"/>
  <c r="I891" i="3"/>
  <c r="K891" i="3"/>
  <c r="H891" i="3"/>
  <c r="F891" i="3"/>
  <c r="J891" i="3"/>
  <c r="J920" i="8"/>
  <c r="K920" i="8"/>
  <c r="F381" i="3"/>
  <c r="J381" i="3"/>
  <c r="K381" i="3"/>
  <c r="I381" i="3"/>
  <c r="H381" i="3"/>
  <c r="F643" i="3"/>
  <c r="I643" i="3"/>
  <c r="H643" i="3"/>
  <c r="K643" i="3"/>
  <c r="J643" i="3"/>
  <c r="I832" i="3"/>
  <c r="H832" i="3"/>
  <c r="K832" i="3"/>
  <c r="J832" i="3"/>
  <c r="F832" i="3"/>
  <c r="I435" i="3"/>
  <c r="K435" i="3"/>
  <c r="J435" i="3"/>
  <c r="H435" i="3"/>
  <c r="F435" i="3"/>
  <c r="J757" i="8"/>
  <c r="K757" i="8"/>
  <c r="J888" i="3"/>
  <c r="I888" i="3"/>
  <c r="K888" i="3"/>
  <c r="F888" i="3"/>
  <c r="H888" i="3"/>
  <c r="J927" i="8"/>
  <c r="K927" i="8"/>
  <c r="F964" i="3"/>
  <c r="H964" i="3"/>
  <c r="I964" i="3"/>
  <c r="J964" i="3"/>
  <c r="K964" i="3"/>
  <c r="J729" i="8"/>
  <c r="K729" i="8"/>
  <c r="J502" i="3"/>
  <c r="K502" i="3"/>
  <c r="I502" i="3"/>
  <c r="F502" i="3"/>
  <c r="H502" i="3"/>
  <c r="I743" i="3"/>
  <c r="J743" i="3"/>
  <c r="K743" i="3"/>
  <c r="H743" i="3"/>
  <c r="F743" i="3"/>
  <c r="I272" i="3"/>
  <c r="F272" i="3"/>
  <c r="K272" i="3"/>
  <c r="H272" i="3"/>
  <c r="J272" i="3"/>
  <c r="K264" i="3"/>
  <c r="J264" i="3"/>
  <c r="F264" i="3"/>
  <c r="I264" i="3"/>
  <c r="H264" i="3"/>
  <c r="F573" i="3"/>
  <c r="H573" i="3"/>
  <c r="J573" i="3"/>
  <c r="I573" i="3"/>
  <c r="K573" i="3"/>
  <c r="J923" i="8"/>
  <c r="K923" i="8"/>
  <c r="K712" i="8"/>
  <c r="J712" i="8"/>
  <c r="K170" i="3"/>
  <c r="J170" i="3"/>
  <c r="I170" i="3"/>
  <c r="F170" i="3"/>
  <c r="H170" i="3"/>
  <c r="J74" i="3"/>
  <c r="K74" i="3"/>
  <c r="I74" i="3"/>
  <c r="F74" i="3"/>
  <c r="H74" i="3"/>
  <c r="K184" i="3"/>
  <c r="H184" i="3"/>
  <c r="I184" i="3"/>
  <c r="J184" i="3"/>
  <c r="F184" i="3"/>
  <c r="J124" i="3"/>
  <c r="H124" i="3"/>
  <c r="K124" i="3"/>
  <c r="I124" i="3"/>
  <c r="F124" i="3"/>
  <c r="J202" i="3"/>
  <c r="I202" i="3"/>
  <c r="K202" i="3"/>
  <c r="F202" i="3"/>
  <c r="H202" i="3"/>
  <c r="J80" i="3"/>
  <c r="K80" i="3"/>
  <c r="I80" i="3"/>
  <c r="F80" i="3"/>
  <c r="H80" i="3"/>
  <c r="I101" i="3"/>
  <c r="K101" i="3"/>
  <c r="J101" i="3"/>
  <c r="F101" i="3"/>
  <c r="H101" i="3"/>
  <c r="K88" i="3"/>
  <c r="I88" i="3"/>
  <c r="J88" i="3"/>
  <c r="F88" i="3"/>
  <c r="H88" i="3"/>
  <c r="I125" i="3"/>
  <c r="H125" i="3"/>
  <c r="J125" i="3"/>
  <c r="F125" i="3"/>
  <c r="K125" i="3"/>
  <c r="J100" i="3"/>
  <c r="K100" i="3"/>
  <c r="I100" i="3"/>
  <c r="F100" i="3"/>
  <c r="H100" i="3"/>
  <c r="J56" i="3"/>
  <c r="K56" i="3"/>
  <c r="I56" i="3"/>
  <c r="F56" i="3"/>
  <c r="H56" i="3"/>
  <c r="I60" i="3"/>
  <c r="J60" i="3"/>
  <c r="K60" i="3"/>
  <c r="F60" i="3"/>
  <c r="H60" i="3"/>
  <c r="K181" i="3"/>
  <c r="F181" i="3"/>
  <c r="J181" i="3"/>
  <c r="I181" i="3"/>
  <c r="H181" i="3"/>
  <c r="J11" i="3"/>
  <c r="F11" i="3"/>
  <c r="H11" i="3"/>
  <c r="K11" i="3"/>
  <c r="I11" i="3"/>
  <c r="K5" i="3"/>
  <c r="J5" i="3"/>
  <c r="H5" i="3"/>
  <c r="F5" i="3"/>
  <c r="I5" i="3"/>
  <c r="J25" i="3"/>
  <c r="K25" i="3"/>
  <c r="I25" i="3"/>
  <c r="H25" i="3"/>
  <c r="F25" i="3"/>
  <c r="I55" i="3"/>
  <c r="F55" i="3"/>
  <c r="K55" i="3"/>
  <c r="H55" i="3"/>
  <c r="J55" i="3"/>
  <c r="J150" i="3"/>
  <c r="K150" i="3"/>
  <c r="H150" i="3"/>
  <c r="I150" i="3"/>
  <c r="F150" i="3"/>
  <c r="J208" i="3"/>
  <c r="H208" i="3"/>
  <c r="K208" i="3"/>
  <c r="I208" i="3"/>
  <c r="F208" i="3"/>
  <c r="I127" i="3"/>
  <c r="H127" i="3"/>
  <c r="J127" i="3"/>
  <c r="K127" i="3"/>
  <c r="F127" i="3"/>
  <c r="K52" i="3"/>
  <c r="J52" i="3"/>
  <c r="I52" i="3"/>
  <c r="H52" i="3"/>
  <c r="F52" i="3"/>
  <c r="K112" i="3"/>
  <c r="F112" i="3"/>
  <c r="H112" i="3"/>
  <c r="I112" i="3"/>
  <c r="J112" i="3"/>
  <c r="J220" i="3"/>
  <c r="K220" i="3"/>
  <c r="F220" i="3"/>
  <c r="H220" i="3"/>
  <c r="I220" i="3"/>
  <c r="J137" i="3"/>
  <c r="F137" i="3"/>
  <c r="H137" i="3"/>
  <c r="I137" i="3"/>
  <c r="K137" i="3"/>
  <c r="I214" i="3"/>
  <c r="K214" i="3"/>
  <c r="F214" i="3"/>
  <c r="J214" i="3"/>
  <c r="H214" i="3"/>
  <c r="K205" i="3"/>
  <c r="I205" i="3"/>
  <c r="F205" i="3"/>
  <c r="J205" i="3"/>
  <c r="H205" i="3"/>
  <c r="H89" i="3"/>
  <c r="I89" i="3"/>
  <c r="K89" i="3"/>
  <c r="J89" i="3"/>
  <c r="F89" i="3"/>
  <c r="F40" i="3"/>
  <c r="I40" i="3"/>
  <c r="K40" i="3"/>
  <c r="J40" i="3"/>
  <c r="H40" i="3"/>
  <c r="I12" i="3"/>
  <c r="F12" i="3"/>
  <c r="J12" i="3"/>
  <c r="K12" i="3"/>
  <c r="H12" i="3"/>
  <c r="K13" i="3"/>
  <c r="J13" i="3"/>
  <c r="I13" i="3"/>
  <c r="H13" i="3"/>
  <c r="F13" i="3"/>
  <c r="K151" i="3"/>
  <c r="J151" i="3"/>
  <c r="I151" i="3"/>
  <c r="F151" i="3"/>
  <c r="H151" i="3"/>
  <c r="I121" i="3"/>
  <c r="J121" i="3"/>
  <c r="F121" i="3"/>
  <c r="K121" i="3"/>
  <c r="H121" i="3"/>
  <c r="J115" i="3"/>
  <c r="H115" i="3"/>
  <c r="K115" i="3"/>
  <c r="I115" i="3"/>
  <c r="F115" i="3"/>
  <c r="J85" i="3"/>
  <c r="I85" i="3"/>
  <c r="K85" i="3"/>
  <c r="H85" i="3"/>
  <c r="F85" i="3"/>
  <c r="J122" i="3"/>
  <c r="I122" i="3"/>
  <c r="K122" i="3"/>
  <c r="H122" i="3"/>
  <c r="F122" i="3"/>
  <c r="I203" i="3"/>
  <c r="K203" i="3"/>
  <c r="J203" i="3"/>
  <c r="H203" i="3"/>
  <c r="F203" i="3"/>
  <c r="J67" i="3"/>
  <c r="I67" i="3"/>
  <c r="F67" i="3"/>
  <c r="H67" i="3"/>
  <c r="K67" i="3"/>
  <c r="J204" i="3"/>
  <c r="F204" i="3"/>
  <c r="I204" i="3"/>
  <c r="K204" i="3"/>
  <c r="H204" i="3"/>
  <c r="I145" i="3"/>
  <c r="H145" i="3"/>
  <c r="J145" i="3"/>
  <c r="K145" i="3"/>
  <c r="F145" i="3"/>
  <c r="I99" i="3"/>
  <c r="J99" i="3"/>
  <c r="K99" i="3"/>
  <c r="H99" i="3"/>
  <c r="F99" i="3"/>
  <c r="K207" i="3"/>
  <c r="H207" i="3"/>
  <c r="F207" i="3"/>
  <c r="J207" i="3"/>
  <c r="I207" i="3"/>
  <c r="I8" i="3"/>
  <c r="F8" i="3"/>
  <c r="K8" i="3"/>
  <c r="J8" i="3"/>
  <c r="H8" i="3"/>
  <c r="I9" i="3"/>
  <c r="K9" i="3"/>
  <c r="H9" i="3"/>
  <c r="J9" i="3"/>
  <c r="F9" i="3"/>
  <c r="K54" i="3"/>
  <c r="H54" i="3"/>
  <c r="J54" i="3"/>
  <c r="I54" i="3"/>
  <c r="F54" i="3"/>
  <c r="K200" i="3"/>
  <c r="F200" i="3"/>
  <c r="I200" i="3"/>
  <c r="H200" i="3"/>
  <c r="J200" i="3"/>
  <c r="K186" i="3"/>
  <c r="I186" i="3"/>
  <c r="H186" i="3"/>
  <c r="F186" i="3"/>
  <c r="J186" i="3"/>
  <c r="K59" i="3"/>
  <c r="F59" i="3"/>
  <c r="I59" i="3"/>
  <c r="J59" i="3"/>
  <c r="H59" i="3"/>
  <c r="J160" i="3"/>
  <c r="F160" i="3"/>
  <c r="I160" i="3"/>
  <c r="H160" i="3"/>
  <c r="K160" i="3"/>
  <c r="K96" i="3"/>
  <c r="J96" i="3"/>
  <c r="I96" i="3"/>
  <c r="F96" i="3"/>
  <c r="H96" i="3"/>
  <c r="K102" i="3"/>
  <c r="J102" i="3"/>
  <c r="F102" i="3"/>
  <c r="I102" i="3"/>
  <c r="H102" i="3"/>
  <c r="J189" i="3"/>
  <c r="I189" i="3"/>
  <c r="K189" i="3"/>
  <c r="F189" i="3"/>
  <c r="H189" i="3"/>
  <c r="K196" i="3"/>
  <c r="H196" i="3"/>
  <c r="J196" i="3"/>
  <c r="F196" i="3"/>
  <c r="I196" i="3"/>
  <c r="J158" i="3"/>
  <c r="K158" i="3"/>
  <c r="I158" i="3"/>
  <c r="H158" i="3"/>
  <c r="F158" i="3"/>
  <c r="I95" i="3"/>
  <c r="H95" i="3"/>
  <c r="K95" i="3"/>
  <c r="J95" i="3"/>
  <c r="F95" i="3"/>
  <c r="J26" i="3"/>
  <c r="I26" i="3"/>
  <c r="K26" i="3"/>
  <c r="H26" i="3"/>
  <c r="F26" i="3"/>
  <c r="I38" i="3"/>
  <c r="H38" i="3"/>
  <c r="K38" i="3"/>
  <c r="J38" i="3"/>
  <c r="F38" i="3"/>
  <c r="J10" i="3"/>
  <c r="K10" i="3"/>
  <c r="I10" i="3"/>
  <c r="H10" i="3"/>
  <c r="F10" i="3"/>
  <c r="J3" i="8"/>
  <c r="K3" i="8"/>
  <c r="I241" i="3"/>
  <c r="J241" i="3"/>
  <c r="K241" i="3"/>
  <c r="H241" i="3"/>
  <c r="F241" i="3"/>
  <c r="I267" i="3"/>
  <c r="H267" i="3"/>
  <c r="K267" i="3"/>
  <c r="J267" i="3"/>
  <c r="F267" i="3"/>
  <c r="K254" i="3"/>
  <c r="I254" i="3"/>
  <c r="H254" i="3"/>
  <c r="J254" i="3"/>
  <c r="F254" i="3"/>
  <c r="I228" i="3"/>
  <c r="H228" i="3"/>
  <c r="J228" i="3"/>
  <c r="K228" i="3"/>
  <c r="F228" i="3"/>
  <c r="I853" i="3"/>
  <c r="J853" i="3"/>
  <c r="H853" i="3"/>
  <c r="F853" i="3"/>
  <c r="K853" i="3"/>
  <c r="H521" i="3"/>
  <c r="F521" i="3"/>
  <c r="K521" i="3"/>
  <c r="I521" i="3"/>
  <c r="J521" i="3"/>
  <c r="I310" i="3"/>
  <c r="F310" i="3"/>
  <c r="J310" i="3"/>
  <c r="K310" i="3"/>
  <c r="H310" i="3"/>
  <c r="H920" i="3"/>
  <c r="I920" i="3"/>
  <c r="F920" i="3"/>
  <c r="K920" i="3"/>
  <c r="J920" i="3"/>
  <c r="K906" i="8"/>
  <c r="J906" i="8"/>
  <c r="K909" i="8"/>
  <c r="J909" i="8"/>
  <c r="J927" i="3"/>
  <c r="H927" i="3"/>
  <c r="K927" i="3"/>
  <c r="F927" i="3"/>
  <c r="I927" i="3"/>
  <c r="J819" i="8"/>
  <c r="K819" i="8"/>
  <c r="H621" i="3"/>
  <c r="K621" i="3"/>
  <c r="I621" i="3"/>
  <c r="J621" i="3"/>
  <c r="F621" i="3"/>
  <c r="K893" i="8"/>
  <c r="J893" i="8"/>
  <c r="J926" i="3"/>
  <c r="I926" i="3"/>
  <c r="K926" i="3"/>
  <c r="F926" i="3"/>
  <c r="H926" i="3"/>
  <c r="H372" i="3"/>
  <c r="K372" i="3"/>
  <c r="I372" i="3"/>
  <c r="J372" i="3"/>
  <c r="F372" i="3"/>
  <c r="J229" i="3"/>
  <c r="K229" i="3"/>
  <c r="I229" i="3"/>
  <c r="H229" i="3"/>
  <c r="F229" i="3"/>
  <c r="K269" i="3"/>
  <c r="J269" i="3"/>
  <c r="F269" i="3"/>
  <c r="I269" i="3"/>
  <c r="H269" i="3"/>
  <c r="K779" i="8"/>
  <c r="J779" i="8"/>
  <c r="J338" i="3"/>
  <c r="H338" i="3"/>
  <c r="I338" i="3"/>
  <c r="K338" i="3"/>
  <c r="F338" i="3"/>
  <c r="K79" i="3"/>
  <c r="F79" i="3"/>
  <c r="J79" i="3"/>
  <c r="I79" i="3"/>
  <c r="H79" i="3"/>
  <c r="K123" i="3"/>
  <c r="I123" i="3"/>
  <c r="H123" i="3"/>
  <c r="F123" i="3"/>
  <c r="J123" i="3"/>
  <c r="J130" i="3"/>
  <c r="K130" i="3"/>
  <c r="F130" i="3"/>
  <c r="I130" i="3"/>
  <c r="H130" i="3"/>
  <c r="K157" i="3"/>
  <c r="H157" i="3"/>
  <c r="J157" i="3"/>
  <c r="I157" i="3"/>
  <c r="F157" i="3"/>
  <c r="F53" i="3"/>
  <c r="K53" i="3"/>
  <c r="H53" i="3"/>
  <c r="J53" i="3"/>
  <c r="I53" i="3"/>
  <c r="F159" i="3"/>
  <c r="H159" i="3"/>
  <c r="I159" i="3"/>
  <c r="J159" i="3"/>
  <c r="K159" i="3"/>
  <c r="K113" i="3"/>
  <c r="J113" i="3"/>
  <c r="I113" i="3"/>
  <c r="H113" i="3"/>
  <c r="F113" i="3"/>
  <c r="I120" i="3"/>
  <c r="J120" i="3"/>
  <c r="F120" i="3"/>
  <c r="H120" i="3"/>
  <c r="K120" i="3"/>
  <c r="K190" i="3"/>
  <c r="I190" i="3"/>
  <c r="J190" i="3"/>
  <c r="H190" i="3"/>
  <c r="F190" i="3"/>
  <c r="J206" i="3"/>
  <c r="H206" i="3"/>
  <c r="K206" i="3"/>
  <c r="I206" i="3"/>
  <c r="F206" i="3"/>
  <c r="I86" i="3"/>
  <c r="J86" i="3"/>
  <c r="H86" i="3"/>
  <c r="K86" i="3"/>
  <c r="F86" i="3"/>
  <c r="I61" i="3"/>
  <c r="K61" i="3"/>
  <c r="J61" i="3"/>
  <c r="F61" i="3"/>
  <c r="H61" i="3"/>
  <c r="H97" i="3"/>
  <c r="J97" i="3"/>
  <c r="F97" i="3"/>
  <c r="I97" i="3"/>
  <c r="K97" i="3"/>
  <c r="I195" i="3"/>
  <c r="J195" i="3"/>
  <c r="K195" i="3"/>
  <c r="H195" i="3"/>
  <c r="F195" i="3"/>
  <c r="J71" i="3"/>
  <c r="F71" i="3"/>
  <c r="I71" i="3"/>
  <c r="K71" i="3"/>
  <c r="H71" i="3"/>
  <c r="K129" i="3"/>
  <c r="H129" i="3"/>
  <c r="J129" i="3"/>
  <c r="F129" i="3"/>
  <c r="I129" i="3"/>
  <c r="K20" i="3"/>
  <c r="I20" i="3"/>
  <c r="J20" i="3"/>
  <c r="F20" i="3"/>
  <c r="H20" i="3"/>
  <c r="J23" i="3"/>
  <c r="I23" i="3"/>
  <c r="K23" i="3"/>
  <c r="H23" i="3"/>
  <c r="F23" i="3"/>
  <c r="K16" i="3"/>
  <c r="I16" i="3"/>
  <c r="J16" i="3"/>
  <c r="F16" i="3"/>
  <c r="H16" i="3"/>
  <c r="K76" i="3"/>
  <c r="J76" i="3"/>
  <c r="F76" i="3"/>
  <c r="I76" i="3"/>
  <c r="H76" i="3"/>
  <c r="J148" i="3"/>
  <c r="I148" i="3"/>
  <c r="F148" i="3"/>
  <c r="H148" i="3"/>
  <c r="K148" i="3"/>
  <c r="K136" i="3"/>
  <c r="I136" i="3"/>
  <c r="F136" i="3"/>
  <c r="H136" i="3"/>
  <c r="J136" i="3"/>
  <c r="I91" i="3"/>
  <c r="F91" i="3"/>
  <c r="K91" i="3"/>
  <c r="J91" i="3"/>
  <c r="H91" i="3"/>
  <c r="K69" i="3"/>
  <c r="F69" i="3"/>
  <c r="I69" i="3"/>
  <c r="J69" i="3"/>
  <c r="H69" i="3"/>
  <c r="F193" i="3"/>
  <c r="K193" i="3"/>
  <c r="H193" i="3"/>
  <c r="I193" i="3"/>
  <c r="J193" i="3"/>
  <c r="F144" i="3"/>
  <c r="I144" i="3"/>
  <c r="H144" i="3"/>
  <c r="K144" i="3"/>
  <c r="J144" i="3"/>
  <c r="J57" i="3"/>
  <c r="F57" i="3"/>
  <c r="K57" i="3"/>
  <c r="H57" i="3"/>
  <c r="I57" i="3"/>
  <c r="H177" i="3"/>
  <c r="K177" i="3"/>
  <c r="J177" i="3"/>
  <c r="I177" i="3"/>
  <c r="F177" i="3"/>
  <c r="K70" i="3"/>
  <c r="J70" i="3"/>
  <c r="H70" i="3"/>
  <c r="F70" i="3"/>
  <c r="I70" i="3"/>
  <c r="K191" i="3"/>
  <c r="J191" i="3"/>
  <c r="H191" i="3"/>
  <c r="I191" i="3"/>
  <c r="F191" i="3"/>
  <c r="I7" i="3"/>
  <c r="K7" i="3"/>
  <c r="J7" i="3"/>
  <c r="H7" i="3"/>
  <c r="F7" i="3"/>
  <c r="K18" i="3"/>
  <c r="I18" i="3"/>
  <c r="J18" i="3"/>
  <c r="H18" i="3"/>
  <c r="F18" i="3"/>
  <c r="I15" i="3"/>
  <c r="F15" i="3"/>
  <c r="K15" i="3"/>
  <c r="J15" i="3"/>
  <c r="H15" i="3"/>
  <c r="J51" i="3"/>
  <c r="H51" i="3"/>
  <c r="K51" i="3"/>
  <c r="F51" i="3"/>
  <c r="I51" i="3"/>
  <c r="I142" i="3"/>
  <c r="H142" i="3"/>
  <c r="J142" i="3"/>
  <c r="K142" i="3"/>
  <c r="F142" i="3"/>
  <c r="I131" i="3"/>
  <c r="K131" i="3"/>
  <c r="J131" i="3"/>
  <c r="F131" i="3"/>
  <c r="H131" i="3"/>
  <c r="J106" i="3"/>
  <c r="I106" i="3"/>
  <c r="H106" i="3"/>
  <c r="F106" i="3"/>
  <c r="K106" i="3"/>
  <c r="J64" i="3"/>
  <c r="I64" i="3"/>
  <c r="K64" i="3"/>
  <c r="H64" i="3"/>
  <c r="F64" i="3"/>
  <c r="J116" i="3"/>
  <c r="K116" i="3"/>
  <c r="I116" i="3"/>
  <c r="H116" i="3"/>
  <c r="F116" i="3"/>
  <c r="J187" i="3"/>
  <c r="I187" i="3"/>
  <c r="K187" i="3"/>
  <c r="F187" i="3"/>
  <c r="H187" i="3"/>
  <c r="I133" i="3"/>
  <c r="H133" i="3"/>
  <c r="K133" i="3"/>
  <c r="J133" i="3"/>
  <c r="F133" i="3"/>
  <c r="K166" i="3"/>
  <c r="I166" i="3"/>
  <c r="J166" i="3"/>
  <c r="H166" i="3"/>
  <c r="F166" i="3"/>
  <c r="K173" i="3"/>
  <c r="I173" i="3"/>
  <c r="F173" i="3"/>
  <c r="H173" i="3"/>
  <c r="J173" i="3"/>
  <c r="I63" i="3"/>
  <c r="H63" i="3"/>
  <c r="J63" i="3"/>
  <c r="F63" i="3"/>
  <c r="K63" i="3"/>
  <c r="H6" i="3"/>
  <c r="K6" i="3"/>
  <c r="F6" i="3"/>
  <c r="I6" i="3"/>
  <c r="J6" i="3"/>
  <c r="H24" i="3"/>
  <c r="J24" i="3"/>
  <c r="F24" i="3"/>
  <c r="I24" i="3"/>
  <c r="K24" i="3"/>
  <c r="K188" i="3"/>
  <c r="I188" i="3"/>
  <c r="J188" i="3"/>
  <c r="H188" i="3"/>
  <c r="F188" i="3"/>
  <c r="J84" i="3"/>
  <c r="I84" i="3"/>
  <c r="F84" i="3"/>
  <c r="K84" i="3"/>
  <c r="H84" i="3"/>
  <c r="J174" i="3"/>
  <c r="H174" i="3"/>
  <c r="K174" i="3"/>
  <c r="F174" i="3"/>
  <c r="I174" i="3"/>
  <c r="F90" i="3"/>
  <c r="J90" i="3"/>
  <c r="H90" i="3"/>
  <c r="K90" i="3"/>
  <c r="I90" i="3"/>
  <c r="I77" i="3"/>
  <c r="H77" i="3"/>
  <c r="J77" i="3"/>
  <c r="K77" i="3"/>
  <c r="F77" i="3"/>
  <c r="F114" i="3"/>
  <c r="J114" i="3"/>
  <c r="H114" i="3"/>
  <c r="I114" i="3"/>
  <c r="K114" i="3"/>
  <c r="J98" i="3"/>
  <c r="F98" i="3"/>
  <c r="K98" i="3"/>
  <c r="H98" i="3"/>
  <c r="I98" i="3"/>
  <c r="H178" i="3"/>
  <c r="J178" i="3"/>
  <c r="F178" i="3"/>
  <c r="I178" i="3"/>
  <c r="K178" i="3"/>
  <c r="J183" i="3"/>
  <c r="K183" i="3"/>
  <c r="I183" i="3"/>
  <c r="H183" i="3"/>
  <c r="F183" i="3"/>
  <c r="K155" i="3"/>
  <c r="J155" i="3"/>
  <c r="F155" i="3"/>
  <c r="I155" i="3"/>
  <c r="H155" i="3"/>
  <c r="F109" i="3"/>
  <c r="I109" i="3"/>
  <c r="K109" i="3"/>
  <c r="J109" i="3"/>
  <c r="H109" i="3"/>
  <c r="J37" i="3"/>
  <c r="K37" i="3"/>
  <c r="I37" i="3"/>
  <c r="F37" i="3"/>
  <c r="H37" i="3"/>
  <c r="K43" i="3"/>
  <c r="F43" i="3"/>
  <c r="J43" i="3"/>
  <c r="I43" i="3"/>
  <c r="H43" i="3"/>
  <c r="K32" i="3"/>
  <c r="J32" i="3"/>
  <c r="I32" i="3"/>
  <c r="F32" i="3"/>
  <c r="H32" i="3"/>
  <c r="K4" i="8"/>
  <c r="J4" i="8"/>
  <c r="J251" i="3"/>
  <c r="F251" i="3"/>
  <c r="K251" i="3"/>
  <c r="I251" i="3"/>
  <c r="H251" i="3"/>
  <c r="I244" i="3"/>
  <c r="K244" i="3"/>
  <c r="J244" i="3"/>
  <c r="F244" i="3"/>
  <c r="H244" i="3"/>
  <c r="J247" i="3"/>
  <c r="H247" i="3"/>
  <c r="I247" i="3"/>
  <c r="K247" i="3"/>
  <c r="F247" i="3"/>
  <c r="H286" i="3"/>
  <c r="I286" i="3"/>
  <c r="J286" i="3"/>
  <c r="K286" i="3"/>
  <c r="F286" i="3"/>
  <c r="K811" i="8"/>
  <c r="J811" i="8"/>
  <c r="K656" i="3"/>
  <c r="H656" i="3"/>
  <c r="I656" i="3"/>
  <c r="J656" i="3"/>
  <c r="F656" i="3"/>
  <c r="J829" i="8"/>
  <c r="K829" i="8"/>
  <c r="J455" i="3"/>
  <c r="I455" i="3"/>
  <c r="F455" i="3"/>
  <c r="K455" i="3"/>
  <c r="H455" i="3"/>
  <c r="H545" i="3"/>
  <c r="J545" i="3"/>
  <c r="F545" i="3"/>
  <c r="I545" i="3"/>
  <c r="K545" i="3"/>
  <c r="K700" i="8"/>
  <c r="J700" i="8"/>
  <c r="J839" i="8"/>
  <c r="K839" i="8"/>
  <c r="K324" i="3"/>
  <c r="H324" i="3"/>
  <c r="J324" i="3"/>
  <c r="I324" i="3"/>
  <c r="F324" i="3"/>
  <c r="J897" i="8"/>
  <c r="K897" i="8"/>
  <c r="H821" i="3"/>
  <c r="K821" i="3"/>
  <c r="F821" i="3"/>
  <c r="I821" i="3"/>
  <c r="J821" i="3"/>
  <c r="J694" i="8"/>
  <c r="K694" i="8"/>
  <c r="K698" i="8"/>
  <c r="J698" i="8"/>
  <c r="H963" i="3"/>
  <c r="F963" i="3"/>
  <c r="I963" i="3"/>
  <c r="K963" i="3"/>
  <c r="J963" i="3"/>
  <c r="K798" i="8"/>
  <c r="J798" i="8"/>
  <c r="K270" i="3"/>
  <c r="I270" i="3"/>
  <c r="F270" i="3"/>
  <c r="J270" i="3"/>
  <c r="H270" i="3"/>
  <c r="K276" i="3"/>
  <c r="J276" i="3"/>
  <c r="I276" i="3"/>
  <c r="H276" i="3"/>
  <c r="F276" i="3"/>
  <c r="I726" i="3"/>
  <c r="J726" i="3"/>
  <c r="H726" i="3"/>
  <c r="F726" i="3"/>
  <c r="K726" i="3"/>
  <c r="J975" i="8"/>
  <c r="K975" i="8"/>
  <c r="I439" i="3"/>
  <c r="K439" i="3"/>
  <c r="J439" i="3"/>
  <c r="F439" i="3"/>
  <c r="H439" i="3"/>
  <c r="K308" i="3"/>
  <c r="J308" i="3"/>
  <c r="I308" i="3"/>
  <c r="H308" i="3"/>
  <c r="F308" i="3"/>
  <c r="J913" i="8"/>
  <c r="K913" i="8"/>
  <c r="J215" i="3"/>
  <c r="K215" i="3"/>
  <c r="F215" i="3"/>
  <c r="I215" i="3"/>
  <c r="H215" i="3"/>
  <c r="I134" i="3"/>
  <c r="K134" i="3"/>
  <c r="J134" i="3"/>
  <c r="H134" i="3"/>
  <c r="F134" i="3"/>
  <c r="K219" i="3"/>
  <c r="J219" i="3"/>
  <c r="I219" i="3"/>
  <c r="H219" i="3"/>
  <c r="F219" i="3"/>
  <c r="I153" i="3"/>
  <c r="H153" i="3"/>
  <c r="K153" i="3"/>
  <c r="F153" i="3"/>
  <c r="J153" i="3"/>
  <c r="K50" i="3"/>
  <c r="F50" i="3"/>
  <c r="J50" i="3"/>
  <c r="I50" i="3"/>
  <c r="H50" i="3"/>
  <c r="I104" i="3"/>
  <c r="J104" i="3"/>
  <c r="K104" i="3"/>
  <c r="H104" i="3"/>
  <c r="F104" i="3"/>
  <c r="K94" i="3"/>
  <c r="J94" i="3"/>
  <c r="I94" i="3"/>
  <c r="H94" i="3"/>
  <c r="F94" i="3"/>
  <c r="H65" i="3"/>
  <c r="I65" i="3"/>
  <c r="J65" i="3"/>
  <c r="F65" i="3"/>
  <c r="K65" i="3"/>
  <c r="I210" i="3"/>
  <c r="K210" i="3"/>
  <c r="J210" i="3"/>
  <c r="F210" i="3"/>
  <c r="H210" i="3"/>
  <c r="J147" i="3"/>
  <c r="K147" i="3"/>
  <c r="I147" i="3"/>
  <c r="H147" i="3"/>
  <c r="F147" i="3"/>
  <c r="I108" i="3"/>
  <c r="J108" i="3"/>
  <c r="F108" i="3"/>
  <c r="K108" i="3"/>
  <c r="H108" i="3"/>
  <c r="J66" i="3"/>
  <c r="K66" i="3"/>
  <c r="I66" i="3"/>
  <c r="F66" i="3"/>
  <c r="H66" i="3"/>
  <c r="I165" i="3"/>
  <c r="F165" i="3"/>
  <c r="K165" i="3"/>
  <c r="J165" i="3"/>
  <c r="H165" i="3"/>
  <c r="K222" i="3"/>
  <c r="F222" i="3"/>
  <c r="I222" i="3"/>
  <c r="J222" i="3"/>
  <c r="H222" i="3"/>
  <c r="I171" i="3"/>
  <c r="J171" i="3"/>
  <c r="F171" i="3"/>
  <c r="H171" i="3"/>
  <c r="K171" i="3"/>
  <c r="J4" i="3"/>
  <c r="H4" i="3"/>
  <c r="I4" i="3"/>
  <c r="K4" i="3"/>
  <c r="F4" i="3"/>
  <c r="K21" i="3"/>
  <c r="J21" i="3"/>
  <c r="F21" i="3"/>
  <c r="I21" i="3"/>
  <c r="H21" i="3"/>
  <c r="J41" i="3"/>
  <c r="I41" i="3"/>
  <c r="K41" i="3"/>
  <c r="H41" i="3"/>
  <c r="F41" i="3"/>
  <c r="H169" i="3"/>
  <c r="J169" i="3"/>
  <c r="F169" i="3"/>
  <c r="K169" i="3"/>
  <c r="I169" i="3"/>
  <c r="F128" i="3"/>
  <c r="J128" i="3"/>
  <c r="K128" i="3"/>
  <c r="I128" i="3"/>
  <c r="H128" i="3"/>
  <c r="K143" i="3"/>
  <c r="H143" i="3"/>
  <c r="J143" i="3"/>
  <c r="F143" i="3"/>
  <c r="I143" i="3"/>
  <c r="I118" i="3"/>
  <c r="F118" i="3"/>
  <c r="J118" i="3"/>
  <c r="H118" i="3"/>
  <c r="K118" i="3"/>
  <c r="I141" i="3"/>
  <c r="H141" i="3"/>
  <c r="K141" i="3"/>
  <c r="F141" i="3"/>
  <c r="J141" i="3"/>
  <c r="F126" i="3"/>
  <c r="K126" i="3"/>
  <c r="H126" i="3"/>
  <c r="I126" i="3"/>
  <c r="J126" i="3"/>
  <c r="H111" i="3"/>
  <c r="I111" i="3"/>
  <c r="K111" i="3"/>
  <c r="J111" i="3"/>
  <c r="F111" i="3"/>
  <c r="I224" i="3"/>
  <c r="F224" i="3"/>
  <c r="H224" i="3"/>
  <c r="J224" i="3"/>
  <c r="K224" i="3"/>
  <c r="J197" i="3"/>
  <c r="F197" i="3"/>
  <c r="K197" i="3"/>
  <c r="I197" i="3"/>
  <c r="H197" i="3"/>
  <c r="K163" i="3"/>
  <c r="J163" i="3"/>
  <c r="I163" i="3"/>
  <c r="H163" i="3"/>
  <c r="F163" i="3"/>
  <c r="K179" i="3"/>
  <c r="I179" i="3"/>
  <c r="F179" i="3"/>
  <c r="H179" i="3"/>
  <c r="J179" i="3"/>
  <c r="J46" i="3"/>
  <c r="H46" i="3"/>
  <c r="F46" i="3"/>
  <c r="K46" i="3"/>
  <c r="I46" i="3"/>
  <c r="J39" i="3"/>
  <c r="I39" i="3"/>
  <c r="H39" i="3"/>
  <c r="F39" i="3"/>
  <c r="K39" i="3"/>
  <c r="H45" i="3"/>
  <c r="K45" i="3"/>
  <c r="F45" i="3"/>
  <c r="J45" i="3"/>
  <c r="I45" i="3"/>
  <c r="J209" i="3"/>
  <c r="I209" i="3"/>
  <c r="F209" i="3"/>
  <c r="H209" i="3"/>
  <c r="K209" i="3"/>
  <c r="I117" i="3"/>
  <c r="F117" i="3"/>
  <c r="K117" i="3"/>
  <c r="J117" i="3"/>
  <c r="H117" i="3"/>
  <c r="H47" i="3"/>
  <c r="J47" i="3"/>
  <c r="I47" i="3"/>
  <c r="K47" i="3"/>
  <c r="F47" i="3"/>
  <c r="I201" i="3"/>
  <c r="K201" i="3"/>
  <c r="F201" i="3"/>
  <c r="H201" i="3"/>
  <c r="J201" i="3"/>
  <c r="J180" i="3"/>
  <c r="K180" i="3"/>
  <c r="I180" i="3"/>
  <c r="H180" i="3"/>
  <c r="F180" i="3"/>
  <c r="I103" i="3"/>
  <c r="F103" i="3"/>
  <c r="H103" i="3"/>
  <c r="K103" i="3"/>
  <c r="J103" i="3"/>
  <c r="J161" i="3"/>
  <c r="H161" i="3"/>
  <c r="K161" i="3"/>
  <c r="F161" i="3"/>
  <c r="I161" i="3"/>
  <c r="J167" i="3"/>
  <c r="I167" i="3"/>
  <c r="K167" i="3"/>
  <c r="F167" i="3"/>
  <c r="H167" i="3"/>
  <c r="J62" i="3"/>
  <c r="K62" i="3"/>
  <c r="H62" i="3"/>
  <c r="I62" i="3"/>
  <c r="F62" i="3"/>
  <c r="J139" i="3"/>
  <c r="F139" i="3"/>
  <c r="I139" i="3"/>
  <c r="H139" i="3"/>
  <c r="K139" i="3"/>
  <c r="K199" i="3"/>
  <c r="I199" i="3"/>
  <c r="H199" i="3"/>
  <c r="J199" i="3"/>
  <c r="F199" i="3"/>
  <c r="J28" i="3"/>
  <c r="K28" i="3"/>
  <c r="F28" i="3"/>
  <c r="H28" i="3"/>
  <c r="I28" i="3"/>
  <c r="K35" i="3"/>
  <c r="J35" i="3"/>
  <c r="I35" i="3"/>
  <c r="H35" i="3"/>
  <c r="F35" i="3"/>
  <c r="K33" i="3"/>
  <c r="I33" i="3"/>
  <c r="J33" i="3"/>
  <c r="H33" i="3"/>
  <c r="F33" i="3"/>
  <c r="J140" i="3"/>
  <c r="F140" i="3"/>
  <c r="K140" i="3"/>
  <c r="I140" i="3"/>
  <c r="H140" i="3"/>
  <c r="I132" i="3"/>
  <c r="H132" i="3"/>
  <c r="J132" i="3"/>
  <c r="K132" i="3"/>
  <c r="F132" i="3"/>
  <c r="J87" i="3"/>
  <c r="I87" i="3"/>
  <c r="K87" i="3"/>
  <c r="F87" i="3"/>
  <c r="H87" i="3"/>
  <c r="J192" i="3"/>
  <c r="H192" i="3"/>
  <c r="K192" i="3"/>
  <c r="I192" i="3"/>
  <c r="F192" i="3"/>
  <c r="K185" i="3"/>
  <c r="I185" i="3"/>
  <c r="J185" i="3"/>
  <c r="H185" i="3"/>
  <c r="F185" i="3"/>
  <c r="K49" i="3"/>
  <c r="J49" i="3"/>
  <c r="I49" i="3"/>
  <c r="H49" i="3"/>
  <c r="F49" i="3"/>
  <c r="F146" i="3"/>
  <c r="K146" i="3"/>
  <c r="H146" i="3"/>
  <c r="I146" i="3"/>
  <c r="J146" i="3"/>
  <c r="J83" i="3"/>
  <c r="I83" i="3"/>
  <c r="F83" i="3"/>
  <c r="K83" i="3"/>
  <c r="H83" i="3"/>
  <c r="J135" i="3"/>
  <c r="I135" i="3"/>
  <c r="H135" i="3"/>
  <c r="F135" i="3"/>
  <c r="K135" i="3"/>
  <c r="I72" i="3"/>
  <c r="K72" i="3"/>
  <c r="J72" i="3"/>
  <c r="F72" i="3"/>
  <c r="H72" i="3"/>
  <c r="J172" i="3"/>
  <c r="I172" i="3"/>
  <c r="K172" i="3"/>
  <c r="F172" i="3"/>
  <c r="H172" i="3"/>
  <c r="K29" i="3"/>
  <c r="F29" i="3"/>
  <c r="J29" i="3"/>
  <c r="H29" i="3"/>
  <c r="I29" i="3"/>
  <c r="J44" i="3"/>
  <c r="I44" i="3"/>
  <c r="K44" i="3"/>
  <c r="F44" i="3"/>
  <c r="H44" i="3"/>
  <c r="K2" i="3"/>
  <c r="H2" i="3"/>
  <c r="I2" i="3"/>
  <c r="F2" i="3"/>
  <c r="J2" i="3"/>
  <c r="K281" i="3"/>
  <c r="J281" i="3"/>
  <c r="I281" i="3"/>
  <c r="H281" i="3"/>
  <c r="F281" i="3"/>
  <c r="I271" i="3"/>
  <c r="J271" i="3"/>
  <c r="K271" i="3"/>
  <c r="H271" i="3"/>
  <c r="F271" i="3"/>
  <c r="K237" i="3"/>
  <c r="J237" i="3"/>
  <c r="H237" i="3"/>
  <c r="I237" i="3"/>
  <c r="F237" i="3"/>
  <c r="I259" i="3"/>
  <c r="J259" i="3"/>
  <c r="K259" i="3"/>
  <c r="F259" i="3"/>
  <c r="H259" i="3"/>
  <c r="I227" i="3"/>
  <c r="F227" i="3"/>
  <c r="J227" i="3"/>
  <c r="H227" i="3"/>
  <c r="K227" i="3"/>
  <c r="J980" i="3"/>
  <c r="H980" i="3"/>
  <c r="K980" i="3"/>
  <c r="I980" i="3"/>
  <c r="F980" i="3"/>
  <c r="J925" i="8"/>
  <c r="K925" i="8"/>
  <c r="J433" i="3"/>
  <c r="K433" i="3"/>
  <c r="H433" i="3"/>
  <c r="I433" i="3"/>
  <c r="F433" i="3"/>
  <c r="H958" i="3"/>
  <c r="F958" i="3"/>
  <c r="K958" i="3"/>
  <c r="J958" i="3"/>
  <c r="I958" i="3"/>
  <c r="K438" i="3"/>
  <c r="I438" i="3"/>
  <c r="J438" i="3"/>
  <c r="F438" i="3"/>
  <c r="H438" i="3"/>
  <c r="J834" i="8"/>
  <c r="K834" i="8"/>
  <c r="K790" i="8"/>
  <c r="J790" i="8"/>
  <c r="J317" i="3"/>
  <c r="H317" i="3"/>
  <c r="K317" i="3"/>
  <c r="I317" i="3"/>
  <c r="F317" i="3"/>
  <c r="F908" i="3"/>
  <c r="I908" i="3"/>
  <c r="H908" i="3"/>
  <c r="J908" i="3"/>
  <c r="K908" i="3"/>
  <c r="J773" i="8"/>
  <c r="K773" i="8"/>
  <c r="K309" i="3"/>
  <c r="J309" i="3"/>
  <c r="F309" i="3"/>
  <c r="I309" i="3"/>
  <c r="H309" i="3"/>
  <c r="I359" i="3"/>
  <c r="H359" i="3"/>
  <c r="K359" i="3"/>
  <c r="J359" i="3"/>
  <c r="F359" i="3"/>
  <c r="I833" i="3"/>
  <c r="H833" i="3"/>
  <c r="J833" i="3"/>
  <c r="F833" i="3"/>
  <c r="K833" i="3"/>
  <c r="J431" i="3"/>
  <c r="K431" i="3"/>
  <c r="I431" i="3"/>
  <c r="F431" i="3"/>
  <c r="H431" i="3"/>
  <c r="H809" i="3"/>
  <c r="K809" i="3"/>
  <c r="I809" i="3"/>
  <c r="F809" i="3"/>
  <c r="J809" i="3"/>
  <c r="K765" i="8"/>
  <c r="J765" i="8"/>
  <c r="K234" i="3"/>
  <c r="J234" i="3"/>
  <c r="F234" i="3"/>
  <c r="I234" i="3"/>
  <c r="H234" i="3"/>
  <c r="K277" i="3"/>
  <c r="J277" i="3"/>
  <c r="I277" i="3"/>
  <c r="H277" i="3"/>
  <c r="F277" i="3"/>
  <c r="I233" i="3"/>
  <c r="J233" i="3"/>
  <c r="H233" i="3"/>
  <c r="F233" i="3"/>
  <c r="K233" i="3"/>
  <c r="J997" i="8"/>
  <c r="K997" i="8"/>
  <c r="I351" i="3"/>
  <c r="H351" i="3"/>
  <c r="F351" i="3"/>
  <c r="J351" i="3"/>
  <c r="K351" i="3"/>
  <c r="J970" i="3"/>
  <c r="H970" i="3"/>
  <c r="F970" i="3"/>
  <c r="I970" i="3"/>
  <c r="K970" i="3"/>
  <c r="I503" i="3"/>
  <c r="J503" i="3"/>
  <c r="K503" i="3"/>
  <c r="H503" i="3"/>
  <c r="F503" i="3"/>
  <c r="H602" i="3"/>
  <c r="I602" i="3"/>
  <c r="J602" i="3"/>
  <c r="F602" i="3"/>
  <c r="K602" i="3"/>
  <c r="J789" i="8"/>
  <c r="K789" i="8"/>
  <c r="K851" i="8"/>
  <c r="J851" i="8"/>
  <c r="J718" i="8"/>
  <c r="K718" i="8"/>
  <c r="K559" i="3"/>
  <c r="F559" i="3"/>
  <c r="H559" i="3"/>
  <c r="I559" i="3"/>
  <c r="J559" i="3"/>
  <c r="J912" i="8"/>
  <c r="K912" i="8"/>
  <c r="H729" i="3"/>
  <c r="F729" i="3"/>
  <c r="J729" i="3"/>
  <c r="I729" i="3"/>
  <c r="K729" i="3"/>
  <c r="K797" i="3"/>
  <c r="H797" i="3"/>
  <c r="I797" i="3"/>
  <c r="J797" i="3"/>
  <c r="F797" i="3"/>
  <c r="I236" i="3"/>
  <c r="K236" i="3"/>
  <c r="H236" i="3"/>
  <c r="J236" i="3"/>
  <c r="F236" i="3"/>
  <c r="K245" i="3"/>
  <c r="H245" i="3"/>
  <c r="J245" i="3"/>
  <c r="I245" i="3"/>
  <c r="F245" i="3"/>
  <c r="K231" i="3"/>
  <c r="J231" i="3"/>
  <c r="I231" i="3"/>
  <c r="H231" i="3"/>
  <c r="F231" i="3"/>
  <c r="J250" i="3"/>
  <c r="K250" i="3"/>
  <c r="H250" i="3"/>
  <c r="I250" i="3"/>
  <c r="F250" i="3"/>
  <c r="K868" i="8"/>
  <c r="J868" i="8"/>
  <c r="H409" i="3"/>
  <c r="I409" i="3"/>
  <c r="F409" i="3"/>
  <c r="K409" i="3"/>
  <c r="J409" i="3"/>
  <c r="K877" i="8"/>
  <c r="J877" i="8"/>
  <c r="J896" i="8"/>
  <c r="K896" i="8"/>
  <c r="J336" i="3"/>
  <c r="I336" i="3"/>
  <c r="F336" i="3"/>
  <c r="K336" i="3"/>
  <c r="H336" i="3"/>
  <c r="I949" i="3"/>
  <c r="F949" i="3"/>
  <c r="J949" i="3"/>
  <c r="H949" i="3"/>
  <c r="K949" i="3"/>
  <c r="J857" i="8"/>
  <c r="K857" i="8"/>
  <c r="I727" i="3"/>
  <c r="K727" i="3"/>
  <c r="H727" i="3"/>
  <c r="F727" i="3"/>
  <c r="J727" i="3"/>
  <c r="J848" i="8"/>
  <c r="K848" i="8"/>
  <c r="J786" i="8"/>
  <c r="K786" i="8"/>
  <c r="J986" i="8"/>
  <c r="K986" i="8"/>
  <c r="F491" i="3"/>
  <c r="H491" i="3"/>
  <c r="J491" i="3"/>
  <c r="I491" i="3"/>
  <c r="K491" i="3"/>
  <c r="J731" i="3"/>
  <c r="H731" i="3"/>
  <c r="I731" i="3"/>
  <c r="K731" i="3"/>
  <c r="F731" i="3"/>
  <c r="J384" i="3"/>
  <c r="H384" i="3"/>
  <c r="K384" i="3"/>
  <c r="I384" i="3"/>
  <c r="F384" i="3"/>
  <c r="J871" i="8"/>
  <c r="K871" i="8"/>
  <c r="K843" i="8"/>
  <c r="J843" i="8"/>
  <c r="J818" i="3"/>
  <c r="I818" i="3"/>
  <c r="H818" i="3"/>
  <c r="K818" i="3"/>
  <c r="F818" i="3"/>
  <c r="J888" i="8"/>
  <c r="K888" i="8"/>
  <c r="I307" i="3"/>
  <c r="J307" i="3"/>
  <c r="H307" i="3"/>
  <c r="K307" i="3"/>
  <c r="F307" i="3"/>
  <c r="K651" i="3"/>
  <c r="F651" i="3"/>
  <c r="H651" i="3"/>
  <c r="J651" i="3"/>
  <c r="I651" i="3"/>
  <c r="K235" i="3"/>
  <c r="F235" i="3"/>
  <c r="J235" i="3"/>
  <c r="I235" i="3"/>
  <c r="H235" i="3"/>
  <c r="H279" i="3"/>
  <c r="I279" i="3"/>
  <c r="J279" i="3"/>
  <c r="K279" i="3"/>
  <c r="F279" i="3"/>
  <c r="J289" i="3"/>
  <c r="I289" i="3"/>
  <c r="H289" i="3"/>
  <c r="F289" i="3"/>
  <c r="K289" i="3"/>
  <c r="I239" i="3"/>
  <c r="K239" i="3"/>
  <c r="J239" i="3"/>
  <c r="F239" i="3"/>
  <c r="H239" i="3"/>
  <c r="I410" i="3"/>
  <c r="F410" i="3"/>
  <c r="H410" i="3"/>
  <c r="K410" i="3"/>
  <c r="J410" i="3"/>
  <c r="K378" i="3"/>
  <c r="H378" i="3"/>
  <c r="F378" i="3"/>
  <c r="I378" i="3"/>
  <c r="J378" i="3"/>
  <c r="K886" i="8"/>
  <c r="J886" i="8"/>
  <c r="K966" i="8"/>
  <c r="J966" i="8"/>
  <c r="K807" i="3"/>
  <c r="I807" i="3"/>
  <c r="J807" i="3"/>
  <c r="F807" i="3"/>
  <c r="H807" i="3"/>
  <c r="K813" i="8"/>
  <c r="J813" i="8"/>
  <c r="K719" i="8"/>
  <c r="J719" i="8"/>
  <c r="J926" i="8"/>
  <c r="K926" i="8"/>
  <c r="K760" i="8"/>
  <c r="J760" i="8"/>
  <c r="K646" i="3"/>
  <c r="J646" i="3"/>
  <c r="I646" i="3"/>
  <c r="H646" i="3"/>
  <c r="F646" i="3"/>
  <c r="I776" i="3"/>
  <c r="H776" i="3"/>
  <c r="K776" i="3"/>
  <c r="J776" i="3"/>
  <c r="F776" i="3"/>
  <c r="K812" i="8"/>
  <c r="J812" i="8"/>
  <c r="K771" i="8"/>
  <c r="J771" i="8"/>
  <c r="J756" i="8"/>
  <c r="K756" i="8"/>
  <c r="I330" i="3"/>
  <c r="K330" i="3"/>
  <c r="H330" i="3"/>
  <c r="F330" i="3"/>
  <c r="J330" i="3"/>
  <c r="K628" i="3"/>
  <c r="H628" i="3"/>
  <c r="J628" i="3"/>
  <c r="F628" i="3"/>
  <c r="I628" i="3"/>
  <c r="H798" i="3"/>
  <c r="F798" i="3"/>
  <c r="K798" i="3"/>
  <c r="J798" i="3"/>
  <c r="I798" i="3"/>
  <c r="K578" i="3"/>
  <c r="I578" i="3"/>
  <c r="H578" i="3"/>
  <c r="F578" i="3"/>
  <c r="J578" i="3"/>
  <c r="K305" i="3"/>
  <c r="I305" i="3"/>
  <c r="H305" i="3"/>
  <c r="J305" i="3"/>
  <c r="F305" i="3"/>
  <c r="I588" i="3"/>
  <c r="F588" i="3"/>
  <c r="K588" i="3"/>
  <c r="J588" i="3"/>
  <c r="H588" i="3"/>
  <c r="F496" i="3"/>
  <c r="K496" i="3"/>
  <c r="I496" i="3"/>
  <c r="J496" i="3"/>
  <c r="H496" i="3"/>
  <c r="J863" i="8"/>
  <c r="K863" i="8"/>
  <c r="H930" i="3"/>
  <c r="F930" i="3"/>
  <c r="J930" i="3"/>
  <c r="I930" i="3"/>
  <c r="K930" i="3"/>
  <c r="H681" i="3"/>
  <c r="J681" i="3"/>
  <c r="K681" i="3"/>
  <c r="I681" i="3"/>
  <c r="F681" i="3"/>
  <c r="J872" i="8"/>
  <c r="K872" i="8"/>
  <c r="I579" i="3"/>
  <c r="J579" i="3"/>
  <c r="K579" i="3"/>
  <c r="H579" i="3"/>
  <c r="F579" i="3"/>
  <c r="J657" i="3"/>
  <c r="H657" i="3"/>
  <c r="I657" i="3"/>
  <c r="K657" i="3"/>
  <c r="F657" i="3"/>
  <c r="I481" i="3"/>
  <c r="H481" i="3"/>
  <c r="K481" i="3"/>
  <c r="J481" i="3"/>
  <c r="F481" i="3"/>
  <c r="J867" i="3"/>
  <c r="F867" i="3"/>
  <c r="I867" i="3"/>
  <c r="H867" i="3"/>
  <c r="K867" i="3"/>
  <c r="I982" i="3"/>
  <c r="F982" i="3"/>
  <c r="H982" i="3"/>
  <c r="K982" i="3"/>
  <c r="J982" i="3"/>
  <c r="H608" i="3"/>
  <c r="I608" i="3"/>
  <c r="J608" i="3"/>
  <c r="K608" i="3"/>
  <c r="F608" i="3"/>
  <c r="K499" i="3"/>
  <c r="J499" i="3"/>
  <c r="F499" i="3"/>
  <c r="I499" i="3"/>
  <c r="H499" i="3"/>
  <c r="J619" i="3"/>
  <c r="H619" i="3"/>
  <c r="I619" i="3"/>
  <c r="K619" i="3"/>
  <c r="F619" i="3"/>
  <c r="J298" i="3"/>
  <c r="H298" i="3"/>
  <c r="I298" i="3"/>
  <c r="F298" i="3"/>
  <c r="K298" i="3"/>
  <c r="J523" i="3"/>
  <c r="H523" i="3"/>
  <c r="F523" i="3"/>
  <c r="I523" i="3"/>
  <c r="K523" i="3"/>
  <c r="K749" i="8"/>
  <c r="J749" i="8"/>
  <c r="K764" i="8"/>
  <c r="J764" i="8"/>
  <c r="K847" i="3"/>
  <c r="I847" i="3"/>
  <c r="J847" i="3"/>
  <c r="H847" i="3"/>
  <c r="F847" i="3"/>
  <c r="I443" i="3"/>
  <c r="J443" i="3"/>
  <c r="F443" i="3"/>
  <c r="K443" i="3"/>
  <c r="H443" i="3"/>
  <c r="K429" i="3"/>
  <c r="F429" i="3"/>
  <c r="J429" i="3"/>
  <c r="I429" i="3"/>
  <c r="H429" i="3"/>
  <c r="K796" i="8"/>
  <c r="J796" i="8"/>
  <c r="H320" i="3"/>
  <c r="J320" i="3"/>
  <c r="F320" i="3"/>
  <c r="K320" i="3"/>
  <c r="I320" i="3"/>
  <c r="K960" i="8"/>
  <c r="J960" i="8"/>
  <c r="K849" i="8"/>
  <c r="J849" i="8"/>
  <c r="K881" i="8"/>
  <c r="J881" i="8"/>
  <c r="I704" i="3"/>
  <c r="J704" i="3"/>
  <c r="K704" i="3"/>
  <c r="F704" i="3"/>
  <c r="H704" i="3"/>
  <c r="J978" i="8"/>
  <c r="K978" i="8"/>
  <c r="K958" i="8"/>
  <c r="J958" i="8"/>
  <c r="F382" i="3"/>
  <c r="H382" i="3"/>
  <c r="I382" i="3"/>
  <c r="K382" i="3"/>
  <c r="J382" i="3"/>
  <c r="K825" i="8"/>
  <c r="J825" i="8"/>
  <c r="K935" i="8"/>
  <c r="J935" i="8"/>
  <c r="K948" i="8"/>
  <c r="J948" i="8"/>
  <c r="K968" i="8"/>
  <c r="J968" i="8"/>
  <c r="K911" i="8"/>
  <c r="J911" i="8"/>
  <c r="J826" i="8"/>
  <c r="K826" i="8"/>
  <c r="K436" i="3"/>
  <c r="J436" i="3"/>
  <c r="H436" i="3"/>
  <c r="F436" i="3"/>
  <c r="I436" i="3"/>
  <c r="J225" i="3"/>
  <c r="H225" i="3"/>
  <c r="K225" i="3"/>
  <c r="I225" i="3"/>
  <c r="F225" i="3"/>
  <c r="I265" i="3"/>
  <c r="F265" i="3"/>
  <c r="K265" i="3"/>
  <c r="J265" i="3"/>
  <c r="H265" i="3"/>
  <c r="J292" i="3"/>
  <c r="K292" i="3"/>
  <c r="I292" i="3"/>
  <c r="H292" i="3"/>
  <c r="F292" i="3"/>
  <c r="K274" i="3"/>
  <c r="F274" i="3"/>
  <c r="I274" i="3"/>
  <c r="J274" i="3"/>
  <c r="H274" i="3"/>
  <c r="I273" i="3"/>
  <c r="H273" i="3"/>
  <c r="F273" i="3"/>
  <c r="K273" i="3"/>
  <c r="J273" i="3"/>
  <c r="K776" i="8"/>
  <c r="J776" i="8"/>
  <c r="F539" i="3"/>
  <c r="I539" i="3"/>
  <c r="H539" i="3"/>
  <c r="K539" i="3"/>
  <c r="J539" i="3"/>
  <c r="J949" i="8"/>
  <c r="K949" i="8"/>
  <c r="K964" i="8"/>
  <c r="J964" i="8"/>
  <c r="J750" i="8"/>
  <c r="K750" i="8"/>
  <c r="I956" i="3"/>
  <c r="J956" i="3"/>
  <c r="K956" i="3"/>
  <c r="F956" i="3"/>
  <c r="H956" i="3"/>
  <c r="J889" i="8"/>
  <c r="K889" i="8"/>
  <c r="K950" i="8"/>
  <c r="J950" i="8"/>
  <c r="J894" i="8"/>
  <c r="K894" i="8"/>
  <c r="I377" i="3"/>
  <c r="K377" i="3"/>
  <c r="F377" i="3"/>
  <c r="H377" i="3"/>
  <c r="J377" i="3"/>
  <c r="I673" i="3"/>
  <c r="J673" i="3"/>
  <c r="H673" i="3"/>
  <c r="F673" i="3"/>
  <c r="K673" i="3"/>
  <c r="H668" i="3"/>
  <c r="F668" i="3"/>
  <c r="J668" i="3"/>
  <c r="K668" i="3"/>
  <c r="I668" i="3"/>
  <c r="J447" i="3"/>
  <c r="K447" i="3"/>
  <c r="I447" i="3"/>
  <c r="H447" i="3"/>
  <c r="F447" i="3"/>
  <c r="J701" i="8"/>
  <c r="K701" i="8"/>
  <c r="F749" i="3"/>
  <c r="H749" i="3"/>
  <c r="K749" i="3"/>
  <c r="I749" i="3"/>
  <c r="J749" i="3"/>
  <c r="J994" i="8"/>
  <c r="K994" i="8"/>
  <c r="F616" i="3"/>
  <c r="K616" i="3"/>
  <c r="J616" i="3"/>
  <c r="I616" i="3"/>
  <c r="H616" i="3"/>
  <c r="K707" i="8"/>
  <c r="J707" i="8"/>
  <c r="I710" i="3"/>
  <c r="H710" i="3"/>
  <c r="K710" i="3"/>
  <c r="J710" i="3"/>
  <c r="F710" i="3"/>
  <c r="I283" i="3"/>
  <c r="K283" i="3"/>
  <c r="J283" i="3"/>
  <c r="F283" i="3"/>
  <c r="H283" i="3"/>
  <c r="F266" i="3"/>
  <c r="I266" i="3"/>
  <c r="J266" i="3"/>
  <c r="H266" i="3"/>
  <c r="K266" i="3"/>
  <c r="J249" i="3"/>
  <c r="K249" i="3"/>
  <c r="I249" i="3"/>
  <c r="F249" i="3"/>
  <c r="H249" i="3"/>
  <c r="K262" i="3"/>
  <c r="H262" i="3"/>
  <c r="I262" i="3"/>
  <c r="F262" i="3"/>
  <c r="J262" i="3"/>
  <c r="J402" i="3"/>
  <c r="F402" i="3"/>
  <c r="I402" i="3"/>
  <c r="K402" i="3"/>
  <c r="H402" i="3"/>
  <c r="K589" i="3"/>
  <c r="I589" i="3"/>
  <c r="F589" i="3"/>
  <c r="J589" i="3"/>
  <c r="H589" i="3"/>
  <c r="K465" i="3"/>
  <c r="I465" i="3"/>
  <c r="H465" i="3"/>
  <c r="F465" i="3"/>
  <c r="J465" i="3"/>
  <c r="K930" i="8"/>
  <c r="J930" i="8"/>
  <c r="J947" i="8"/>
  <c r="K947" i="8"/>
  <c r="J906" i="3"/>
  <c r="I906" i="3"/>
  <c r="H906" i="3"/>
  <c r="K906" i="3"/>
  <c r="F906" i="3"/>
  <c r="K787" i="8"/>
  <c r="J787" i="8"/>
  <c r="K880" i="8"/>
  <c r="J880" i="8"/>
  <c r="K837" i="8"/>
  <c r="J837" i="8"/>
  <c r="K313" i="3"/>
  <c r="J313" i="3"/>
  <c r="H313" i="3"/>
  <c r="I313" i="3"/>
  <c r="F313" i="3"/>
  <c r="J454" i="3"/>
  <c r="I454" i="3"/>
  <c r="H454" i="3"/>
  <c r="F454" i="3"/>
  <c r="K454" i="3"/>
  <c r="J754" i="3"/>
  <c r="I754" i="3"/>
  <c r="K754" i="3"/>
  <c r="F754" i="3"/>
  <c r="H754" i="3"/>
  <c r="J956" i="8"/>
  <c r="K956" i="8"/>
  <c r="K977" i="3"/>
  <c r="F977" i="3"/>
  <c r="J977" i="3"/>
  <c r="H977" i="3"/>
  <c r="I977" i="3"/>
  <c r="J434" i="3"/>
  <c r="F434" i="3"/>
  <c r="I434" i="3"/>
  <c r="K434" i="3"/>
  <c r="H434" i="3"/>
  <c r="K703" i="8"/>
  <c r="J703" i="8"/>
  <c r="J772" i="8"/>
  <c r="K772" i="8"/>
  <c r="K756" i="3"/>
  <c r="H756" i="3"/>
  <c r="F756" i="3"/>
  <c r="I756" i="3"/>
  <c r="J756" i="3"/>
  <c r="K728" i="8"/>
  <c r="J728" i="8"/>
  <c r="J507" i="3"/>
  <c r="F507" i="3"/>
  <c r="H507" i="3"/>
  <c r="I507" i="3"/>
  <c r="K507" i="3"/>
  <c r="F770" i="3"/>
  <c r="H770" i="3"/>
  <c r="I770" i="3"/>
  <c r="J770" i="3"/>
  <c r="K770" i="3"/>
  <c r="J641" i="3"/>
  <c r="H641" i="3"/>
  <c r="K641" i="3"/>
  <c r="F641" i="3"/>
  <c r="I641" i="3"/>
  <c r="I520" i="3"/>
  <c r="J520" i="3"/>
  <c r="F520" i="3"/>
  <c r="H520" i="3"/>
  <c r="K520" i="3"/>
  <c r="J575" i="3"/>
  <c r="K575" i="3"/>
  <c r="I575" i="3"/>
  <c r="F575" i="3"/>
  <c r="H575" i="3"/>
  <c r="K640" i="3"/>
  <c r="F640" i="3"/>
  <c r="I640" i="3"/>
  <c r="J640" i="3"/>
  <c r="H640" i="3"/>
  <c r="K788" i="3"/>
  <c r="H788" i="3"/>
  <c r="F788" i="3"/>
  <c r="J788" i="3"/>
  <c r="I788" i="3"/>
  <c r="J297" i="3"/>
  <c r="H297" i="3"/>
  <c r="K297" i="3"/>
  <c r="I297" i="3"/>
  <c r="F297" i="3"/>
  <c r="J800" i="3"/>
  <c r="F800" i="3"/>
  <c r="K800" i="3"/>
  <c r="H800" i="3"/>
  <c r="I800" i="3"/>
  <c r="K600" i="3"/>
  <c r="F600" i="3"/>
  <c r="I600" i="3"/>
  <c r="H600" i="3"/>
  <c r="J600" i="3"/>
  <c r="K630" i="3"/>
  <c r="F630" i="3"/>
  <c r="H630" i="3"/>
  <c r="I630" i="3"/>
  <c r="J630" i="3"/>
  <c r="K445" i="3"/>
  <c r="F445" i="3"/>
  <c r="J445" i="3"/>
  <c r="I445" i="3"/>
  <c r="H445" i="3"/>
  <c r="K799" i="8"/>
  <c r="J799" i="8"/>
  <c r="J908" i="8"/>
  <c r="K908" i="8"/>
  <c r="J861" i="8"/>
  <c r="K861" i="8"/>
  <c r="I395" i="3"/>
  <c r="K395" i="3"/>
  <c r="H395" i="3"/>
  <c r="F395" i="3"/>
  <c r="J395" i="3"/>
  <c r="J808" i="8"/>
  <c r="K808" i="8"/>
  <c r="J870" i="8"/>
  <c r="K870" i="8"/>
  <c r="K697" i="8"/>
  <c r="J697" i="8"/>
  <c r="J695" i="8"/>
  <c r="K695" i="8"/>
  <c r="J818" i="8"/>
  <c r="K818" i="8"/>
  <c r="K995" i="8"/>
  <c r="J995" i="8"/>
  <c r="K900" i="3"/>
  <c r="F900" i="3"/>
  <c r="I900" i="3"/>
  <c r="J900" i="3"/>
  <c r="H900" i="3"/>
  <c r="J293" i="3"/>
  <c r="F293" i="3"/>
  <c r="K293" i="3"/>
  <c r="H293" i="3"/>
  <c r="I293" i="3"/>
  <c r="F898" i="3"/>
  <c r="H898" i="3"/>
  <c r="I898" i="3"/>
  <c r="K898" i="3"/>
  <c r="J898" i="3"/>
  <c r="I771" i="3"/>
  <c r="J771" i="3"/>
  <c r="F771" i="3"/>
  <c r="H771" i="3"/>
  <c r="K771" i="3"/>
  <c r="K810" i="8"/>
  <c r="J810" i="8"/>
  <c r="K995" i="3"/>
  <c r="F995" i="3"/>
  <c r="I995" i="3"/>
  <c r="H995" i="3"/>
  <c r="J995" i="3"/>
  <c r="K325" i="3"/>
  <c r="J325" i="3"/>
  <c r="H325" i="3"/>
  <c r="I325" i="3"/>
  <c r="F325" i="3"/>
  <c r="K816" i="8"/>
  <c r="J816" i="8"/>
  <c r="J713" i="8"/>
  <c r="K713" i="8"/>
  <c r="J472" i="3"/>
  <c r="I472" i="3"/>
  <c r="H472" i="3"/>
  <c r="F472" i="3"/>
  <c r="K472" i="3"/>
  <c r="I592" i="3"/>
  <c r="K592" i="3"/>
  <c r="J592" i="3"/>
  <c r="F592" i="3"/>
  <c r="H592" i="3"/>
  <c r="I288" i="3"/>
  <c r="K288" i="3"/>
  <c r="H288" i="3"/>
  <c r="F288" i="3"/>
  <c r="J288" i="3"/>
  <c r="J246" i="3"/>
  <c r="H246" i="3"/>
  <c r="I246" i="3"/>
  <c r="F246" i="3"/>
  <c r="K246" i="3"/>
  <c r="H280" i="3"/>
  <c r="F280" i="3"/>
  <c r="I280" i="3"/>
  <c r="J280" i="3"/>
  <c r="K280" i="3"/>
  <c r="J257" i="3"/>
  <c r="K257" i="3"/>
  <c r="I257" i="3"/>
  <c r="H257" i="3"/>
  <c r="F257" i="3"/>
  <c r="K693" i="8"/>
  <c r="J693" i="8"/>
  <c r="I476" i="3"/>
  <c r="K476" i="3"/>
  <c r="J476" i="3"/>
  <c r="F476" i="3"/>
  <c r="H476" i="3"/>
  <c r="J987" i="8"/>
  <c r="K987" i="8"/>
  <c r="J730" i="8"/>
  <c r="K730" i="8"/>
  <c r="J824" i="8"/>
  <c r="K824" i="8"/>
  <c r="K935" i="3"/>
  <c r="H935" i="3"/>
  <c r="F935" i="3"/>
  <c r="J935" i="3"/>
  <c r="I935" i="3"/>
  <c r="K356" i="3"/>
  <c r="I356" i="3"/>
  <c r="F356" i="3"/>
  <c r="H356" i="3"/>
  <c r="J356" i="3"/>
  <c r="K980" i="8"/>
  <c r="J980" i="8"/>
  <c r="J711" i="8"/>
  <c r="K711" i="8"/>
  <c r="J354" i="3"/>
  <c r="K354" i="3"/>
  <c r="F354" i="3"/>
  <c r="H354" i="3"/>
  <c r="I354" i="3"/>
  <c r="K916" i="8"/>
  <c r="J916" i="8"/>
  <c r="J970" i="8"/>
  <c r="K970" i="8"/>
  <c r="J983" i="8"/>
  <c r="K983" i="8"/>
  <c r="K728" i="3"/>
  <c r="J728" i="3"/>
  <c r="F728" i="3"/>
  <c r="H728" i="3"/>
  <c r="I728" i="3"/>
  <c r="K973" i="8"/>
  <c r="J973" i="8"/>
  <c r="K962" i="3"/>
  <c r="I962" i="3"/>
  <c r="F962" i="3"/>
  <c r="J962" i="3"/>
  <c r="H962" i="3"/>
  <c r="J655" i="3"/>
  <c r="F655" i="3"/>
  <c r="K655" i="3"/>
  <c r="I655" i="3"/>
  <c r="H655" i="3"/>
  <c r="K723" i="8"/>
  <c r="J723" i="8"/>
  <c r="J357" i="3"/>
  <c r="H357" i="3"/>
  <c r="K357" i="3"/>
  <c r="F357" i="3"/>
  <c r="I357" i="3"/>
  <c r="J769" i="8"/>
  <c r="K769" i="8"/>
  <c r="K899" i="8"/>
  <c r="J899" i="8"/>
  <c r="J734" i="8"/>
  <c r="K734" i="8"/>
  <c r="K788" i="8"/>
  <c r="J788" i="8"/>
  <c r="J864" i="3"/>
  <c r="K864" i="3"/>
  <c r="F864" i="3"/>
  <c r="H864" i="3"/>
  <c r="I864" i="3"/>
  <c r="K360" i="3"/>
  <c r="I360" i="3"/>
  <c r="F360" i="3"/>
  <c r="J360" i="3"/>
  <c r="H360" i="3"/>
  <c r="I904" i="3"/>
  <c r="F904" i="3"/>
  <c r="H904" i="3"/>
  <c r="K904" i="3"/>
  <c r="J904" i="3"/>
  <c r="K426" i="3"/>
  <c r="I426" i="3"/>
  <c r="F426" i="3"/>
  <c r="H426" i="3"/>
  <c r="J426" i="3"/>
  <c r="J275" i="3"/>
  <c r="F275" i="3"/>
  <c r="K275" i="3"/>
  <c r="I275" i="3"/>
  <c r="H275" i="3"/>
  <c r="J255" i="3"/>
  <c r="F255" i="3"/>
  <c r="H255" i="3"/>
  <c r="K255" i="3"/>
  <c r="I255" i="3"/>
  <c r="K284" i="3"/>
  <c r="J284" i="3"/>
  <c r="F284" i="3"/>
  <c r="I284" i="3"/>
  <c r="H284" i="3"/>
  <c r="J242" i="3"/>
  <c r="I242" i="3"/>
  <c r="H242" i="3"/>
  <c r="F242" i="3"/>
  <c r="K242" i="3"/>
  <c r="K832" i="8"/>
  <c r="J832" i="8"/>
  <c r="I971" i="3"/>
  <c r="F971" i="3"/>
  <c r="K971" i="3"/>
  <c r="J971" i="3"/>
  <c r="H971" i="3"/>
  <c r="K850" i="8"/>
  <c r="J850" i="8"/>
  <c r="J823" i="8"/>
  <c r="K823" i="8"/>
  <c r="J766" i="8"/>
  <c r="K766" i="8"/>
  <c r="I827" i="3"/>
  <c r="K827" i="3"/>
  <c r="F827" i="3"/>
  <c r="H827" i="3"/>
  <c r="J827" i="3"/>
  <c r="J731" i="8"/>
  <c r="K731" i="8"/>
  <c r="K831" i="8"/>
  <c r="J831" i="8"/>
  <c r="H880" i="3"/>
  <c r="I880" i="3"/>
  <c r="J880" i="3"/>
  <c r="F880" i="3"/>
  <c r="K880" i="3"/>
  <c r="J364" i="3"/>
  <c r="K364" i="3"/>
  <c r="I364" i="3"/>
  <c r="F364" i="3"/>
  <c r="H364" i="3"/>
  <c r="I925" i="3"/>
  <c r="F925" i="3"/>
  <c r="J925" i="3"/>
  <c r="H925" i="3"/>
  <c r="K925" i="3"/>
  <c r="J801" i="8"/>
  <c r="K801" i="8"/>
  <c r="K885" i="3"/>
  <c r="I885" i="3"/>
  <c r="H885" i="3"/>
  <c r="F885" i="3"/>
  <c r="J885" i="3"/>
  <c r="K895" i="3"/>
  <c r="J895" i="3"/>
  <c r="H895" i="3"/>
  <c r="I895" i="3"/>
  <c r="F895" i="3"/>
  <c r="K782" i="8"/>
  <c r="J782" i="8"/>
  <c r="J815" i="3"/>
  <c r="F815" i="3"/>
  <c r="I815" i="3"/>
  <c r="K815" i="3"/>
  <c r="H815" i="3"/>
  <c r="J396" i="3"/>
  <c r="I396" i="3"/>
  <c r="H396" i="3"/>
  <c r="F396" i="3"/>
  <c r="K396" i="3"/>
  <c r="K876" i="8"/>
  <c r="J876" i="8"/>
  <c r="I752" i="3"/>
  <c r="K752" i="3"/>
  <c r="F752" i="3"/>
  <c r="H752" i="3"/>
  <c r="J752" i="3"/>
  <c r="I240" i="3"/>
  <c r="J240" i="3"/>
  <c r="F240" i="3"/>
  <c r="H240" i="3"/>
  <c r="K240" i="3"/>
  <c r="J291" i="3"/>
  <c r="I291" i="3"/>
  <c r="H291" i="3"/>
  <c r="F291" i="3"/>
  <c r="K291" i="3"/>
  <c r="J285" i="3"/>
  <c r="K285" i="3"/>
  <c r="H285" i="3"/>
  <c r="I285" i="3"/>
  <c r="F285" i="3"/>
  <c r="K238" i="3"/>
  <c r="I238" i="3"/>
  <c r="J238" i="3"/>
  <c r="F238" i="3"/>
  <c r="H238" i="3"/>
  <c r="J253" i="3"/>
  <c r="K253" i="3"/>
  <c r="H253" i="3"/>
  <c r="I253" i="3"/>
  <c r="F253" i="3"/>
  <c r="I355" i="3"/>
  <c r="K355" i="3"/>
  <c r="F355" i="3"/>
  <c r="J355" i="3"/>
  <c r="H355" i="3"/>
  <c r="J805" i="8"/>
  <c r="K805" i="8"/>
  <c r="K990" i="8"/>
  <c r="J990" i="8"/>
  <c r="K306" i="3"/>
  <c r="J306" i="3"/>
  <c r="F306" i="3"/>
  <c r="H306" i="3"/>
  <c r="I306" i="3"/>
  <c r="K817" i="8"/>
  <c r="J817" i="8"/>
  <c r="J708" i="8"/>
  <c r="K708" i="8"/>
  <c r="K875" i="8"/>
  <c r="J875" i="8"/>
  <c r="J300" i="3"/>
  <c r="K300" i="3"/>
  <c r="F300" i="3"/>
  <c r="I300" i="3"/>
  <c r="H300" i="3"/>
  <c r="I603" i="3"/>
  <c r="J603" i="3"/>
  <c r="K603" i="3"/>
  <c r="F603" i="3"/>
  <c r="H603" i="3"/>
  <c r="J726" i="8"/>
  <c r="K726" i="8"/>
  <c r="K722" i="8"/>
  <c r="J722" i="8"/>
  <c r="K917" i="8"/>
  <c r="J917" i="8"/>
  <c r="K885" i="8"/>
  <c r="J885" i="8"/>
  <c r="I692" i="3"/>
  <c r="J692" i="3"/>
  <c r="K692" i="3"/>
  <c r="F692" i="3"/>
  <c r="H692" i="3"/>
  <c r="K936" i="3"/>
  <c r="F936" i="3"/>
  <c r="H936" i="3"/>
  <c r="I936" i="3"/>
  <c r="J936" i="3"/>
  <c r="J996" i="8"/>
  <c r="K996" i="8"/>
  <c r="K334" i="3"/>
  <c r="F334" i="3"/>
  <c r="J334" i="3"/>
  <c r="H334" i="3"/>
  <c r="I334" i="3"/>
  <c r="J741" i="8"/>
  <c r="K741" i="8"/>
  <c r="N993" i="2"/>
  <c r="H999" i="3"/>
  <c r="F999" i="3"/>
  <c r="K999" i="3"/>
  <c r="J999" i="3"/>
  <c r="I999" i="3"/>
  <c r="O993" i="2"/>
  <c r="K841" i="3"/>
  <c r="H841" i="3"/>
  <c r="I841" i="3"/>
  <c r="F841" i="3"/>
  <c r="J841" i="3"/>
  <c r="J933" i="8"/>
  <c r="K933" i="8"/>
  <c r="I466" i="3"/>
  <c r="F466" i="3"/>
  <c r="K466" i="3"/>
  <c r="J466" i="3"/>
  <c r="H466" i="3"/>
  <c r="I469" i="3"/>
  <c r="F469" i="3"/>
  <c r="K469" i="3"/>
  <c r="J469" i="3"/>
  <c r="H469" i="3"/>
  <c r="K367" i="3"/>
  <c r="I367" i="3"/>
  <c r="F367" i="3"/>
  <c r="J367" i="3"/>
  <c r="H367" i="3"/>
  <c r="I725" i="3"/>
  <c r="F725" i="3"/>
  <c r="H725" i="3"/>
  <c r="J725" i="3"/>
  <c r="K725" i="3"/>
  <c r="I371" i="3"/>
  <c r="F371" i="3"/>
  <c r="H371" i="3"/>
  <c r="K371" i="3"/>
  <c r="J371" i="3"/>
  <c r="K463" i="3"/>
  <c r="F463" i="3"/>
  <c r="I463" i="3"/>
  <c r="H463" i="3"/>
  <c r="J463" i="3"/>
  <c r="J538" i="3"/>
  <c r="F538" i="3"/>
  <c r="H538" i="3"/>
  <c r="I538" i="3"/>
  <c r="K538" i="3"/>
  <c r="F940" i="3"/>
  <c r="J940" i="3"/>
  <c r="I940" i="3"/>
  <c r="H940" i="3"/>
  <c r="K940" i="3"/>
  <c r="I593" i="3"/>
  <c r="J593" i="3"/>
  <c r="H593" i="3"/>
  <c r="K593" i="3"/>
  <c r="F593" i="3"/>
  <c r="K991" i="8"/>
  <c r="J991" i="8"/>
  <c r="K891" i="8"/>
  <c r="J891" i="8"/>
  <c r="K401" i="3"/>
  <c r="I401" i="3"/>
  <c r="H401" i="3"/>
  <c r="J401" i="3"/>
  <c r="F401" i="3"/>
  <c r="K232" i="3"/>
  <c r="I232" i="3"/>
  <c r="F232" i="3"/>
  <c r="J232" i="3"/>
  <c r="H232" i="3"/>
  <c r="J230" i="3"/>
  <c r="K230" i="3"/>
  <c r="I230" i="3"/>
  <c r="H230" i="3"/>
  <c r="F230" i="3"/>
  <c r="K287" i="3"/>
  <c r="J287" i="3"/>
  <c r="H287" i="3"/>
  <c r="F287" i="3"/>
  <c r="I287" i="3"/>
  <c r="J256" i="3"/>
  <c r="K256" i="3"/>
  <c r="I256" i="3"/>
  <c r="F256" i="3"/>
  <c r="H256" i="3"/>
  <c r="J604" i="3"/>
  <c r="K604" i="3"/>
  <c r="I604" i="3"/>
  <c r="H604" i="3"/>
  <c r="F604" i="3"/>
  <c r="J856" i="8"/>
  <c r="K856" i="8"/>
  <c r="J845" i="8"/>
  <c r="K845" i="8"/>
  <c r="K858" i="8"/>
  <c r="J858" i="8"/>
  <c r="J615" i="3"/>
  <c r="K615" i="3"/>
  <c r="I615" i="3"/>
  <c r="H615" i="3"/>
  <c r="F615" i="3"/>
  <c r="I391" i="3"/>
  <c r="F391" i="3"/>
  <c r="J391" i="3"/>
  <c r="H391" i="3"/>
  <c r="K391" i="3"/>
  <c r="K910" i="8"/>
  <c r="J910" i="8"/>
  <c r="K706" i="8"/>
  <c r="J706" i="8"/>
  <c r="I846" i="3"/>
  <c r="K846" i="3"/>
  <c r="F846" i="3"/>
  <c r="H846" i="3"/>
  <c r="J846" i="3"/>
  <c r="K986" i="3"/>
  <c r="F986" i="3"/>
  <c r="H986" i="3"/>
  <c r="J986" i="3"/>
  <c r="I986" i="3"/>
  <c r="J815" i="8"/>
  <c r="K815" i="8"/>
  <c r="F901" i="3"/>
  <c r="I901" i="3"/>
  <c r="J901" i="3"/>
  <c r="H901" i="3"/>
  <c r="K901" i="3"/>
  <c r="J841" i="8"/>
  <c r="K841" i="8"/>
  <c r="I572" i="3"/>
  <c r="J572" i="3"/>
  <c r="H572" i="3"/>
  <c r="K572" i="3"/>
  <c r="F572" i="3"/>
  <c r="J976" i="3"/>
  <c r="I976" i="3"/>
  <c r="H976" i="3"/>
  <c r="F976" i="3"/>
  <c r="K976" i="3"/>
  <c r="J327" i="3"/>
  <c r="K327" i="3"/>
  <c r="I327" i="3"/>
  <c r="F327" i="3"/>
  <c r="H327" i="3"/>
  <c r="J914" i="8"/>
  <c r="K914" i="8"/>
  <c r="K879" i="8"/>
  <c r="J879" i="8"/>
  <c r="I411" i="3"/>
  <c r="K411" i="3"/>
  <c r="J411" i="3"/>
  <c r="H411" i="3"/>
  <c r="F411" i="3"/>
  <c r="J620" i="3"/>
  <c r="F620" i="3"/>
  <c r="K620" i="3"/>
  <c r="H620" i="3"/>
  <c r="I620" i="3"/>
  <c r="K992" i="8"/>
  <c r="J992" i="8"/>
  <c r="I544" i="3"/>
  <c r="J544" i="3"/>
  <c r="F544" i="3"/>
  <c r="K544" i="3"/>
  <c r="H544" i="3"/>
  <c r="I921" i="3"/>
  <c r="K921" i="3"/>
  <c r="F921" i="3"/>
  <c r="J921" i="3"/>
  <c r="H921" i="3"/>
  <c r="J677" i="3"/>
  <c r="H677" i="3"/>
  <c r="I677" i="3"/>
  <c r="K677" i="3"/>
  <c r="F677" i="3"/>
  <c r="J663" i="3"/>
  <c r="K663" i="3"/>
  <c r="F663" i="3"/>
  <c r="I663" i="3"/>
  <c r="H663" i="3"/>
  <c r="J260" i="3"/>
  <c r="H260" i="3"/>
  <c r="F260" i="3"/>
  <c r="K260" i="3"/>
  <c r="I260" i="3"/>
  <c r="J278" i="3"/>
  <c r="K278" i="3"/>
  <c r="H278" i="3"/>
  <c r="I278" i="3"/>
  <c r="F278" i="3"/>
  <c r="K263" i="3"/>
  <c r="F263" i="3"/>
  <c r="J263" i="3"/>
  <c r="H263" i="3"/>
  <c r="I263" i="3"/>
  <c r="I261" i="3"/>
  <c r="H261" i="3"/>
  <c r="F261" i="3"/>
  <c r="J261" i="3"/>
  <c r="K261" i="3"/>
  <c r="K746" i="8"/>
  <c r="J746" i="8"/>
  <c r="J768" i="8"/>
  <c r="K768" i="8"/>
  <c r="K775" i="8"/>
  <c r="J775" i="8"/>
  <c r="J743" i="8"/>
  <c r="K743" i="8"/>
  <c r="J905" i="8"/>
  <c r="K905" i="8"/>
  <c r="J804" i="3"/>
  <c r="H804" i="3"/>
  <c r="F804" i="3"/>
  <c r="K804" i="3"/>
  <c r="I804" i="3"/>
  <c r="F547" i="3"/>
  <c r="H547" i="3"/>
  <c r="K547" i="3"/>
  <c r="J547" i="3"/>
  <c r="I547" i="3"/>
  <c r="K333" i="3"/>
  <c r="J333" i="3"/>
  <c r="I333" i="3"/>
  <c r="F333" i="3"/>
  <c r="H333" i="3"/>
  <c r="K537" i="3"/>
  <c r="J537" i="3"/>
  <c r="F537" i="3"/>
  <c r="I537" i="3"/>
  <c r="H537" i="3"/>
  <c r="J763" i="8"/>
  <c r="K763" i="8"/>
  <c r="J860" i="8"/>
  <c r="K860" i="8"/>
  <c r="J778" i="8"/>
  <c r="K778" i="8"/>
  <c r="I417" i="3"/>
  <c r="K417" i="3"/>
  <c r="J417" i="3"/>
  <c r="H417" i="3"/>
  <c r="F417" i="3"/>
  <c r="K863" i="3"/>
  <c r="J863" i="3"/>
  <c r="H863" i="3"/>
  <c r="I863" i="3"/>
  <c r="F863" i="3"/>
  <c r="J442" i="3"/>
  <c r="F442" i="3"/>
  <c r="H442" i="3"/>
  <c r="K442" i="3"/>
  <c r="I442" i="3"/>
  <c r="I390" i="3"/>
  <c r="K390" i="3"/>
  <c r="J390" i="3"/>
  <c r="F390" i="3"/>
  <c r="H390" i="3"/>
  <c r="J740" i="8"/>
  <c r="K740" i="8"/>
  <c r="I626" i="3"/>
  <c r="J626" i="3"/>
  <c r="H626" i="3"/>
  <c r="F626" i="3"/>
  <c r="K626" i="3"/>
  <c r="J965" i="8"/>
  <c r="K965" i="8"/>
  <c r="F909" i="3"/>
  <c r="K909" i="3"/>
  <c r="I909" i="3"/>
  <c r="H909" i="3"/>
  <c r="J909" i="3"/>
  <c r="K867" i="8"/>
  <c r="J867" i="8"/>
  <c r="J226" i="3"/>
  <c r="I226" i="3"/>
  <c r="K226" i="3"/>
  <c r="H226" i="3"/>
  <c r="F226" i="3"/>
  <c r="K258" i="3"/>
  <c r="I258" i="3"/>
  <c r="J258" i="3"/>
  <c r="F258" i="3"/>
  <c r="H258" i="3"/>
  <c r="J243" i="3"/>
  <c r="K243" i="3"/>
  <c r="F243" i="3"/>
  <c r="I243" i="3"/>
  <c r="H243" i="3"/>
  <c r="K290" i="3"/>
  <c r="F290" i="3"/>
  <c r="I290" i="3"/>
  <c r="H290" i="3"/>
  <c r="J290" i="3"/>
  <c r="K715" i="8"/>
  <c r="J715" i="8"/>
  <c r="J543" i="3"/>
  <c r="F543" i="3"/>
  <c r="I543" i="3"/>
  <c r="K543" i="3"/>
  <c r="H543" i="3"/>
  <c r="K994" i="3"/>
  <c r="H994" i="3"/>
  <c r="I994" i="3"/>
  <c r="F994" i="3"/>
  <c r="J994" i="3"/>
  <c r="K653" i="3"/>
  <c r="H653" i="3"/>
  <c r="J653" i="3"/>
  <c r="I653" i="3"/>
  <c r="F653" i="3"/>
  <c r="K827" i="8"/>
  <c r="J827" i="8"/>
  <c r="K924" i="8"/>
  <c r="J924" i="8"/>
  <c r="J727" i="8"/>
  <c r="K727" i="8"/>
  <c r="J941" i="8"/>
  <c r="K941" i="8"/>
  <c r="J929" i="8"/>
  <c r="K929" i="8"/>
  <c r="J597" i="3"/>
  <c r="F597" i="3"/>
  <c r="H597" i="3"/>
  <c r="K597" i="3"/>
  <c r="I597" i="3"/>
  <c r="I301" i="3"/>
  <c r="J301" i="3"/>
  <c r="K301" i="3"/>
  <c r="H301" i="3"/>
  <c r="F301" i="3"/>
  <c r="K413" i="3"/>
  <c r="J413" i="3"/>
  <c r="I413" i="3"/>
  <c r="H413" i="3"/>
  <c r="F413" i="3"/>
  <c r="J704" i="8"/>
  <c r="K704" i="8"/>
  <c r="J962" i="8"/>
  <c r="K962" i="8"/>
  <c r="J833" i="8"/>
  <c r="K833" i="8"/>
  <c r="H1001" i="3"/>
  <c r="O995" i="2"/>
  <c r="K1001" i="3"/>
  <c r="N995" i="2"/>
  <c r="F1001" i="3"/>
  <c r="J1001" i="3"/>
  <c r="I1001" i="3"/>
  <c r="K903" i="8"/>
  <c r="J903" i="8"/>
  <c r="J985" i="8"/>
  <c r="K985" i="8"/>
  <c r="K797" i="8"/>
  <c r="J797" i="8"/>
  <c r="J739" i="8"/>
  <c r="K739" i="8"/>
  <c r="J855" i="8"/>
  <c r="K855" i="8"/>
  <c r="K830" i="3"/>
  <c r="J830" i="3"/>
  <c r="F830" i="3"/>
  <c r="I830" i="3"/>
  <c r="H830" i="3"/>
  <c r="I397" i="3"/>
  <c r="J397" i="3"/>
  <c r="H397" i="3"/>
  <c r="K397" i="3"/>
  <c r="F397" i="3"/>
  <c r="K716" i="3"/>
  <c r="I716" i="3"/>
  <c r="F716" i="3"/>
  <c r="J716" i="3"/>
  <c r="H716" i="3"/>
  <c r="I596" i="3"/>
  <c r="K596" i="3"/>
  <c r="J596" i="3"/>
  <c r="H596" i="3"/>
  <c r="F596" i="3"/>
  <c r="F823" i="3"/>
  <c r="H823" i="3"/>
  <c r="J823" i="3"/>
  <c r="I823" i="3"/>
  <c r="K823" i="3"/>
  <c r="F595" i="3"/>
  <c r="J595" i="3"/>
  <c r="I595" i="3"/>
  <c r="H595" i="3"/>
  <c r="K595" i="3"/>
  <c r="J819" i="3"/>
  <c r="H819" i="3"/>
  <c r="K819" i="3"/>
  <c r="F819" i="3"/>
  <c r="I819" i="3"/>
  <c r="K998" i="3"/>
  <c r="J998" i="3"/>
  <c r="I998" i="3"/>
  <c r="F998" i="3"/>
  <c r="H998" i="3"/>
  <c r="K872" i="3"/>
  <c r="J872" i="3"/>
  <c r="H872" i="3"/>
  <c r="F872" i="3"/>
  <c r="I872" i="3"/>
  <c r="H428" i="3"/>
  <c r="J428" i="3"/>
  <c r="K428" i="3"/>
  <c r="I428" i="3"/>
  <c r="F428" i="3"/>
  <c r="K331" i="3"/>
  <c r="F331" i="3"/>
  <c r="J331" i="3"/>
  <c r="I331" i="3"/>
  <c r="H331" i="3"/>
  <c r="J617" i="3"/>
  <c r="H617" i="3"/>
  <c r="F617" i="3"/>
  <c r="K617" i="3"/>
  <c r="I617" i="3"/>
  <c r="J710" i="8"/>
  <c r="K710" i="8"/>
  <c r="J316" i="3"/>
  <c r="I316" i="3"/>
  <c r="F316" i="3"/>
  <c r="H316" i="3"/>
  <c r="K316" i="3"/>
  <c r="H406" i="3"/>
  <c r="I406" i="3"/>
  <c r="F406" i="3"/>
  <c r="J406" i="3"/>
  <c r="K406" i="3"/>
  <c r="J385" i="3"/>
  <c r="K385" i="3"/>
  <c r="I385" i="3"/>
  <c r="F385" i="3"/>
  <c r="H385" i="3"/>
  <c r="I368" i="3"/>
  <c r="F368" i="3"/>
  <c r="H368" i="3"/>
  <c r="K368" i="3"/>
  <c r="J368" i="3"/>
  <c r="K989" i="8"/>
  <c r="J989" i="8"/>
  <c r="K934" i="8"/>
  <c r="J934" i="8"/>
  <c r="K864" i="8"/>
  <c r="J864" i="8"/>
  <c r="J577" i="3"/>
  <c r="H577" i="3"/>
  <c r="K577" i="3"/>
  <c r="I577" i="3"/>
  <c r="F577" i="3"/>
  <c r="J383" i="3"/>
  <c r="H383" i="3"/>
  <c r="K383" i="3"/>
  <c r="I383" i="3"/>
  <c r="F383" i="3"/>
  <c r="K707" i="3"/>
  <c r="F707" i="3"/>
  <c r="J707" i="3"/>
  <c r="H707" i="3"/>
  <c r="I707" i="3"/>
  <c r="J928" i="8"/>
  <c r="K928" i="8"/>
  <c r="I886" i="3"/>
  <c r="J886" i="3"/>
  <c r="F886" i="3"/>
  <c r="H886" i="3"/>
  <c r="K886" i="3"/>
  <c r="K817" i="3"/>
  <c r="I817" i="3"/>
  <c r="J817" i="3"/>
  <c r="H817" i="3"/>
  <c r="F817" i="3"/>
  <c r="F941" i="3"/>
  <c r="K941" i="3"/>
  <c r="I941" i="3"/>
  <c r="H941" i="3"/>
  <c r="J941" i="3"/>
  <c r="F870" i="3"/>
  <c r="K870" i="3"/>
  <c r="H870" i="3"/>
  <c r="J870" i="3"/>
  <c r="I870" i="3"/>
  <c r="F979" i="3"/>
  <c r="K979" i="3"/>
  <c r="I979" i="3"/>
  <c r="H979" i="3"/>
  <c r="J979" i="3"/>
  <c r="K808" i="3"/>
  <c r="I808" i="3"/>
  <c r="J808" i="3"/>
  <c r="H808" i="3"/>
  <c r="F808" i="3"/>
  <c r="J915" i="8"/>
  <c r="K915" i="8"/>
  <c r="K940" i="8"/>
  <c r="J940" i="8"/>
  <c r="I404" i="3"/>
  <c r="J404" i="3"/>
  <c r="H404" i="3"/>
  <c r="K404" i="3"/>
  <c r="F404" i="3"/>
  <c r="K687" i="3"/>
  <c r="F687" i="3"/>
  <c r="I687" i="3"/>
  <c r="J687" i="3"/>
  <c r="H687" i="3"/>
  <c r="I894" i="3"/>
  <c r="H894" i="3"/>
  <c r="K894" i="3"/>
  <c r="F894" i="3"/>
  <c r="J894" i="3"/>
  <c r="J953" i="8"/>
  <c r="K953" i="8"/>
  <c r="K967" i="8"/>
  <c r="J967" i="8"/>
  <c r="J957" i="8"/>
  <c r="K957" i="8"/>
  <c r="J753" i="8"/>
  <c r="K753" i="8"/>
  <c r="K627" i="3"/>
  <c r="I627" i="3"/>
  <c r="F627" i="3"/>
  <c r="J627" i="3"/>
  <c r="H627" i="3"/>
  <c r="K820" i="8"/>
  <c r="J820" i="8"/>
  <c r="J738" i="8"/>
  <c r="K738" i="8"/>
  <c r="J844" i="8"/>
  <c r="K844" i="8"/>
  <c r="H561" i="3"/>
  <c r="J561" i="3"/>
  <c r="K561" i="3"/>
  <c r="I561" i="3"/>
  <c r="F561" i="3"/>
  <c r="K691" i="8"/>
  <c r="J691" i="8"/>
  <c r="J346" i="3"/>
  <c r="H346" i="3"/>
  <c r="I346" i="3"/>
  <c r="K346" i="3"/>
  <c r="F346" i="3"/>
  <c r="K302" i="3"/>
  <c r="I302" i="3"/>
  <c r="H302" i="3"/>
  <c r="F302" i="3"/>
  <c r="J302" i="3"/>
  <c r="K981" i="8"/>
  <c r="J981" i="8"/>
  <c r="K822" i="3"/>
  <c r="F822" i="3"/>
  <c r="H822" i="3"/>
  <c r="J822" i="3"/>
  <c r="I822" i="3"/>
  <c r="K897" i="3"/>
  <c r="J897" i="3"/>
  <c r="H897" i="3"/>
  <c r="I897" i="3"/>
  <c r="F897" i="3"/>
  <c r="K524" i="3"/>
  <c r="J524" i="3"/>
  <c r="I524" i="3"/>
  <c r="F524" i="3"/>
  <c r="H524" i="3"/>
  <c r="J791" i="8"/>
  <c r="K791" i="8"/>
  <c r="J799" i="3"/>
  <c r="I799" i="3"/>
  <c r="K799" i="3"/>
  <c r="F799" i="3"/>
  <c r="H799" i="3"/>
  <c r="J902" i="8"/>
  <c r="K902" i="8"/>
  <c r="J800" i="8"/>
  <c r="K800" i="8"/>
  <c r="K972" i="8"/>
  <c r="J972" i="8"/>
  <c r="F790" i="3"/>
  <c r="I790" i="3"/>
  <c r="J790" i="3"/>
  <c r="K790" i="3"/>
  <c r="H790" i="3"/>
  <c r="H352" i="3"/>
  <c r="I352" i="3"/>
  <c r="F352" i="3"/>
  <c r="J352" i="3"/>
  <c r="K352" i="3"/>
  <c r="H420" i="3"/>
  <c r="I420" i="3"/>
  <c r="J420" i="3"/>
  <c r="F420" i="3"/>
  <c r="K420" i="3"/>
  <c r="K937" i="8"/>
  <c r="J937" i="8"/>
  <c r="K901" i="8"/>
  <c r="J901" i="8"/>
  <c r="F896" i="3"/>
  <c r="I896" i="3"/>
  <c r="K896" i="3"/>
  <c r="J896" i="3"/>
  <c r="H896" i="3"/>
  <c r="I933" i="3"/>
  <c r="H933" i="3"/>
  <c r="K933" i="3"/>
  <c r="J933" i="3"/>
  <c r="F933" i="3"/>
  <c r="H954" i="3"/>
  <c r="F954" i="3"/>
  <c r="K954" i="3"/>
  <c r="I954" i="3"/>
  <c r="J954" i="3"/>
  <c r="I392" i="3"/>
  <c r="H392" i="3"/>
  <c r="K392" i="3"/>
  <c r="J392" i="3"/>
  <c r="F392" i="3"/>
  <c r="K379" i="3"/>
  <c r="F379" i="3"/>
  <c r="H379" i="3"/>
  <c r="I379" i="3"/>
  <c r="J379" i="3"/>
  <c r="F373" i="3"/>
  <c r="H373" i="3"/>
  <c r="K373" i="3"/>
  <c r="J373" i="3"/>
  <c r="I373" i="3"/>
  <c r="I810" i="3"/>
  <c r="J810" i="3"/>
  <c r="H810" i="3"/>
  <c r="F810" i="3"/>
  <c r="K810" i="3"/>
  <c r="K732" i="3"/>
  <c r="J732" i="3"/>
  <c r="H732" i="3"/>
  <c r="I732" i="3"/>
  <c r="F732" i="3"/>
  <c r="K633" i="3"/>
  <c r="I633" i="3"/>
  <c r="F633" i="3"/>
  <c r="J633" i="3"/>
  <c r="H633" i="3"/>
  <c r="I548" i="3"/>
  <c r="F548" i="3"/>
  <c r="J548" i="3"/>
  <c r="H548" i="3"/>
  <c r="K548" i="3"/>
  <c r="I467" i="3"/>
  <c r="K467" i="3"/>
  <c r="F467" i="3"/>
  <c r="J467" i="3"/>
  <c r="H467" i="3"/>
  <c r="K329" i="3"/>
  <c r="F329" i="3"/>
  <c r="J329" i="3"/>
  <c r="H329" i="3"/>
  <c r="I329" i="3"/>
  <c r="K741" i="3"/>
  <c r="F741" i="3"/>
  <c r="J741" i="3"/>
  <c r="H741" i="3"/>
  <c r="I741" i="3"/>
  <c r="F422" i="3"/>
  <c r="J422" i="3"/>
  <c r="I422" i="3"/>
  <c r="H422" i="3"/>
  <c r="K422" i="3"/>
  <c r="J985" i="3"/>
  <c r="H985" i="3"/>
  <c r="F985" i="3"/>
  <c r="I985" i="3"/>
  <c r="K985" i="3"/>
  <c r="H565" i="3"/>
  <c r="F565" i="3"/>
  <c r="I565" i="3"/>
  <c r="K565" i="3"/>
  <c r="J565" i="3"/>
  <c r="I813" i="3"/>
  <c r="F813" i="3"/>
  <c r="H813" i="3"/>
  <c r="K813" i="3"/>
  <c r="J813" i="3"/>
  <c r="J448" i="3"/>
  <c r="F448" i="3"/>
  <c r="H448" i="3"/>
  <c r="K448" i="3"/>
  <c r="I448" i="3"/>
  <c r="J654" i="3"/>
  <c r="I654" i="3"/>
  <c r="H654" i="3"/>
  <c r="F654" i="3"/>
  <c r="K654" i="3"/>
  <c r="I918" i="3"/>
  <c r="H918" i="3"/>
  <c r="F918" i="3"/>
  <c r="K918" i="3"/>
  <c r="J918" i="3"/>
  <c r="H968" i="3"/>
  <c r="K968" i="3"/>
  <c r="F968" i="3"/>
  <c r="J968" i="3"/>
  <c r="I968" i="3"/>
  <c r="J414" i="3"/>
  <c r="K414" i="3"/>
  <c r="H414" i="3"/>
  <c r="I414" i="3"/>
  <c r="F414" i="3"/>
  <c r="J781" i="3"/>
  <c r="F781" i="3"/>
  <c r="I781" i="3"/>
  <c r="H781" i="3"/>
  <c r="K781" i="3"/>
  <c r="I553" i="3"/>
  <c r="K553" i="3"/>
  <c r="F553" i="3"/>
  <c r="H553" i="3"/>
  <c r="J553" i="3"/>
  <c r="I877" i="3"/>
  <c r="J877" i="3"/>
  <c r="H877" i="3"/>
  <c r="K877" i="3"/>
  <c r="F877" i="3"/>
  <c r="J732" i="8"/>
  <c r="K732" i="8"/>
  <c r="J882" i="8"/>
  <c r="K882" i="8"/>
  <c r="I650" i="3"/>
  <c r="J650" i="3"/>
  <c r="F650" i="3"/>
  <c r="K650" i="3"/>
  <c r="H650" i="3"/>
  <c r="K328" i="3"/>
  <c r="F328" i="3"/>
  <c r="J328" i="3"/>
  <c r="I328" i="3"/>
  <c r="H328" i="3"/>
  <c r="I738" i="3"/>
  <c r="H738" i="3"/>
  <c r="F738" i="3"/>
  <c r="J738" i="3"/>
  <c r="K738" i="3"/>
  <c r="F848" i="3"/>
  <c r="K848" i="3"/>
  <c r="J848" i="3"/>
  <c r="H848" i="3"/>
  <c r="I848" i="3"/>
  <c r="I917" i="3"/>
  <c r="K917" i="3"/>
  <c r="J917" i="3"/>
  <c r="H917" i="3"/>
  <c r="F917" i="3"/>
  <c r="J839" i="3"/>
  <c r="K839" i="3"/>
  <c r="I839" i="3"/>
  <c r="H839" i="3"/>
  <c r="F839" i="3"/>
  <c r="J584" i="3"/>
  <c r="H584" i="3"/>
  <c r="K584" i="3"/>
  <c r="F584" i="3"/>
  <c r="I584" i="3"/>
  <c r="I806" i="3"/>
  <c r="J806" i="3"/>
  <c r="K806" i="3"/>
  <c r="F806" i="3"/>
  <c r="H806" i="3"/>
  <c r="H868" i="3"/>
  <c r="I868" i="3"/>
  <c r="K868" i="3"/>
  <c r="J868" i="3"/>
  <c r="F868" i="3"/>
  <c r="J480" i="3"/>
  <c r="F480" i="3"/>
  <c r="I480" i="3"/>
  <c r="H480" i="3"/>
  <c r="K480" i="3"/>
  <c r="H907" i="3"/>
  <c r="I907" i="3"/>
  <c r="J907" i="3"/>
  <c r="K907" i="3"/>
  <c r="F907" i="3"/>
  <c r="J892" i="3"/>
  <c r="F892" i="3"/>
  <c r="I892" i="3"/>
  <c r="K892" i="3"/>
  <c r="H892" i="3"/>
  <c r="I842" i="3"/>
  <c r="F842" i="3"/>
  <c r="J842" i="3"/>
  <c r="H842" i="3"/>
  <c r="K842" i="3"/>
  <c r="J574" i="3"/>
  <c r="K574" i="3"/>
  <c r="H574" i="3"/>
  <c r="I574" i="3"/>
  <c r="F574" i="3"/>
  <c r="K706" i="3"/>
  <c r="F706" i="3"/>
  <c r="J706" i="3"/>
  <c r="I706" i="3"/>
  <c r="H706" i="3"/>
  <c r="K787" i="3"/>
  <c r="F787" i="3"/>
  <c r="I787" i="3"/>
  <c r="J787" i="3"/>
  <c r="H787" i="3"/>
  <c r="K828" i="8"/>
  <c r="J828" i="8"/>
  <c r="I339" i="3"/>
  <c r="H339" i="3"/>
  <c r="J339" i="3"/>
  <c r="F339" i="3"/>
  <c r="K339" i="3"/>
  <c r="H690" i="3"/>
  <c r="K690" i="3"/>
  <c r="I690" i="3"/>
  <c r="J690" i="3"/>
  <c r="F690" i="3"/>
  <c r="K859" i="8"/>
  <c r="J859" i="8"/>
  <c r="J890" i="8"/>
  <c r="K890" i="8"/>
  <c r="K554" i="3"/>
  <c r="H554" i="3"/>
  <c r="J554" i="3"/>
  <c r="I554" i="3"/>
  <c r="F554" i="3"/>
  <c r="I856" i="3"/>
  <c r="K856" i="3"/>
  <c r="H856" i="3"/>
  <c r="F856" i="3"/>
  <c r="J856" i="3"/>
  <c r="H658" i="3"/>
  <c r="K658" i="3"/>
  <c r="F658" i="3"/>
  <c r="J658" i="3"/>
  <c r="I658" i="3"/>
  <c r="K895" i="8"/>
  <c r="J895" i="8"/>
  <c r="K854" i="8"/>
  <c r="J854" i="8"/>
  <c r="K424" i="3"/>
  <c r="H424" i="3"/>
  <c r="J424" i="3"/>
  <c r="I424" i="3"/>
  <c r="F424" i="3"/>
  <c r="F828" i="3"/>
  <c r="K828" i="3"/>
  <c r="I828" i="3"/>
  <c r="H828" i="3"/>
  <c r="J828" i="3"/>
  <c r="F932" i="3"/>
  <c r="I932" i="3"/>
  <c r="J932" i="3"/>
  <c r="H932" i="3"/>
  <c r="K932" i="3"/>
  <c r="I315" i="3"/>
  <c r="J315" i="3"/>
  <c r="F315" i="3"/>
  <c r="H315" i="3"/>
  <c r="K315" i="3"/>
  <c r="I457" i="3"/>
  <c r="J457" i="3"/>
  <c r="F457" i="3"/>
  <c r="H457" i="3"/>
  <c r="K457" i="3"/>
  <c r="K552" i="3"/>
  <c r="J552" i="3"/>
  <c r="H552" i="3"/>
  <c r="F552" i="3"/>
  <c r="I552" i="3"/>
  <c r="I638" i="3"/>
  <c r="F638" i="3"/>
  <c r="K638" i="3"/>
  <c r="H638" i="3"/>
  <c r="J638" i="3"/>
  <c r="F398" i="3"/>
  <c r="H398" i="3"/>
  <c r="J398" i="3"/>
  <c r="K398" i="3"/>
  <c r="I398" i="3"/>
  <c r="K944" i="8"/>
  <c r="J944" i="8"/>
  <c r="J735" i="8"/>
  <c r="K735" i="8"/>
  <c r="I365" i="3"/>
  <c r="K365" i="3"/>
  <c r="J365" i="3"/>
  <c r="F365" i="3"/>
  <c r="H365" i="3"/>
  <c r="J460" i="3"/>
  <c r="I460" i="3"/>
  <c r="F460" i="3"/>
  <c r="H460" i="3"/>
  <c r="K460" i="3"/>
  <c r="I923" i="3"/>
  <c r="H923" i="3"/>
  <c r="J923" i="3"/>
  <c r="K923" i="3"/>
  <c r="F923" i="3"/>
  <c r="K752" i="8"/>
  <c r="J752" i="8"/>
  <c r="J918" i="8"/>
  <c r="K918" i="8"/>
  <c r="K755" i="8"/>
  <c r="J755" i="8"/>
  <c r="K921" i="8"/>
  <c r="J921" i="8"/>
  <c r="K745" i="8"/>
  <c r="J745" i="8"/>
  <c r="I585" i="3"/>
  <c r="J585" i="3"/>
  <c r="F585" i="3"/>
  <c r="K585" i="3"/>
  <c r="H585" i="3"/>
  <c r="F946" i="3"/>
  <c r="J946" i="3"/>
  <c r="H946" i="3"/>
  <c r="K946" i="3"/>
  <c r="I946" i="3"/>
  <c r="K737" i="8"/>
  <c r="J737" i="8"/>
  <c r="J337" i="3"/>
  <c r="K337" i="3"/>
  <c r="I337" i="3"/>
  <c r="F337" i="3"/>
  <c r="H337" i="3"/>
  <c r="J781" i="8"/>
  <c r="K781" i="8"/>
  <c r="K542" i="3"/>
  <c r="J542" i="3"/>
  <c r="H542" i="3"/>
  <c r="F542" i="3"/>
  <c r="I542" i="3"/>
  <c r="K878" i="8"/>
  <c r="J878" i="8"/>
  <c r="J865" i="8"/>
  <c r="K865" i="8"/>
  <c r="K838" i="8"/>
  <c r="J838" i="8"/>
  <c r="K869" i="8"/>
  <c r="J869" i="8"/>
  <c r="K939" i="8"/>
  <c r="J939" i="8"/>
  <c r="J751" i="3"/>
  <c r="H751" i="3"/>
  <c r="I751" i="3"/>
  <c r="F751" i="3"/>
  <c r="K751" i="3"/>
  <c r="J943" i="8"/>
  <c r="K943" i="8"/>
  <c r="K720" i="8"/>
  <c r="J720" i="8"/>
  <c r="K945" i="8"/>
  <c r="J945" i="8"/>
  <c r="J887" i="8"/>
  <c r="K887" i="8"/>
  <c r="H878" i="3"/>
  <c r="K878" i="3"/>
  <c r="I878" i="3"/>
  <c r="F878" i="3"/>
  <c r="J878" i="3"/>
  <c r="J794" i="8"/>
  <c r="K794" i="8"/>
  <c r="J394" i="3"/>
  <c r="K394" i="3"/>
  <c r="F394" i="3"/>
  <c r="H394" i="3"/>
  <c r="I394" i="3"/>
  <c r="I928" i="3"/>
  <c r="K928" i="3"/>
  <c r="F928" i="3"/>
  <c r="J928" i="3"/>
  <c r="H928" i="3"/>
  <c r="K569" i="3"/>
  <c r="F569" i="3"/>
  <c r="H569" i="3"/>
  <c r="I569" i="3"/>
  <c r="J569" i="3"/>
  <c r="I323" i="3"/>
  <c r="K323" i="3"/>
  <c r="F323" i="3"/>
  <c r="J323" i="3"/>
  <c r="H323" i="3"/>
  <c r="J999" i="8"/>
  <c r="K999" i="8"/>
  <c r="I722" i="3"/>
  <c r="F722" i="3"/>
  <c r="J722" i="3"/>
  <c r="K722" i="3"/>
  <c r="H722" i="3"/>
  <c r="H988" i="3"/>
  <c r="I988" i="3"/>
  <c r="F988" i="3"/>
  <c r="K988" i="3"/>
  <c r="J988" i="3"/>
  <c r="K631" i="3"/>
  <c r="H631" i="3"/>
  <c r="J631" i="3"/>
  <c r="I631" i="3"/>
  <c r="F631" i="3"/>
  <c r="J366" i="3"/>
  <c r="I366" i="3"/>
  <c r="F366" i="3"/>
  <c r="H366" i="3"/>
  <c r="K366" i="3"/>
  <c r="K376" i="3"/>
  <c r="J376" i="3"/>
  <c r="H376" i="3"/>
  <c r="F376" i="3"/>
  <c r="I376" i="3"/>
  <c r="J979" i="8"/>
  <c r="K979" i="8"/>
  <c r="K669" i="3"/>
  <c r="J669" i="3"/>
  <c r="F669" i="3"/>
  <c r="I669" i="3"/>
  <c r="H669" i="3"/>
  <c r="K991" i="3"/>
  <c r="I991" i="3"/>
  <c r="H991" i="3"/>
  <c r="F991" i="3"/>
  <c r="J991" i="3"/>
  <c r="K791" i="3"/>
  <c r="H791" i="3"/>
  <c r="I791" i="3"/>
  <c r="J791" i="3"/>
  <c r="F791" i="3"/>
  <c r="J851" i="3"/>
  <c r="I851" i="3"/>
  <c r="K851" i="3"/>
  <c r="H851" i="3"/>
  <c r="F851" i="3"/>
  <c r="K802" i="8"/>
  <c r="J802" i="8"/>
  <c r="J974" i="8"/>
  <c r="K974" i="8"/>
  <c r="J709" i="8"/>
  <c r="K709" i="8"/>
  <c r="I636" i="3"/>
  <c r="J636" i="3"/>
  <c r="F636" i="3"/>
  <c r="K636" i="3"/>
  <c r="H636" i="3"/>
  <c r="K462" i="3"/>
  <c r="F462" i="3"/>
  <c r="J462" i="3"/>
  <c r="H462" i="3"/>
  <c r="I462" i="3"/>
  <c r="J845" i="3"/>
  <c r="K845" i="3"/>
  <c r="I845" i="3"/>
  <c r="F845" i="3"/>
  <c r="H845" i="3"/>
  <c r="J916" i="3"/>
  <c r="K916" i="3"/>
  <c r="I916" i="3"/>
  <c r="H916" i="3"/>
  <c r="F916" i="3"/>
  <c r="H703" i="3"/>
  <c r="F703" i="3"/>
  <c r="I703" i="3"/>
  <c r="K703" i="3"/>
  <c r="J703" i="3"/>
  <c r="J803" i="3"/>
  <c r="H803" i="3"/>
  <c r="F803" i="3"/>
  <c r="K803" i="3"/>
  <c r="I803" i="3"/>
  <c r="K348" i="3"/>
  <c r="F348" i="3"/>
  <c r="J348" i="3"/>
  <c r="I348" i="3"/>
  <c r="H348" i="3"/>
  <c r="I473" i="3"/>
  <c r="K473" i="3"/>
  <c r="J473" i="3"/>
  <c r="H473" i="3"/>
  <c r="F473" i="3"/>
  <c r="F883" i="3"/>
  <c r="I883" i="3"/>
  <c r="J883" i="3"/>
  <c r="K883" i="3"/>
  <c r="H883" i="3"/>
  <c r="F1000" i="3"/>
  <c r="J1000" i="3"/>
  <c r="H1000" i="3"/>
  <c r="N994" i="2"/>
  <c r="I1000" i="3"/>
  <c r="O994" i="2"/>
  <c r="K1000" i="3"/>
  <c r="F734" i="3"/>
  <c r="I734" i="3"/>
  <c r="K734" i="3"/>
  <c r="H734" i="3"/>
  <c r="J734" i="3"/>
  <c r="K470" i="3"/>
  <c r="F470" i="3"/>
  <c r="J470" i="3"/>
  <c r="H470" i="3"/>
  <c r="I470" i="3"/>
  <c r="J793" i="3"/>
  <c r="K793" i="3"/>
  <c r="H793" i="3"/>
  <c r="F793" i="3"/>
  <c r="I793" i="3"/>
  <c r="I492" i="3"/>
  <c r="F492" i="3"/>
  <c r="J492" i="3"/>
  <c r="K492" i="3"/>
  <c r="H492" i="3"/>
  <c r="I938" i="3"/>
  <c r="F938" i="3"/>
  <c r="H938" i="3"/>
  <c r="J938" i="3"/>
  <c r="K938" i="3"/>
  <c r="K675" i="3"/>
  <c r="F675" i="3"/>
  <c r="H675" i="3"/>
  <c r="J675" i="3"/>
  <c r="I675" i="3"/>
  <c r="K453" i="3"/>
  <c r="I453" i="3"/>
  <c r="J453" i="3"/>
  <c r="H453" i="3"/>
  <c r="F453" i="3"/>
  <c r="J801" i="3"/>
  <c r="I801" i="3"/>
  <c r="K801" i="3"/>
  <c r="H801" i="3"/>
  <c r="F801" i="3"/>
  <c r="J759" i="8"/>
  <c r="K759" i="8"/>
  <c r="K629" i="3"/>
  <c r="H629" i="3"/>
  <c r="J629" i="3"/>
  <c r="F629" i="3"/>
  <c r="I629" i="3"/>
  <c r="K612" i="3"/>
  <c r="I612" i="3"/>
  <c r="H612" i="3"/>
  <c r="J612" i="3"/>
  <c r="F612" i="3"/>
  <c r="J500" i="3"/>
  <c r="F500" i="3"/>
  <c r="H500" i="3"/>
  <c r="K500" i="3"/>
  <c r="I500" i="3"/>
  <c r="J996" i="3"/>
  <c r="K996" i="3"/>
  <c r="F996" i="3"/>
  <c r="I996" i="3"/>
  <c r="H996" i="3"/>
  <c r="J613" i="3"/>
  <c r="I613" i="3"/>
  <c r="H613" i="3"/>
  <c r="F613" i="3"/>
  <c r="K613" i="3"/>
  <c r="I739" i="3"/>
  <c r="H739" i="3"/>
  <c r="F739" i="3"/>
  <c r="J739" i="3"/>
  <c r="K739" i="3"/>
  <c r="F855" i="3"/>
  <c r="H855" i="3"/>
  <c r="I855" i="3"/>
  <c r="J855" i="3"/>
  <c r="K855" i="3"/>
  <c r="J512" i="3"/>
  <c r="K512" i="3"/>
  <c r="F512" i="3"/>
  <c r="H512" i="3"/>
  <c r="I512" i="3"/>
  <c r="I745" i="3"/>
  <c r="H745" i="3"/>
  <c r="J745" i="3"/>
  <c r="F745" i="3"/>
  <c r="K745" i="3"/>
  <c r="J911" i="3"/>
  <c r="F911" i="3"/>
  <c r="H911" i="3"/>
  <c r="K911" i="3"/>
  <c r="I911" i="3"/>
  <c r="K861" i="3"/>
  <c r="F861" i="3"/>
  <c r="H861" i="3"/>
  <c r="I861" i="3"/>
  <c r="J861" i="3"/>
  <c r="H697" i="3"/>
  <c r="F697" i="3"/>
  <c r="J697" i="3"/>
  <c r="K697" i="3"/>
  <c r="I697" i="3"/>
  <c r="J959" i="3"/>
  <c r="F959" i="3"/>
  <c r="I959" i="3"/>
  <c r="K959" i="3"/>
  <c r="H959" i="3"/>
  <c r="J557" i="3"/>
  <c r="F557" i="3"/>
  <c r="K557" i="3"/>
  <c r="H557" i="3"/>
  <c r="I557" i="3"/>
  <c r="K482" i="3"/>
  <c r="H482" i="3"/>
  <c r="I482" i="3"/>
  <c r="F482" i="3"/>
  <c r="J482" i="3"/>
  <c r="F715" i="3"/>
  <c r="H715" i="3"/>
  <c r="K715" i="3"/>
  <c r="I715" i="3"/>
  <c r="J715" i="3"/>
  <c r="H506" i="3"/>
  <c r="F506" i="3"/>
  <c r="J506" i="3"/>
  <c r="I506" i="3"/>
  <c r="K506" i="3"/>
  <c r="J664" i="3"/>
  <c r="H664" i="3"/>
  <c r="K664" i="3"/>
  <c r="F664" i="3"/>
  <c r="I664" i="3"/>
  <c r="I607" i="3"/>
  <c r="K607" i="3"/>
  <c r="H607" i="3"/>
  <c r="J607" i="3"/>
  <c r="F607" i="3"/>
  <c r="K783" i="8"/>
  <c r="J783" i="8"/>
  <c r="K830" i="8"/>
  <c r="J830" i="8"/>
  <c r="K892" i="8"/>
  <c r="J892" i="8"/>
  <c r="I560" i="3"/>
  <c r="K560" i="3"/>
  <c r="H560" i="3"/>
  <c r="F560" i="3"/>
  <c r="J560" i="3"/>
  <c r="K423" i="3"/>
  <c r="H423" i="3"/>
  <c r="J423" i="3"/>
  <c r="I423" i="3"/>
  <c r="F423" i="3"/>
  <c r="J954" i="8"/>
  <c r="K954" i="8"/>
  <c r="J853" i="8"/>
  <c r="K853" i="8"/>
  <c r="J884" i="8"/>
  <c r="K884" i="8"/>
  <c r="J686" i="3"/>
  <c r="K686" i="3"/>
  <c r="H686" i="3"/>
  <c r="I686" i="3"/>
  <c r="F686" i="3"/>
  <c r="J883" i="8"/>
  <c r="K883" i="8"/>
  <c r="H358" i="3"/>
  <c r="J358" i="3"/>
  <c r="K358" i="3"/>
  <c r="I358" i="3"/>
  <c r="F358" i="3"/>
  <c r="J458" i="3"/>
  <c r="K458" i="3"/>
  <c r="I458" i="3"/>
  <c r="H458" i="3"/>
  <c r="F458" i="3"/>
  <c r="H701" i="3"/>
  <c r="J701" i="3"/>
  <c r="K701" i="3"/>
  <c r="F701" i="3"/>
  <c r="I701" i="3"/>
  <c r="I973" i="3"/>
  <c r="J973" i="3"/>
  <c r="H973" i="3"/>
  <c r="K973" i="3"/>
  <c r="F973" i="3"/>
  <c r="K531" i="3"/>
  <c r="F531" i="3"/>
  <c r="J531" i="3"/>
  <c r="I531" i="3"/>
  <c r="H531" i="3"/>
  <c r="I945" i="3"/>
  <c r="J945" i="3"/>
  <c r="K945" i="3"/>
  <c r="F945" i="3"/>
  <c r="H945" i="3"/>
  <c r="K717" i="8"/>
  <c r="J717" i="8"/>
  <c r="H340" i="3"/>
  <c r="F340" i="3"/>
  <c r="J340" i="3"/>
  <c r="K340" i="3"/>
  <c r="I340" i="3"/>
  <c r="I489" i="3"/>
  <c r="J489" i="3"/>
  <c r="F489" i="3"/>
  <c r="H489" i="3"/>
  <c r="K489" i="3"/>
  <c r="I876" i="3"/>
  <c r="K876" i="3"/>
  <c r="H876" i="3"/>
  <c r="F876" i="3"/>
  <c r="J876" i="3"/>
  <c r="J725" i="8"/>
  <c r="K725" i="8"/>
  <c r="K777" i="8"/>
  <c r="J777" i="8"/>
  <c r="J321" i="3"/>
  <c r="F321" i="3"/>
  <c r="K321" i="3"/>
  <c r="H321" i="3"/>
  <c r="I321" i="3"/>
  <c r="K483" i="3"/>
  <c r="H483" i="3"/>
  <c r="I483" i="3"/>
  <c r="J483" i="3"/>
  <c r="F483" i="3"/>
  <c r="J344" i="3"/>
  <c r="K344" i="3"/>
  <c r="I344" i="3"/>
  <c r="F344" i="3"/>
  <c r="H344" i="3"/>
  <c r="J618" i="3"/>
  <c r="I618" i="3"/>
  <c r="H618" i="3"/>
  <c r="K618" i="3"/>
  <c r="F618" i="3"/>
  <c r="J959" i="8"/>
  <c r="K959" i="8"/>
  <c r="J976" i="8"/>
  <c r="K976" i="8"/>
  <c r="K599" i="3"/>
  <c r="J599" i="3"/>
  <c r="I599" i="3"/>
  <c r="H599" i="3"/>
  <c r="F599" i="3"/>
  <c r="F757" i="3"/>
  <c r="J757" i="3"/>
  <c r="K757" i="3"/>
  <c r="I757" i="3"/>
  <c r="H757" i="3"/>
  <c r="K580" i="3"/>
  <c r="J580" i="3"/>
  <c r="F580" i="3"/>
  <c r="I580" i="3"/>
  <c r="H580" i="3"/>
  <c r="J696" i="8"/>
  <c r="K696" i="8"/>
  <c r="J988" i="8"/>
  <c r="K988" i="8"/>
  <c r="F671" i="3"/>
  <c r="H671" i="3"/>
  <c r="I671" i="3"/>
  <c r="J671" i="3"/>
  <c r="K671" i="3"/>
  <c r="K387" i="3"/>
  <c r="J387" i="3"/>
  <c r="I387" i="3"/>
  <c r="H387" i="3"/>
  <c r="F387" i="3"/>
  <c r="K742" i="3"/>
  <c r="F742" i="3"/>
  <c r="I742" i="3"/>
  <c r="H742" i="3"/>
  <c r="J742" i="3"/>
  <c r="H950" i="3"/>
  <c r="K950" i="3"/>
  <c r="I950" i="3"/>
  <c r="F950" i="3"/>
  <c r="J950" i="3"/>
  <c r="J692" i="8"/>
  <c r="K692" i="8"/>
  <c r="J936" i="8"/>
  <c r="K936" i="8"/>
  <c r="K866" i="8"/>
  <c r="J866" i="8"/>
  <c r="J342" i="3"/>
  <c r="K342" i="3"/>
  <c r="F342" i="3"/>
  <c r="I342" i="3"/>
  <c r="H342" i="3"/>
  <c r="K807" i="8"/>
  <c r="J807" i="8"/>
  <c r="K498" i="3"/>
  <c r="H498" i="3"/>
  <c r="I498" i="3"/>
  <c r="J498" i="3"/>
  <c r="F498" i="3"/>
  <c r="F418" i="3"/>
  <c r="K418" i="3"/>
  <c r="J418" i="3"/>
  <c r="I418" i="3"/>
  <c r="H418" i="3"/>
  <c r="J774" i="3"/>
  <c r="I774" i="3"/>
  <c r="K774" i="3"/>
  <c r="F774" i="3"/>
  <c r="H774" i="3"/>
  <c r="K814" i="8"/>
  <c r="J814" i="8"/>
  <c r="I857" i="3"/>
  <c r="F857" i="3"/>
  <c r="H857" i="3"/>
  <c r="J857" i="3"/>
  <c r="K857" i="3"/>
  <c r="J601" i="3"/>
  <c r="F601" i="3"/>
  <c r="K601" i="3"/>
  <c r="H601" i="3"/>
  <c r="I601" i="3"/>
  <c r="F871" i="3"/>
  <c r="H871" i="3"/>
  <c r="J871" i="3"/>
  <c r="K871" i="3"/>
  <c r="I871" i="3"/>
  <c r="K700" i="3"/>
  <c r="I700" i="3"/>
  <c r="F700" i="3"/>
  <c r="J700" i="3"/>
  <c r="H700" i="3"/>
  <c r="K770" i="8"/>
  <c r="J770" i="8"/>
  <c r="K733" i="3"/>
  <c r="I733" i="3"/>
  <c r="H733" i="3"/>
  <c r="F733" i="3"/>
  <c r="J733" i="3"/>
  <c r="H399" i="3"/>
  <c r="F399" i="3"/>
  <c r="J399" i="3"/>
  <c r="K399" i="3"/>
  <c r="I399" i="3"/>
  <c r="I696" i="3"/>
  <c r="J696" i="3"/>
  <c r="F696" i="3"/>
  <c r="K696" i="3"/>
  <c r="H696" i="3"/>
  <c r="F456" i="3"/>
  <c r="K456" i="3"/>
  <c r="I456" i="3"/>
  <c r="H456" i="3"/>
  <c r="J456" i="3"/>
  <c r="J912" i="3"/>
  <c r="H912" i="3"/>
  <c r="I912" i="3"/>
  <c r="K912" i="3"/>
  <c r="F912" i="3"/>
  <c r="J478" i="3"/>
  <c r="F478" i="3"/>
  <c r="I478" i="3"/>
  <c r="K478" i="3"/>
  <c r="H478" i="3"/>
  <c r="J961" i="3"/>
  <c r="F961" i="3"/>
  <c r="K961" i="3"/>
  <c r="I961" i="3"/>
  <c r="H961" i="3"/>
  <c r="H948" i="3"/>
  <c r="K948" i="3"/>
  <c r="F948" i="3"/>
  <c r="J948" i="3"/>
  <c r="I948" i="3"/>
  <c r="J509" i="3"/>
  <c r="F509" i="3"/>
  <c r="I509" i="3"/>
  <c r="K509" i="3"/>
  <c r="H509" i="3"/>
  <c r="H965" i="3"/>
  <c r="F965" i="3"/>
  <c r="I965" i="3"/>
  <c r="K965" i="3"/>
  <c r="J965" i="3"/>
  <c r="H766" i="3"/>
  <c r="K766" i="3"/>
  <c r="I766" i="3"/>
  <c r="F766" i="3"/>
  <c r="J766" i="3"/>
  <c r="H884" i="3"/>
  <c r="I884" i="3"/>
  <c r="F884" i="3"/>
  <c r="J884" i="3"/>
  <c r="K884" i="3"/>
  <c r="I747" i="3"/>
  <c r="K747" i="3"/>
  <c r="H747" i="3"/>
  <c r="J747" i="3"/>
  <c r="F747" i="3"/>
  <c r="K322" i="3"/>
  <c r="I322" i="3"/>
  <c r="J322" i="3"/>
  <c r="F322" i="3"/>
  <c r="H322" i="3"/>
  <c r="H960" i="3"/>
  <c r="F960" i="3"/>
  <c r="I960" i="3"/>
  <c r="J960" i="3"/>
  <c r="K960" i="3"/>
  <c r="K708" i="3"/>
  <c r="I708" i="3"/>
  <c r="J708" i="3"/>
  <c r="H708" i="3"/>
  <c r="F708" i="3"/>
  <c r="I516" i="3"/>
  <c r="K516" i="3"/>
  <c r="J516" i="3"/>
  <c r="H516" i="3"/>
  <c r="F516" i="3"/>
  <c r="J660" i="3"/>
  <c r="F660" i="3"/>
  <c r="I660" i="3"/>
  <c r="K660" i="3"/>
  <c r="H660" i="3"/>
  <c r="F441" i="3"/>
  <c r="J441" i="3"/>
  <c r="I441" i="3"/>
  <c r="H441" i="3"/>
  <c r="K441" i="3"/>
  <c r="I412" i="3"/>
  <c r="K412" i="3"/>
  <c r="J412" i="3"/>
  <c r="H412" i="3"/>
  <c r="F412" i="3"/>
  <c r="J534" i="3"/>
  <c r="H534" i="3"/>
  <c r="K534" i="3"/>
  <c r="F534" i="3"/>
  <c r="I534" i="3"/>
  <c r="F474" i="3"/>
  <c r="K474" i="3"/>
  <c r="J474" i="3"/>
  <c r="H474" i="3"/>
  <c r="I474" i="3"/>
  <c r="F486" i="3"/>
  <c r="I486" i="3"/>
  <c r="K486" i="3"/>
  <c r="H486" i="3"/>
  <c r="J486" i="3"/>
  <c r="H750" i="3"/>
  <c r="F750" i="3"/>
  <c r="I750" i="3"/>
  <c r="J750" i="3"/>
  <c r="K750" i="3"/>
  <c r="J625" i="3"/>
  <c r="F625" i="3"/>
  <c r="I625" i="3"/>
  <c r="H625" i="3"/>
  <c r="K625" i="3"/>
  <c r="K606" i="3"/>
  <c r="H606" i="3"/>
  <c r="F606" i="3"/>
  <c r="I606" i="3"/>
  <c r="J606" i="3"/>
  <c r="J753" i="3"/>
  <c r="H753" i="3"/>
  <c r="F753" i="3"/>
  <c r="K753" i="3"/>
  <c r="I753" i="3"/>
  <c r="K755" i="3"/>
  <c r="I755" i="3"/>
  <c r="F755" i="3"/>
  <c r="H755" i="3"/>
  <c r="J755" i="3"/>
  <c r="J915" i="3"/>
  <c r="K915" i="3"/>
  <c r="F915" i="3"/>
  <c r="H915" i="3"/>
  <c r="I915" i="3"/>
  <c r="I931" i="3"/>
  <c r="H931" i="3"/>
  <c r="F931" i="3"/>
  <c r="J931" i="3"/>
  <c r="K931" i="3"/>
  <c r="J975" i="3"/>
  <c r="F975" i="3"/>
  <c r="I975" i="3"/>
  <c r="H975" i="3"/>
  <c r="K975" i="3"/>
  <c r="K303" i="3"/>
  <c r="I303" i="3"/>
  <c r="F303" i="3"/>
  <c r="J303" i="3"/>
  <c r="H303" i="3"/>
  <c r="J805" i="3"/>
  <c r="H805" i="3"/>
  <c r="K805" i="3"/>
  <c r="F805" i="3"/>
  <c r="I805" i="3"/>
  <c r="K318" i="3"/>
  <c r="F318" i="3"/>
  <c r="I318" i="3"/>
  <c r="J318" i="3"/>
  <c r="H318" i="3"/>
  <c r="I802" i="3"/>
  <c r="F802" i="3"/>
  <c r="K802" i="3"/>
  <c r="H802" i="3"/>
  <c r="J802" i="3"/>
  <c r="K762" i="8"/>
  <c r="J762" i="8"/>
  <c r="J866" i="3"/>
  <c r="I866" i="3"/>
  <c r="K866" i="3"/>
  <c r="H866" i="3"/>
  <c r="F866" i="3"/>
  <c r="K974" i="3"/>
  <c r="I974" i="3"/>
  <c r="J974" i="3"/>
  <c r="F974" i="3"/>
  <c r="H974" i="3"/>
  <c r="J702" i="8"/>
  <c r="K702" i="8"/>
  <c r="H691" i="3"/>
  <c r="K691" i="3"/>
  <c r="J691" i="3"/>
  <c r="F691" i="3"/>
  <c r="I691" i="3"/>
  <c r="K299" i="3"/>
  <c r="I299" i="3"/>
  <c r="F299" i="3"/>
  <c r="H299" i="3"/>
  <c r="J299" i="3"/>
  <c r="I493" i="3"/>
  <c r="F493" i="3"/>
  <c r="K493" i="3"/>
  <c r="H493" i="3"/>
  <c r="J493" i="3"/>
  <c r="J742" i="8"/>
  <c r="K742" i="8"/>
  <c r="J576" i="3"/>
  <c r="H576" i="3"/>
  <c r="I576" i="3"/>
  <c r="K576" i="3"/>
  <c r="F576" i="3"/>
  <c r="J931" i="8"/>
  <c r="K931" i="8"/>
  <c r="J350" i="3"/>
  <c r="F350" i="3"/>
  <c r="K350" i="3"/>
  <c r="H350" i="3"/>
  <c r="I350" i="3"/>
  <c r="J440" i="3"/>
  <c r="K440" i="3"/>
  <c r="I440" i="3"/>
  <c r="H440" i="3"/>
  <c r="F440" i="3"/>
  <c r="J932" i="8"/>
  <c r="K932" i="8"/>
  <c r="H527" i="3"/>
  <c r="F527" i="3"/>
  <c r="J527" i="3"/>
  <c r="K527" i="3"/>
  <c r="I527" i="3"/>
  <c r="K720" i="3"/>
  <c r="I720" i="3"/>
  <c r="H720" i="3"/>
  <c r="J720" i="3"/>
  <c r="F720" i="3"/>
  <c r="J634" i="3"/>
  <c r="H634" i="3"/>
  <c r="K634" i="3"/>
  <c r="F634" i="3"/>
  <c r="I634" i="3"/>
  <c r="J444" i="3"/>
  <c r="I444" i="3"/>
  <c r="H444" i="3"/>
  <c r="K444" i="3"/>
  <c r="F444" i="3"/>
  <c r="I362" i="3"/>
  <c r="F362" i="3"/>
  <c r="J362" i="3"/>
  <c r="K362" i="3"/>
  <c r="H362" i="3"/>
  <c r="K614" i="3"/>
  <c r="J614" i="3"/>
  <c r="I614" i="3"/>
  <c r="H614" i="3"/>
  <c r="F614" i="3"/>
  <c r="J910" i="3"/>
  <c r="F910" i="3"/>
  <c r="H910" i="3"/>
  <c r="K910" i="3"/>
  <c r="I910" i="3"/>
  <c r="K345" i="3"/>
  <c r="H345" i="3"/>
  <c r="I345" i="3"/>
  <c r="F345" i="3"/>
  <c r="J345" i="3"/>
  <c r="H814" i="3"/>
  <c r="K814" i="3"/>
  <c r="I814" i="3"/>
  <c r="J814" i="3"/>
  <c r="F814" i="3"/>
  <c r="J648" i="3"/>
  <c r="I648" i="3"/>
  <c r="F648" i="3"/>
  <c r="K648" i="3"/>
  <c r="H648" i="3"/>
  <c r="K532" i="3"/>
  <c r="J532" i="3"/>
  <c r="H532" i="3"/>
  <c r="F532" i="3"/>
  <c r="I532" i="3"/>
  <c r="K842" i="8"/>
  <c r="J842" i="8"/>
  <c r="I349" i="3"/>
  <c r="J349" i="3"/>
  <c r="K349" i="3"/>
  <c r="F349" i="3"/>
  <c r="H349" i="3"/>
  <c r="J670" i="3"/>
  <c r="F670" i="3"/>
  <c r="K670" i="3"/>
  <c r="I670" i="3"/>
  <c r="H670" i="3"/>
  <c r="K721" i="3"/>
  <c r="H721" i="3"/>
  <c r="F721" i="3"/>
  <c r="J721" i="3"/>
  <c r="I721" i="3"/>
  <c r="J375" i="3"/>
  <c r="H375" i="3"/>
  <c r="K375" i="3"/>
  <c r="F375" i="3"/>
  <c r="I375" i="3"/>
  <c r="I568" i="3"/>
  <c r="J568" i="3"/>
  <c r="K568" i="3"/>
  <c r="H568" i="3"/>
  <c r="F568" i="3"/>
  <c r="H525" i="3"/>
  <c r="K525" i="3"/>
  <c r="J525" i="3"/>
  <c r="I525" i="3"/>
  <c r="F525" i="3"/>
  <c r="K831" i="3"/>
  <c r="H831" i="3"/>
  <c r="I831" i="3"/>
  <c r="F831" i="3"/>
  <c r="J831" i="3"/>
  <c r="I792" i="3"/>
  <c r="J792" i="3"/>
  <c r="F792" i="3"/>
  <c r="K792" i="3"/>
  <c r="H792" i="3"/>
  <c r="I393" i="3"/>
  <c r="K393" i="3"/>
  <c r="J393" i="3"/>
  <c r="H393" i="3"/>
  <c r="F393" i="3"/>
  <c r="J843" i="3"/>
  <c r="F843" i="3"/>
  <c r="H843" i="3"/>
  <c r="K843" i="3"/>
  <c r="I843" i="3"/>
  <c r="H695" i="3"/>
  <c r="J695" i="3"/>
  <c r="F695" i="3"/>
  <c r="K695" i="3"/>
  <c r="I695" i="3"/>
  <c r="H536" i="3"/>
  <c r="F536" i="3"/>
  <c r="J536" i="3"/>
  <c r="K536" i="3"/>
  <c r="I536" i="3"/>
  <c r="J993" i="3"/>
  <c r="K993" i="3"/>
  <c r="H993" i="3"/>
  <c r="I993" i="3"/>
  <c r="F993" i="3"/>
  <c r="J622" i="3"/>
  <c r="I622" i="3"/>
  <c r="H622" i="3"/>
  <c r="K622" i="3"/>
  <c r="F622" i="3"/>
  <c r="K838" i="3"/>
  <c r="F838" i="3"/>
  <c r="I838" i="3"/>
  <c r="J838" i="3"/>
  <c r="H838" i="3"/>
  <c r="K676" i="3"/>
  <c r="I676" i="3"/>
  <c r="H676" i="3"/>
  <c r="J676" i="3"/>
  <c r="F676" i="3"/>
  <c r="J388" i="3"/>
  <c r="K388" i="3"/>
  <c r="I388" i="3"/>
  <c r="F388" i="3"/>
  <c r="H388" i="3"/>
  <c r="K942" i="8"/>
  <c r="J942" i="8"/>
  <c r="K761" i="3"/>
  <c r="J761" i="3"/>
  <c r="H761" i="3"/>
  <c r="F761" i="3"/>
  <c r="I761" i="3"/>
  <c r="K984" i="8"/>
  <c r="J984" i="8"/>
  <c r="J977" i="8"/>
  <c r="K977" i="8"/>
  <c r="J736" i="8"/>
  <c r="K736" i="8"/>
  <c r="J919" i="8"/>
  <c r="K919" i="8"/>
  <c r="K724" i="8"/>
  <c r="J724" i="8"/>
  <c r="I789" i="3"/>
  <c r="F789" i="3"/>
  <c r="K789" i="3"/>
  <c r="H789" i="3"/>
  <c r="J789" i="3"/>
  <c r="K566" i="3"/>
  <c r="J566" i="3"/>
  <c r="H566" i="3"/>
  <c r="F566" i="3"/>
  <c r="I566" i="3"/>
  <c r="J504" i="3"/>
  <c r="K504" i="3"/>
  <c r="I504" i="3"/>
  <c r="H504" i="3"/>
  <c r="F504" i="3"/>
  <c r="F698" i="3"/>
  <c r="I698" i="3"/>
  <c r="H698" i="3"/>
  <c r="J698" i="3"/>
  <c r="K698" i="3"/>
  <c r="J971" i="8"/>
  <c r="K971" i="8"/>
  <c r="J952" i="8"/>
  <c r="K952" i="8"/>
  <c r="H693" i="3"/>
  <c r="F693" i="3"/>
  <c r="K693" i="3"/>
  <c r="J693" i="3"/>
  <c r="I693" i="3"/>
  <c r="J969" i="8"/>
  <c r="K969" i="8"/>
  <c r="J716" i="8"/>
  <c r="K716" i="8"/>
  <c r="K938" i="8"/>
  <c r="J938" i="8"/>
  <c r="J637" i="3"/>
  <c r="K637" i="3"/>
  <c r="H637" i="3"/>
  <c r="I637" i="3"/>
  <c r="F637" i="3"/>
  <c r="J784" i="8"/>
  <c r="K784" i="8"/>
  <c r="J793" i="8"/>
  <c r="K793" i="8"/>
  <c r="F862" i="3"/>
  <c r="K862" i="3"/>
  <c r="H862" i="3"/>
  <c r="J862" i="3"/>
  <c r="I862" i="3"/>
  <c r="F889" i="3"/>
  <c r="J889" i="3"/>
  <c r="I889" i="3"/>
  <c r="K889" i="3"/>
  <c r="H889" i="3"/>
  <c r="I326" i="3"/>
  <c r="F326" i="3"/>
  <c r="J326" i="3"/>
  <c r="K326" i="3"/>
  <c r="H326" i="3"/>
  <c r="K408" i="3"/>
  <c r="J408" i="3"/>
  <c r="I408" i="3"/>
  <c r="H408" i="3"/>
  <c r="F408" i="3"/>
  <c r="J984" i="3"/>
  <c r="K984" i="3"/>
  <c r="F984" i="3"/>
  <c r="I984" i="3"/>
  <c r="H984" i="3"/>
  <c r="H820" i="3"/>
  <c r="I820" i="3"/>
  <c r="K820" i="3"/>
  <c r="J820" i="3"/>
  <c r="F820" i="3"/>
  <c r="J674" i="3"/>
  <c r="H674" i="3"/>
  <c r="F674" i="3"/>
  <c r="I674" i="3"/>
  <c r="K674" i="3"/>
  <c r="K464" i="3"/>
  <c r="H464" i="3"/>
  <c r="J464" i="3"/>
  <c r="I464" i="3"/>
  <c r="F464" i="3"/>
  <c r="K304" i="3"/>
  <c r="H304" i="3"/>
  <c r="J304" i="3"/>
  <c r="F304" i="3"/>
  <c r="I304" i="3"/>
  <c r="I319" i="3"/>
  <c r="K319" i="3"/>
  <c r="J319" i="3"/>
  <c r="H319" i="3"/>
  <c r="F319" i="3"/>
  <c r="H844" i="3"/>
  <c r="I844" i="3"/>
  <c r="J844" i="3"/>
  <c r="K844" i="3"/>
  <c r="F844" i="3"/>
  <c r="J468" i="3"/>
  <c r="H468" i="3"/>
  <c r="F468" i="3"/>
  <c r="K468" i="3"/>
  <c r="I468" i="3"/>
  <c r="K699" i="3"/>
  <c r="J699" i="3"/>
  <c r="H699" i="3"/>
  <c r="F699" i="3"/>
  <c r="I699" i="3"/>
  <c r="J311" i="3"/>
  <c r="I311" i="3"/>
  <c r="H311" i="3"/>
  <c r="F311" i="3"/>
  <c r="K311" i="3"/>
  <c r="I763" i="3"/>
  <c r="J763" i="3"/>
  <c r="K763" i="3"/>
  <c r="H763" i="3"/>
  <c r="F763" i="3"/>
  <c r="K529" i="3"/>
  <c r="F529" i="3"/>
  <c r="H529" i="3"/>
  <c r="J529" i="3"/>
  <c r="I529" i="3"/>
  <c r="H590" i="3"/>
  <c r="F590" i="3"/>
  <c r="J590" i="3"/>
  <c r="K590" i="3"/>
  <c r="I590" i="3"/>
  <c r="I556" i="3"/>
  <c r="H556" i="3"/>
  <c r="K556" i="3"/>
  <c r="F556" i="3"/>
  <c r="J556" i="3"/>
  <c r="H679" i="3"/>
  <c r="J679" i="3"/>
  <c r="I679" i="3"/>
  <c r="K679" i="3"/>
  <c r="F679" i="3"/>
  <c r="K374" i="3"/>
  <c r="F374" i="3"/>
  <c r="H374" i="3"/>
  <c r="J374" i="3"/>
  <c r="I374" i="3"/>
  <c r="H764" i="3"/>
  <c r="J764" i="3"/>
  <c r="F764" i="3"/>
  <c r="I764" i="3"/>
  <c r="K764" i="3"/>
  <c r="J369" i="3"/>
  <c r="K369" i="3"/>
  <c r="I369" i="3"/>
  <c r="H369" i="3"/>
  <c r="F369" i="3"/>
  <c r="K736" i="3"/>
  <c r="J736" i="3"/>
  <c r="I736" i="3"/>
  <c r="H736" i="3"/>
  <c r="F736" i="3"/>
  <c r="J450" i="3"/>
  <c r="F450" i="3"/>
  <c r="K450" i="3"/>
  <c r="I450" i="3"/>
  <c r="H450" i="3"/>
  <c r="J403" i="3"/>
  <c r="K403" i="3"/>
  <c r="F403" i="3"/>
  <c r="H403" i="3"/>
  <c r="I403" i="3"/>
  <c r="I740" i="3"/>
  <c r="H740" i="3"/>
  <c r="F740" i="3"/>
  <c r="K740" i="3"/>
  <c r="J740" i="3"/>
  <c r="J427" i="3"/>
  <c r="F427" i="3"/>
  <c r="I427" i="3"/>
  <c r="K427" i="3"/>
  <c r="H427" i="3"/>
  <c r="J765" i="3"/>
  <c r="H765" i="3"/>
  <c r="I765" i="3"/>
  <c r="F765" i="3"/>
  <c r="K765" i="3"/>
  <c r="J332" i="3"/>
  <c r="H332" i="3"/>
  <c r="K332" i="3"/>
  <c r="F332" i="3"/>
  <c r="I332" i="3"/>
  <c r="K528" i="3"/>
  <c r="J528" i="3"/>
  <c r="F528" i="3"/>
  <c r="I528" i="3"/>
  <c r="H528" i="3"/>
  <c r="F969" i="3"/>
  <c r="K969" i="3"/>
  <c r="H969" i="3"/>
  <c r="I969" i="3"/>
  <c r="J969" i="3"/>
  <c r="I840" i="3"/>
  <c r="J840" i="3"/>
  <c r="F840" i="3"/>
  <c r="K840" i="3"/>
  <c r="H840" i="3"/>
  <c r="K795" i="3"/>
  <c r="H795" i="3"/>
  <c r="J795" i="3"/>
  <c r="I795" i="3"/>
  <c r="F795" i="3"/>
  <c r="K380" i="3"/>
  <c r="J380" i="3"/>
  <c r="H380" i="3"/>
  <c r="F380" i="3"/>
  <c r="I380" i="3"/>
  <c r="J903" i="3"/>
  <c r="I903" i="3"/>
  <c r="H903" i="3"/>
  <c r="F903" i="3"/>
  <c r="K903" i="3"/>
  <c r="K661" i="3"/>
  <c r="J661" i="3"/>
  <c r="I661" i="3"/>
  <c r="H661" i="3"/>
  <c r="F661" i="3"/>
  <c r="H952" i="3"/>
  <c r="J952" i="3"/>
  <c r="F952" i="3"/>
  <c r="I952" i="3"/>
  <c r="K952" i="3"/>
  <c r="K550" i="3"/>
  <c r="J550" i="3"/>
  <c r="H550" i="3"/>
  <c r="I550" i="3"/>
  <c r="F550" i="3"/>
  <c r="I978" i="3"/>
  <c r="J978" i="3"/>
  <c r="K978" i="3"/>
  <c r="H978" i="3"/>
  <c r="F978" i="3"/>
  <c r="J951" i="3"/>
  <c r="K951" i="3"/>
  <c r="I951" i="3"/>
  <c r="H951" i="3"/>
  <c r="F951" i="3"/>
  <c r="K981" i="3"/>
  <c r="I981" i="3"/>
  <c r="H981" i="3"/>
  <c r="J981" i="3"/>
  <c r="F981" i="3"/>
  <c r="K662" i="3"/>
  <c r="I662" i="3"/>
  <c r="F662" i="3"/>
  <c r="J662" i="3"/>
  <c r="H662" i="3"/>
  <c r="K721" i="8"/>
  <c r="J721" i="8"/>
  <c r="H873" i="3"/>
  <c r="K873" i="3"/>
  <c r="J873" i="3"/>
  <c r="I873" i="3"/>
  <c r="F873" i="3"/>
  <c r="K705" i="8"/>
  <c r="J705" i="8"/>
  <c r="J904" i="8"/>
  <c r="K904" i="8"/>
  <c r="I425" i="3"/>
  <c r="J425" i="3"/>
  <c r="F425" i="3"/>
  <c r="H425" i="3"/>
  <c r="K425" i="3"/>
  <c r="H837" i="3"/>
  <c r="K837" i="3"/>
  <c r="J837" i="3"/>
  <c r="I837" i="3"/>
  <c r="F837" i="3"/>
  <c r="J774" i="8"/>
  <c r="K774" i="8"/>
  <c r="K724" i="3"/>
  <c r="J724" i="3"/>
  <c r="I724" i="3"/>
  <c r="F724" i="3"/>
  <c r="H724" i="3"/>
  <c r="H836" i="3"/>
  <c r="J836" i="3"/>
  <c r="F836" i="3"/>
  <c r="K836" i="3"/>
  <c r="I836" i="3"/>
  <c r="J900" i="8"/>
  <c r="K900" i="8"/>
  <c r="K795" i="8"/>
  <c r="J795" i="8"/>
  <c r="J946" i="8"/>
  <c r="K946" i="8"/>
  <c r="J747" i="8"/>
  <c r="K747" i="8"/>
  <c r="I854" i="3"/>
  <c r="K854" i="3"/>
  <c r="F854" i="3"/>
  <c r="J854" i="3"/>
  <c r="H854" i="3"/>
  <c r="K748" i="8"/>
  <c r="J748" i="8"/>
  <c r="I684" i="3"/>
  <c r="K684" i="3"/>
  <c r="F684" i="3"/>
  <c r="H684" i="3"/>
  <c r="J684" i="3"/>
  <c r="J826" i="3"/>
  <c r="K826" i="3"/>
  <c r="H826" i="3"/>
  <c r="F826" i="3"/>
  <c r="I826" i="3"/>
  <c r="F546" i="3"/>
  <c r="H546" i="3"/>
  <c r="I546" i="3"/>
  <c r="J546" i="3"/>
  <c r="K546" i="3"/>
  <c r="F769" i="3"/>
  <c r="K769" i="3"/>
  <c r="H769" i="3"/>
  <c r="J769" i="3"/>
  <c r="I769" i="3"/>
  <c r="F890" i="3"/>
  <c r="H890" i="3"/>
  <c r="I890" i="3"/>
  <c r="K890" i="3"/>
  <c r="J890" i="3"/>
  <c r="K400" i="3"/>
  <c r="F400" i="3"/>
  <c r="J400" i="3"/>
  <c r="H400" i="3"/>
  <c r="I400" i="3"/>
  <c r="K587" i="3"/>
  <c r="H587" i="3"/>
  <c r="I587" i="3"/>
  <c r="J587" i="3"/>
  <c r="F587" i="3"/>
  <c r="K849" i="3"/>
  <c r="I849" i="3"/>
  <c r="F849" i="3"/>
  <c r="J849" i="3"/>
  <c r="H849" i="3"/>
  <c r="I562" i="3"/>
  <c r="J562" i="3"/>
  <c r="F562" i="3"/>
  <c r="K562" i="3"/>
  <c r="H562" i="3"/>
  <c r="J623" i="3"/>
  <c r="I623" i="3"/>
  <c r="H623" i="3"/>
  <c r="K623" i="3"/>
  <c r="F623" i="3"/>
  <c r="I314" i="3"/>
  <c r="K314" i="3"/>
  <c r="F314" i="3"/>
  <c r="H314" i="3"/>
  <c r="J314" i="3"/>
  <c r="I794" i="3"/>
  <c r="F794" i="3"/>
  <c r="H794" i="3"/>
  <c r="K794" i="3"/>
  <c r="J794" i="3"/>
  <c r="J893" i="3"/>
  <c r="F893" i="3"/>
  <c r="K893" i="3"/>
  <c r="H893" i="3"/>
  <c r="I893" i="3"/>
  <c r="H850" i="3"/>
  <c r="F850" i="3"/>
  <c r="J850" i="3"/>
  <c r="I850" i="3"/>
  <c r="K850" i="3"/>
  <c r="I461" i="3"/>
  <c r="H461" i="3"/>
  <c r="J461" i="3"/>
  <c r="F461" i="3"/>
  <c r="K461" i="3"/>
  <c r="F881" i="3"/>
  <c r="H881" i="3"/>
  <c r="I881" i="3"/>
  <c r="K881" i="3"/>
  <c r="J881" i="3"/>
  <c r="I335" i="3"/>
  <c r="F335" i="3"/>
  <c r="H335" i="3"/>
  <c r="J335" i="3"/>
  <c r="K335" i="3"/>
  <c r="I812" i="3"/>
  <c r="K812" i="3"/>
  <c r="J812" i="3"/>
  <c r="F812" i="3"/>
  <c r="H812" i="3"/>
  <c r="F989" i="3"/>
  <c r="J989" i="3"/>
  <c r="I989" i="3"/>
  <c r="H989" i="3"/>
  <c r="K989" i="3"/>
  <c r="F501" i="3"/>
  <c r="K501" i="3"/>
  <c r="J501" i="3"/>
  <c r="H501" i="3"/>
  <c r="I501" i="3"/>
  <c r="H611" i="3"/>
  <c r="J611" i="3"/>
  <c r="F611" i="3"/>
  <c r="K611" i="3"/>
  <c r="I611" i="3"/>
  <c r="I672" i="3"/>
  <c r="F672" i="3"/>
  <c r="J672" i="3"/>
  <c r="K672" i="3"/>
  <c r="H672" i="3"/>
  <c r="I540" i="3"/>
  <c r="K540" i="3"/>
  <c r="J540" i="3"/>
  <c r="H540" i="3"/>
  <c r="F540" i="3"/>
  <c r="I967" i="3"/>
  <c r="F967" i="3"/>
  <c r="K967" i="3"/>
  <c r="H967" i="3"/>
  <c r="J967" i="3"/>
  <c r="F778" i="3"/>
  <c r="I778" i="3"/>
  <c r="K778" i="3"/>
  <c r="J778" i="3"/>
  <c r="H778" i="3"/>
  <c r="I953" i="3"/>
  <c r="H953" i="3"/>
  <c r="K953" i="3"/>
  <c r="F953" i="3"/>
  <c r="J953" i="3"/>
  <c r="H505" i="3"/>
  <c r="F505" i="3"/>
  <c r="K505" i="3"/>
  <c r="J505" i="3"/>
  <c r="I505" i="3"/>
  <c r="F485" i="3"/>
  <c r="J485" i="3"/>
  <c r="H485" i="3"/>
  <c r="K485" i="3"/>
  <c r="I485" i="3"/>
  <c r="F694" i="3"/>
  <c r="J694" i="3"/>
  <c r="H694" i="3"/>
  <c r="K694" i="3"/>
  <c r="I694" i="3"/>
  <c r="I680" i="3"/>
  <c r="J680" i="3"/>
  <c r="F680" i="3"/>
  <c r="K680" i="3"/>
  <c r="H680" i="3"/>
  <c r="J714" i="3"/>
  <c r="H714" i="3"/>
  <c r="I714" i="3"/>
  <c r="F714" i="3"/>
  <c r="K714" i="3"/>
  <c r="J649" i="3"/>
  <c r="K649" i="3"/>
  <c r="H649" i="3"/>
  <c r="I649" i="3"/>
  <c r="F649" i="3"/>
  <c r="F551" i="3"/>
  <c r="I551" i="3"/>
  <c r="H551" i="3"/>
  <c r="K551" i="3"/>
  <c r="J551" i="3"/>
  <c r="K702" i="3"/>
  <c r="J702" i="3"/>
  <c r="I702" i="3"/>
  <c r="F702" i="3"/>
  <c r="H702" i="3"/>
  <c r="K583" i="3"/>
  <c r="F583" i="3"/>
  <c r="I583" i="3"/>
  <c r="H583" i="3"/>
  <c r="J583" i="3"/>
  <c r="J652" i="3"/>
  <c r="H652" i="3"/>
  <c r="K652" i="3"/>
  <c r="F652" i="3"/>
  <c r="I652" i="3"/>
  <c r="H570" i="3"/>
  <c r="K570" i="3"/>
  <c r="F570" i="3"/>
  <c r="J570" i="3"/>
  <c r="I570" i="3"/>
  <c r="I582" i="3"/>
  <c r="H582" i="3"/>
  <c r="J582" i="3"/>
  <c r="F582" i="3"/>
  <c r="K582" i="3"/>
  <c r="H558" i="3"/>
  <c r="F558" i="3"/>
  <c r="K558" i="3"/>
  <c r="J558" i="3"/>
  <c r="I558" i="3"/>
  <c r="K514" i="3"/>
  <c r="I514" i="3"/>
  <c r="H514" i="3"/>
  <c r="F514" i="3"/>
  <c r="J514" i="3"/>
  <c r="J898" i="8"/>
  <c r="K898" i="8"/>
  <c r="J993" i="8"/>
  <c r="K993" i="8"/>
  <c r="K835" i="8"/>
  <c r="J835" i="8"/>
  <c r="J785" i="8"/>
  <c r="K785" i="8"/>
  <c r="J907" i="8"/>
  <c r="K907" i="8"/>
  <c r="K822" i="8"/>
  <c r="J822" i="8"/>
  <c r="K343" i="3"/>
  <c r="J343" i="3"/>
  <c r="I343" i="3"/>
  <c r="F343" i="3"/>
  <c r="H343" i="3"/>
  <c r="J744" i="3"/>
  <c r="F744" i="3"/>
  <c r="K744" i="3"/>
  <c r="I744" i="3"/>
  <c r="H744" i="3"/>
  <c r="I852" i="3"/>
  <c r="J852" i="3"/>
  <c r="K852" i="3"/>
  <c r="F852" i="3"/>
  <c r="H852" i="3"/>
  <c r="H829" i="3"/>
  <c r="F829" i="3"/>
  <c r="K829" i="3"/>
  <c r="J829" i="3"/>
  <c r="I829" i="3"/>
  <c r="J803" i="8"/>
  <c r="K803" i="8"/>
  <c r="I294" i="3"/>
  <c r="H294" i="3"/>
  <c r="F294" i="3"/>
  <c r="J294" i="3"/>
  <c r="K294" i="3"/>
  <c r="K347" i="3"/>
  <c r="J347" i="3"/>
  <c r="I347" i="3"/>
  <c r="F347" i="3"/>
  <c r="H347" i="3"/>
  <c r="J963" i="8"/>
  <c r="K963" i="8"/>
  <c r="J821" i="8"/>
  <c r="K821" i="8"/>
  <c r="J951" i="8"/>
  <c r="K951" i="8"/>
  <c r="K840" i="8"/>
  <c r="J840" i="8"/>
  <c r="H563" i="3"/>
  <c r="I563" i="3"/>
  <c r="F563" i="3"/>
  <c r="J563" i="3"/>
  <c r="K563" i="3"/>
  <c r="I475" i="3"/>
  <c r="J475" i="3"/>
  <c r="H475" i="3"/>
  <c r="F475" i="3"/>
  <c r="K475" i="3"/>
  <c r="K875" i="3"/>
  <c r="F875" i="3"/>
  <c r="I875" i="3"/>
  <c r="H875" i="3"/>
  <c r="J875" i="3"/>
  <c r="K860" i="3"/>
  <c r="H860" i="3"/>
  <c r="J860" i="3"/>
  <c r="I860" i="3"/>
  <c r="F860" i="3"/>
  <c r="I312" i="3"/>
  <c r="H312" i="3"/>
  <c r="K312" i="3"/>
  <c r="J312" i="3"/>
  <c r="F312" i="3"/>
  <c r="J873" i="8"/>
  <c r="K873" i="8"/>
  <c r="F947" i="3"/>
  <c r="I947" i="3"/>
  <c r="J947" i="3"/>
  <c r="K947" i="3"/>
  <c r="H947" i="3"/>
  <c r="J519" i="3"/>
  <c r="I519" i="3"/>
  <c r="F519" i="3"/>
  <c r="K519" i="3"/>
  <c r="H519" i="3"/>
  <c r="J735" i="3"/>
  <c r="H735" i="3"/>
  <c r="F735" i="3"/>
  <c r="K735" i="3"/>
  <c r="I735" i="3"/>
  <c r="K647" i="3"/>
  <c r="F647" i="3"/>
  <c r="H647" i="3"/>
  <c r="J647" i="3"/>
  <c r="I647" i="3"/>
  <c r="J762" i="3"/>
  <c r="F762" i="3"/>
  <c r="H762" i="3"/>
  <c r="K762" i="3"/>
  <c r="I762" i="3"/>
  <c r="K744" i="8"/>
  <c r="J744" i="8"/>
  <c r="J477" i="3"/>
  <c r="I477" i="3"/>
  <c r="H477" i="3"/>
  <c r="F477" i="3"/>
  <c r="K477" i="3"/>
  <c r="I943" i="3"/>
  <c r="H943" i="3"/>
  <c r="K943" i="3"/>
  <c r="F943" i="3"/>
  <c r="J943" i="3"/>
  <c r="J517" i="3"/>
  <c r="H517" i="3"/>
  <c r="K517" i="3"/>
  <c r="I517" i="3"/>
  <c r="F517" i="3"/>
  <c r="H934" i="3"/>
  <c r="J934" i="3"/>
  <c r="I934" i="3"/>
  <c r="K934" i="3"/>
  <c r="F934" i="3"/>
  <c r="I811" i="3"/>
  <c r="F811" i="3"/>
  <c r="H811" i="3"/>
  <c r="J811" i="3"/>
  <c r="K811" i="3"/>
  <c r="J685" i="3"/>
  <c r="K685" i="3"/>
  <c r="I685" i="3"/>
  <c r="H685" i="3"/>
  <c r="F685" i="3"/>
  <c r="K659" i="3"/>
  <c r="J659" i="3"/>
  <c r="I659" i="3"/>
  <c r="H659" i="3"/>
  <c r="F659" i="3"/>
  <c r="F869" i="3"/>
  <c r="J869" i="3"/>
  <c r="H869" i="3"/>
  <c r="I869" i="3"/>
  <c r="K869" i="3"/>
  <c r="K730" i="3"/>
  <c r="I730" i="3"/>
  <c r="F730" i="3"/>
  <c r="H730" i="3"/>
  <c r="J730" i="3"/>
  <c r="H449" i="3"/>
  <c r="I449" i="3"/>
  <c r="K449" i="3"/>
  <c r="F449" i="3"/>
  <c r="J449" i="3"/>
  <c r="F479" i="3"/>
  <c r="I479" i="3"/>
  <c r="H479" i="3"/>
  <c r="K479" i="3"/>
  <c r="J479" i="3"/>
  <c r="J459" i="3"/>
  <c r="I459" i="3"/>
  <c r="F459" i="3"/>
  <c r="H459" i="3"/>
  <c r="K459" i="3"/>
  <c r="F924" i="3"/>
  <c r="I924" i="3"/>
  <c r="H924" i="3"/>
  <c r="J924" i="3"/>
  <c r="K924" i="3"/>
  <c r="J777" i="3"/>
  <c r="I777" i="3"/>
  <c r="K777" i="3"/>
  <c r="H777" i="3"/>
  <c r="F777" i="3"/>
  <c r="I972" i="3"/>
  <c r="K972" i="3"/>
  <c r="H972" i="3"/>
  <c r="J972" i="3"/>
  <c r="F972" i="3"/>
  <c r="I688" i="3"/>
  <c r="F688" i="3"/>
  <c r="K688" i="3"/>
  <c r="J688" i="3"/>
  <c r="H688" i="3"/>
  <c r="F944" i="3"/>
  <c r="J944" i="3"/>
  <c r="I944" i="3"/>
  <c r="K944" i="3"/>
  <c r="H944" i="3"/>
  <c r="J792" i="8"/>
  <c r="K792" i="8"/>
  <c r="K389" i="3"/>
  <c r="J389" i="3"/>
  <c r="F389" i="3"/>
  <c r="H389" i="3"/>
  <c r="I389" i="3"/>
  <c r="K490" i="3"/>
  <c r="J490" i="3"/>
  <c r="H490" i="3"/>
  <c r="F490" i="3"/>
  <c r="I490" i="3"/>
  <c r="J939" i="3"/>
  <c r="I939" i="3"/>
  <c r="F939" i="3"/>
  <c r="H939" i="3"/>
  <c r="K939" i="3"/>
  <c r="K430" i="3"/>
  <c r="I430" i="3"/>
  <c r="H430" i="3"/>
  <c r="F430" i="3"/>
  <c r="J430" i="3"/>
  <c r="I508" i="3"/>
  <c r="H508" i="3"/>
  <c r="K508" i="3"/>
  <c r="J508" i="3"/>
  <c r="F508" i="3"/>
  <c r="K990" i="3"/>
  <c r="H990" i="3"/>
  <c r="J990" i="3"/>
  <c r="F990" i="3"/>
  <c r="I990" i="3"/>
  <c r="I419" i="3"/>
  <c r="F419" i="3"/>
  <c r="K419" i="3"/>
  <c r="H419" i="3"/>
  <c r="J419" i="3"/>
  <c r="K639" i="3"/>
  <c r="I639" i="3"/>
  <c r="H639" i="3"/>
  <c r="J639" i="3"/>
  <c r="F639" i="3"/>
  <c r="K598" i="3"/>
  <c r="F598" i="3"/>
  <c r="J598" i="3"/>
  <c r="I598" i="3"/>
  <c r="H598" i="3"/>
  <c r="H816" i="3"/>
  <c r="J816" i="3"/>
  <c r="F816" i="3"/>
  <c r="I816" i="3"/>
  <c r="K816" i="3"/>
  <c r="K874" i="8"/>
  <c r="J874" i="8"/>
  <c r="F567" i="3"/>
  <c r="K567" i="3"/>
  <c r="H567" i="3"/>
  <c r="I567" i="3"/>
  <c r="J567" i="3"/>
  <c r="K405" i="3"/>
  <c r="J405" i="3"/>
  <c r="I405" i="3"/>
  <c r="H405" i="3"/>
  <c r="F405" i="3"/>
  <c r="H859" i="3"/>
  <c r="F859" i="3"/>
  <c r="K859" i="3"/>
  <c r="J859" i="3"/>
  <c r="I859" i="3"/>
  <c r="K806" i="8"/>
  <c r="J806" i="8"/>
  <c r="K610" i="3"/>
  <c r="J610" i="3"/>
  <c r="F610" i="3"/>
  <c r="I610" i="3"/>
  <c r="H610" i="3"/>
  <c r="F446" i="3"/>
  <c r="I446" i="3"/>
  <c r="H446" i="3"/>
  <c r="J446" i="3"/>
  <c r="K446" i="3"/>
  <c r="K624" i="3"/>
  <c r="H624" i="3"/>
  <c r="I624" i="3"/>
  <c r="F624" i="3"/>
  <c r="J624" i="3"/>
  <c r="I937" i="3"/>
  <c r="H937" i="3"/>
  <c r="J937" i="3"/>
  <c r="K937" i="3"/>
  <c r="F937" i="3"/>
  <c r="J642" i="3"/>
  <c r="I642" i="3"/>
  <c r="H642" i="3"/>
  <c r="F642" i="3"/>
  <c r="K642" i="3"/>
  <c r="I955" i="3"/>
  <c r="H955" i="3"/>
  <c r="F955" i="3"/>
  <c r="K955" i="3"/>
  <c r="J955" i="3"/>
  <c r="F983" i="3"/>
  <c r="K983" i="3"/>
  <c r="I983" i="3"/>
  <c r="H983" i="3"/>
  <c r="J983" i="3"/>
  <c r="F825" i="3"/>
  <c r="I825" i="3"/>
  <c r="H825" i="3"/>
  <c r="K825" i="3"/>
  <c r="J825" i="3"/>
  <c r="K591" i="3"/>
  <c r="H591" i="3"/>
  <c r="F591" i="3"/>
  <c r="J591" i="3"/>
  <c r="I591" i="3"/>
  <c r="I689" i="3"/>
  <c r="K689" i="3"/>
  <c r="H689" i="3"/>
  <c r="J689" i="3"/>
  <c r="F689" i="3"/>
  <c r="H942" i="3"/>
  <c r="J942" i="3"/>
  <c r="F942" i="3"/>
  <c r="I942" i="3"/>
  <c r="K942" i="3"/>
  <c r="I471" i="3"/>
  <c r="K471" i="3"/>
  <c r="H471" i="3"/>
  <c r="J471" i="3"/>
  <c r="F471" i="3"/>
  <c r="K421" i="3"/>
  <c r="F421" i="3"/>
  <c r="J421" i="3"/>
  <c r="H421" i="3"/>
  <c r="I421" i="3"/>
  <c r="K834" i="3"/>
  <c r="F834" i="3"/>
  <c r="H834" i="3"/>
  <c r="J834" i="3"/>
  <c r="I834" i="3"/>
  <c r="H549" i="3"/>
  <c r="I549" i="3"/>
  <c r="F549" i="3"/>
  <c r="K549" i="3"/>
  <c r="J549" i="3"/>
  <c r="J526" i="3"/>
  <c r="H526" i="3"/>
  <c r="F526" i="3"/>
  <c r="I526" i="3"/>
  <c r="K526" i="3"/>
  <c r="J644" i="3"/>
  <c r="H644" i="3"/>
  <c r="K644" i="3"/>
  <c r="F644" i="3"/>
  <c r="I644" i="3"/>
  <c r="K678" i="3"/>
  <c r="H678" i="3"/>
  <c r="J678" i="3"/>
  <c r="I678" i="3"/>
  <c r="F678" i="3"/>
  <c r="H452" i="3"/>
  <c r="J452" i="3"/>
  <c r="F452" i="3"/>
  <c r="I452" i="3"/>
  <c r="K452" i="3"/>
  <c r="J683" i="3"/>
  <c r="H683" i="3"/>
  <c r="I683" i="3"/>
  <c r="K683" i="3"/>
  <c r="F683" i="3"/>
  <c r="I513" i="3"/>
  <c r="J513" i="3"/>
  <c r="H513" i="3"/>
  <c r="F513" i="3"/>
  <c r="K513" i="3"/>
  <c r="K432" i="3"/>
  <c r="J432" i="3"/>
  <c r="H432" i="3"/>
  <c r="I432" i="3"/>
  <c r="F432" i="3"/>
  <c r="I759" i="3"/>
  <c r="F759" i="3"/>
  <c r="J759" i="3"/>
  <c r="K759" i="3"/>
  <c r="H759" i="3"/>
  <c r="F835" i="3"/>
  <c r="I835" i="3"/>
  <c r="J835" i="3"/>
  <c r="H835" i="3"/>
  <c r="K835" i="3"/>
  <c r="H905" i="3"/>
  <c r="F905" i="3"/>
  <c r="I905" i="3"/>
  <c r="K905" i="3"/>
  <c r="J905" i="3"/>
  <c r="I874" i="3"/>
  <c r="H874" i="3"/>
  <c r="K874" i="3"/>
  <c r="J874" i="3"/>
  <c r="F874" i="3"/>
  <c r="J772" i="3"/>
  <c r="I772" i="3"/>
  <c r="F772" i="3"/>
  <c r="K772" i="3"/>
  <c r="H772" i="3"/>
  <c r="K713" i="3"/>
  <c r="F713" i="3"/>
  <c r="J713" i="3"/>
  <c r="H713" i="3"/>
  <c r="I713" i="3"/>
  <c r="I746" i="3"/>
  <c r="J746" i="3"/>
  <c r="H746" i="3"/>
  <c r="F746" i="3"/>
  <c r="K746" i="3"/>
  <c r="K760" i="3"/>
  <c r="J760" i="3"/>
  <c r="I760" i="3"/>
  <c r="F760" i="3"/>
  <c r="H760" i="3"/>
  <c r="J370" i="3"/>
  <c r="F370" i="3"/>
  <c r="H370" i="3"/>
  <c r="K370" i="3"/>
  <c r="I370" i="3"/>
  <c r="H957" i="3"/>
  <c r="I957" i="3"/>
  <c r="J957" i="3"/>
  <c r="F957" i="3"/>
  <c r="K957" i="3"/>
  <c r="I879" i="3"/>
  <c r="J879" i="3"/>
  <c r="F879" i="3"/>
  <c r="K879" i="3"/>
  <c r="H879" i="3"/>
  <c r="J796" i="3"/>
  <c r="I796" i="3"/>
  <c r="K796" i="3"/>
  <c r="H796" i="3"/>
  <c r="F796" i="3"/>
  <c r="K858" i="3"/>
  <c r="J858" i="3"/>
  <c r="F858" i="3"/>
  <c r="H858" i="3"/>
  <c r="I858" i="3"/>
  <c r="J605" i="3"/>
  <c r="K605" i="3"/>
  <c r="I605" i="3"/>
  <c r="H605" i="3"/>
  <c r="F605" i="3"/>
  <c r="H709" i="3"/>
  <c r="J709" i="3"/>
  <c r="F709" i="3"/>
  <c r="K709" i="3"/>
  <c r="I709" i="3"/>
  <c r="J712" i="3"/>
  <c r="H712" i="3"/>
  <c r="I712" i="3"/>
  <c r="F712" i="3"/>
  <c r="K712" i="3"/>
  <c r="I768" i="3"/>
  <c r="H768" i="3"/>
  <c r="J768" i="3"/>
  <c r="K768" i="3"/>
  <c r="F768" i="3"/>
  <c r="F966" i="3"/>
  <c r="J966" i="3"/>
  <c r="H966" i="3"/>
  <c r="I966" i="3"/>
  <c r="K966" i="3"/>
  <c r="K809" i="8"/>
  <c r="J809" i="8"/>
  <c r="K758" i="8"/>
  <c r="J758" i="8"/>
  <c r="K922" i="8"/>
  <c r="J922" i="8"/>
  <c r="J437" i="3"/>
  <c r="K437" i="3"/>
  <c r="I437" i="3"/>
  <c r="F437" i="3"/>
  <c r="H437" i="3"/>
  <c r="I533" i="3"/>
  <c r="F533" i="3"/>
  <c r="J533" i="3"/>
  <c r="K533" i="3"/>
  <c r="H533" i="3"/>
  <c r="K922" i="3"/>
  <c r="H922" i="3"/>
  <c r="J922" i="3"/>
  <c r="F922" i="3"/>
  <c r="I922" i="3"/>
  <c r="I296" i="3"/>
  <c r="K296" i="3"/>
  <c r="H296" i="3"/>
  <c r="J296" i="3"/>
  <c r="F296" i="3"/>
  <c r="K341" i="3"/>
  <c r="H341" i="3"/>
  <c r="F341" i="3"/>
  <c r="I341" i="3"/>
  <c r="J341" i="3"/>
  <c r="J780" i="8"/>
  <c r="K780" i="8"/>
  <c r="K1002" i="8"/>
  <c r="J1002" i="8"/>
  <c r="J846" i="8"/>
  <c r="K846" i="8"/>
  <c r="J987" i="3"/>
  <c r="K987" i="3"/>
  <c r="I987" i="3"/>
  <c r="F987" i="3"/>
  <c r="H987" i="3"/>
  <c r="K733" i="8"/>
  <c r="J733" i="8"/>
  <c r="J1001" i="8"/>
  <c r="K1001" i="8"/>
  <c r="J824" i="3"/>
  <c r="F824" i="3"/>
  <c r="K824" i="3"/>
  <c r="I824" i="3"/>
  <c r="H824" i="3"/>
  <c r="J555" i="3"/>
  <c r="K555" i="3"/>
  <c r="F555" i="3"/>
  <c r="I555" i="3"/>
  <c r="H555" i="3"/>
  <c r="I416" i="3"/>
  <c r="F416" i="3"/>
  <c r="K416" i="3"/>
  <c r="H416" i="3"/>
  <c r="J416" i="3"/>
  <c r="J836" i="8"/>
  <c r="K836" i="8"/>
  <c r="K847" i="8"/>
  <c r="J847" i="8"/>
  <c r="J494" i="3"/>
  <c r="F494" i="3"/>
  <c r="I494" i="3"/>
  <c r="H494" i="3"/>
  <c r="K494" i="3"/>
  <c r="H997" i="3"/>
  <c r="J997" i="3"/>
  <c r="I997" i="3"/>
  <c r="F997" i="3"/>
  <c r="K997" i="3"/>
  <c r="J666" i="3"/>
  <c r="K666" i="3"/>
  <c r="H666" i="3"/>
  <c r="I666" i="3"/>
  <c r="F666" i="3"/>
  <c r="J564" i="3"/>
  <c r="H564" i="3"/>
  <c r="I564" i="3"/>
  <c r="F564" i="3"/>
  <c r="K564" i="3"/>
  <c r="K645" i="3"/>
  <c r="H645" i="3"/>
  <c r="F645" i="3"/>
  <c r="I645" i="3"/>
  <c r="J645" i="3"/>
  <c r="J998" i="8"/>
  <c r="K998" i="8"/>
  <c r="I737" i="3"/>
  <c r="H737" i="3"/>
  <c r="F737" i="3"/>
  <c r="J737" i="3"/>
  <c r="K737" i="3"/>
  <c r="J865" i="3"/>
  <c r="H865" i="3"/>
  <c r="K865" i="3"/>
  <c r="I865" i="3"/>
  <c r="F865" i="3"/>
  <c r="K665" i="3"/>
  <c r="F665" i="3"/>
  <c r="I665" i="3"/>
  <c r="J665" i="3"/>
  <c r="H665" i="3"/>
  <c r="H717" i="3"/>
  <c r="I717" i="3"/>
  <c r="J717" i="3"/>
  <c r="F717" i="3"/>
  <c r="K717" i="3"/>
  <c r="J748" i="3"/>
  <c r="I748" i="3"/>
  <c r="F748" i="3"/>
  <c r="H748" i="3"/>
  <c r="K748" i="3"/>
  <c r="J363" i="3"/>
  <c r="H363" i="3"/>
  <c r="K363" i="3"/>
  <c r="I363" i="3"/>
  <c r="F363" i="3"/>
  <c r="K535" i="3"/>
  <c r="F535" i="3"/>
  <c r="J535" i="3"/>
  <c r="H535" i="3"/>
  <c r="I535" i="3"/>
  <c r="K899" i="3"/>
  <c r="I899" i="3"/>
  <c r="H899" i="3"/>
  <c r="F899" i="3"/>
  <c r="J899" i="3"/>
  <c r="F783" i="3"/>
  <c r="K783" i="3"/>
  <c r="I783" i="3"/>
  <c r="J783" i="3"/>
  <c r="H783" i="3"/>
  <c r="I407" i="3"/>
  <c r="F407" i="3"/>
  <c r="J407" i="3"/>
  <c r="H407" i="3"/>
  <c r="K407" i="3"/>
  <c r="J541" i="3"/>
  <c r="K541" i="3"/>
  <c r="H541" i="3"/>
  <c r="F541" i="3"/>
  <c r="I541" i="3"/>
  <c r="I386" i="3"/>
  <c r="F386" i="3"/>
  <c r="K386" i="3"/>
  <c r="H386" i="3"/>
  <c r="J386" i="3"/>
  <c r="I415" i="3"/>
  <c r="K415" i="3"/>
  <c r="F415" i="3"/>
  <c r="J415" i="3"/>
  <c r="H415" i="3"/>
  <c r="J780" i="3"/>
  <c r="I780" i="3"/>
  <c r="F780" i="3"/>
  <c r="K780" i="3"/>
  <c r="H780" i="3"/>
  <c r="H758" i="3"/>
  <c r="K758" i="3"/>
  <c r="I758" i="3"/>
  <c r="J758" i="3"/>
  <c r="F758" i="3"/>
  <c r="K761" i="8"/>
  <c r="J761" i="8"/>
  <c r="K682" i="3"/>
  <c r="F682" i="3"/>
  <c r="J682" i="3"/>
  <c r="H682" i="3"/>
  <c r="I682" i="3"/>
  <c r="K718" i="3"/>
  <c r="F718" i="3"/>
  <c r="J718" i="3"/>
  <c r="I718" i="3"/>
  <c r="H718" i="3"/>
  <c r="J1000" i="8"/>
  <c r="K1000" i="8"/>
  <c r="J754" i="8"/>
  <c r="K754" i="8"/>
  <c r="J609" i="3"/>
  <c r="H609" i="3"/>
  <c r="K609" i="3"/>
  <c r="I609" i="3"/>
  <c r="F609" i="3"/>
  <c r="K982" i="8"/>
  <c r="J982" i="8"/>
  <c r="J961" i="8"/>
  <c r="K961" i="8"/>
  <c r="H902" i="3"/>
  <c r="F902" i="3"/>
  <c r="K902" i="3"/>
  <c r="I902" i="3"/>
  <c r="J902" i="3"/>
  <c r="J667" i="3"/>
  <c r="H667" i="3"/>
  <c r="F667" i="3"/>
  <c r="I667" i="3"/>
  <c r="K667" i="3"/>
  <c r="J751" i="8"/>
  <c r="K751" i="8"/>
  <c r="J782" i="3"/>
  <c r="F782" i="3"/>
  <c r="I782" i="3"/>
  <c r="H782" i="3"/>
  <c r="K782" i="3"/>
  <c r="J862" i="8"/>
  <c r="K862" i="8"/>
  <c r="J714" i="8"/>
  <c r="K714" i="8"/>
  <c r="J361" i="3"/>
  <c r="K361" i="3"/>
  <c r="I361" i="3"/>
  <c r="H361" i="3"/>
  <c r="F361" i="3"/>
  <c r="J295" i="3"/>
  <c r="H295" i="3"/>
  <c r="I295" i="3"/>
  <c r="K295" i="3"/>
  <c r="F295" i="3"/>
  <c r="J451" i="3"/>
  <c r="F451" i="3"/>
  <c r="K451" i="3"/>
  <c r="I451" i="3"/>
  <c r="H451" i="3"/>
  <c r="I913" i="3"/>
  <c r="K913" i="3"/>
  <c r="F913" i="3"/>
  <c r="H913" i="3"/>
  <c r="J913" i="3"/>
  <c r="K784" i="3"/>
  <c r="J784" i="3"/>
  <c r="F784" i="3"/>
  <c r="H784" i="3"/>
  <c r="I784" i="3"/>
  <c r="J929" i="3"/>
  <c r="H929" i="3"/>
  <c r="F929" i="3"/>
  <c r="K929" i="3"/>
  <c r="I929" i="3"/>
  <c r="J852" i="8"/>
  <c r="K852" i="8"/>
  <c r="I919" i="3"/>
  <c r="H919" i="3"/>
  <c r="F919" i="3"/>
  <c r="K919" i="3"/>
  <c r="J919" i="3"/>
  <c r="I719" i="3"/>
  <c r="F719" i="3"/>
  <c r="H719" i="3"/>
  <c r="K719" i="3"/>
  <c r="J719" i="3"/>
  <c r="I775" i="3"/>
  <c r="F775" i="3"/>
  <c r="K775" i="3"/>
  <c r="H775" i="3"/>
  <c r="J775" i="3"/>
  <c r="F530" i="3"/>
  <c r="H530" i="3"/>
  <c r="I530" i="3"/>
  <c r="K530" i="3"/>
  <c r="J530" i="3"/>
  <c r="K955" i="8"/>
  <c r="J955" i="8"/>
  <c r="K773" i="3"/>
  <c r="F773" i="3"/>
  <c r="J773" i="3"/>
  <c r="H773" i="3"/>
  <c r="I773" i="3"/>
  <c r="I887" i="3"/>
  <c r="J887" i="3"/>
  <c r="K887" i="3"/>
  <c r="H887" i="3"/>
  <c r="F887" i="3"/>
  <c r="H723" i="3"/>
  <c r="K723" i="3"/>
  <c r="I723" i="3"/>
  <c r="F723" i="3"/>
  <c r="J723" i="3"/>
  <c r="K992" i="3"/>
  <c r="H992" i="3"/>
  <c r="I992" i="3"/>
  <c r="F992" i="3"/>
  <c r="J992" i="3"/>
  <c r="K785" i="3"/>
  <c r="I785" i="3"/>
  <c r="F785" i="3"/>
  <c r="J785" i="3"/>
  <c r="H785" i="3"/>
  <c r="I581" i="3"/>
  <c r="H581" i="3"/>
  <c r="K581" i="3"/>
  <c r="J581" i="3"/>
  <c r="F581" i="3"/>
  <c r="K510" i="3"/>
  <c r="F510" i="3"/>
  <c r="I510" i="3"/>
  <c r="H510" i="3"/>
  <c r="J510" i="3"/>
  <c r="K522" i="3"/>
  <c r="F522" i="3"/>
  <c r="I522" i="3"/>
  <c r="H522" i="3"/>
  <c r="J522" i="3"/>
  <c r="H767" i="3"/>
  <c r="I767" i="3"/>
  <c r="F767" i="3"/>
  <c r="K767" i="3"/>
  <c r="J767" i="3"/>
  <c r="F705" i="3"/>
  <c r="J705" i="3"/>
  <c r="H705" i="3"/>
  <c r="K705" i="3"/>
  <c r="I705" i="3"/>
  <c r="F586" i="3"/>
  <c r="I586" i="3"/>
  <c r="K586" i="3"/>
  <c r="J586" i="3"/>
  <c r="H586" i="3"/>
  <c r="K515" i="3"/>
  <c r="I515" i="3"/>
  <c r="H515" i="3"/>
  <c r="J515" i="3"/>
  <c r="F515" i="3"/>
  <c r="J487" i="3"/>
  <c r="F487" i="3"/>
  <c r="K487" i="3"/>
  <c r="I487" i="3"/>
  <c r="H487" i="3"/>
  <c r="K511" i="3"/>
  <c r="F511" i="3"/>
  <c r="I511" i="3"/>
  <c r="J511" i="3"/>
  <c r="H511" i="3"/>
  <c r="I488" i="3"/>
  <c r="F488" i="3"/>
  <c r="K488" i="3"/>
  <c r="H488" i="3"/>
  <c r="J488" i="3"/>
  <c r="K518" i="3"/>
  <c r="I518" i="3"/>
  <c r="J518" i="3"/>
  <c r="H518" i="3"/>
  <c r="F518" i="3"/>
  <c r="F914" i="3"/>
  <c r="H914" i="3"/>
  <c r="I914" i="3"/>
  <c r="K914" i="3"/>
  <c r="J914" i="3"/>
  <c r="J495" i="3"/>
  <c r="I495" i="3"/>
  <c r="F495" i="3"/>
  <c r="H495" i="3"/>
  <c r="K495" i="3"/>
  <c r="I711" i="3"/>
  <c r="J711" i="3"/>
  <c r="F711" i="3"/>
  <c r="H711" i="3"/>
  <c r="K711" i="3"/>
  <c r="J635" i="3"/>
  <c r="K635" i="3"/>
  <c r="H635" i="3"/>
  <c r="I635" i="3"/>
  <c r="F635" i="3"/>
  <c r="J882" i="3"/>
  <c r="F882" i="3"/>
  <c r="H882" i="3"/>
  <c r="K882" i="3"/>
  <c r="I882" i="3"/>
  <c r="K779" i="3"/>
  <c r="I779" i="3"/>
  <c r="H779" i="3"/>
  <c r="J779" i="3"/>
  <c r="F779" i="3"/>
  <c r="J786" i="3"/>
  <c r="F786" i="3"/>
  <c r="H786" i="3"/>
  <c r="K786" i="3"/>
  <c r="I786" i="3"/>
  <c r="I484" i="3"/>
  <c r="K484" i="3"/>
  <c r="H484" i="3"/>
  <c r="J484" i="3"/>
  <c r="F484" i="3"/>
  <c r="J571" i="3"/>
  <c r="F571" i="3"/>
  <c r="H571" i="3"/>
  <c r="K571" i="3"/>
  <c r="I571" i="3"/>
  <c r="J632" i="3"/>
  <c r="I632" i="3"/>
  <c r="H632" i="3"/>
  <c r="F632" i="3"/>
  <c r="K632" i="3"/>
  <c r="I594" i="3"/>
  <c r="J594" i="3"/>
  <c r="K594" i="3"/>
  <c r="H594" i="3"/>
  <c r="F594" i="3"/>
  <c r="H353" i="3"/>
  <c r="J353" i="3"/>
  <c r="K353" i="3"/>
  <c r="I353" i="3"/>
  <c r="F353" i="3"/>
  <c r="H497" i="3"/>
  <c r="I497" i="3"/>
  <c r="J497" i="3"/>
  <c r="F497" i="3"/>
  <c r="K497" i="3"/>
  <c r="AF925" i="4"/>
  <c r="AJ925" i="4"/>
  <c r="AI925" i="4"/>
  <c r="AQ759" i="4"/>
  <c r="AW759" i="4" s="1"/>
  <c r="AI994" i="4"/>
  <c r="AJ994" i="4"/>
  <c r="AH994" i="4"/>
  <c r="AF994" i="4"/>
  <c r="AK994" i="4"/>
  <c r="AG994" i="4"/>
  <c r="X884" i="4"/>
  <c r="AF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D757" i="4"/>
  <c r="H757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L513" i="4" s="1"/>
  <c r="AR513" i="4" s="1"/>
  <c r="AE513" i="4"/>
  <c r="AN333" i="4"/>
  <c r="AT333" i="4" s="1"/>
  <c r="AA601" i="4"/>
  <c r="AP392" i="4"/>
  <c r="AV392" i="4" s="1"/>
  <c r="AE805" i="4"/>
  <c r="AQ805" i="4" s="1"/>
  <c r="AW805" i="4" s="1"/>
  <c r="Z805" i="4"/>
  <c r="AJ884" i="4"/>
  <c r="AH884" i="4"/>
  <c r="AM632" i="4"/>
  <c r="AS632" i="4" s="1"/>
  <c r="AO381" i="4"/>
  <c r="AU381" i="4" s="1"/>
  <c r="AE540" i="4"/>
  <c r="AN446" i="4"/>
  <c r="AP544" i="4"/>
  <c r="AV544" i="4" s="1"/>
  <c r="AL276" i="4"/>
  <c r="AR276" i="4" s="1"/>
  <c r="AI702" i="4"/>
  <c r="AJ682" i="4"/>
  <c r="AP682" i="4" s="1"/>
  <c r="AV682" i="4" s="1"/>
  <c r="AA682" i="4"/>
  <c r="AL888" i="4"/>
  <c r="AQ950" i="4"/>
  <c r="AN812" i="4"/>
  <c r="AI740" i="4"/>
  <c r="AJ100" i="4"/>
  <c r="AQ873" i="4"/>
  <c r="Y791" i="4"/>
  <c r="AK791" i="4" s="1"/>
  <c r="AG850" i="4"/>
  <c r="AK850" i="4"/>
  <c r="AE850" i="4"/>
  <c r="AM954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AP446" i="4"/>
  <c r="AV446" i="4" s="1"/>
  <c r="G377" i="4"/>
  <c r="AK314" i="4"/>
  <c r="D258" i="4"/>
  <c r="H258" i="4" s="1"/>
  <c r="F467" i="4"/>
  <c r="J467" i="4" s="1"/>
  <c r="AN395" i="4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Q702" i="4" s="1"/>
  <c r="AW702" i="4" s="1"/>
  <c r="AI595" i="4"/>
  <c r="AC595" i="4"/>
  <c r="AA595" i="4"/>
  <c r="AI682" i="4"/>
  <c r="AC682" i="4"/>
  <c r="Z682" i="4"/>
  <c r="F593" i="4"/>
  <c r="J593" i="4" s="1"/>
  <c r="D821" i="4"/>
  <c r="H821" i="4" s="1"/>
  <c r="F757" i="4"/>
  <c r="J757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AO850" i="4" s="1"/>
  <c r="AU850" i="4" s="1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L954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Y975" i="4"/>
  <c r="X988" i="4"/>
  <c r="AD988" i="4" s="1"/>
  <c r="Y956" i="4"/>
  <c r="AD823" i="4"/>
  <c r="Y59" i="4"/>
  <c r="AG59" i="4" s="1"/>
  <c r="Y587" i="4"/>
  <c r="AF587" i="4" s="1"/>
  <c r="AJ365" i="4"/>
  <c r="AJ446" i="4"/>
  <c r="Z663" i="4"/>
  <c r="AB365" i="4"/>
  <c r="AE601" i="4"/>
  <c r="AJ835" i="4"/>
  <c r="AA513" i="4"/>
  <c r="AM513" i="4" s="1"/>
  <c r="AS513" i="4" s="1"/>
  <c r="AI513" i="4"/>
  <c r="AO513" i="4" s="1"/>
  <c r="AU513" i="4" s="1"/>
  <c r="AA663" i="4"/>
  <c r="AM663" i="4" s="1"/>
  <c r="AS663" i="4" s="1"/>
  <c r="AD663" i="4"/>
  <c r="AB663" i="4"/>
  <c r="AC245" i="4"/>
  <c r="AC191" i="4"/>
  <c r="AL562" i="4"/>
  <c r="AR562" i="4" s="1"/>
  <c r="AM669" i="4"/>
  <c r="AS669" i="4" s="1"/>
  <c r="F648" i="4"/>
  <c r="J648" i="4" s="1"/>
  <c r="AA350" i="4"/>
  <c r="AF954" i="4"/>
  <c r="AL599" i="4"/>
  <c r="AR599" i="4" s="1"/>
  <c r="AH759" i="4"/>
  <c r="AN759" i="4" s="1"/>
  <c r="AT759" i="4" s="1"/>
  <c r="AI585" i="4"/>
  <c r="AT970" i="4"/>
  <c r="AA585" i="4"/>
  <c r="AM585" i="4" s="1"/>
  <c r="AS585" i="4" s="1"/>
  <c r="AH970" i="4"/>
  <c r="AK759" i="4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Q446" i="4"/>
  <c r="AW446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Q66" i="4"/>
  <c r="AW66" i="4" s="1"/>
  <c r="AJ594" i="4"/>
  <c r="AJ663" i="4"/>
  <c r="AP663" i="4" s="1"/>
  <c r="AV663" i="4" s="1"/>
  <c r="AL802" i="4"/>
  <c r="AR802" i="4" s="1"/>
  <c r="AN606" i="4"/>
  <c r="AT606" i="4" s="1"/>
  <c r="AN814" i="4"/>
  <c r="AT814" i="4" s="1"/>
  <c r="AL935" i="4"/>
  <c r="AP733" i="4"/>
  <c r="AV733" i="4" s="1"/>
  <c r="AF850" i="4"/>
  <c r="AL850" i="4" s="1"/>
  <c r="AR850" i="4" s="1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N996" i="4" s="1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A823" i="4"/>
  <c r="AF513" i="4"/>
  <c r="AB835" i="4"/>
  <c r="Z601" i="4"/>
  <c r="AK513" i="4"/>
  <c r="AD513" i="4"/>
  <c r="AP513" i="4" s="1"/>
  <c r="AV513" i="4" s="1"/>
  <c r="AL687" i="4"/>
  <c r="AR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Y958" i="4"/>
  <c r="X958" i="4"/>
  <c r="AM66" i="4"/>
  <c r="AS66" i="4" s="1"/>
  <c r="AN31" i="4"/>
  <c r="AT31" i="4" s="1"/>
  <c r="AN140" i="4"/>
  <c r="AT140" i="4" s="1"/>
  <c r="AB170" i="4"/>
  <c r="AN170" i="4" s="1"/>
  <c r="AT170" i="4" s="1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Q170" i="4" s="1"/>
  <c r="AW170" i="4" s="1"/>
  <c r="AC15" i="4"/>
  <c r="D128" i="4"/>
  <c r="H128" i="4" s="1"/>
  <c r="AJ170" i="4"/>
  <c r="AP160" i="4"/>
  <c r="AV160" i="4" s="1"/>
  <c r="Z170" i="4"/>
  <c r="AL170" i="4" s="1"/>
  <c r="AR170" i="4" s="1"/>
  <c r="AI15" i="4"/>
  <c r="AF170" i="4"/>
  <c r="AN106" i="4"/>
  <c r="AT106" i="4" s="1"/>
  <c r="AM96" i="4"/>
  <c r="AS96" i="4" s="1"/>
  <c r="AM152" i="4"/>
  <c r="AS152" i="4" s="1"/>
  <c r="AJ15" i="4"/>
  <c r="AD15" i="4"/>
  <c r="AP15" i="4" s="1"/>
  <c r="AV15" i="4" s="1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L94" i="4" s="1"/>
  <c r="AR94" i="4" s="1"/>
  <c r="AG108" i="4"/>
  <c r="AH94" i="4"/>
  <c r="AJ108" i="4"/>
  <c r="AQ69" i="4"/>
  <c r="AW69" i="4" s="1"/>
  <c r="AK94" i="4"/>
  <c r="AQ94" i="4" s="1"/>
  <c r="AW94" i="4" s="1"/>
  <c r="AK108" i="4"/>
  <c r="AB11" i="4"/>
  <c r="AC94" i="4"/>
  <c r="AO94" i="4" s="1"/>
  <c r="AU94" i="4" s="1"/>
  <c r="AB108" i="4"/>
  <c r="AI94" i="4"/>
  <c r="AI108" i="4"/>
  <c r="AO108" i="4" s="1"/>
  <c r="AU108" i="4" s="1"/>
  <c r="AD38" i="4"/>
  <c r="AJ94" i="4"/>
  <c r="AP94" i="4" s="1"/>
  <c r="AV94" i="4" s="1"/>
  <c r="AH108" i="4"/>
  <c r="AD108" i="4"/>
  <c r="AP108" i="4" s="1"/>
  <c r="AV108" i="4" s="1"/>
  <c r="Z108" i="4"/>
  <c r="AL108" i="4" s="1"/>
  <c r="AR108" i="4" s="1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O919" i="4" s="1"/>
  <c r="AO970" i="4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N981" i="4"/>
  <c r="AP625" i="4"/>
  <c r="AV625" i="4" s="1"/>
  <c r="AN612" i="4"/>
  <c r="AT612" i="4" s="1"/>
  <c r="AI392" i="4"/>
  <c r="AO392" i="4" s="1"/>
  <c r="AU392" i="4" s="1"/>
  <c r="AA392" i="4"/>
  <c r="AM392" i="4" s="1"/>
  <c r="AS392" i="4" s="1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P776" i="4" s="1"/>
  <c r="AV776" i="4" s="1"/>
  <c r="AJ805" i="4"/>
  <c r="AP805" i="4" s="1"/>
  <c r="AV805" i="4" s="1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398" i="4" s="1"/>
  <c r="AT398" i="4" s="1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AG22" i="4"/>
  <c r="AM22" i="4" s="1"/>
  <c r="AS22" i="4" s="1"/>
  <c r="AC22" i="4"/>
  <c r="AO22" i="4" s="1"/>
  <c r="AU22" i="4" s="1"/>
  <c r="AD22" i="4"/>
  <c r="AQ106" i="4"/>
  <c r="AW106" i="4" s="1"/>
  <c r="AQ102" i="4"/>
  <c r="AW102" i="4" s="1"/>
  <c r="AP92" i="4"/>
  <c r="AV92" i="4" s="1"/>
  <c r="AN66" i="4"/>
  <c r="AT66" i="4" s="1"/>
  <c r="AH22" i="4"/>
  <c r="AN91" i="4"/>
  <c r="AT91" i="4" s="1"/>
  <c r="AN123" i="4"/>
  <c r="AT123" i="4" s="1"/>
  <c r="AF148" i="4"/>
  <c r="AA22" i="4"/>
  <c r="AE22" i="4"/>
  <c r="AJ22" i="4"/>
  <c r="AP102" i="4"/>
  <c r="AV102" i="4" s="1"/>
  <c r="AK59" i="4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AE244" i="4"/>
  <c r="F132" i="4"/>
  <c r="J132" i="4" s="1"/>
  <c r="G132" i="4"/>
  <c r="AP20" i="4"/>
  <c r="AV20" i="4" s="1"/>
  <c r="AO20" i="4"/>
  <c r="AU20" i="4" s="1"/>
  <c r="AP8" i="4"/>
  <c r="AV8" i="4" s="1"/>
  <c r="AQ5" i="4"/>
  <c r="AW5" i="4" s="1"/>
  <c r="AM89" i="4"/>
  <c r="AS89" i="4" s="1"/>
  <c r="AL89" i="4"/>
  <c r="AR89" i="4" s="1"/>
  <c r="G562" i="4"/>
  <c r="F562" i="4"/>
  <c r="J562" i="4" s="1"/>
  <c r="AC919" i="4"/>
  <c r="AA919" i="4"/>
  <c r="AD919" i="4"/>
  <c r="AJ919" i="4"/>
  <c r="AP919" i="4" s="1"/>
  <c r="AB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N823" i="4" s="1"/>
  <c r="AT823" i="4" s="1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20" i="4"/>
  <c r="AS120" i="4" s="1"/>
  <c r="AM115" i="4"/>
  <c r="AS115" i="4" s="1"/>
  <c r="AM39" i="4"/>
  <c r="AS39" i="4" s="1"/>
  <c r="AN5" i="4"/>
  <c r="AT5" i="4" s="1"/>
  <c r="AN27" i="4"/>
  <c r="AT27" i="4" s="1"/>
  <c r="AL31" i="4"/>
  <c r="AR31" i="4" s="1"/>
  <c r="AN152" i="4"/>
  <c r="AT152" i="4" s="1"/>
  <c r="AO191" i="4"/>
  <c r="AU191" i="4" s="1"/>
  <c r="AA59" i="4"/>
  <c r="AE136" i="4"/>
  <c r="AA180" i="4"/>
  <c r="AB59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H59" i="4"/>
  <c r="AG24" i="4"/>
  <c r="AM24" i="4" s="1"/>
  <c r="AS24" i="4" s="1"/>
  <c r="AK24" i="4"/>
  <c r="AE24" i="4"/>
  <c r="AH24" i="4"/>
  <c r="AN24" i="4" s="1"/>
  <c r="AT24" i="4" s="1"/>
  <c r="AC24" i="4"/>
  <c r="AO24" i="4" s="1"/>
  <c r="AU24" i="4" s="1"/>
  <c r="AF24" i="4"/>
  <c r="AQ152" i="4"/>
  <c r="AW152" i="4" s="1"/>
  <c r="AP96" i="4"/>
  <c r="AV96" i="4" s="1"/>
  <c r="AN47" i="4"/>
  <c r="AT47" i="4" s="1"/>
  <c r="AO120" i="4"/>
  <c r="AU120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D174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AP100" i="4" s="1"/>
  <c r="AV100" i="4" s="1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AM684" i="4" s="1"/>
  <c r="AS684" i="4" s="1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AL92" i="4"/>
  <c r="AR92" i="4" s="1"/>
  <c r="AL91" i="4"/>
  <c r="AR91" i="4" s="1"/>
  <c r="E91" i="4" s="1"/>
  <c r="I91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P651" i="4" s="1"/>
  <c r="AV651" i="4" s="1"/>
  <c r="AB654" i="4"/>
  <c r="X943" i="4"/>
  <c r="AD943" i="4" s="1"/>
  <c r="AK654" i="4"/>
  <c r="E562" i="4"/>
  <c r="I562" i="4" s="1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Q91" i="4"/>
  <c r="AW91" i="4" s="1"/>
  <c r="AM171" i="4"/>
  <c r="AS171" i="4" s="1"/>
  <c r="AI131" i="4"/>
  <c r="AH136" i="4"/>
  <c r="AN136" i="4" s="1"/>
  <c r="AT136" i="4" s="1"/>
  <c r="AN610" i="4"/>
  <c r="AT610" i="4" s="1"/>
  <c r="AQ20" i="4"/>
  <c r="AW2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Y420" i="4"/>
  <c r="AD420" i="4" s="1"/>
  <c r="AK451" i="4"/>
  <c r="AL395" i="4"/>
  <c r="AR395" i="4" s="1"/>
  <c r="AI639" i="4"/>
  <c r="AO639" i="4" s="1"/>
  <c r="AU639" i="4" s="1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Q654" i="4" s="1"/>
  <c r="AW654" i="4" s="1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O654" i="4" s="1"/>
  <c r="AU654" i="4" s="1"/>
  <c r="AJ654" i="4"/>
  <c r="AO695" i="4"/>
  <c r="AU695" i="4" s="1"/>
  <c r="AN596" i="4"/>
  <c r="AT596" i="4" s="1"/>
  <c r="AL152" i="4"/>
  <c r="AR152" i="4" s="1"/>
  <c r="G152" i="4" s="1"/>
  <c r="AP152" i="4"/>
  <c r="AV152" i="4" s="1"/>
  <c r="AE9" i="4"/>
  <c r="AQ8" i="4"/>
  <c r="AW8" i="4" s="1"/>
  <c r="E5" i="4"/>
  <c r="I5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M148" i="4" s="1"/>
  <c r="AS148" i="4" s="1"/>
  <c r="AE174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M91" i="4"/>
  <c r="AS91" i="4" s="1"/>
  <c r="AO91" i="4"/>
  <c r="AU91" i="4" s="1"/>
  <c r="AK148" i="4"/>
  <c r="AB148" i="4"/>
  <c r="AE148" i="4"/>
  <c r="AF136" i="4"/>
  <c r="AL136" i="4" s="1"/>
  <c r="AR136" i="4" s="1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AP66" i="4"/>
  <c r="AV66" i="4" s="1"/>
  <c r="AP27" i="4"/>
  <c r="AV27" i="4" s="1"/>
  <c r="AG11" i="4"/>
  <c r="AP171" i="4"/>
  <c r="AV171" i="4" s="1"/>
  <c r="AK107" i="4"/>
  <c r="AJ148" i="4"/>
  <c r="AI148" i="4"/>
  <c r="AC148" i="4"/>
  <c r="AO148" i="4" s="1"/>
  <c r="AU148" i="4" s="1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L66" i="4"/>
  <c r="AR66" i="4" s="1"/>
  <c r="D66" i="4" s="1"/>
  <c r="H66" i="4" s="1"/>
  <c r="AO8" i="4"/>
  <c r="AU8" i="4" s="1"/>
  <c r="AI174" i="4"/>
  <c r="AO115" i="4"/>
  <c r="AU115" i="4" s="1"/>
  <c r="AG180" i="4"/>
  <c r="AM180" i="4" s="1"/>
  <c r="AS180" i="4" s="1"/>
  <c r="Z174" i="4"/>
  <c r="AB174" i="4"/>
  <c r="AN174" i="4" s="1"/>
  <c r="AT174" i="4" s="1"/>
  <c r="AM15" i="4"/>
  <c r="AS15" i="4" s="1"/>
  <c r="AJ174" i="4"/>
  <c r="AP174" i="4" s="1"/>
  <c r="AV174" i="4" s="1"/>
  <c r="AE180" i="4"/>
  <c r="AO89" i="4"/>
  <c r="AU89" i="4" s="1"/>
  <c r="AP120" i="4"/>
  <c r="AV120" i="4" s="1"/>
  <c r="AO92" i="4"/>
  <c r="AU92" i="4" s="1"/>
  <c r="AG174" i="4"/>
  <c r="AP91" i="4"/>
  <c r="AV91" i="4" s="1"/>
  <c r="AM163" i="4"/>
  <c r="AS163" i="4" s="1"/>
  <c r="AN20" i="4"/>
  <c r="AT20" i="4" s="1"/>
  <c r="AM179" i="4"/>
  <c r="AS179" i="4" s="1"/>
  <c r="AQ123" i="4"/>
  <c r="AW123" i="4" s="1"/>
  <c r="AB180" i="4"/>
  <c r="AI180" i="4"/>
  <c r="AP24" i="4"/>
  <c r="AV24" i="4" s="1"/>
  <c r="AA174" i="4"/>
  <c r="AK174" i="4"/>
  <c r="AQ139" i="4"/>
  <c r="AW139" i="4" s="1"/>
  <c r="AC180" i="4"/>
  <c r="AK180" i="4"/>
  <c r="AP109" i="4"/>
  <c r="AV109" i="4" s="1"/>
  <c r="AP69" i="4"/>
  <c r="AV69" i="4" s="1"/>
  <c r="AL160" i="4"/>
  <c r="AR160" i="4" s="1"/>
  <c r="AN120" i="4"/>
  <c r="AT120" i="4" s="1"/>
  <c r="AF113" i="4"/>
  <c r="AL113" i="4" s="1"/>
  <c r="AR113" i="4" s="1"/>
  <c r="F113" i="4" s="1"/>
  <c r="J113" i="4" s="1"/>
  <c r="AF174" i="4"/>
  <c r="AN171" i="4"/>
  <c r="AT171" i="4" s="1"/>
  <c r="AP163" i="4"/>
  <c r="AV163" i="4" s="1"/>
  <c r="AM20" i="4"/>
  <c r="AS20" i="4" s="1"/>
  <c r="AP164" i="4"/>
  <c r="AV164" i="4" s="1"/>
  <c r="AP179" i="4"/>
  <c r="AV179" i="4" s="1"/>
  <c r="AD180" i="4"/>
  <c r="AC174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N960" i="4" s="1"/>
  <c r="AV960" i="4"/>
  <c r="AK956" i="4"/>
  <c r="AB322" i="4"/>
  <c r="Z405" i="4"/>
  <c r="AD405" i="4"/>
  <c r="AP405" i="4" s="1"/>
  <c r="AV405" i="4" s="1"/>
  <c r="AI405" i="4"/>
  <c r="AK405" i="4"/>
  <c r="AE405" i="4"/>
  <c r="AQ405" i="4" s="1"/>
  <c r="AW405" i="4" s="1"/>
  <c r="X917" i="4"/>
  <c r="X872" i="4"/>
  <c r="Y872" i="4"/>
  <c r="Y904" i="4"/>
  <c r="AA437" i="4"/>
  <c r="AK437" i="4"/>
  <c r="AJ437" i="4"/>
  <c r="AD437" i="4"/>
  <c r="AG437" i="4"/>
  <c r="AM437" i="4" s="1"/>
  <c r="AS437" i="4" s="1"/>
  <c r="AF437" i="4"/>
  <c r="Z437" i="4"/>
  <c r="AL437" i="4" s="1"/>
  <c r="AR437" i="4" s="1"/>
  <c r="F437" i="4" s="1"/>
  <c r="J437" i="4" s="1"/>
  <c r="AH437" i="4"/>
  <c r="AI437" i="4"/>
  <c r="AO437" i="4" s="1"/>
  <c r="AU437" i="4" s="1"/>
  <c r="AB437" i="4"/>
  <c r="AE437" i="4"/>
  <c r="AQ437" i="4" s="1"/>
  <c r="AW437" i="4" s="1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O972" i="4" s="1"/>
  <c r="AG972" i="4"/>
  <c r="AA972" i="4"/>
  <c r="AS972" i="4"/>
  <c r="AB972" i="4"/>
  <c r="AN972" i="4" s="1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N405" i="4"/>
  <c r="AT405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O66" i="4"/>
  <c r="AU66" i="4" s="1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P170" i="4"/>
  <c r="AV17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L20" i="4"/>
  <c r="AR20" i="4" s="1"/>
  <c r="G20" i="4" s="1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N350" i="4"/>
  <c r="AT350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P311" i="4" s="1"/>
  <c r="AV311" i="4" s="1"/>
  <c r="AO336" i="4"/>
  <c r="AU336" i="4" s="1"/>
  <c r="AF413" i="4"/>
  <c r="AI413" i="4"/>
  <c r="AP250" i="4"/>
  <c r="AV250" i="4" s="1"/>
  <c r="AO228" i="4"/>
  <c r="AU228" i="4" s="1"/>
  <c r="AK244" i="4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F250" i="4"/>
  <c r="J250" i="4" s="1"/>
  <c r="AJ318" i="4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G106" i="4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AG943" i="4"/>
  <c r="Y962" i="4"/>
  <c r="X962" i="4"/>
  <c r="AF962" i="4" s="1"/>
  <c r="AN343" i="4"/>
  <c r="AT343" i="4" s="1"/>
  <c r="AJ118" i="4"/>
  <c r="AF131" i="4"/>
  <c r="AO880" i="4"/>
  <c r="AJ949" i="4"/>
  <c r="Y721" i="4"/>
  <c r="G96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Q365" i="4" s="1"/>
  <c r="AW365" i="4" s="1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N666" i="4" s="1"/>
  <c r="AT666" i="4" s="1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M330" i="4" s="1"/>
  <c r="AS330" i="4" s="1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X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E451" i="4" s="1"/>
  <c r="I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AM355" i="4" s="1"/>
  <c r="AS355" i="4" s="1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P310" i="4" s="1"/>
  <c r="AV310" i="4" s="1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F24" i="4" s="1"/>
  <c r="J24" i="4" s="1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L581" i="4" s="1"/>
  <c r="AR581" i="4" s="1"/>
  <c r="F581" i="4" s="1"/>
  <c r="J581" i="4" s="1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J411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J783" i="4"/>
  <c r="AP783" i="4" s="1"/>
  <c r="AV783" i="4" s="1"/>
  <c r="AM737" i="4"/>
  <c r="AS737" i="4" s="1"/>
  <c r="AC803" i="4"/>
  <c r="AO803" i="4" s="1"/>
  <c r="AU803" i="4" s="1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L783" i="4" s="1"/>
  <c r="AR783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N803" i="4" s="1"/>
  <c r="AT803" i="4" s="1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Q777" i="4" s="1"/>
  <c r="AW777" i="4" s="1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M830" i="4"/>
  <c r="AS830" i="4" s="1"/>
  <c r="AA775" i="4"/>
  <c r="AM775" i="4" s="1"/>
  <c r="AS775" i="4" s="1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O716" i="4" s="1"/>
  <c r="AU716" i="4" s="1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AB783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515" i="4"/>
  <c r="AB515" i="4"/>
  <c r="AD594" i="4"/>
  <c r="AP594" i="4" s="1"/>
  <c r="AV594" i="4" s="1"/>
  <c r="AE594" i="4"/>
  <c r="AQ710" i="4"/>
  <c r="AW710" i="4" s="1"/>
  <c r="AL726" i="4"/>
  <c r="AR726" i="4" s="1"/>
  <c r="D726" i="4" s="1"/>
  <c r="H726" i="4" s="1"/>
  <c r="AB118" i="4"/>
  <c r="AB17" i="4"/>
  <c r="AE17" i="4"/>
  <c r="AE131" i="4"/>
  <c r="AQ131" i="4" s="1"/>
  <c r="AW131" i="4" s="1"/>
  <c r="AD784" i="4"/>
  <c r="AA61" i="4"/>
  <c r="AM61" i="4" s="1"/>
  <c r="AS61" i="4" s="1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M59" i="4"/>
  <c r="AS59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V898" i="4"/>
  <c r="AI898" i="4"/>
  <c r="AS898" i="4"/>
  <c r="AW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E160" i="4"/>
  <c r="I160" i="4" s="1"/>
  <c r="G160" i="4"/>
  <c r="F160" i="4"/>
  <c r="J160" i="4" s="1"/>
  <c r="D160" i="4"/>
  <c r="H160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F48" i="4"/>
  <c r="J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E89" i="4"/>
  <c r="I89" i="4" s="1"/>
  <c r="G89" i="4"/>
  <c r="F89" i="4"/>
  <c r="J89" i="4" s="1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F828" i="4"/>
  <c r="J828" i="4" s="1"/>
  <c r="E180" i="4"/>
  <c r="I180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E147" i="4"/>
  <c r="I147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E18" i="4"/>
  <c r="I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J849" i="4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M94" i="4"/>
  <c r="AS94" i="4" s="1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E656" i="4"/>
  <c r="I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Z12" i="4"/>
  <c r="AC12" i="4"/>
  <c r="AB12" i="4"/>
  <c r="E24" i="4"/>
  <c r="I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M515" i="4"/>
  <c r="AS515" i="4" s="1"/>
  <c r="AQ515" i="4"/>
  <c r="AW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E943" i="4"/>
  <c r="Z943" i="4"/>
  <c r="AT943" i="4"/>
  <c r="AB101" i="4"/>
  <c r="AA101" i="4"/>
  <c r="AM101" i="4" s="1"/>
  <c r="AS101" i="4" s="1"/>
  <c r="AD101" i="4"/>
  <c r="AO879" i="4"/>
  <c r="AQ879" i="4"/>
  <c r="AL879" i="4"/>
  <c r="AB955" i="4"/>
  <c r="AN955" i="4" s="1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M335" i="4" s="1"/>
  <c r="AS335" i="4" s="1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L321" i="4" s="1"/>
  <c r="AR321" i="4" s="1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Q357" i="4"/>
  <c r="AW357" i="4" s="1"/>
  <c r="AD329" i="4"/>
  <c r="AP329" i="4" s="1"/>
  <c r="AV329" i="4" s="1"/>
  <c r="AA389" i="4"/>
  <c r="AN251" i="4"/>
  <c r="AT251" i="4" s="1"/>
  <c r="AG267" i="4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Q38" i="4" s="1"/>
  <c r="AW38" i="4" s="1"/>
  <c r="AE82" i="4"/>
  <c r="AD82" i="4"/>
  <c r="AA82" i="4"/>
  <c r="AM82" i="4" s="1"/>
  <c r="AC82" i="4"/>
  <c r="Z82" i="4"/>
  <c r="AB82" i="4"/>
  <c r="AN82" i="4" s="1"/>
  <c r="AT82" i="4" s="1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L174" i="4"/>
  <c r="AR174" i="4" s="1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O15" i="4"/>
  <c r="AU15" i="4" s="1"/>
  <c r="AF13" i="4"/>
  <c r="AI13" i="4"/>
  <c r="AI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AD44" i="4"/>
  <c r="Z756" i="4"/>
  <c r="AC756" i="4"/>
  <c r="AO756" i="4" s="1"/>
  <c r="AU756" i="4" s="1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N775" i="4"/>
  <c r="AT775" i="4" s="1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AE149" i="4"/>
  <c r="AQ149" i="4" s="1"/>
  <c r="AW149" i="4" s="1"/>
  <c r="AD149" i="4"/>
  <c r="X28" i="4"/>
  <c r="Y28" i="4" s="1"/>
  <c r="AG118" i="4"/>
  <c r="Z25" i="4"/>
  <c r="AD25" i="4"/>
  <c r="AC25" i="4"/>
  <c r="AB25" i="4"/>
  <c r="AN25" i="4" s="1"/>
  <c r="AT25" i="4" s="1"/>
  <c r="AE25" i="4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Q180" i="4"/>
  <c r="AW180" i="4" s="1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AE783" i="4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A937" i="4"/>
  <c r="AU937" i="4"/>
  <c r="AS937" i="4"/>
  <c r="AT937" i="4"/>
  <c r="AV937" i="4"/>
  <c r="AW937" i="4"/>
  <c r="AB937" i="4"/>
  <c r="AQ913" i="4"/>
  <c r="AP913" i="4"/>
  <c r="AM913" i="4"/>
  <c r="Y819" i="4"/>
  <c r="Y811" i="4"/>
  <c r="Z811" i="4" s="1"/>
  <c r="Y760" i="4"/>
  <c r="AB747" i="4"/>
  <c r="AA747" i="4"/>
  <c r="AD747" i="4"/>
  <c r="AE747" i="4"/>
  <c r="AQ747" i="4" s="1"/>
  <c r="AW747" i="4" s="1"/>
  <c r="AC747" i="4"/>
  <c r="AO747" i="4" s="1"/>
  <c r="AU747" i="4" s="1"/>
  <c r="Z747" i="4"/>
  <c r="Z731" i="4"/>
  <c r="AD731" i="4"/>
  <c r="Y723" i="4"/>
  <c r="AE723" i="4" s="1"/>
  <c r="AA717" i="4"/>
  <c r="Z717" i="4"/>
  <c r="AE717" i="4"/>
  <c r="AQ717" i="4" s="1"/>
  <c r="AW717" i="4" s="1"/>
  <c r="AD717" i="4"/>
  <c r="AC717" i="4"/>
  <c r="AC705" i="4"/>
  <c r="AD705" i="4"/>
  <c r="AE705" i="4"/>
  <c r="AB705" i="4"/>
  <c r="Z705" i="4"/>
  <c r="AL705" i="4" s="1"/>
  <c r="AR705" i="4" s="1"/>
  <c r="AA705" i="4"/>
  <c r="AM705" i="4" s="1"/>
  <c r="AS705" i="4" s="1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AQ113" i="4" s="1"/>
  <c r="AW113" i="4" s="1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M104" i="4" s="1"/>
  <c r="AS104" i="4" s="1"/>
  <c r="AD104" i="4"/>
  <c r="AE104" i="4"/>
  <c r="F144" i="4"/>
  <c r="J144" i="4" s="1"/>
  <c r="E144" i="4"/>
  <c r="I144" i="4" s="1"/>
  <c r="AB942" i="4"/>
  <c r="AN942" i="4" s="1"/>
  <c r="AE942" i="4"/>
  <c r="AU942" i="4"/>
  <c r="AT942" i="4"/>
  <c r="AS942" i="4"/>
  <c r="AV942" i="4"/>
  <c r="AC942" i="4"/>
  <c r="Z942" i="4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N922" i="4"/>
  <c r="AO922" i="4"/>
  <c r="AM922" i="4"/>
  <c r="AC88" i="4"/>
  <c r="AE88" i="4"/>
  <c r="AD88" i="4"/>
  <c r="AP88" i="4" s="1"/>
  <c r="AV88" i="4" s="1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Q720" i="4" s="1"/>
  <c r="AW720" i="4" s="1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P185" i="4" s="1"/>
  <c r="AV185" i="4" s="1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M21" i="4" s="1"/>
  <c r="AS21" i="4" s="1"/>
  <c r="AB21" i="4"/>
  <c r="AE21" i="4"/>
  <c r="AC17" i="4"/>
  <c r="AA13" i="4"/>
  <c r="AB13" i="4"/>
  <c r="AN13" i="4" s="1"/>
  <c r="AT13" i="4" s="1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Q108" i="4"/>
  <c r="AW108" i="4" s="1"/>
  <c r="AN108" i="4"/>
  <c r="AT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P23" i="4" s="1"/>
  <c r="AV23" i="4" s="1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M891" i="4" s="1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M682" i="4"/>
  <c r="AS682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O682" i="4"/>
  <c r="AU682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L532" i="4" s="1"/>
  <c r="AR532" i="4" s="1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F459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AK267" i="4"/>
  <c r="Z198" i="4"/>
  <c r="AK198" i="4"/>
  <c r="AL284" i="4"/>
  <c r="AR284" i="4" s="1"/>
  <c r="AO271" i="4"/>
  <c r="AU271" i="4" s="1"/>
  <c r="AO315" i="4"/>
  <c r="AU315" i="4" s="1"/>
  <c r="AO251" i="4"/>
  <c r="AU251" i="4" s="1"/>
  <c r="AI267" i="4"/>
  <c r="AO267" i="4" s="1"/>
  <c r="AU267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Q311" i="4"/>
  <c r="AW311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46" i="4"/>
  <c r="H446" i="4" s="1"/>
  <c r="E446" i="4"/>
  <c r="I446" i="4" s="1"/>
  <c r="G446" i="4"/>
  <c r="F446" i="4"/>
  <c r="J44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387" i="4"/>
  <c r="I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G451" i="4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33" i="4"/>
  <c r="J333" i="4" s="1"/>
  <c r="G271" i="4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Z188" i="4"/>
  <c r="G381" i="4"/>
  <c r="AQ236" i="4"/>
  <c r="AW236" i="4" s="1"/>
  <c r="AL298" i="4"/>
  <c r="AR298" i="4" s="1"/>
  <c r="G228" i="4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Q244" i="4"/>
  <c r="AW244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192" i="4" l="1"/>
  <c r="AV192" i="4" s="1"/>
  <c r="G147" i="4"/>
  <c r="F180" i="4"/>
  <c r="J180" i="4" s="1"/>
  <c r="E69" i="4"/>
  <c r="I69" i="4" s="1"/>
  <c r="D115" i="4"/>
  <c r="H115" i="4" s="1"/>
  <c r="AN11" i="4"/>
  <c r="AT11" i="4" s="1"/>
  <c r="AN59" i="4"/>
  <c r="AT59" i="4" s="1"/>
  <c r="AQ43" i="4"/>
  <c r="AW43" i="4" s="1"/>
  <c r="AL131" i="4"/>
  <c r="AR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D170" i="4"/>
  <c r="H170" i="4" s="1"/>
  <c r="G170" i="4"/>
  <c r="E170" i="4"/>
  <c r="I170" i="4" s="1"/>
  <c r="AO911" i="4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D847" i="4"/>
  <c r="AP71" i="4"/>
  <c r="AV71" i="4" s="1"/>
  <c r="AP974" i="4"/>
  <c r="AG937" i="4"/>
  <c r="Z791" i="4"/>
  <c r="AL791" i="4" s="1"/>
  <c r="AR791" i="4" s="1"/>
  <c r="AG965" i="4"/>
  <c r="AM88" i="4"/>
  <c r="AS88" i="4" s="1"/>
  <c r="D139" i="4"/>
  <c r="H139" i="4" s="1"/>
  <c r="AI791" i="4"/>
  <c r="AO791" i="4" s="1"/>
  <c r="AU791" i="4" s="1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I884" i="4"/>
  <c r="AN663" i="4"/>
  <c r="AT663" i="4" s="1"/>
  <c r="AK937" i="4"/>
  <c r="AM427" i="4"/>
  <c r="AS427" i="4" s="1"/>
  <c r="AN937" i="4"/>
  <c r="AP911" i="4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P299" i="4" s="1"/>
  <c r="AV299" i="4" s="1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O967" i="4" s="1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AC44" i="4"/>
  <c r="AK44" i="4"/>
  <c r="AJ911" i="4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L59" i="4" s="1"/>
  <c r="AR59" i="4" s="1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P937" i="4" s="1"/>
  <c r="AC937" i="4"/>
  <c r="AO937" i="4" s="1"/>
  <c r="AJ700" i="4"/>
  <c r="AB847" i="4"/>
  <c r="AQ990" i="4"/>
  <c r="E527" i="4"/>
  <c r="I527" i="4" s="1"/>
  <c r="AJ967" i="4"/>
  <c r="AM788" i="4"/>
  <c r="AS788" i="4" s="1"/>
  <c r="AC791" i="4"/>
  <c r="D171" i="4"/>
  <c r="H171" i="4" s="1"/>
  <c r="AN158" i="4"/>
  <c r="AT158" i="4" s="1"/>
  <c r="AN934" i="4"/>
  <c r="AL933" i="4"/>
  <c r="E152" i="4"/>
  <c r="I152" i="4" s="1"/>
  <c r="AJ965" i="4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O59" i="4" s="1"/>
  <c r="AU59" i="4" s="1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M948" i="4" s="1"/>
  <c r="AS948" i="4"/>
  <c r="AH948" i="4"/>
  <c r="Z948" i="4"/>
  <c r="AL948" i="4" s="1"/>
  <c r="AF948" i="4"/>
  <c r="AE948" i="4"/>
  <c r="AV948" i="4"/>
  <c r="AC948" i="4"/>
  <c r="AO948" i="4" s="1"/>
  <c r="AJ948" i="4"/>
  <c r="AD948" i="4"/>
  <c r="AU948" i="4"/>
  <c r="AB948" i="4"/>
  <c r="AN948" i="4" s="1"/>
  <c r="AK948" i="4"/>
  <c r="AG884" i="4"/>
  <c r="AQ15" i="4"/>
  <c r="AW15" i="4" s="1"/>
  <c r="AQ59" i="4"/>
  <c r="AW59" i="4" s="1"/>
  <c r="AQ22" i="4"/>
  <c r="AW22" i="4" s="1"/>
  <c r="AM108" i="4"/>
  <c r="AS108" i="4" s="1"/>
  <c r="AL15" i="4"/>
  <c r="AR15" i="4" s="1"/>
  <c r="Z210" i="4"/>
  <c r="AP22" i="4"/>
  <c r="AV22" i="4" s="1"/>
  <c r="AK7" i="4"/>
  <c r="AF7" i="4"/>
  <c r="G8" i="4"/>
  <c r="AM9" i="4"/>
  <c r="AS9" i="4" s="1"/>
  <c r="AN49" i="4"/>
  <c r="AT49" i="4" s="1"/>
  <c r="D24" i="4"/>
  <c r="H24" i="4" s="1"/>
  <c r="G102" i="4"/>
  <c r="AO44" i="4"/>
  <c r="AU44" i="4" s="1"/>
  <c r="AQ23" i="4"/>
  <c r="AW23" i="4" s="1"/>
  <c r="AQ50" i="4"/>
  <c r="AW50" i="4" s="1"/>
  <c r="G24" i="4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M44" i="4"/>
  <c r="AS44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P770" i="4" s="1"/>
  <c r="AV770" i="4" s="1"/>
  <c r="AA770" i="4"/>
  <c r="AM770" i="4" s="1"/>
  <c r="AS770" i="4" s="1"/>
  <c r="AP268" i="4"/>
  <c r="AV268" i="4" s="1"/>
  <c r="AL731" i="4"/>
  <c r="AR731" i="4" s="1"/>
  <c r="AM895" i="4"/>
  <c r="AN740" i="4"/>
  <c r="AT740" i="4" s="1"/>
  <c r="AM752" i="4"/>
  <c r="AS752" i="4" s="1"/>
  <c r="AL744" i="4"/>
  <c r="AR744" i="4" s="1"/>
  <c r="AN949" i="4"/>
  <c r="AQ666" i="4"/>
  <c r="AW666" i="4" s="1"/>
  <c r="AL842" i="4"/>
  <c r="AR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N44" i="4"/>
  <c r="AT44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F170" i="4"/>
  <c r="J170" i="4" s="1"/>
  <c r="E66" i="4"/>
  <c r="I66" i="4" s="1"/>
  <c r="F69" i="4"/>
  <c r="J69" i="4" s="1"/>
  <c r="F22" i="4"/>
  <c r="J22" i="4" s="1"/>
  <c r="AQ9" i="4"/>
  <c r="AW9" i="4" s="1"/>
  <c r="AK172" i="4"/>
  <c r="AD172" i="4"/>
  <c r="AH172" i="4"/>
  <c r="AN172" i="4" s="1"/>
  <c r="AT172" i="4" s="1"/>
  <c r="AC172" i="4"/>
  <c r="AA172" i="4"/>
  <c r="AE172" i="4"/>
  <c r="AG172" i="4"/>
  <c r="AN55" i="4"/>
  <c r="AT55" i="4" s="1"/>
  <c r="AN114" i="4"/>
  <c r="AT114" i="4" s="1"/>
  <c r="D22" i="4"/>
  <c r="H22" i="4" s="1"/>
  <c r="AM97" i="4"/>
  <c r="AS97" i="4" s="1"/>
  <c r="AO142" i="4"/>
  <c r="AU142" i="4" s="1"/>
  <c r="AO50" i="4"/>
  <c r="AU50" i="4" s="1"/>
  <c r="AQ44" i="4"/>
  <c r="AW44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F587" i="4"/>
  <c r="J587" i="4" s="1"/>
  <c r="D587" i="4"/>
  <c r="H587" i="4" s="1"/>
  <c r="E587" i="4"/>
  <c r="I587" i="4" s="1"/>
  <c r="G587" i="4"/>
  <c r="F664" i="4"/>
  <c r="J664" i="4" s="1"/>
  <c r="G664" i="4"/>
  <c r="D664" i="4"/>
  <c r="H664" i="4" s="1"/>
  <c r="E664" i="4"/>
  <c r="I664" i="4" s="1"/>
  <c r="G684" i="4"/>
  <c r="D684" i="4"/>
  <c r="H684" i="4" s="1"/>
  <c r="E684" i="4"/>
  <c r="I684" i="4" s="1"/>
  <c r="G639" i="4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M937" i="4"/>
  <c r="AL142" i="4"/>
  <c r="AR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F152" i="4"/>
  <c r="J152" i="4" s="1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F842" i="4"/>
  <c r="J842" i="4" s="1"/>
  <c r="AO674" i="4"/>
  <c r="AU674" i="4" s="1"/>
  <c r="D437" i="4"/>
  <c r="H437" i="4" s="1"/>
  <c r="G350" i="4"/>
  <c r="AH943" i="4"/>
  <c r="AL646" i="4"/>
  <c r="AR646" i="4" s="1"/>
  <c r="AH974" i="4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D152" i="4"/>
  <c r="H152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G842" i="4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M791" i="4"/>
  <c r="AS791" i="4" s="1"/>
  <c r="AO784" i="4"/>
  <c r="AU784" i="4" s="1"/>
  <c r="AM145" i="4"/>
  <c r="AS145" i="4" s="1"/>
  <c r="AO25" i="4"/>
  <c r="AU25" i="4" s="1"/>
  <c r="Z149" i="4"/>
  <c r="AL122" i="4"/>
  <c r="AR122" i="4" s="1"/>
  <c r="AN974" i="4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AQ972" i="4"/>
  <c r="AN148" i="4"/>
  <c r="AT148" i="4" s="1"/>
  <c r="AG149" i="4"/>
  <c r="AP180" i="4"/>
  <c r="AV180" i="4" s="1"/>
  <c r="AN180" i="4"/>
  <c r="AT180" i="4" s="1"/>
  <c r="AQ174" i="4"/>
  <c r="AW174" i="4" s="1"/>
  <c r="AL9" i="4"/>
  <c r="AR9" i="4" s="1"/>
  <c r="E9" i="4" s="1"/>
  <c r="I9" i="4" s="1"/>
  <c r="AN9" i="4"/>
  <c r="AT9" i="4" s="1"/>
  <c r="AN112" i="4"/>
  <c r="AT112" i="4" s="1"/>
  <c r="D100" i="4"/>
  <c r="H100" i="4" s="1"/>
  <c r="E136" i="4"/>
  <c r="I136" i="4" s="1"/>
  <c r="F136" i="4"/>
  <c r="J136" i="4" s="1"/>
  <c r="D136" i="4"/>
  <c r="H136" i="4" s="1"/>
  <c r="G136" i="4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O174" i="4"/>
  <c r="AU174" i="4" s="1"/>
  <c r="D262" i="4"/>
  <c r="H262" i="4" s="1"/>
  <c r="AM105" i="4"/>
  <c r="AS105" i="4" s="1"/>
  <c r="AO105" i="4"/>
  <c r="AU105" i="4" s="1"/>
  <c r="AL23" i="4"/>
  <c r="AR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N872" i="4" s="1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L917" i="4" s="1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Q973" i="4" s="1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AQ855" i="4"/>
  <c r="AN79" i="4"/>
  <c r="AT79" i="4" s="1"/>
  <c r="AL943" i="4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P967" i="4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G581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AQ10" i="4"/>
  <c r="AW10" i="4" s="1"/>
  <c r="AL225" i="4"/>
  <c r="AR225" i="4" s="1"/>
  <c r="AO997" i="4"/>
  <c r="D671" i="4"/>
  <c r="H671" i="4" s="1"/>
  <c r="E671" i="4"/>
  <c r="I671" i="4" s="1"/>
  <c r="G671" i="4"/>
  <c r="F671" i="4"/>
  <c r="J671" i="4" s="1"/>
  <c r="AM972" i="4"/>
  <c r="AL910" i="4"/>
  <c r="AM910" i="4"/>
  <c r="AQ910" i="4"/>
  <c r="AC496" i="4"/>
  <c r="AL323" i="4"/>
  <c r="AR323" i="4" s="1"/>
  <c r="AP293" i="4"/>
  <c r="AV29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149" i="4"/>
  <c r="AR149" i="4" s="1"/>
  <c r="AM847" i="4"/>
  <c r="AS847" i="4" s="1"/>
  <c r="AL55" i="4"/>
  <c r="AR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251" i="4"/>
  <c r="AN23" i="4"/>
  <c r="AT23" i="4" s="1"/>
  <c r="AI73" i="4"/>
  <c r="AN61" i="4"/>
  <c r="AT61" i="4" s="1"/>
  <c r="AL13" i="4"/>
  <c r="AR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AO88" i="4"/>
  <c r="AU88" i="4" s="1"/>
  <c r="AF62" i="4"/>
  <c r="AP142" i="4"/>
  <c r="AV142" i="4" s="1"/>
  <c r="AQ25" i="4"/>
  <c r="AW25" i="4" s="1"/>
  <c r="AL25" i="4"/>
  <c r="AR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O293" i="4"/>
  <c r="AU293" i="4" s="1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G413" i="4"/>
  <c r="E413" i="4"/>
  <c r="I41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D643" i="4"/>
  <c r="H643" i="4" s="1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Q390" i="4" s="1"/>
  <c r="AW390" i="4" s="1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M411" i="4" s="1"/>
  <c r="AS411" i="4" s="1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L390" i="4" s="1"/>
  <c r="AR390" i="4" s="1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N390" i="4" s="1"/>
  <c r="AT390" i="4" s="1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P224" i="4" s="1"/>
  <c r="AV224" i="4" s="1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O411" i="4"/>
  <c r="AU411" i="4" s="1"/>
  <c r="AP389" i="4"/>
  <c r="AV389" i="4" s="1"/>
  <c r="AO608" i="4"/>
  <c r="AU608" i="4" s="1"/>
  <c r="AC619" i="4"/>
  <c r="AP455" i="4"/>
  <c r="AV455" i="4" s="1"/>
  <c r="G422" i="4"/>
  <c r="AN455" i="4"/>
  <c r="AT455" i="4" s="1"/>
  <c r="AC265" i="4"/>
  <c r="AH619" i="4"/>
  <c r="E412" i="4"/>
  <c r="I412" i="4" s="1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P444" i="4"/>
  <c r="AV444" i="4" s="1"/>
  <c r="AL438" i="4"/>
  <c r="AR438" i="4" s="1"/>
  <c r="AF444" i="4"/>
  <c r="AL444" i="4" s="1"/>
  <c r="AR444" i="4" s="1"/>
  <c r="G444" i="4" s="1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L715" i="4" s="1"/>
  <c r="AR715" i="4" s="1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E870" i="4"/>
  <c r="AD870" i="4"/>
  <c r="AF870" i="4"/>
  <c r="Z870" i="4"/>
  <c r="AB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F772" i="4"/>
  <c r="J772" i="4" s="1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E25" i="4"/>
  <c r="I25" i="4" s="1"/>
  <c r="G25" i="4"/>
  <c r="D25" i="4"/>
  <c r="H25" i="4" s="1"/>
  <c r="F25" i="4"/>
  <c r="J25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F105" i="4"/>
  <c r="J105" i="4" s="1"/>
  <c r="D43" i="4"/>
  <c r="H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F23" i="4"/>
  <c r="J23" i="4" s="1"/>
  <c r="G23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E185" i="4"/>
  <c r="I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F79" i="4"/>
  <c r="J79" i="4" s="1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G85" i="4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L86" i="4" s="1"/>
  <c r="AR86" i="4" s="1"/>
  <c r="AD87" i="4"/>
  <c r="AC87" i="4"/>
  <c r="AE87" i="4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M819" i="4" s="1"/>
  <c r="AS819" i="4" s="1"/>
  <c r="AC819" i="4"/>
  <c r="AE819" i="4"/>
  <c r="AQ939" i="4"/>
  <c r="AP980" i="4"/>
  <c r="AN980" i="4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M137" i="4" s="1"/>
  <c r="AS137" i="4" s="1"/>
  <c r="AC137" i="4"/>
  <c r="AA146" i="4"/>
  <c r="AB175" i="4"/>
  <c r="AD175" i="4"/>
  <c r="AD685" i="4"/>
  <c r="Z685" i="4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E67" i="4"/>
  <c r="I67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O135" i="4" s="1"/>
  <c r="AU135" i="4" s="1"/>
  <c r="AP943" i="4"/>
  <c r="AO943" i="4"/>
  <c r="Z78" i="4"/>
  <c r="AL78" i="4" s="1"/>
  <c r="AR78" i="4" s="1"/>
  <c r="AE78" i="4"/>
  <c r="AA78" i="4"/>
  <c r="AC86" i="4"/>
  <c r="AE86" i="4"/>
  <c r="AQ86" i="4" s="1"/>
  <c r="AW86" i="4" s="1"/>
  <c r="Z87" i="4"/>
  <c r="AA87" i="4"/>
  <c r="AC125" i="4"/>
  <c r="AO125" i="4" s="1"/>
  <c r="AU125" i="4" s="1"/>
  <c r="AA125" i="4"/>
  <c r="AE125" i="4"/>
  <c r="AB141" i="4"/>
  <c r="AD141" i="4"/>
  <c r="AP141" i="4" s="1"/>
  <c r="AV141" i="4" s="1"/>
  <c r="AC141" i="4"/>
  <c r="Z173" i="4"/>
  <c r="AB173" i="4"/>
  <c r="AN173" i="4" s="1"/>
  <c r="AT173" i="4" s="1"/>
  <c r="AC173" i="4"/>
  <c r="AO173" i="4" s="1"/>
  <c r="AU173" i="4" s="1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AP819" i="4" s="1"/>
  <c r="AV819" i="4" s="1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AN64" i="4" s="1"/>
  <c r="AT64" i="4" s="1"/>
  <c r="Z64" i="4"/>
  <c r="AL64" i="4" s="1"/>
  <c r="AR64" i="4" s="1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M111" i="4" s="1"/>
  <c r="AS111" i="4" s="1"/>
  <c r="AD111" i="4"/>
  <c r="AB111" i="4"/>
  <c r="AN111" i="4" s="1"/>
  <c r="AT111" i="4" s="1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L137" i="4" s="1"/>
  <c r="AR137" i="4" s="1"/>
  <c r="AE137" i="4"/>
  <c r="AD137" i="4"/>
  <c r="AD146" i="4"/>
  <c r="AE146" i="4"/>
  <c r="AB146" i="4"/>
  <c r="Z146" i="4"/>
  <c r="AL146" i="4" s="1"/>
  <c r="AR146" i="4" s="1"/>
  <c r="AA175" i="4"/>
  <c r="AM175" i="4" s="1"/>
  <c r="AS175" i="4" s="1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M126" i="4" s="1"/>
  <c r="AS126" i="4" s="1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P7" i="4" s="1"/>
  <c r="AV7" i="4" s="1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G22" i="4" l="1"/>
  <c r="D59" i="4"/>
  <c r="H59" i="4" s="1"/>
  <c r="F59" i="4"/>
  <c r="J59" i="4" s="1"/>
  <c r="E59" i="4"/>
  <c r="I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M870" i="4" s="1"/>
  <c r="AS870" i="4" s="1"/>
  <c r="AH870" i="4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G59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AJ868" i="4"/>
  <c r="AO904" i="4"/>
  <c r="AS908" i="4"/>
  <c r="AT908" i="4"/>
  <c r="Z908" i="4"/>
  <c r="AW908" i="4"/>
  <c r="AA908" i="4"/>
  <c r="AB908" i="4"/>
  <c r="AD908" i="4"/>
  <c r="AC908" i="4"/>
  <c r="AO908" i="4" s="1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L916" i="4" s="1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M240" i="4" s="1"/>
  <c r="AS240" i="4" s="1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N548" i="4" s="1"/>
  <c r="AT548" i="4" s="1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M868" i="4" s="1"/>
  <c r="AS868" i="4" s="1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G539" i="4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F406" i="4"/>
  <c r="J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F175" i="4"/>
  <c r="J175" i="4" s="1"/>
  <c r="G175" i="4"/>
  <c r="E175" i="4"/>
  <c r="I175" i="4" s="1"/>
  <c r="F84" i="4"/>
  <c r="J84" i="4" s="1"/>
  <c r="D84" i="4"/>
  <c r="H84" i="4" s="1"/>
  <c r="E84" i="4"/>
  <c r="I84" i="4" s="1"/>
  <c r="AM117" i="4"/>
  <c r="AS117" i="4" s="1"/>
  <c r="AM662" i="4"/>
  <c r="AS662" i="4" s="1"/>
  <c r="E64" i="4"/>
  <c r="I64" i="4" s="1"/>
  <c r="G64" i="4"/>
  <c r="D64" i="4"/>
  <c r="H64" i="4" s="1"/>
  <c r="F64" i="4"/>
  <c r="J64" i="4" s="1"/>
  <c r="F760" i="4"/>
  <c r="J760" i="4" s="1"/>
  <c r="E760" i="4"/>
  <c r="I760" i="4" s="1"/>
  <c r="G760" i="4"/>
  <c r="D760" i="4"/>
  <c r="H760" i="4" s="1"/>
  <c r="F723" i="4"/>
  <c r="J723" i="4" s="1"/>
  <c r="G723" i="4"/>
  <c r="F184" i="4"/>
  <c r="J184" i="4" s="1"/>
  <c r="G184" i="4"/>
  <c r="D184" i="4"/>
  <c r="H184" i="4" s="1"/>
  <c r="E184" i="4"/>
  <c r="I184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E42" i="4"/>
  <c r="I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D78" i="4"/>
  <c r="H78" i="4" s="1"/>
  <c r="E78" i="4"/>
  <c r="I78" i="4" s="1"/>
  <c r="G78" i="4"/>
  <c r="F78" i="4"/>
  <c r="J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O212" i="4" s="1"/>
  <c r="AU212" i="4" s="1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G391" i="4"/>
  <c r="E391" i="4"/>
  <c r="I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159" i="4" l="1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G153" i="4"/>
  <c r="D153" i="4"/>
  <c r="H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287" i="4" l="1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<sst xmlns="http://schemas.openxmlformats.org/spreadsheetml/2006/main" count="1906" uniqueCount="473">
  <si>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</si>
  <si>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</si>
  <si>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</si>
  <si>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</si>
  <si>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</si>
  <si>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</si>
  <si>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</si>
  <si>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</si>
  <si>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</si>
  <si>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</si>
  <si>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</si>
  <si>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</si>
  <si>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</si>
  <si>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</si>
  <si>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</si>
  <si>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</si>
  <si>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</si>
  <si>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</si>
  <si>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</si>
  <si>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</si>
  <si>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</si>
  <si>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</si>
  <si>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</si>
  <si>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</si>
  <si>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</si>
  <si>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</si>
  <si>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</si>
  <si>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</si>
  <si>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</si>
  <si>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</si>
  <si>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</si>
  <si>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</si>
  <si>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</si>
  <si>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</si>
  <si>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</si>
  <si>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</si>
  <si>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</si>
  <si>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</si>
  <si>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</si>
  <si>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</si>
  <si>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</si>
  <si>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</si>
  <si>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</si>
  <si>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</si>
  <si>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</si>
  <si>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</si>
  <si>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</si>
  <si>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</si>
  <si>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</si>
  <si>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</si>
  <si>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</si>
  <si>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</si>
  <si>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</si>
  <si>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</si>
  <si>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</si>
  <si>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</si>
  <si>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</si>
  <si>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</si>
  <si>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</si>
  <si>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</si>
  <si>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</si>
  <si>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</si>
  <si>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</si>
  <si>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</si>
  <si>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</si>
  <si>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</si>
  <si>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</si>
  <si>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</si>
  <si>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Cheltenham</t>
  </si>
  <si>
    <t>Rochdale</t>
  </si>
  <si>
    <t>Tranmere</t>
  </si>
  <si>
    <t>E2</t>
  </si>
  <si>
    <t>E3</t>
  </si>
  <si>
    <t>EC</t>
  </si>
  <si>
    <t>SC1</t>
  </si>
  <si>
    <t>Oxford</t>
  </si>
  <si>
    <t>Colchester</t>
  </si>
  <si>
    <t>Stevenage</t>
  </si>
  <si>
    <t>Gillingham</t>
  </si>
  <si>
    <t>Bradford</t>
  </si>
  <si>
    <t>Crawley Town</t>
  </si>
  <si>
    <t>Carlisle</t>
  </si>
  <si>
    <t>Northampton</t>
  </si>
  <si>
    <t>Doncaster</t>
  </si>
  <si>
    <t>Southend</t>
  </si>
  <si>
    <t>Salford</t>
  </si>
  <si>
    <t>G1</t>
  </si>
  <si>
    <t>AFC Wimbledon</t>
  </si>
  <si>
    <t>Bolton</t>
  </si>
  <si>
    <t>Mansfield</t>
  </si>
  <si>
    <t>Swindon</t>
  </si>
  <si>
    <t>Forest Green</t>
  </si>
  <si>
    <t>Yeovil</t>
  </si>
  <si>
    <t>Crewe</t>
  </si>
  <si>
    <t>E1</t>
  </si>
  <si>
    <t>Cardiff</t>
  </si>
  <si>
    <t>Luton</t>
  </si>
  <si>
    <t>Derby</t>
  </si>
  <si>
    <t>Huddersfield</t>
  </si>
  <si>
    <t>Swansea</t>
  </si>
  <si>
    <t>Millwall</t>
  </si>
  <si>
    <t>Preston</t>
  </si>
  <si>
    <t>Morecambe</t>
  </si>
  <si>
    <t>Wigan</t>
  </si>
  <si>
    <t>Rotherham</t>
  </si>
  <si>
    <t>Cambridge</t>
  </si>
  <si>
    <t>Sheffield Weds</t>
  </si>
  <si>
    <t>Harrogate</t>
  </si>
  <si>
    <t>Barrow</t>
  </si>
  <si>
    <t>Port Vale</t>
  </si>
  <si>
    <t>Lamia</t>
  </si>
  <si>
    <t>Atromitos</t>
  </si>
  <si>
    <t>B1</t>
  </si>
  <si>
    <t>Barnsley</t>
  </si>
  <si>
    <t>Leyton Orient</t>
  </si>
  <si>
    <t>Barnet</t>
  </si>
  <si>
    <t>Birmingham</t>
  </si>
  <si>
    <t>Sheffield United</t>
  </si>
  <si>
    <t>Kilmarnock</t>
  </si>
  <si>
    <t>Oostende</t>
  </si>
  <si>
    <t>Oud-Heverlee Leuven</t>
  </si>
  <si>
    <t>Sandhausen</t>
  </si>
  <si>
    <t>Karlsruhe</t>
  </si>
  <si>
    <t>Burnley</t>
  </si>
  <si>
    <t>Watford</t>
  </si>
  <si>
    <t>Blackpool</t>
  </si>
  <si>
    <t>Bristol City</t>
  </si>
  <si>
    <t>Hull</t>
  </si>
  <si>
    <t>Blackburn</t>
  </si>
  <si>
    <t>Burton</t>
  </si>
  <si>
    <t>Charlton</t>
  </si>
  <si>
    <t>Ipswich</t>
  </si>
  <si>
    <t>Milton Keynes Dons</t>
  </si>
  <si>
    <t>Lincoln</t>
  </si>
  <si>
    <t>Portsmouth</t>
  </si>
  <si>
    <t>Accrington</t>
  </si>
  <si>
    <t>Shrewsbury</t>
  </si>
  <si>
    <t>Fleetwood Town</t>
  </si>
  <si>
    <t>Sunderland</t>
  </si>
  <si>
    <t>Newport County</t>
  </si>
  <si>
    <t>Scunthorpe</t>
  </si>
  <si>
    <t>Oldham</t>
  </si>
  <si>
    <t>Sutton</t>
  </si>
  <si>
    <t>Bristol Rvs</t>
  </si>
  <si>
    <t>Exeter</t>
  </si>
  <si>
    <t>Walsall</t>
  </si>
  <si>
    <t>Chesterfield</t>
  </si>
  <si>
    <t>Kings Lynn</t>
  </si>
  <si>
    <t>Grimsby</t>
  </si>
  <si>
    <t>Queens Park</t>
  </si>
  <si>
    <t>Dumbarton</t>
  </si>
  <si>
    <t>Alloa</t>
  </si>
  <si>
    <t>Genk</t>
  </si>
  <si>
    <t>Waregem</t>
  </si>
  <si>
    <t>D2</t>
  </si>
  <si>
    <t>E0</t>
  </si>
  <si>
    <t>SC2</t>
  </si>
  <si>
    <t>Newcastle</t>
  </si>
  <si>
    <t>Everton</t>
  </si>
  <si>
    <t>West Ham</t>
  </si>
  <si>
    <t>Man United</t>
  </si>
  <si>
    <t>Coventry</t>
  </si>
  <si>
    <t>Fulham</t>
  </si>
  <si>
    <t>Stoke</t>
  </si>
  <si>
    <t>Plymouth</t>
  </si>
  <si>
    <t>Wycombe</t>
  </si>
  <si>
    <t>Hartlepool</t>
  </si>
  <si>
    <t>Wealdstone</t>
  </si>
  <si>
    <t>Man City</t>
  </si>
  <si>
    <t>Brentford</t>
  </si>
  <si>
    <t>Norwich</t>
  </si>
  <si>
    <t>Crystal Palace</t>
  </si>
  <si>
    <t>Tottenham</t>
  </si>
  <si>
    <t>Southampton</t>
  </si>
  <si>
    <t>Aston Villa</t>
  </si>
  <si>
    <t>Leeds</t>
  </si>
  <si>
    <t>Nottm Forest</t>
  </si>
  <si>
    <t>Bournemouth</t>
  </si>
  <si>
    <t>Reading</t>
  </si>
  <si>
    <t>Peterboro</t>
  </si>
  <si>
    <t>QPR</t>
  </si>
  <si>
    <t>Middlesbrough</t>
  </si>
  <si>
    <t>West Brom</t>
  </si>
  <si>
    <t>Liverpool</t>
  </si>
  <si>
    <t>Leicester</t>
  </si>
  <si>
    <t>Wolves</t>
  </si>
  <si>
    <t>Seraing</t>
  </si>
  <si>
    <t>Antwerp</t>
  </si>
  <si>
    <t>RB Leipzig</t>
  </si>
  <si>
    <t>FC Koln</t>
  </si>
  <si>
    <t>Erzgebirge Aue</t>
  </si>
  <si>
    <t>Holstein Kiel</t>
  </si>
  <si>
    <t>Hansa Rostock</t>
  </si>
  <si>
    <t>Werder Bremen</t>
  </si>
  <si>
    <t>Paris SG</t>
  </si>
  <si>
    <t>Rennes</t>
  </si>
  <si>
    <t>Heracles</t>
  </si>
  <si>
    <t>Utrecht</t>
  </si>
  <si>
    <t>Porto</t>
  </si>
  <si>
    <t>Sp Lisbon</t>
  </si>
  <si>
    <t>Edinburgh City</t>
  </si>
  <si>
    <t>Stirling</t>
  </si>
  <si>
    <t>Sevilla</t>
  </si>
  <si>
    <t>Elche</t>
  </si>
  <si>
    <t>Leganes</t>
  </si>
  <si>
    <t>Zaragoza</t>
  </si>
  <si>
    <t>Altay</t>
  </si>
  <si>
    <t>Rizespor</t>
  </si>
  <si>
    <t>Eupen</t>
  </si>
  <si>
    <t>Gent</t>
  </si>
  <si>
    <t>Mechelen</t>
  </si>
  <si>
    <t>Cercle Brugge</t>
  </si>
  <si>
    <t>Anderlecht</t>
  </si>
  <si>
    <t>Bochum</t>
  </si>
  <si>
    <t>Bayern Munich</t>
  </si>
  <si>
    <t>Ein Frankfurt</t>
  </si>
  <si>
    <t>Wolfsburg</t>
  </si>
  <si>
    <t>Freiburg</t>
  </si>
  <si>
    <t>Mainz</t>
  </si>
  <si>
    <t>Greuther Furth</t>
  </si>
  <si>
    <t>Hertha</t>
  </si>
  <si>
    <t>Mgladbach</t>
  </si>
  <si>
    <t>Augsburg</t>
  </si>
  <si>
    <t>Leverkusen</t>
  </si>
  <si>
    <t>Stuttgart</t>
  </si>
  <si>
    <t>Hamburg</t>
  </si>
  <si>
    <t>Heidenheim</t>
  </si>
  <si>
    <t>Nurnberg</t>
  </si>
  <si>
    <t>Paderborn</t>
  </si>
  <si>
    <t>Dresden</t>
  </si>
  <si>
    <t>Regensburg</t>
  </si>
  <si>
    <t>St Pauli</t>
  </si>
  <si>
    <t>Brighton</t>
  </si>
  <si>
    <t>Dover Athletic</t>
  </si>
  <si>
    <t>Torquay</t>
  </si>
  <si>
    <t>Eastleigh</t>
  </si>
  <si>
    <t>Aldershot</t>
  </si>
  <si>
    <t>Altrincham</t>
  </si>
  <si>
    <t>Weymouth</t>
  </si>
  <si>
    <t>Woking</t>
  </si>
  <si>
    <t>Montpellier</t>
  </si>
  <si>
    <t>Lille</t>
  </si>
  <si>
    <t>Lyon</t>
  </si>
  <si>
    <t>Nice</t>
  </si>
  <si>
    <t>Valenciennes</t>
  </si>
  <si>
    <t>Toulouse</t>
  </si>
  <si>
    <t>Ajaccio</t>
  </si>
  <si>
    <t>Guingamp</t>
  </si>
  <si>
    <t>Amiens</t>
  </si>
  <si>
    <t>Niort</t>
  </si>
  <si>
    <t>Auxerre</t>
  </si>
  <si>
    <t>Nancy</t>
  </si>
  <si>
    <t>Caen</t>
  </si>
  <si>
    <t>Nimes</t>
  </si>
  <si>
    <t>Dijon</t>
  </si>
  <si>
    <t>Pau FC</t>
  </si>
  <si>
    <t>Dunkerque</t>
  </si>
  <si>
    <t>Rodez</t>
  </si>
  <si>
    <t>Grenoble</t>
  </si>
  <si>
    <t>Sochaux</t>
  </si>
  <si>
    <t>Paris FC</t>
  </si>
  <si>
    <t>Quevilly Rouen</t>
  </si>
  <si>
    <t>Apollon</t>
  </si>
  <si>
    <t>Panetolikos</t>
  </si>
  <si>
    <t>Asteras Tripolis</t>
  </si>
  <si>
    <t>Ionikos</t>
  </si>
  <si>
    <t>Lazio</t>
  </si>
  <si>
    <t>Bologna</t>
  </si>
  <si>
    <t>Napoli</t>
  </si>
  <si>
    <t>Inter</t>
  </si>
  <si>
    <t>Torino</t>
  </si>
  <si>
    <t>Venezia</t>
  </si>
  <si>
    <t>Cittadella</t>
  </si>
  <si>
    <t>Cremonese</t>
  </si>
  <si>
    <t>Monza</t>
  </si>
  <si>
    <t>Spal</t>
  </si>
  <si>
    <t>Parma</t>
  </si>
  <si>
    <t>Pordenone</t>
  </si>
  <si>
    <t>Pisa</t>
  </si>
  <si>
    <t>Ternana</t>
  </si>
  <si>
    <t>Vicenza</t>
  </si>
  <si>
    <t>Cosenza</t>
  </si>
  <si>
    <t>Perugia</t>
  </si>
  <si>
    <t>Frosinone</t>
  </si>
  <si>
    <t>Reggina</t>
  </si>
  <si>
    <t>Crotone</t>
  </si>
  <si>
    <t>Cambuur</t>
  </si>
  <si>
    <t>Zwolle</t>
  </si>
  <si>
    <t>Groningen</t>
  </si>
  <si>
    <t>For Sittard</t>
  </si>
  <si>
    <t>Vitesse</t>
  </si>
  <si>
    <t>PSV Eindhoven</t>
  </si>
  <si>
    <t>Sp Braga</t>
  </si>
  <si>
    <t>Pacos Ferreira</t>
  </si>
  <si>
    <t>Benfica</t>
  </si>
  <si>
    <t>Santa Clara</t>
  </si>
  <si>
    <t>Portimonense</t>
  </si>
  <si>
    <t>Boavista</t>
  </si>
  <si>
    <t>Estoril</t>
  </si>
  <si>
    <t>Tondela</t>
  </si>
  <si>
    <t>Dunfermline</t>
  </si>
  <si>
    <t>Morton</t>
  </si>
  <si>
    <t>Queen of Sth</t>
  </si>
  <si>
    <t>Airdrie Utd</t>
  </si>
  <si>
    <t>Montrose</t>
  </si>
  <si>
    <t>East Fife</t>
  </si>
  <si>
    <t>Clyde</t>
  </si>
  <si>
    <t>Cove Rangers</t>
  </si>
  <si>
    <t>Cowdenbeath</t>
  </si>
  <si>
    <t>Forfar</t>
  </si>
  <si>
    <t>Elgin</t>
  </si>
  <si>
    <t>Stranraer</t>
  </si>
  <si>
    <t>Cadiz</t>
  </si>
  <si>
    <t>Celta</t>
  </si>
  <si>
    <t>Villarreal</t>
  </si>
  <si>
    <t>Real Madrid</t>
  </si>
  <si>
    <t>Vallecano</t>
  </si>
  <si>
    <t>Osasuna</t>
  </si>
  <si>
    <t>Ath Madrid</t>
  </si>
  <si>
    <t>Getafe</t>
  </si>
  <si>
    <t>Mirandes</t>
  </si>
  <si>
    <t>Sp Gijon</t>
  </si>
  <si>
    <t>Ibiza</t>
  </si>
  <si>
    <t>Cartagena</t>
  </si>
  <si>
    <t>Valladolid</t>
  </si>
  <si>
    <t>Girona</t>
  </si>
  <si>
    <t>Malaga</t>
  </si>
  <si>
    <t>Almeria</t>
  </si>
  <si>
    <t>Buyuksehyr</t>
  </si>
  <si>
    <t>Gaziantep</t>
  </si>
  <si>
    <t>Giresunspor</t>
  </si>
  <si>
    <t>Fenerbahce</t>
  </si>
  <si>
    <t>Galatasaray</t>
  </si>
  <si>
    <t>Kayserispor</t>
  </si>
  <si>
    <t>Standard</t>
  </si>
  <si>
    <t>St. Gilloise</t>
  </si>
  <si>
    <t>St Truiden</t>
  </si>
  <si>
    <t>Club Brugge</t>
  </si>
  <si>
    <t>Charleroi</t>
  </si>
  <si>
    <t>Beerschot VA</t>
  </si>
  <si>
    <t>Kortrijk</t>
  </si>
  <si>
    <t>Union Berlin</t>
  </si>
  <si>
    <t>Dortmund</t>
  </si>
  <si>
    <t>Hoffenheim</t>
  </si>
  <si>
    <t>Bielefeld</t>
  </si>
  <si>
    <t>Fortuna Dusseldorf</t>
  </si>
  <si>
    <t>Schalke 04</t>
  </si>
  <si>
    <t>Hannover</t>
  </si>
  <si>
    <t>Darmstadt</t>
  </si>
  <si>
    <t>Ingolstadt</t>
  </si>
  <si>
    <t>Monaco</t>
  </si>
  <si>
    <t>Lorient</t>
  </si>
  <si>
    <t>Angers</t>
  </si>
  <si>
    <t>Strasbourg</t>
  </si>
  <si>
    <t>Brest</t>
  </si>
  <si>
    <t>Troyes</t>
  </si>
  <si>
    <t>Clermont</t>
  </si>
  <si>
    <t>St Etienne</t>
  </si>
  <si>
    <t>Nantes</t>
  </si>
  <si>
    <t>Reims</t>
  </si>
  <si>
    <t>Lens</t>
  </si>
  <si>
    <t>Bordeaux</t>
  </si>
  <si>
    <t>Metz</t>
  </si>
  <si>
    <t>Marseille</t>
  </si>
  <si>
    <t>OFI Crete</t>
  </si>
  <si>
    <t>Volos NFC</t>
  </si>
  <si>
    <t>Panathinaikos</t>
  </si>
  <si>
    <t>PAOK</t>
  </si>
  <si>
    <t>Olympiakos</t>
  </si>
  <si>
    <t>AEK</t>
  </si>
  <si>
    <t>Milan</t>
  </si>
  <si>
    <t>Sampdoria</t>
  </si>
  <si>
    <t>Empoli</t>
  </si>
  <si>
    <t>Cagliari</t>
  </si>
  <si>
    <t>Genoa</t>
  </si>
  <si>
    <t>Salernitana</t>
  </si>
  <si>
    <t>Verona</t>
  </si>
  <si>
    <t>Udinese</t>
  </si>
  <si>
    <t>Sassuolo</t>
  </si>
  <si>
    <t>Roma</t>
  </si>
  <si>
    <t>Atalanta</t>
  </si>
  <si>
    <t>Juventus</t>
  </si>
  <si>
    <t>Ascoli</t>
  </si>
  <si>
    <t>Como</t>
  </si>
  <si>
    <t>Brescia</t>
  </si>
  <si>
    <t>Alessandria</t>
  </si>
  <si>
    <t>Lecce</t>
  </si>
  <si>
    <t>Benevento</t>
  </si>
  <si>
    <t>Go Ahead Eagles</t>
  </si>
  <si>
    <t>AZ Alkmaar</t>
  </si>
  <si>
    <t>Sparta Rotterdam</t>
  </si>
  <si>
    <t>Willem II</t>
  </si>
  <si>
    <t>Heerenveen</t>
  </si>
  <si>
    <t>Nijmegen</t>
  </si>
  <si>
    <t>Waalwijk</t>
  </si>
  <si>
    <t>Feyenoord</t>
  </si>
  <si>
    <t>Ajax</t>
  </si>
  <si>
    <t>Twente</t>
  </si>
  <si>
    <t>Famalicao</t>
  </si>
  <si>
    <t>Moreirense</t>
  </si>
  <si>
    <t>Belenenses</t>
  </si>
  <si>
    <t>Guimaraes</t>
  </si>
  <si>
    <t>Vizela</t>
  </si>
  <si>
    <t>Gil Vicente</t>
  </si>
  <si>
    <t>Alaves</t>
  </si>
  <si>
    <t>Valencia</t>
  </si>
  <si>
    <t>Levante</t>
  </si>
  <si>
    <t>Betis</t>
  </si>
  <si>
    <t>Sociedad</t>
  </si>
  <si>
    <t>Granada</t>
  </si>
  <si>
    <t>Espanol</t>
  </si>
  <si>
    <t>Barcelona</t>
  </si>
  <si>
    <t>Eibar</t>
  </si>
  <si>
    <t>Fuenlabrada</t>
  </si>
  <si>
    <t>Oviedo</t>
  </si>
  <si>
    <t>Huesca</t>
  </si>
  <si>
    <t>Alcorcon</t>
  </si>
  <si>
    <t>Tenerife</t>
  </si>
  <si>
    <t>Lugo</t>
  </si>
  <si>
    <t>Amorebieta</t>
  </si>
  <si>
    <t>Las Palmas</t>
  </si>
  <si>
    <t>Burgos</t>
  </si>
  <si>
    <t>Sivasspor</t>
  </si>
  <si>
    <t>Yeni Malatyaspor</t>
  </si>
  <si>
    <t>Antalyaspor</t>
  </si>
  <si>
    <t>Karagumruk</t>
  </si>
  <si>
    <t>Kasimpasa</t>
  </si>
  <si>
    <t>Alanyaspor</t>
  </si>
  <si>
    <t>Trabzonspor</t>
  </si>
  <si>
    <t>Konyaspor</t>
  </si>
  <si>
    <t>Le Havre</t>
  </si>
  <si>
    <t>Bastia</t>
  </si>
  <si>
    <t>Giannina</t>
  </si>
  <si>
    <t>Aris</t>
  </si>
  <si>
    <t>Spezia</t>
  </si>
  <si>
    <t>Fiorentina</t>
  </si>
  <si>
    <t>Arouca</t>
  </si>
  <si>
    <t>Maritimo</t>
  </si>
  <si>
    <t>Mallorca</t>
  </si>
  <si>
    <t>Ath Bilbao</t>
  </si>
  <si>
    <t>Ponferradina</t>
  </si>
  <si>
    <t>Sociedad B</t>
  </si>
  <si>
    <t>Ad. Demirspor</t>
  </si>
  <si>
    <t>Besiktas</t>
  </si>
  <si>
    <t>Hatayspor</t>
  </si>
  <si>
    <t>Goztep</t>
  </si>
  <si>
    <t>11/02/2022</t>
  </si>
  <si>
    <t>12/02/2022</t>
  </si>
  <si>
    <t>13/02/2022</t>
  </si>
  <si>
    <t>14/02/2022</t>
  </si>
  <si>
    <t>D1</t>
  </si>
  <si>
    <t>F1</t>
  </si>
  <si>
    <t>N1</t>
  </si>
  <si>
    <t>P1</t>
  </si>
  <si>
    <t>SC3</t>
  </si>
  <si>
    <t>SP1</t>
  </si>
  <si>
    <t>SP2</t>
  </si>
  <si>
    <t>T1</t>
  </si>
  <si>
    <t>F2</t>
  </si>
  <si>
    <t>I1</t>
  </si>
  <si>
    <t>I2</t>
  </si>
  <si>
    <t>Boreham Wood</t>
  </si>
  <si>
    <t>Bromley</t>
  </si>
  <si>
    <t>Stockport</t>
  </si>
  <si>
    <t>Notts County</t>
  </si>
  <si>
    <t>Maidenhead</t>
  </si>
  <si>
    <t>Aberdeen</t>
  </si>
  <si>
    <t>St Johnstone</t>
  </si>
  <si>
    <t>Albion Rvs</t>
  </si>
  <si>
    <t>Annan Athletic</t>
  </si>
  <si>
    <t>15/02/2022</t>
  </si>
  <si>
    <t>16/02/2022</t>
  </si>
  <si>
    <t>SC0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</si>
</sst>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9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1" fillId="2" borderId="0" xfId="0" applyNumberFormat="1" applyFont="1" applyFill="1" applyAlignment="1">
      <alignment horizontal="center"/>
    </xf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/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1.0513726059103246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1.0571513411863043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1.0474390886100067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1.04299513543169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1.0425703649827001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1.0460060256260135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1.051738571938915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1.0872029288255038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1.0407298027485501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1.054529961161206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1.0449864577049268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1.0662939096981978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1.0693912214495154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1.0648207184922545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1.0749435315745663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1.0356773116200191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1.0344490471441554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1.0362637658896696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1.0344490471441554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1.0407298027485501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1.053727042441623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1.0405885922597782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1.0512018249471584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1.0533067630678474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1.0509930436304777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1.0454473653146403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1.0425703649827001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1.0423915204335932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1.0425703649827001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1.0609394207303442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1.0490547245227648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1.0461929391857427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1.0494125025023127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1.0497253316960662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1.0420112422030368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1.0511368361869355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1.0543967570307606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1.0509930436304777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1.0522559150967761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1.0427733349764023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1.0662939096981978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1.0626247827424988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1.0674111222252509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1.0637206832523536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1.0633092374354824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1.0716502370068346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1.064224351228114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1.0703838499014962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1.0716502370068346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1.0681458983010155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1.0662939096981978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1.0754427289104427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1.070599000893548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1.0671721430378951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1.075028798160458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1.0708425290899795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1.0696244407207609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1.0681458983010155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1.0776454872008754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1.0671330848711666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1.0637206832523536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1.064224351228114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1.0739401188879121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1.0872029288255038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1.0869608478919779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1.0882202949124216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1.0801082231226471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1.08505570062963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1.086976930295475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1.0822987946542331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1.038077229388916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1.0450119742632082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1.0671330848711666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1.0815616717119603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1.0754427289104427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1.0688052819193437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1.075028798160458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1.0764091542742731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1.0782984007073599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1.0727573259602021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1.0703838499014962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1.0928697813662234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1.0910379084714694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1.043438569981763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1.0351900225906741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1.038077229388916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1.0549077074635693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1.047073470420135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1.0499964535568072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1.0522559150967761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1.0517344996321181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1.0549077074635693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1.051738571938915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1.0485981343437822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1.0427733349764023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1.0502085589023142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1.0460060256260135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1.0611367580726192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1.0488545698370915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1.0437075600663159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1.0890483563847753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1.0806907986103451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1.0710498142971454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1.1155388981214736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1.0758906966555091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1.0702061023953406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1.0758089270163143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1.076095680951785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1.0463684894705136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1.04299513543169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1.0452102388436428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1.0461286947489423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1.0662627066031662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1.0569383568656741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1.0607092988079927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1.0658734026705068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1.042106143326367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1.0484438729518561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1.0485981343437822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1.0717975665577553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1.0708425290899795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1.0748039017579798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1.0719901214070431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1.0425703649827001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1.0427491060172347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1.0421804198806015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1.0466798766453527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1.042106143326367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1.0502439111838868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1.0404319501157899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1.0448679076073528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1.0452102388436428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1.0475117579190587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1.0751589264843362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1.0439719885779606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1.0461929391857427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1.0419581736699886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1.0417159380917833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1.0471914779756517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1.0434324628629703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1.038077229388916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1.0798489879783906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1.0857132283031086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1.0808190774689317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1.0811284811792439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1.0423806634244144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1.0429171817048493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1.0415257892008067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1.0342024872400046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1.0434324628629703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1.0394138550111416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1.0439719885779606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1.0497253316960662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1.0457565564423787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1.051738571938915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1.0475615653703467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1.0475615653703467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1.0570323013866483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1.0687346519929564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1.0487772084693074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1.0457565564423787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1.0466503691020506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1.0417906511603616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1.0428644784088332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1.0344490471441554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1.045344963452246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1.0662627066031662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1.0702834367704921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1.0656089460421265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1.0695045288795901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1.0629662593791851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1.0497253316960662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1.0466503691020506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1.042106143326367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1.051738571938915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1.0619653803953464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1.0779465754904307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1.0935262050464596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1.045344963452246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1.0600668335258359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1.0469799548748147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1.0643284330398253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1.0569383568656741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1.0475117579190587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1.037952243407696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1.0490547245227648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1.0543967570307606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1.0466503691020506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1.0503245504598744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1.049459408292031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1.0605174007793741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1.0571615895212632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1.0500631329117833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1.0593065045417684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1.0637206832523536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1.0724395508015951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1.0700036736716445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1.0700036736716445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1.0608952469083379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1.0662939096981978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1.0586446484898846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1.0483906463555754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1.0533218816775407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1.0497253316960662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1.0510694237812139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1.0511368361869355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1.0431976029859278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1.0558399741144113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1.071200922068871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1.0867843482259465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1.0758089270163143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1.0725172100503928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1.0421804198806015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1.0633092374354824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1.0902626109631406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1.0905727516165582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1.0873987439628201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1.0437075600663159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1.0460060256260135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1.0404319501157899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1.0431976029859278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1.0401197761406094</v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1.0330321582949806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6.0239688416533381</v>
      </c>
      <c r="I2" s="6">
        <f>IF('Log_working_3-way'!$D2="","",'True_Odds_Calculator_3-way'!O3/'True_Odds_Calculator_3-way'!B3-1)</f>
        <v>6.4184981340997007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3.4354967273829251E-2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1.0296269518205217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45.417705839672259</v>
      </c>
      <c r="I3" s="6">
        <f>IF('Log_working_3-way'!$D3="","",'True_Odds_Calculator_3-way'!O4/'True_Odds_Calculator_3-way'!B4-1)</f>
        <v>2.8268101765674309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2.4661275763854018E-2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1.0283863660649513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6.7047260622189198</v>
      </c>
      <c r="I4" s="6">
        <f>IF('Log_working_3-way'!$D4="","",'True_Odds_Calculator_3-way'!O5/'True_Odds_Calculator_3-way'!B5-1)</f>
        <v>6.6615018778495383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2.9878736875733169E-2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1.0302737424220934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4.6048226385013953</v>
      </c>
      <c r="I5" s="6">
        <f>IF('Log_working_3-way'!$D5="","",'True_Odds_Calculator_3-way'!O6/'True_Odds_Calculator_3-way'!B6-1)</f>
        <v>6.484168105929764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3.0982905982905873E-2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1.0309072990254573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40.038323662137117</v>
      </c>
      <c r="I6" s="6">
        <f>IF('Log_working_3-way'!$D6="","",'True_Odds_Calculator_3-way'!O7/'True_Odds_Calculator_3-way'!B7-1)</f>
        <v>3.5205897182076962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2.7469516746220002E-2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1.0259386197867106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7.9362149497619523</v>
      </c>
      <c r="I7" s="6">
        <f>IF('Log_working_3-way'!$D7="","",'True_Odds_Calculator_3-way'!O8/'True_Odds_Calculator_3-way'!B8-1)</f>
        <v>6.6356331397584638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2.7586792292674689E-2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1.0274775554673414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21.687674758200931</v>
      </c>
      <c r="I8" s="6">
        <f>IF('Log_working_3-way'!$D8="","",'True_Odds_Calculator_3-way'!O9/'True_Odds_Calculator_3-way'!B9-1)</f>
        <v>7.3114819578173762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2.865400522035233E-2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1.0605245613923986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13.450951257174491</v>
      </c>
      <c r="I9" s="6">
        <f>IF('Log_working_3-way'!$D9="","",'True_Odds_Calculator_3-way'!O10/'True_Odds_Calculator_3-way'!B10-1)</f>
        <v>7.0810545617751064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6.419987349778622E-2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1.0283985186192623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44.839522289218742</v>
      </c>
      <c r="I10" s="6">
        <f>IF('Log_working_3-way'!$D10="","",'True_Odds_Calculator_3-way'!O11/'True_Odds_Calculator_3-way'!B11-1)</f>
        <v>4.0242196261690681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2.3420720039246445E-2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1.0260145685731712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16.617766413045885</v>
      </c>
      <c r="I11" s="6">
        <f>IF('Log_working_3-way'!$D11="","",'True_Odds_Calculator_3-way'!O12/'True_Odds_Calculator_3-way'!B12-1)</f>
        <v>9.3906739946223556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2.7811394178443916E-2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1.0268568367785202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23.083494414356018</v>
      </c>
      <c r="I12" s="6">
        <f>IF('Log_working_3-way'!$D12="","",'True_Odds_Calculator_3-way'!O13/'True_Odds_Calculator_3-way'!B13-1)</f>
        <v>7.1747301645402004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2.7752125659328941E-2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1.0496195976523994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3.469226304301797</v>
      </c>
      <c r="I13" s="6">
        <f>IF('Log_working_3-way'!$D13="","",'True_Odds_Calculator_3-way'!O14/'True_Odds_Calculator_3-way'!B14-1)</f>
        <v>5.4692487202649813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4.8295454545454586E-2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1.0479468688699622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29.140081318320284</v>
      </c>
      <c r="I14" s="6">
        <f>IF('Log_working_3-way'!$D14="","",'True_Odds_Calculator_3-way'!O15/'True_Odds_Calculator_3-way'!B15-1)</f>
        <v>4.9984443344555611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4.7166103262587633E-2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1.0412061343082666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9.9337791284347876</v>
      </c>
      <c r="I15" s="6">
        <f>IF('Log_working_3-way'!$D15="","",'True_Odds_Calculator_3-way'!O16/'True_Odds_Calculator_3-way'!B16-1)</f>
        <v>6.7315824518735665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4.3869675198789038E-2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1.0592810506152419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1.7876019358286759</v>
      </c>
      <c r="I16" s="6">
        <f>IF('Log_working_3-way'!$D16="","",'True_Odds_Calculator_3-way'!O17/'True_Odds_Calculator_3-way'!B17-1)</f>
        <v>3.5323714547109359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5.1825143695179765E-2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1.0548847507283767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-0.40553834089643781</v>
      </c>
      <c r="I17" s="6">
        <f>IF('Log_working_3-way'!$D17="","",'True_Odds_Calculator_3-way'!O18/'True_Odds_Calculator_3-way'!B18-1)</f>
        <v>0.76750950743718249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3.3177172238789021E-2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1.021480499511791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17.971723941908074</v>
      </c>
      <c r="I18" s="6">
        <f>IF('Log_working_3-way'!$D18="","",'True_Odds_Calculator_3-way'!O19/'True_Odds_Calculator_3-way'!B19-1)</f>
        <v>7.026157116957835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2.2919573816312155E-2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1.0214832138220482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19.574136763444645</v>
      </c>
      <c r="I19" s="6">
        <f>IF('Log_working_3-way'!$D19="","",'True_Odds_Calculator_3-way'!O20/'True_Odds_Calculator_3-way'!B20-1)</f>
        <v>7.3108677128232564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2.2740349867345966E-2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1.0194836221176145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9.4593607024910913</v>
      </c>
      <c r="I20" s="6">
        <f>IF('Log_working_3-way'!$D20="","",'True_Odds_Calculator_3-way'!O21/'True_Odds_Calculator_3-way'!B21-1)</f>
        <v>7.5726401276080679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2.1061748288587534E-2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1.0249805448418738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33.195055150161288</v>
      </c>
      <c r="I21" s="6">
        <f>IF('Log_working_3-way'!$D21="","",'True_Odds_Calculator_3-way'!O22/'True_Odds_Calculator_3-way'!B22-1)</f>
        <v>4.1376408243401031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2.3913531088790574E-2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1.0322932201699146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46.642828583540293</v>
      </c>
      <c r="I22" s="6">
        <f>IF('Log_working_3-way'!$D22="","",'True_Odds_Calculator_3-way'!O23/'True_Odds_Calculator_3-way'!B23-1)</f>
        <v>2.6590657175981582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2.6432482246435907E-2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1.0300560282479811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28.31511143369223</v>
      </c>
      <c r="I23" s="6">
        <f>IF('Log_working_3-way'!$D23="","",'True_Odds_Calculator_3-way'!O24/'True_Odds_Calculator_3-way'!B24-1)</f>
        <v>6.2094510400227314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2.9830321383454983E-2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1.0250923496157252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11.779853943079363</v>
      </c>
      <c r="I24" s="6">
        <f>IF('Log_working_3-way'!$D24="","",'True_Odds_Calculator_3-way'!O25/'True_Odds_Calculator_3-way'!B25-1)</f>
        <v>8.4478717594745145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2.7202210789853076E-2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1.0282915033536153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26.804895461322939</v>
      </c>
      <c r="I25" s="6">
        <f>IF('Log_working_3-way'!$D25="","",'True_Odds_Calculator_3-way'!O26/'True_Odds_Calculator_3-way'!B26-1)</f>
        <v>6.1408802034870646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2.847921753636018E-2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1.0269542460895302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9.5179580557383403</v>
      </c>
      <c r="I26" s="6">
        <f>IF('Log_working_3-way'!$D26="","",'True_Odds_Calculator_3-way'!O27/'True_Odds_Calculator_3-way'!B27-1)</f>
        <v>6.2168299688847259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2.8777359804177616E-2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1.0277019651090615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35.690848987781749</v>
      </c>
      <c r="I27" s="6">
        <f>IF('Log_working_3-way'!$D27="","",'True_Odds_Calculator_3-way'!O28/'True_Odds_Calculator_3-way'!B28-1)</f>
        <v>4.2235466325680147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2.5810240398265405E-2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1.019537933526538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11.761613138866577</v>
      </c>
      <c r="I28" s="6">
        <f>IF('Log_working_3-way'!$D28="","",'True_Odds_Calculator_3-way'!O29/'True_Odds_Calculator_3-way'!B29-1)</f>
        <v>9.3219958522947977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2.1256624798892121E-2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1.0202993964490188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16.42386442331604</v>
      </c>
      <c r="I29" s="6">
        <f>IF('Log_working_3-way'!$D29="","",'True_Odds_Calculator_3-way'!O30/'True_Odds_Calculator_3-way'!B30-1)</f>
        <v>6.6361617988923474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2.1783357721410157E-2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1.0217306792106076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5.5955417085126529</v>
      </c>
      <c r="I30" s="6">
        <f>IF('Log_working_3-way'!$D30="","",'True_Odds_Calculator_3-way'!O31/'True_Odds_Calculator_3-way'!B31-1)</f>
        <v>7.5573349125055866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2.2887967532108533E-2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1.0491167609567902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-0.72890926588152372</v>
      </c>
      <c r="I31" s="6">
        <f>IF('Log_working_3-way'!$D31="","",'True_Odds_Calculator_3-way'!O32/'True_Odds_Calculator_3-way'!B32-1)</f>
        <v>0.54578943534449897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2.614482753527092E-2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1.026213763691078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6.6767222462521909</v>
      </c>
      <c r="I32" s="6">
        <f>IF('Log_working_3-way'!$D32="","",'True_Odds_Calculator_3-way'!O33/'True_Odds_Calculator_3-way'!B33-1)</f>
        <v>7.6693434671509699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2.7836832364604103E-2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1.0283604981478789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4.7780987832657376</v>
      </c>
      <c r="I33" s="6">
        <f>IF('Log_working_3-way'!$D33="","",'True_Odds_Calculator_3-way'!O34/'True_Odds_Calculator_3-way'!B34-1)</f>
        <v>8.0282793488527133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2.954971857410893E-2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1.0256896682272152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9.3238269251559593</v>
      </c>
      <c r="I34" s="6">
        <f>IF('Log_working_3-way'!$D34="","",'True_Odds_Calculator_3-way'!O35/'True_Odds_Calculator_3-way'!B35-1)</f>
        <v>8.1555041953877083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2.7738282276517534E-2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1.0307115440890477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4.3178957709570946</v>
      </c>
      <c r="I35" s="6">
        <f>IF('Log_working_3-way'!$D35="","",'True_Odds_Calculator_3-way'!O36/'True_Odds_Calculator_3-way'!B36-1)</f>
        <v>6.6937640787370452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3.1346095841569666E-2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1.035056271951607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1.6202030148299094</v>
      </c>
      <c r="I36" s="6">
        <f>IF('Log_working_3-way'!$D36="","",'True_Odds_Calculator_3-way'!O37/'True_Odds_Calculator_3-way'!B37-1)</f>
        <v>5.2712916708692417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3.2423542934515215E-2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1.031740690643882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35.566575929375119</v>
      </c>
      <c r="I37" s="6">
        <f>IF('Log_working_3-way'!$D37="","",'True_Odds_Calculator_3-way'!O38/'True_Odds_Calculator_3-way'!B38-1)</f>
        <v>5.4203736154768141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2.9296499985856039E-2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1.0263608652105682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17.069821015362894</v>
      </c>
      <c r="I38" s="6">
        <f>IF('Log_working_3-way'!$D38="","",'True_Odds_Calculator_3-way'!O39/'True_Odds_Calculator_3-way'!B39-1)</f>
        <v>7.9310380746638405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2.8182432847747352E-2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1.0253960241993105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17.08779018883293</v>
      </c>
      <c r="I39" s="6">
        <f>IF('Log_working_3-way'!$D39="","",'True_Odds_Calculator_3-way'!O40/'True_Odds_Calculator_3-way'!B40-1)</f>
        <v>7.6750476197259392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2.7160993064235583E-2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1.0281881986150427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6.2912467481089607</v>
      </c>
      <c r="I40" s="6">
        <f>IF('Log_working_3-way'!$D40="","",'True_Odds_Calculator_3-way'!O41/'True_Odds_Calculator_3-way'!B41-1)</f>
        <v>6.3313635733668656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2.9467108234231265E-2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1.0276082240138629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5.2631034792709848</v>
      </c>
      <c r="I41" s="6">
        <f>IF('Log_working_3-way'!$D41="","",'True_Odds_Calculator_3-way'!O42/'True_Odds_Calculator_3-way'!B42-1)</f>
        <v>6.338026292930433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2.8532381324259504E-2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1.0509682192120455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31.599289015409617</v>
      </c>
      <c r="I42" s="6">
        <f>IF('Log_working_3-way'!$D42="","",'True_Odds_Calculator_3-way'!O43/'True_Odds_Calculator_3-way'!B43-1)</f>
        <v>4.5615989293775394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4.9058364577723612E-2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1.0423393769398643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7.331054792499943</v>
      </c>
      <c r="I43" s="6">
        <f>IF('Log_working_3-way'!$D43="","",'True_Odds_Calculator_3-way'!O44/'True_Odds_Calculator_3-way'!B44-1)</f>
        <v>6.8604703393969322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4.448116498982424E-2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1.0462279551995002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23.602053657288049</v>
      </c>
      <c r="I44" s="6">
        <f>IF('Log_working_3-way'!$D44="","",'True_Odds_Calculator_3-way'!O45/'True_Odds_Calculator_3-way'!B45-1)</f>
        <v>6.449682441135514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4.7360488803183776E-2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1.044536047230356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21.523819601694072</v>
      </c>
      <c r="I45" s="6">
        <f>IF('Log_working_3-way'!$D45="","",'True_Odds_Calculator_3-way'!O46/'True_Odds_Calculator_3-way'!B46-1)</f>
        <v>7.268346095307006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4.6221206929373704E-2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1.041635563187977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11.037512257978484</v>
      </c>
      <c r="I46" s="6">
        <f>IF('Log_working_3-way'!$D46="","",'True_Odds_Calculator_3-way'!O47/'True_Odds_Calculator_3-way'!B47-1)</f>
        <v>7.5810814730133842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4.4636126682804589E-2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1.0415826645317554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16.33953792574107</v>
      </c>
      <c r="I47" s="6">
        <f>IF('Log_working_3-way'!$D47="","",'True_Odds_Calculator_3-way'!O48/'True_Odds_Calculator_3-way'!B48-1)</f>
        <v>7.6354460942839264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4.4303552773535149E-2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1.0425231829935289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18.244184680874195</v>
      </c>
      <c r="I48" s="6">
        <f>IF('Log_working_3-way'!$D48="","",'True_Odds_Calculator_3-way'!O49/'True_Odds_Calculator_3-way'!B49-1)</f>
        <v>7.0870915021227106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4.4938565245664197E-2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1.0447732694719134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23.637497268277496</v>
      </c>
      <c r="I49" s="6">
        <f>IF('Log_working_3-way'!$D49="","",'True_Odds_Calculator_3-way'!O50/'True_Odds_Calculator_3-way'!B50-1)</f>
        <v>6.8053602570169911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4.5853751437507695E-2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1.0438531769931652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21.104895207361999</v>
      </c>
      <c r="I50" s="6">
        <f>IF('Log_working_3-way'!$D50="","",'True_Odds_Calculator_3-way'!O51/'True_Odds_Calculator_3-way'!B51-1)</f>
        <v>7.1764148477421248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4.5646455620641735E-2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1.0617026426694347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47.635271331731282</v>
      </c>
      <c r="I51" s="6">
        <f>IF('Log_working_3-way'!$D51="","",'True_Odds_Calculator_3-way'!O52/'True_Odds_Calculator_3-way'!B52-1)</f>
        <v>3.1373755125951961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4.9041297935103367E-2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1.0468918751027483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27.528091113082422</v>
      </c>
      <c r="I52" s="6">
        <f>IF('Log_working_3-way'!$D52="","",'True_Odds_Calculator_3-way'!O53/'True_Odds_Calculator_3-way'!B53-1)</f>
        <v>5.6511458656373694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4.6706949561099886E-2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1.040876296828013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15.634493654331067</v>
      </c>
      <c r="I53" s="6">
        <f>IF('Log_working_3-way'!$D53="","",'True_Odds_Calculator_3-way'!O54/'True_Odds_Calculator_3-way'!B54-1)</f>
        <v>8.5952855560954671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4.3681369080378341E-2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1.0416867011268847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12.944366093520072</v>
      </c>
      <c r="I54" s="6">
        <f>IF('Log_working_3-way'!$D54="","",'True_Odds_Calculator_3-way'!O55/'True_Odds_Calculator_3-way'!B55-1)</f>
        <v>7.5804176030297974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4.4716950554131163E-2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1.0408667967907366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11.395240257537703</v>
      </c>
      <c r="I55" s="6">
        <f>IF('Log_working_3-way'!$D55="","",'True_Odds_Calculator_3-way'!O56/'True_Odds_Calculator_3-way'!B56-1)</f>
        <v>7.8501930697567808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4.3891734879111688E-2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1.0415685004680173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17.75264510619137</v>
      </c>
      <c r="I56" s="6">
        <f>IF('Log_working_3-way'!$D56="","",'True_Odds_Calculator_3-way'!O57/'True_Odds_Calculator_3-way'!B57-1)</f>
        <v>7.4840038747504813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4.404829150639733E-2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1.0409529682369207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15.914756330909412</v>
      </c>
      <c r="I57" s="6">
        <f>IF('Log_working_3-way'!$D57="","",'True_Odds_Calculator_3-way'!O58/'True_Odds_Calculator_3-way'!B58-1)</f>
        <v>7.798158472066417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4.3711190770014285E-2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1.0422374584280756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17.574764210087963</v>
      </c>
      <c r="I58" s="6">
        <f>IF('Log_working_3-way'!$D58="","",'True_Odds_Calculator_3-way'!O59/'True_Odds_Calculator_3-way'!B59-1)</f>
        <v>7.8426661337351131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4.4780302442688935E-2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1.0559698788913783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37.122537774940973</v>
      </c>
      <c r="I59" s="6">
        <f>IF('Log_working_3-way'!$D59="","",'True_Odds_Calculator_3-way'!O60/'True_Odds_Calculator_3-way'!B60-1)</f>
        <v>4.6066254654870065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5.0761187518388429E-2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1.0413393092741143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18.618893047372605</v>
      </c>
      <c r="I60" s="6">
        <f>IF('Log_working_3-way'!$D60="","",'True_Odds_Calculator_3-way'!O61/'True_Odds_Calculator_3-way'!B61-1)</f>
        <v>8.1278611809054002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4.3616538797662141E-2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1.0417274893020609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18.434619025458368</v>
      </c>
      <c r="I61" s="6">
        <f>IF('Log_working_3-way'!$D61="","",'True_Odds_Calculator_3-way'!O62/'True_Odds_Calculator_3-way'!B62-1)</f>
        <v>6.5152866170051587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4.4042119092829068E-2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1.0434183920532503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7.7809198456380102</v>
      </c>
      <c r="I62" s="6">
        <f>IF('Log_working_3-way'!$D62="","",'True_Odds_Calculator_3-way'!O63/'True_Odds_Calculator_3-way'!B63-1)</f>
        <v>6.9416170816963767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4.5760195616103339E-2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1.0513693924076821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35.833715805486882</v>
      </c>
      <c r="I63" s="6">
        <f>IF('Log_working_3-way'!$D63="","",'True_Odds_Calculator_3-way'!O64/'True_Odds_Calculator_3-way'!B64-1)</f>
        <v>4.5170970517868518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4.737623375493083E-2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1.0411174761176847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9.5710945750622383</v>
      </c>
      <c r="I64" s="6">
        <f>IF('Log_working_3-way'!$D64="","",'True_Odds_Calculator_3-way'!O65/'True_Odds_Calculator_3-way'!B65-1)</f>
        <v>8.4117760202357843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4.4111911947706028E-2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1.0544779259767834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21.975107127254809</v>
      </c>
      <c r="I65" s="6">
        <f>IF('Log_working_3-way'!$D65="","",'True_Odds_Calculator_3-way'!O66/'True_Odds_Calculator_3-way'!B66-1)</f>
        <v>6.2249106377021706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5.6210253200156046E-2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1.0706850585957444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2.0850407345690618</v>
      </c>
      <c r="I66" s="6">
        <f>IF('Log_working_3-way'!$D66="","",'True_Odds_Calculator_3-way'!O67/'True_Odds_Calculator_3-way'!B67-1)</f>
        <v>4.6747958151641775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6.3802341149336472E-2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1.0519010605503889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15.872666974309212</v>
      </c>
      <c r="I67" s="6">
        <f>IF('Log_working_3-way'!$D67="","",'True_Odds_Calculator_3-way'!O68/'True_Odds_Calculator_3-way'!B68-1)</f>
        <v>8.0839635315202312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5.5163046959112005E-2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1.0632265900717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31.637893674377807</v>
      </c>
      <c r="I68" s="6">
        <f>IF('Log_working_3-way'!$D68="","",'True_Odds_Calculator_3-way'!O69/'True_Odds_Calculator_3-way'!B69-1)</f>
        <v>6.1582475938158323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6.0181042005527541E-2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1.052031344308257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8.8659502658961848</v>
      </c>
      <c r="I69" s="6">
        <f>IF('Log_working_3-way'!$D69="","",'True_Odds_Calculator_3-way'!O70/'True_Odds_Calculator_3-way'!B70-1)</f>
        <v>6.5232518988504138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5.4721236456811262E-2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1.0740063659892229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1.3303263549255062</v>
      </c>
      <c r="I70" s="6">
        <f>IF('Log_working_3-way'!$D70="","",'True_Odds_Calculator_3-way'!O71/'True_Odds_Calculator_3-way'!B71-1)</f>
        <v>4.617170177514704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6.4230748095881474E-2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1.0520986940399666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16.017252918256261</v>
      </c>
      <c r="I71" s="6">
        <f>IF('Log_working_3-way'!$D71="","",'True_Odds_Calculator_3-way'!O72/'True_Odds_Calculator_3-way'!B72-1)</f>
        <v>6.1928368473252471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5.5082793344230385E-2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1.0200338110046936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8.8034116595467982</v>
      </c>
      <c r="I72" s="6">
        <f>IF('Log_working_3-way'!$D72="","",'True_Odds_Calculator_3-way'!O73/'True_Odds_Calculator_3-way'!B73-1)</f>
        <v>6.9457916305525549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2.1524048329707224E-2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1.0219648194003819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23.942373996918729</v>
      </c>
      <c r="I73" s="6">
        <f>IF('Log_working_3-way'!$D73="","",'True_Odds_Calculator_3-way'!O74/'True_Odds_Calculator_3-way'!B74-1)</f>
        <v>5.7717509014903179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2.2661325995998682E-2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1.0467477263215008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3.3272292154187317</v>
      </c>
      <c r="I74" s="6">
        <f>IF('Log_working_3-way'!$D74="","",'True_Odds_Calculator_3-way'!O75/'True_Odds_Calculator_3-way'!B75-1)</f>
        <v>6.5423315686623988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4.6151021696606787E-2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1.0417049174982094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18.617123825222833</v>
      </c>
      <c r="I75" s="6">
        <f>IF('Log_working_3-way'!$D75="","",'True_Odds_Calculator_3-way'!O76/'True_Odds_Calculator_3-way'!B76-1)</f>
        <v>10.237098244836139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4.3710660112935562E-2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1.0454599733870393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24.662505076067387</v>
      </c>
      <c r="I76" s="6">
        <f>IF('Log_working_3-way'!$D76="","",'True_Odds_Calculator_3-way'!O77/'True_Odds_Calculator_3-way'!B77-1)</f>
        <v>7.2206263411772689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4.6131631028274889E-2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1.0506566670326387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32.818217245979284</v>
      </c>
      <c r="I77" s="6">
        <f>IF('Log_working_3-way'!$D77="","",'True_Odds_Calculator_3-way'!O78/'True_Odds_Calculator_3-way'!B78-1)</f>
        <v>6.3241101860062425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4.7685001978630792E-2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1.0424252094870199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16.474984233987005</v>
      </c>
      <c r="I78" s="6">
        <f>IF('Log_working_3-way'!$D78="","",'True_Odds_Calculator_3-way'!O79/'True_Odds_Calculator_3-way'!B79-1)</f>
        <v>9.7030149183587646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4.508470686571453E-2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1.0431855664974827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21.775921677177955</v>
      </c>
      <c r="I79" s="6">
        <f>IF('Log_working_3-way'!$D79="","",'True_Odds_Calculator_3-way'!O80/'True_Odds_Calculator_3-way'!B80-1)</f>
        <v>7.37819148912331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4.4759471958586428E-2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1.0407158218526948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9.230791811958742</v>
      </c>
      <c r="I80" s="6">
        <f>IF('Log_working_3-way'!$D80="","",'True_Odds_Calculator_3-way'!O81/'True_Odds_Calculator_3-way'!B81-1)</f>
        <v>10.877236933452799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4.387356532688802E-2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1.0425171940389408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5.9156437451608088</v>
      </c>
      <c r="I81" s="6">
        <f>IF('Log_working_3-way'!$D81="","",'True_Odds_Calculator_3-way'!O82/'True_Odds_Calculator_3-way'!B82-1)</f>
        <v>9.7767042478979942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4.4916308460966281E-2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1.060055717716788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39.595190166028992</v>
      </c>
      <c r="I82" s="6">
        <f>IF('Log_working_3-way'!$D82="","",'True_Odds_Calculator_3-way'!O83/'True_Odds_Calculator_3-way'!B83-1)</f>
        <v>5.2799796895115207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5.2307239472275002E-2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1.0517399535835039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9.669723036203802</v>
      </c>
      <c r="I83" s="6">
        <f>IF('Log_working_3-way'!$D83="","",'True_Odds_Calculator_3-way'!O84/'True_Odds_Calculator_3-way'!B84-1)</f>
        <v>9.4580974217397422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5.5393282644726316E-2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1.0664553937032502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35.370082747656816</v>
      </c>
      <c r="I84" s="6">
        <f>IF('Log_working_3-way'!$D84="","",'True_Odds_Calculator_3-way'!O85/'True_Odds_Calculator_3-way'!B85-1)</f>
        <v>5.8493320660414589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6.0727818608985684E-2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1.0247731851205086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30.16063347783383</v>
      </c>
      <c r="I85" s="6">
        <f>IF('Log_working_3-way'!$D85="","",'True_Odds_Calculator_3-way'!O86/'True_Odds_Calculator_3-way'!B86-1)</f>
        <v>4.8933738581401398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2.4347210787888596E-2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1.0190354705056388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11.770216784853176</v>
      </c>
      <c r="I86" s="6">
        <f>IF('Log_working_3-way'!$D86="","",'True_Odds_Calculator_3-way'!O87/'True_Odds_Calculator_3-way'!B87-1)</f>
        <v>6.64525111330014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2.0568576145586714E-2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1.0263607107577799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41.31398655291904</v>
      </c>
      <c r="I87" s="6">
        <f>IF('Log_working_3-way'!$D87="","",'True_Odds_Calculator_3-way'!O88/'True_Odds_Calculator_3-way'!B88-1)</f>
        <v>4.2142917468152339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2.2889876431849476E-2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1.0252912968485095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10.652935642205472</v>
      </c>
      <c r="I88" s="6">
        <f>IF('Log_working_3-way'!$D88="","",'True_Odds_Calculator_3-way'!O89/'True_Odds_Calculator_3-way'!B89-1)</f>
        <v>10.18373844036361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2.7469565517789896E-2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1.0276607116381875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24.318486440500379</v>
      </c>
      <c r="I89" s="6">
        <f>IF('Log_working_3-way'!$D89="","",'True_Odds_Calculator_3-way'!O90/'True_Odds_Calculator_3-way'!B90-1)</f>
        <v>8.3227671606002414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2.8134938185800706E-2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1.0365774231030207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38.799173483189882</v>
      </c>
      <c r="I90" s="6">
        <f>IF('Log_working_3-way'!$D90="","",'True_Odds_Calculator_3-way'!O91/'True_Odds_Calculator_3-way'!B91-1)</f>
        <v>5.0534542867931824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3.246835672578241E-2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1.0267949912469125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18.730430947423745</v>
      </c>
      <c r="I91" s="6">
        <f>IF('Log_working_3-way'!$D91="","",'True_Odds_Calculator_3-way'!O92/'True_Odds_Calculator_3-way'!B92-1)</f>
        <v>8.3784437214308074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2.8389135806015542E-2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1.0265682323980492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19.280472127542048</v>
      </c>
      <c r="I92" s="6">
        <f>IF('Log_working_3-way'!$D92="","",'True_Odds_Calculator_3-way'!O93/'True_Odds_Calculator_3-way'!B93-1)</f>
        <v>6.1049797202998093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2.8096094113588821E-2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1.0249869772237807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10.819952478850217</v>
      </c>
      <c r="I93" s="6">
        <f>IF('Log_working_3-way'!$D93="","",'True_Odds_Calculator_3-way'!O94/'True_Odds_Calculator_3-way'!B94-1)</f>
        <v>9.0660421803994353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2.7118321252114663E-2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1.0260659663867397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12.642831428883014</v>
      </c>
      <c r="I94" s="6">
        <f>IF('Log_working_3-way'!$D94="","",'True_Odds_Calculator_3-way'!O95/'True_Odds_Calculator_3-way'!B95-1)</f>
        <v>7.7707870909976737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2.8189025965656755E-2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1.0244609735115515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16.059385193082353</v>
      </c>
      <c r="I95" s="6">
        <f>IF('Log_working_3-way'!$D95="","",'True_Odds_Calculator_3-way'!O96/'True_Odds_Calculator_3-way'!B96-1)</f>
        <v>6.5188976976393302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2.6220822919111875E-2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1.0293847558679765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27.076092584937012</v>
      </c>
      <c r="I96" s="6">
        <f>IF('Log_working_3-way'!$D96="","",'True_Odds_Calculator_3-way'!O97/'True_Odds_Calculator_3-way'!B97-1)</f>
        <v>5.9071679933758645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2.9526300494042257E-2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1.0308656078239331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2.8537397111650424</v>
      </c>
      <c r="I97" s="6">
        <f>IF('Log_working_3-way'!$D97="","",'True_Odds_Calculator_3-way'!O98/'True_Odds_Calculator_3-way'!B98-1)</f>
        <v>4.8627448531076833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2.9698754588668663E-2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1.0405465014735744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48.440583679476333</v>
      </c>
      <c r="I98" s="6">
        <f>IF('Log_working_3-way'!$D98="","",'True_Odds_Calculator_3-way'!O99/'True_Odds_Calculator_3-way'!B99-1)</f>
        <v>3.1196107561600002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3.1954001474395977E-2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1.0591109743694955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60.673816619079062</v>
      </c>
      <c r="I99" s="6">
        <f>IF('Log_working_3-way'!$D99="","",'True_Odds_Calculator_3-way'!O100/'True_Odds_Calculator_3-way'!B100-1)</f>
        <v>1.5313402401254317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3.7717519499211871E-2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1.0267589192705793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17.869418237730084</v>
      </c>
      <c r="I100" s="6">
        <f>IF('Log_working_3-way'!$D100="","",'True_Odds_Calculator_3-way'!O101/'True_Odds_Calculator_3-way'!B101-1)</f>
        <v>8.6759073368427728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2.8465611643142319E-2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1.0276082240138629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23.306478292702767</v>
      </c>
      <c r="I101" s="6">
        <f>IF('Log_working_3-way'!$D101="","",'True_Odds_Calculator_3-way'!O102/'True_Odds_Calculator_3-way'!B102-1)</f>
        <v>6.338026292930433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2.8532381324259504E-2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1.0648542086414836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32.393628439624521</v>
      </c>
      <c r="I102" s="6">
        <f>IF('Log_working_3-way'!$D102="","",'True_Odds_Calculator_3-way'!O103/'True_Odds_Calculator_3-way'!B103-1)</f>
        <v>6.5636733227933988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6.1005966043082616E-2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1.0544676793636492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21.307451216264447</v>
      </c>
      <c r="I103" s="6">
        <f>IF('Log_working_3-way'!$D103="","",'True_Odds_Calculator_3-way'!O104/'True_Odds_Calculator_3-way'!B104-1)</f>
        <v>7.6402917079380259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5.6368901130336324E-2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1.0888173349402741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17.915783225796538</v>
      </c>
      <c r="I104" s="6">
        <f>IF('Log_working_3-way'!$D104="","",'True_Odds_Calculator_3-way'!O105/'True_Odds_Calculator_3-way'!B105-1)</f>
        <v>7.6676819704478341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9.2270765538092325E-2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1.0911511276780117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23.331665997800037</v>
      </c>
      <c r="I105" s="6">
        <f>IF('Log_working_3-way'!$D105="","",'True_Odds_Calculator_3-way'!O106/'True_Odds_Calculator_3-way'!B106-1)</f>
        <v>6.3489601994494969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9.2005168470752574E-2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1.087331756067716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16.028161192896793</v>
      </c>
      <c r="I106" s="6">
        <f>IF('Log_working_3-way'!$D106="","",'True_Odds_Calculator_3-way'!O107/'True_Odds_Calculator_3-way'!B107-1)</f>
        <v>6.8359473688184131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9.1079202400863535E-2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1.0660672026322031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29.328462976385762</v>
      </c>
      <c r="I107" s="6">
        <f>IF('Log_working_3-way'!$D107="","",'True_Odds_Calculator_3-way'!O108/'True_Odds_Calculator_3-way'!B108-1)</f>
        <v>5.3710833683032586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6.4447541452258506E-2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1.09295549792524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4.2729437608373262</v>
      </c>
      <c r="I108" s="6">
        <f>IF('Log_working_3-way'!$D108="","",'True_Odds_Calculator_3-way'!O109/'True_Odds_Calculator_3-way'!B109-1)</f>
        <v>6.659017321228923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9.0623247326669487E-2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1.0615072614377683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18.769631802291215</v>
      </c>
      <c r="I109" s="6">
        <f>IF('Log_working_3-way'!$D109="","",'True_Odds_Calculator_3-way'!O110/'True_Odds_Calculator_3-way'!B110-1)</f>
        <v>7.1274392886858813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6.4359723139877589E-2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1.0210619614307883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4.7644348795564015</v>
      </c>
      <c r="I110" s="6">
        <f>IF('Log_working_3-way'!$D110="","",'True_Odds_Calculator_3-way'!O111/'True_Odds_Calculator_3-way'!B111-1)</f>
        <v>7.7188971636927768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2.1995140057739615E-2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1.0209146389009842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12.820816516846193</v>
      </c>
      <c r="I111" s="6">
        <f>IF('Log_working_3-way'!$D111="","",'True_Odds_Calculator_3-way'!O112/'True_Odds_Calculator_3-way'!B112-1)</f>
        <v>6.7596166908626811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2.2593494118765545E-2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1.0221368488108837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18.825133153300524</v>
      </c>
      <c r="I112" s="6">
        <f>IF('Log_working_3-way'!$D112="","",'True_Odds_Calculator_3-way'!O113/'True_Odds_Calculator_3-way'!B113-1)</f>
        <v>8.4234584152546503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2.3476648262680477E-2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1.0303480619544572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45.417747974857278</v>
      </c>
      <c r="I113" s="6">
        <f>IF('Log_working_3-way'!$D113="","",'True_Odds_Calculator_3-way'!O114/'True_Odds_Calculator_3-way'!B114-1)</f>
        <v>4.2537031517453858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2.4660345639185621E-2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1.0351082821745883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14.542343620374858</v>
      </c>
      <c r="I114" s="6">
        <f>IF('Log_working_3-way'!$D114="","",'True_Odds_Calculator_3-way'!O115/'True_Odds_Calculator_3-way'!B115-1)</f>
        <v>9.0924880008259432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3.7731021172066947E-2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1.0361135163020765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18.195169833197184</v>
      </c>
      <c r="I115" s="6">
        <f>IF('Log_working_3-way'!$D115="","",'True_Odds_Calculator_3-way'!O116/'True_Odds_Calculator_3-way'!B116-1)</f>
        <v>7.1865280754660219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3.8274061233244838E-2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1.0448432526537004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29.934675529625562</v>
      </c>
      <c r="I116" s="6">
        <f>IF('Log_working_3-way'!$D116="","",'True_Odds_Calculator_3-way'!O117/'True_Odds_Calculator_3-way'!B117-1)</f>
        <v>6.3937693611549475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4.3588054457619707E-2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1.0386671552299673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5.5179718347894013</v>
      </c>
      <c r="I117" s="6">
        <f>IF('Log_working_3-way'!$D117="","",'True_Odds_Calculator_3-way'!O118/'True_Odds_Calculator_3-way'!B118-1)</f>
        <v>8.2696467619951548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4.0459240952964048E-2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1.0291632282495562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26.485360313144707</v>
      </c>
      <c r="I118" s="6">
        <f>IF('Log_working_3-way'!$D118="","",'True_Odds_Calculator_3-way'!O119/'True_Odds_Calculator_3-way'!B119-1)</f>
        <v>6.4131022779202889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2.9396925592770629E-2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1.0262540711336161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7.7717966676798937</v>
      </c>
      <c r="I119" s="6">
        <f>IF('Log_working_3-way'!$D119="","",'True_Odds_Calculator_3-way'!O120/'True_Odds_Calculator_3-way'!B120-1)</f>
        <v>7.5647999073898298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2.8070688103431385E-2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1.0300224652595205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28.641276802413149</v>
      </c>
      <c r="I120" s="6">
        <f>IF('Log_working_3-way'!$D120="","",'True_Odds_Calculator_3-way'!O121/'True_Odds_Calculator_3-way'!B121-1)</f>
        <v>5.654682364270835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2.9783533936656115E-2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1.0515341348214771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31.199473113000735</v>
      </c>
      <c r="I121" s="6">
        <f>IF('Log_working_3-way'!$D121="","",'True_Odds_Calculator_3-way'!O122/'True_Odds_Calculator_3-way'!B122-1)</f>
        <v>4.5847733912669586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4.9770443333938985E-2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1.0610470368682239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46.261878887085508</v>
      </c>
      <c r="I122" s="6">
        <f>IF('Log_working_3-way'!$D122="","",'True_Odds_Calculator_3-way'!O123/'True_Odds_Calculator_3-way'!B123-1)</f>
        <v>3.5037264928128167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4.9330577277871157E-2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1.0526215575299516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33.570553587257578</v>
      </c>
      <c r="I123" s="6">
        <f>IF('Log_working_3-way'!$D123="","",'True_Odds_Calculator_3-way'!O124/'True_Odds_Calculator_3-way'!B124-1)</f>
        <v>3.3494145602786451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4.972971204251464E-2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1.0430951457210973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8.2247561271845502</v>
      </c>
      <c r="I124" s="6">
        <f>IF('Log_working_3-way'!$D124="","",'True_Odds_Calculator_3-way'!O125/'True_Odds_Calculator_3-way'!B125-1)</f>
        <v>6.8526417212584709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4.5522450774120982E-2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1.0220162530532553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4.9044536297066177</v>
      </c>
      <c r="I125" s="6">
        <f>IF('Log_working_3-way'!$D125="","",'True_Odds_Calculator_3-way'!O126/'True_Odds_Calculator_3-way'!B126-1)</f>
        <v>5.2686546342398444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2.2425012086354723E-2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1.0289282901640004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40.113737765231747</v>
      </c>
      <c r="I126" s="6">
        <f>IF('Log_working_3-way'!$D126="","",'True_Odds_Calculator_3-way'!O127/'True_Odds_Calculator_3-way'!B127-1)</f>
        <v>4.0136178076019569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2.5584850056342701E-2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1.0261813106515274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8.0977246345173253</v>
      </c>
      <c r="I127" s="6">
        <f>IF('Log_working_3-way'!$D127="","",'True_Odds_Calculator_3-way'!O128/'True_Odds_Calculator_3-way'!B128-1)</f>
        <v>7.0328527335538329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2.7949328088249459E-2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1.0259465133805554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8.5609781300322059</v>
      </c>
      <c r="I128" s="6">
        <f>IF('Log_working_3-way'!$D128="","",'True_Odds_Calculator_3-way'!O129/'True_Odds_Calculator_3-way'!B129-1)</f>
        <v>7.3182406166872482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2.7818212913206963E-2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1.0255967393297636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18.934063419798999</v>
      </c>
      <c r="I129" s="6">
        <f>IF('Log_working_3-way'!$D129="","",'True_Odds_Calculator_3-way'!O130/'True_Odds_Calculator_3-way'!B130-1)</f>
        <v>6.0354924809689185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2.7116289637397539E-2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1.0485256974512567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-0.17347714718342466</v>
      </c>
      <c r="I130" s="6">
        <f>IF('Log_working_3-way'!$D130="","",'True_Odds_Calculator_3-way'!O131/'True_Odds_Calculator_3-way'!B131-1)</f>
        <v>1.6611831399685721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3.3452719494419192E-2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1.0199593557149023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11.665704729593013</v>
      </c>
      <c r="I131" s="6">
        <f>IF('Log_working_3-way'!$D131="","",'True_Odds_Calculator_3-way'!O132/'True_Odds_Calculator_3-way'!B132-1)</f>
        <v>7.0827745105187798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2.16003872609003E-2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1.0254581843309198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33.187341843912364</v>
      </c>
      <c r="I132" s="6">
        <f>IF('Log_working_3-way'!$D132="","",'True_Odds_Calculator_3-way'!O133/'True_Odds_Calculator_3-way'!B133-1)</f>
        <v>5.6913233628736961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2.414454520722531E-2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1.0209849233432806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9.5130242333119064</v>
      </c>
      <c r="I133" s="6">
        <f>IF('Log_working_3-way'!$D133="","",'True_Odds_Calculator_3-way'!O134/'True_Odds_Calculator_3-way'!B134-1)</f>
        <v>6.4629443492555154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2.2521988222672595E-2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1.0285525242863192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23.283901654583271</v>
      </c>
      <c r="I134" s="6">
        <f>IF('Log_working_3-way'!$D134="","",'True_Odds_Calculator_3-way'!O135/'True_Odds_Calculator_3-way'!B135-1)</f>
        <v>6.6215275614820905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2.9488603421418347E-2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1.0419279013950458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7.7909021140026518</v>
      </c>
      <c r="I135" s="6">
        <f>IF('Log_working_3-way'!$D135="","",'True_Odds_Calculator_3-way'!O136/'True_Odds_Calculator_3-way'!B136-1)</f>
        <v>8.1195057938470558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4.4572711239377893E-2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1.0321712091928117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48.755531874882472</v>
      </c>
      <c r="I136" s="6">
        <f>IF('Log_working_3-way'!$D136="","",'True_Odds_Calculator_3-way'!O137/'True_Odds_Calculator_3-way'!B137-1)</f>
        <v>2.7789402037777307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2.542182227221601E-2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1.0206024700370071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8.6143856725458114</v>
      </c>
      <c r="I137" s="6">
        <f>IF('Log_working_3-way'!$D137="","",'True_Odds_Calculator_3-way'!O138/'True_Odds_Calculator_3-way'!B138-1)</f>
        <v>6.9412464218953938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2.2108722284058357E-2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1.0225696172425198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23.677997287156909</v>
      </c>
      <c r="I138" s="6">
        <f>IF('Log_working_3-way'!$D138="","",'True_Odds_Calculator_3-way'!O139/'True_Odds_Calculator_3-way'!B139-1)</f>
        <v>7.1162817610701907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2.3255140389299767E-2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1.0205145408217318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16.869714534878693</v>
      </c>
      <c r="I139" s="6">
        <f>IF('Log_working_3-way'!$D139="","",'True_Odds_Calculator_3-way'!O140/'True_Odds_Calculator_3-way'!B140-1)</f>
        <v>8.0397731827294425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2.1999469550187056E-2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1.0219529152958655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18.476095936288647</v>
      </c>
      <c r="I140" s="6">
        <f>IF('Log_working_3-way'!$D140="","",'True_Odds_Calculator_3-way'!O141/'True_Odds_Calculator_3-way'!B141-1)</f>
        <v>8.9114831199969515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2.3297841824726717E-2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1.027527767342699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42.411134149260313</v>
      </c>
      <c r="I141" s="6">
        <f>IF('Log_working_3-way'!$D141="","",'True_Odds_Calculator_3-way'!O142/'True_Odds_Calculator_3-way'!B142-1)</f>
        <v>3.2570879588144974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2.3802886412303881E-2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1.0249256875229711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1.7879116880160772</v>
      </c>
      <c r="I142" s="6">
        <f>IF('Log_working_3-way'!$D142="","",'True_Odds_Calculator_3-way'!O143/'True_Odds_Calculator_3-way'!B143-1)</f>
        <v>5.3910013790390332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2.3475789831824745E-2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1.0609048416347173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27.792888925450352</v>
      </c>
      <c r="I143" s="6">
        <f>IF('Log_working_3-way'!$D143="","",'True_Odds_Calculator_3-way'!O144/'True_Odds_Calculator_3-way'!B144-1)</f>
        <v>6.359974985851558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6.0126299066956435E-2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1.0810564087374481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49.160041086137127</v>
      </c>
      <c r="I144" s="6">
        <f>IF('Log_working_3-way'!$D144="","",'True_Odds_Calculator_3-way'!O145/'True_Odds_Calculator_3-way'!B145-1)</f>
        <v>3.4299330943563593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6.2187000744140519E-2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1.0895705029144593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55.555727160628813</v>
      </c>
      <c r="I145" s="6">
        <f>IF('Log_working_3-way'!$D145="","",'True_Odds_Calculator_3-way'!O146/'True_Odds_Calculator_3-way'!B146-1)</f>
        <v>2.0664541948937956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6.2536820449674124E-2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1.0613012343174038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29.815366187933769</v>
      </c>
      <c r="I146" s="6">
        <f>IF('Log_working_3-way'!$D146="","",'True_Odds_Calculator_3-way'!O147/'True_Odds_Calculator_3-way'!B147-1)</f>
        <v>5.4000148485342878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5.9635670897060455E-2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1.031437139511636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46.678763292541468</v>
      </c>
      <c r="I147" s="6">
        <f>IF('Log_working_3-way'!$D147="","",'True_Odds_Calculator_3-way'!O148/'True_Odds_Calculator_3-way'!B148-1)</f>
        <v>2.8535507850281228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2.5658876766516681E-2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1.0221794101692969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22.486853841532536</v>
      </c>
      <c r="I148" s="6">
        <f>IF('Log_working_3-way'!$D148="","",'True_Odds_Calculator_3-way'!O149/'True_Odds_Calculator_3-way'!B149-1)</f>
        <v>5.6286140236356479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2.3092309130736677E-2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1.025493911994273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26.583214374019839</v>
      </c>
      <c r="I149" s="6">
        <f>IF('Log_working_3-way'!$D149="","",'True_Odds_Calculator_3-way'!O150/'True_Odds_Calculator_3-way'!B150-1)</f>
        <v>6.0071741249872934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2.5745042673841922E-2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1.0234203578959347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25.774750606247085</v>
      </c>
      <c r="I150" s="6">
        <f>IF('Log_working_3-way'!$D150="","",'True_Odds_Calculator_3-way'!O151/'True_Odds_Calculator_3-way'!B151-1)</f>
        <v>6.4951057532285663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2.3782805387676964E-2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1.0219808235478884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7.3570831246340962</v>
      </c>
      <c r="I151" s="6">
        <f>IF('Log_working_3-way'!$D151="","",'True_Odds_Calculator_3-way'!O152/'True_Odds_Calculator_3-way'!B152-1)</f>
        <v>5.3288067296628796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2.3041063217840829E-2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1.0191795694582031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9.8860154329979313</v>
      </c>
      <c r="I152" s="6">
        <f>IF('Log_working_3-way'!$D152="","",'True_Odds_Calculator_3-way'!O153/'True_Odds_Calculator_3-way'!B153-1)</f>
        <v>6.8181667861231903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2.0677508634689756E-2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1.0259177243399651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15.612615113771355</v>
      </c>
      <c r="I153" s="6">
        <f>IF('Log_working_3-way'!$D153="","",'True_Odds_Calculator_3-way'!O154/'True_Odds_Calculator_3-way'!B154-1)</f>
        <v>8.9944649030541761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2.7853608067511804E-2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1.0327348225542159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32.559301069749559</v>
      </c>
      <c r="I154" s="6">
        <f>IF('Log_working_3-way'!$D154="","",'True_Odds_Calculator_3-way'!O155/'True_Odds_Calculator_3-way'!B155-1)</f>
        <v>6.2007647314610841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3.1072609428027809E-2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1.0269979210800442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19.087866863371758</v>
      </c>
      <c r="I155" s="6">
        <f>IF('Log_working_3-way'!$D155="","",'True_Odds_Calculator_3-way'!O156/'True_Odds_Calculator_3-way'!B156-1)</f>
        <v>8.4355912324918538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2.8539125897283135E-2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1.0340948683524331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0.9265407686597924</v>
      </c>
      <c r="I156" s="6">
        <f>IF('Log_working_3-way'!$D156="","",'True_Odds_Calculator_3-way'!O157/'True_Odds_Calculator_3-way'!B157-1)</f>
        <v>4.1798729604478204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2.9686689481730699E-2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1.0268856266358757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21.701028611403562</v>
      </c>
      <c r="I157" s="6">
        <f>IF('Log_working_3-way'!$D157="","",'True_Odds_Calculator_3-way'!O158/'True_Odds_Calculator_3-way'!B158-1)</f>
        <v>7.1723703001052801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2.8048900719708225E-2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1.0262424479883907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17.389079561375343</v>
      </c>
      <c r="I158" s="6">
        <f>IF('Log_working_3-way'!$D158="","",'True_Odds_Calculator_3-way'!O159/'True_Odds_Calculator_3-way'!B159-1)</f>
        <v>6.3419749184636176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2.7979221000544729E-2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1.0565214884579681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-0.5135729453671396</v>
      </c>
      <c r="I159" s="6">
        <f>IF('Log_working_3-way'!$D159="","",'True_Odds_Calculator_3-way'!O160/'True_Odds_Calculator_3-way'!B160-1)</f>
        <v>2.075013151899487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3.6995730647305436E-2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1.065441252424477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72.303781372305437</v>
      </c>
      <c r="I160" s="6">
        <f>IF('Log_working_3-way'!$D160="","",'True_Odds_Calculator_3-way'!O161/'True_Odds_Calculator_3-way'!B161-1)</f>
        <v>0.3199589197462851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3.1520684391953546E-2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1.0260549305491955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19.860974685535083</v>
      </c>
      <c r="I161" s="6">
        <f>IF('Log_working_3-way'!$D161="","",'True_Odds_Calculator_3-way'!O162/'True_Odds_Calculator_3-way'!B162-1)</f>
        <v>8.1581319858512273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2.7443387983518308E-2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1.0303086662977436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3.7715026239323057</v>
      </c>
      <c r="I162" s="6">
        <f>IF('Log_working_3-way'!$D162="","",'True_Odds_Calculator_3-way'!O163/'True_Odds_Calculator_3-way'!B163-1)</f>
        <v>5.9757448498189065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3.0366545308021742E-2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1.0250775482092052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10.037312229867721</v>
      </c>
      <c r="I163" s="6">
        <f>IF('Log_working_3-way'!$D163="","",'True_Odds_Calculator_3-way'!O164/'True_Odds_Calculator_3-way'!B164-1)</f>
        <v>8.1050161741379991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2.7126118869237992E-2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1.0198789118799119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10.480822356605687</v>
      </c>
      <c r="I164" s="6">
        <f>IF('Log_working_3-way'!$D164="","",'True_Odds_Calculator_3-way'!O165/'True_Odds_Calculator_3-way'!B165-1)</f>
        <v>7.8277542174032355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2.155393251283666E-2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1.0217351703511528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7.5071000708599893</v>
      </c>
      <c r="I165" s="6">
        <f>IF('Log_working_3-way'!$D165="","",'True_Odds_Calculator_3-way'!O166/'True_Odds_Calculator_3-way'!B166-1)</f>
        <v>5.5276822789983306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2.2866751629118109E-2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1.0342476712354496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47.964505228448289</v>
      </c>
      <c r="I166" s="6">
        <f>IF('Log_working_3-way'!$D166="","",'True_Odds_Calculator_3-way'!O167/'True_Odds_Calculator_3-way'!B167-1)</f>
        <v>3.0877088167108147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2.7260062888615044E-2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1.0264002185343615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3.1271579539286023</v>
      </c>
      <c r="I167" s="6">
        <f>IF('Log_working_3-way'!$D167="","",'True_Odds_Calculator_3-way'!O168/'True_Odds_Calculator_3-way'!B168-1)</f>
        <v>5.1850414639146249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2.5832303819989244E-2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1.0479985156887839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35.95844082836939</v>
      </c>
      <c r="I168" s="6">
        <f>IF('Log_working_3-way'!$D168="","",'True_Odds_Calculator_3-way'!O169/'True_Odds_Calculator_3-way'!B169-1)</f>
        <v>5.5995669960400027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4.3841614279820362E-2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1.0365140947765705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16.430057588403354</v>
      </c>
      <c r="I169" s="6">
        <f>IF('Log_working_3-way'!$D169="","",'True_Odds_Calculator_3-way'!O170/'True_Odds_Calculator_3-way'!B170-1)</f>
        <v>9.8393195162332248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3.8880162470052548E-2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1.0382660319089629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4.7495172531674372</v>
      </c>
      <c r="I170" s="6">
        <f>IF('Log_working_3-way'!$D170="","",'True_Odds_Calculator_3-way'!O171/'True_Odds_Calculator_3-way'!B171-1)</f>
        <v>8.5109469129692439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3.97334170803747E-2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1.0363327626725369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18.540453099872458</v>
      </c>
      <c r="I171" s="6">
        <f>IF('Log_working_3-way'!$D171="","",'True_Odds_Calculator_3-way'!O172/'True_Odds_Calculator_3-way'!B172-1)</f>
        <v>8.5834538165780767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3.8387427732359258E-2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1.0482184644149031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32.890408458825689</v>
      </c>
      <c r="I172" s="6">
        <f>IF('Log_working_3-way'!$D172="","",'True_Odds_Calculator_3-way'!O173/'True_Odds_Calculator_3-way'!B173-1)</f>
        <v>6.1405751764900129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4.5453289396420127E-2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1.0346494317397466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34.577036763846884</v>
      </c>
      <c r="I173" s="6">
        <f>IF('Log_working_3-way'!$D173="","",'True_Odds_Calculator_3-way'!O174/'True_Odds_Calculator_3-way'!B174-1)</f>
        <v>5.0840373232312057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3.2434096905468612E-2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1.028287591203465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21.235452052853908</v>
      </c>
      <c r="I174" s="6">
        <f>IF('Log_working_3-way'!$D174="","",'True_Odds_Calculator_3-way'!O175/'True_Odds_Calculator_3-way'!B175-1)</f>
        <v>7.2077033288324035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2.9583240606802619E-2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1.0249087691480134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14.094144844214702</v>
      </c>
      <c r="I175" s="6">
        <f>IF('Log_working_3-way'!$D175="","",'True_Odds_Calculator_3-way'!O176/'True_Odds_Calculator_3-way'!B176-1)</f>
        <v>7.6257604234813954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2.689030481928012E-2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1.0293017234835666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23.516602581762985</v>
      </c>
      <c r="I176" s="6">
        <f>IF('Log_working_3-way'!$D176="","",'True_Odds_Calculator_3-way'!O177/'True_Odds_Calculator_3-way'!B177-1)</f>
        <v>8.3638553570502285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2.9991308721562637E-2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1.0355312919162585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27.846159753692454</v>
      </c>
      <c r="I177" s="6">
        <f>IF('Log_working_3-way'!$D177="","",'True_Odds_Calculator_3-way'!O178/'True_Odds_Calculator_3-way'!B178-1)</f>
        <v>7.1634417589863322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3.5165563830496627E-2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1.0407532639666912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13.505405051074019</v>
      </c>
      <c r="I178" s="6">
        <f>IF('Log_working_3-way'!$D178="","",'True_Odds_Calculator_3-way'!O179/'True_Odds_Calculator_3-way'!B179-1)</f>
        <v>10.470977337656251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4.3767794920075431E-2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1.0512490094521061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9.0580511793444707</v>
      </c>
      <c r="I179" s="6">
        <f>IF('Log_working_3-way'!$D179="","",'True_Odds_Calculator_3-way'!O180/'True_Odds_Calculator_3-way'!B180-1)</f>
        <v>10.349975043426646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5.4895422720583342E-2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1.0220684685079429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4.9314546128294143</v>
      </c>
      <c r="I180" s="6">
        <f>IF('Log_working_3-way'!$D180="","",'True_Odds_Calculator_3-way'!O181/'True_Odds_Calculator_3-way'!B181-1)</f>
        <v>6.3388422034929572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2.2790584273008285E-2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1.0310955371055837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13.094511055522869</v>
      </c>
      <c r="I181" s="6">
        <f>IF('Log_working_3-way'!$D181="","",'True_Odds_Calculator_3-way'!O182/'True_Odds_Calculator_3-way'!B182-1)</f>
        <v>8.7506033448759091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3.3587867308411568E-2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1.0192656675940812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7.183604443393639</v>
      </c>
      <c r="I182" s="6">
        <f>IF('Log_working_3-way'!$D182="","",'True_Odds_Calculator_3-way'!O183/'True_Odds_Calculator_3-way'!B183-1)</f>
        <v>8.5079472204783837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2.0711888018132063E-2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1.041603303303422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25.590165326154384</v>
      </c>
      <c r="I183" s="6">
        <f>IF('Log_working_3-way'!$D183="","",'True_Odds_Calculator_3-way'!O184/'True_Odds_Calculator_3-way'!B184-1)</f>
        <v>7.9770311914838192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4.1769792897222047E-2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1.0321861584905008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15.371941686383188</v>
      </c>
      <c r="I184" s="6">
        <f>IF('Log_working_3-way'!$D184="","",'True_Odds_Calculator_3-way'!O185/'True_Odds_Calculator_3-way'!B185-1)</f>
        <v>6.2168979712684829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3.4397027111052747E-2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1.0294356758225691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12.90565028703401</v>
      </c>
      <c r="I185" s="6">
        <f>IF('Log_working_3-way'!$D185="","",'True_Odds_Calculator_3-way'!O186/'True_Odds_Calculator_3-way'!B186-1)</f>
        <v>8.3473265152301455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3.1812638423716511E-2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1.0225669511278863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28.856061592565592</v>
      </c>
      <c r="I186" s="6">
        <f>IF('Log_working_3-way'!$D186="","",'True_Odds_Calculator_3-way'!O187/'True_Odds_Calculator_3-way'!B187-1)</f>
        <v>5.8455140801912133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2.2375261430475968E-2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1.0253787440779674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9.7429095360843991</v>
      </c>
      <c r="I187" s="6">
        <f>IF('Log_working_3-way'!$D187="","",'True_Odds_Calculator_3-way'!O188/'True_Odds_Calculator_3-way'!B188-1)</f>
        <v>7.9377258666554873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2.7413079396663598E-2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1.0253308621157398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14.206756354164444</v>
      </c>
      <c r="I188" s="6">
        <f>IF('Log_working_3-way'!$D188="","",'True_Odds_Calculator_3-way'!O189/'True_Odds_Calculator_3-way'!B189-1)</f>
        <v>8.3878444839484576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2.7359331567356371E-2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1.0348681830954971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38.851570796196206</v>
      </c>
      <c r="I189" s="6">
        <f>IF('Log_working_3-way'!$D189="","",'True_Odds_Calculator_3-way'!O190/'True_Odds_Calculator_3-way'!B190-1)</f>
        <v>4.6041271432150905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3.1110855212651556E-2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1.0305205833427691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12.281223622534789</v>
      </c>
      <c r="I190" s="6">
        <f>IF('Log_working_3-way'!$D190="","",'True_Odds_Calculator_3-way'!O191/'True_Odds_Calculator_3-way'!B191-1)</f>
        <v>6.9490414863817715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3.2843171283828632E-2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1.0381378385872397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36.27006712892566</v>
      </c>
      <c r="I191" s="6">
        <f>IF('Log_working_3-way'!$D191="","",'True_Odds_Calculator_3-way'!O192/'True_Odds_Calculator_3-way'!B192-1)</f>
        <v>4.5824554482299495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3.5113738918086668E-2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1.0537796637935259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51.744746028423158</v>
      </c>
      <c r="I192" s="6">
        <f>IF('Log_working_3-way'!$D192="","",'True_Odds_Calculator_3-way'!O193/'True_Odds_Calculator_3-way'!B193-1)</f>
        <v>2.5825084463857588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4.0287206421391719E-2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1.0294054871921094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11.631396417241536</v>
      </c>
      <c r="I193" s="6">
        <f>IF('Log_working_3-way'!$D193="","",'True_Odds_Calculator_3-way'!O194/'True_Odds_Calculator_3-way'!B194-1)</f>
        <v>8.0639061031013632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3.1784731528061716E-2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1.037801962974038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30.136818563369861</v>
      </c>
      <c r="I194" s="6">
        <f>IF('Log_working_3-way'!$D194="","",'True_Odds_Calculator_3-way'!O195/'True_Odds_Calculator_3-way'!B195-1)</f>
        <v>6.0834827286737383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3.6812986706942219E-2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1.0306165178340194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12.783659198196553</v>
      </c>
      <c r="I195" s="6">
        <f>IF('Log_working_3-way'!$D195="","",'True_Odds_Calculator_3-way'!O196/'True_Odds_Calculator_3-way'!B196-1)</f>
        <v>9.4739164992355533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3.3103244608005511E-2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1.057027373123882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37.09045292394282</v>
      </c>
      <c r="I196" s="6">
        <f>IF('Log_working_3-way'!$D196="","",'True_Odds_Calculator_3-way'!O197/'True_Odds_Calculator_3-way'!B197-1)</f>
        <v>4.7972264398311752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5.1646278493901132E-2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1.0489060504157188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3.8406337838514482</v>
      </c>
      <c r="I197" s="6">
        <f>IF('Log_working_3-way'!$D197="","",'True_Odds_Calculator_3-way'!O198/'True_Odds_Calculator_3-way'!B198-1)</f>
        <v>5.3387659528997453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4.7928935400541217E-2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1.063310939159148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0.4989157035391325</v>
      </c>
      <c r="I198" s="6">
        <f>IF('Log_working_3-way'!$D198="","",'True_Odds_Calculator_3-way'!O199/'True_Odds_Calculator_3-way'!B199-1)</f>
        <v>3.2199434687175135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5.0282544504297144E-2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1.0443750628524304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6.2617398268325681</v>
      </c>
      <c r="I199" s="6">
        <f>IF('Log_working_3-way'!$D199="","",'True_Odds_Calculator_3-way'!O200/'True_Odds_Calculator_3-way'!B200-1)</f>
        <v>4.9210922702525979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4.507164590271806E-2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1.0410578664705898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12.84914058702547</v>
      </c>
      <c r="I200" s="6">
        <f>IF('Log_working_3-way'!$D200="","",'True_Odds_Calculator_3-way'!O201/'True_Odds_Calculator_3-way'!B201-1)</f>
        <v>6.7753525155150109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4.3916300570292943E-2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1.0418002838079763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8.1792433980758847</v>
      </c>
      <c r="I201" s="6">
        <f>IF('Log_working_3-way'!$D201="","",'True_Odds_Calculator_3-way'!O202/'True_Odds_Calculator_3-way'!B202-1)</f>
        <v>6.9534028559149146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4.421053268873143E-2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1.0303668094666603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13.660107826431974</v>
      </c>
      <c r="I202" s="6">
        <f>IF('Log_working_3-way'!$D202="","",'True_Odds_Calculator_3-way'!O203/'True_Odds_Calculator_3-way'!B203-1)</f>
        <v>10.051468474114378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3.2753293757113333E-2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1.0270302813475602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5.2318735415353705</v>
      </c>
      <c r="I203" s="6">
        <f>IF('Log_working_3-way'!$D203="","",'True_Odds_Calculator_3-way'!O204/'True_Odds_Calculator_3-way'!B204-1)</f>
        <v>8.6152057802109887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2.8459458854614317E-2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1.0257438137983685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18.932503864037038</v>
      </c>
      <c r="I204" s="6">
        <f>IF('Log_working_3-way'!$D204="","",'True_Odds_Calculator_3-way'!O205/'True_Odds_Calculator_3-way'!B205-1)</f>
        <v>9.0652745652281617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2.7196653104959445E-2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1.0294035653987601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26.483836177955524</v>
      </c>
      <c r="I205" s="6">
        <f>IF('Log_working_3-way'!$D205="","",'True_Odds_Calculator_3-way'!O206/'True_Odds_Calculator_3-way'!B206-1)</f>
        <v>7.5532910025945448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2.9454011512937361E-2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1.0255092220447515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7.8831732349151267</v>
      </c>
      <c r="I206" s="6">
        <f>IF('Log_working_3-way'!$D206="","",'True_Odds_Calculator_3-way'!O207/'True_Odds_Calculator_3-way'!B207-1)</f>
        <v>8.9980414076937052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2.7485923733339801E-2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1.0282630828856092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22.345710661469713</v>
      </c>
      <c r="I207" s="6">
        <f>IF('Log_working_3-way'!$D207="","",'True_Odds_Calculator_3-way'!O208/'True_Odds_Calculator_3-way'!B208-1)</f>
        <v>7.8677092659589043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2.9277706701299921E-2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1.0247686652174639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8.3949249746732697</v>
      </c>
      <c r="I208" s="6">
        <f>IF('Log_working_3-way'!$D208="","",'True_Odds_Calculator_3-way'!O209/'True_Odds_Calculator_3-way'!B209-1)</f>
        <v>7.5265169380801051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2.6585061603751292E-2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1.0335837670534695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32.144562069454814</v>
      </c>
      <c r="I209" s="6">
        <f>IF('Log_working_3-way'!$D209="","",'True_Odds_Calculator_3-way'!O210/'True_Odds_Calculator_3-way'!B210-1)</f>
        <v>6.9116746079422722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3.1799929932357696E-2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1.0611925061507494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17.231465460810536</v>
      </c>
      <c r="I210" s="6">
        <f>IF('Log_working_3-way'!$D210="","",'True_Odds_Calculator_3-way'!O211/'True_Odds_Calculator_3-way'!B211-1)</f>
        <v>7.4719781378685539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6.445353013078936E-2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1.0623655907440033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20.296738688043032</v>
      </c>
      <c r="I211" s="6">
        <f>IF('Log_working_3-way'!$D211="","",'True_Odds_Calculator_3-way'!O212/'True_Odds_Calculator_3-way'!B212-1)</f>
        <v>6.7552035947838052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6.4751617306665121E-2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1.0608350016942907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13.444949540867354</v>
      </c>
      <c r="I212" s="6">
        <f>IF('Log_working_3-way'!$D212="","",'True_Odds_Calculator_3-way'!O213/'True_Odds_Calculator_3-way'!B213-1)</f>
        <v>7.5731496051961873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6.4642036740846009E-2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1.0535679555715214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35.760467745980982</v>
      </c>
      <c r="I213" s="6">
        <f>IF('Log_working_3-way'!$D213="","",'True_Odds_Calculator_3-way'!O214/'True_Odds_Calculator_3-way'!B214-1)</f>
        <v>4.3253976965364638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4.9463211462213552E-2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1.0265529086448104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14.935505612694065</v>
      </c>
      <c r="I214" s="6">
        <f>IF('Log_working_3-way'!$D214="","",'True_Odds_Calculator_3-way'!O215/'True_Odds_Calculator_3-way'!B215-1)</f>
        <v>7.5099371689091097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2.858514021983849E-2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1.0517386629542897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31.970906986377429</v>
      </c>
      <c r="I215" s="6">
        <f>IF('Log_working_3-way'!$D215="","",'True_Odds_Calculator_3-way'!O216/'True_Odds_Calculator_3-way'!B216-1)</f>
        <v>5.3621925225267422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4.9472983526476666E-2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1.053118431212698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18.217029244376551</v>
      </c>
      <c r="I216" s="6">
        <f>IF('Log_working_3-way'!$D216="","",'True_Odds_Calculator_3-way'!O217/'True_Odds_Calculator_3-way'!B217-1)</f>
        <v>8.7293317439169762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5.5863555863555847E-2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1.0523580241030732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12.383191290804332</v>
      </c>
      <c r="I217" s="6">
        <f>IF('Log_working_3-way'!$D217="","",'True_Odds_Calculator_3-way'!O218/'True_Odds_Calculator_3-way'!B218-1)</f>
        <v>8.4830664454028923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5.6031909462955554E-2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1.0695859366306488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1.3197572778424052</v>
      </c>
      <c r="I218" s="6">
        <f>IF('Log_working_3-way'!$D218="","",'True_Odds_Calculator_3-way'!O219/'True_Odds_Calculator_3-way'!B219-1)</f>
        <v>5.9885854885910126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6.2376827709346383E-2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1.0285508961535426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3.2899892223428662</v>
      </c>
      <c r="I219" s="6">
        <f>IF('Log_working_3-way'!$D219="","",'True_Odds_Calculator_3-way'!O220/'True_Odds_Calculator_3-way'!B220-1)</f>
        <v>7.3103228176324109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2.8797483905842913E-2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1.0332800222407179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33.349980806117919</v>
      </c>
      <c r="I220" s="6">
        <f>IF('Log_working_3-way'!$D220="","",'True_Odds_Calculator_3-way'!O221/'True_Odds_Calculator_3-way'!B221-1)</f>
        <v>5.6091789995969155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3.1466049493604098E-2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1.0250836313001184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11.77979942822615</v>
      </c>
      <c r="I221" s="6">
        <f>IF('Log_working_3-way'!$D221="","",'True_Odds_Calculator_3-way'!O222/'True_Odds_Calculator_3-way'!B222-1)</f>
        <v>8.7491788299606945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2.7206592531370699E-2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1.0315454725380846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31.822819701891561</v>
      </c>
      <c r="I222" s="6">
        <f>IF('Log_working_3-way'!$D222="","",'True_Odds_Calculator_3-way'!O223/'True_Odds_Calculator_3-way'!B223-1)</f>
        <v>7.3999160731899671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2.9833983550353826E-2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1.0378009880457679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54.886602582804755</v>
      </c>
      <c r="I223" s="6">
        <f>IF('Log_working_3-way'!$D223="","",'True_Odds_Calculator_3-way'!O224/'True_Odds_Calculator_3-way'!B224-1)</f>
        <v>2.2426080352002966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2.6938482467473435E-2</v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3.71</v>
      </c>
      <c r="B2" s="4">
        <f>IF('True_Odds_Calculator_3-way'!B3="","",'True_Odds_Calculator_3-way'!B3)</f>
        <v>3.61</v>
      </c>
      <c r="C2" s="4">
        <f>IF('True_Odds_Calculator_3-way'!C3="","",'True_Odds_Calculator_3-way'!C3)</f>
        <v>2.0499999999999998</v>
      </c>
      <c r="D2" s="9">
        <f>(K2/(AR2+K2-(AR2*K2)))</f>
        <v>0.2591356067422565</v>
      </c>
      <c r="E2" s="9">
        <f>(L2/(AR2+L2-(AR2*L2)))</f>
        <v>0.26641901492850506</v>
      </c>
      <c r="F2" s="9">
        <f>(M2/(AR2+M2-(AR2*M2)))</f>
        <v>0.47444537832923839</v>
      </c>
      <c r="G2" s="9">
        <f>AR2</f>
        <v>1.0549754175657133</v>
      </c>
      <c r="H2" s="9">
        <f>IF(A2="","",1/D2)</f>
        <v>3.8589833816030845</v>
      </c>
      <c r="I2" s="9">
        <f>IF(B2="","",1/E2)</f>
        <v>3.753485839846511</v>
      </c>
      <c r="J2" s="9">
        <f>IF(C2="","",1/F2)</f>
        <v>2.1077241884439988</v>
      </c>
      <c r="K2" s="11">
        <f>1/A2</f>
        <v>0.26954177897574122</v>
      </c>
      <c r="L2" s="11">
        <f>1/B2</f>
        <v>0.2770083102493075</v>
      </c>
      <c r="M2" s="11">
        <f>1/C2</f>
        <v>0.48780487804878053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-0.27049804131031419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0.23200880103715588</v>
      </c>
      <c r="Q2" s="11">
        <f>2*'OddsRatio_working_3-way'!K2*'OddsRatio_working_3-way'!L2*'OddsRatio_working_3-way'!M2</f>
        <v>7.2844207546987699E-2</v>
      </c>
      <c r="R2" s="11">
        <f>O2/N2</f>
        <v>0</v>
      </c>
      <c r="S2" s="11">
        <f>P2/N2</f>
        <v>-0.85770972652255317</v>
      </c>
      <c r="T2" s="11">
        <f>Q2/N2</f>
        <v>-0.26929661743251271</v>
      </c>
      <c r="U2" s="11">
        <f>'OddsRatio_working_3-way'!S2-'OddsRatio_working_3-way'!R2^2/3</f>
        <v>-0.85770972652255317</v>
      </c>
      <c r="V2" s="11">
        <f>'OddsRatio_working_3-way'!S2*'OddsRatio_working_3-way'!R2/3-2*'OddsRatio_working_3-way'!R2^3/27-'OddsRatio_working_3-way'!T2</f>
        <v>0.26929661743251271</v>
      </c>
      <c r="W2" s="11">
        <f>'OddsRatio_working_3-way'!V2^2+4*'OddsRatio_working_3-way'!U2^3/27</f>
        <v>-2.0959015128986277E-2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0.1528722369248087</v>
      </c>
      <c r="Y2" s="11">
        <f>IF('OddsRatio_working_3-way'!W2&gt;=0,IF('OddsRatio_working_3-way'!V2+SQRT('OddsRatio_working_3-way'!W2)&gt;0,0,PI()),ACOS('OddsRatio_working_3-way'!V2/(2*'OddsRatio_working_3-way'!X2)))</f>
        <v>0.49326870337876105</v>
      </c>
      <c r="Z2" s="11">
        <f>'OddsRatio_working_3-way'!X2^(1/3)*COS('OddsRatio_working_3-way'!Y2/3)</f>
        <v>0.52748770878285678</v>
      </c>
      <c r="AA2" s="11">
        <f>'OddsRatio_working_3-way'!X2^(1/3)*COS(('OddsRatio_working_3-way'!Y2+2*PI())/3)</f>
        <v>-0.33953943106248052</v>
      </c>
      <c r="AB2" s="11">
        <f>'OddsRatio_working_3-way'!X2^(1/3)*COS(('OddsRatio_working_3-way'!Y2+4*PI())/3)</f>
        <v>-0.18794827772037648</v>
      </c>
      <c r="AC2" s="11">
        <f>'OddsRatio_working_3-way'!X2^(1/3)*SIN('OddsRatio_working_3-way'!Y2/3)</f>
        <v>8.7521193188829796E-2</v>
      </c>
      <c r="AD2" s="11">
        <f>'OddsRatio_working_3-way'!X2^(1/3)*SIN(('OddsRatio_working_3-way'!Y2+2*PI())/3)</f>
        <v>0.41305715939558713</v>
      </c>
      <c r="AE2" s="11">
        <f>'OddsRatio_working_3-way'!X2^(1/3)*SIN(('OddsRatio_working_3-way'!Y2+4*PI())/3)</f>
        <v>-0.50057835258441674</v>
      </c>
      <c r="AF2" s="11">
        <f>-'OddsRatio_working_3-way'!U2/(3*'OddsRatio_working_3-way'!X2^(1/3))*COS(('OddsRatio_working_3-way'!Y2)/3)</f>
        <v>0.52748770878285667</v>
      </c>
      <c r="AG2" s="11">
        <f>-'OddsRatio_working_3-way'!U2/(3*'OddsRatio_working_3-way'!X2^(1/3))*COS(('OddsRatio_working_3-way'!Y2+2*PI())/3)</f>
        <v>-0.33953943106248047</v>
      </c>
      <c r="AH2" s="11">
        <f>-'OddsRatio_working_3-way'!U2/(3*'OddsRatio_working_3-way'!X2^(1/3))*COS(('OddsRatio_working_3-way'!Y2+4*PI())/3)</f>
        <v>-0.18794827772037642</v>
      </c>
      <c r="AI2" s="11">
        <f>'OddsRatio_working_3-way'!U2/(3*'OddsRatio_working_3-way'!X2^(1/3))*SIN(('OddsRatio_working_3-way'!Y2)/3)</f>
        <v>-8.7521193188829782E-2</v>
      </c>
      <c r="AJ2" s="11">
        <f>'OddsRatio_working_3-way'!U2/(3*'OddsRatio_working_3-way'!X2^(1/3))*SIN(('OddsRatio_working_3-way'!Y2+2*PI())/3)</f>
        <v>-0.41305715939558707</v>
      </c>
      <c r="AK2" s="11">
        <f>'OddsRatio_working_3-way'!U2/(3*'OddsRatio_working_3-way'!X2^(1/3))*SIN(('OddsRatio_working_3-way'!Y2+4*PI())/3)</f>
        <v>0.50057835258441663</v>
      </c>
      <c r="AL2" s="11">
        <f>'OddsRatio_working_3-way'!Z2+'OddsRatio_working_3-way'!AF2</f>
        <v>1.0549754175657133</v>
      </c>
      <c r="AM2" s="11">
        <f>'OddsRatio_working_3-way'!AA2+'OddsRatio_working_3-way'!AG2</f>
        <v>-0.67907886212496105</v>
      </c>
      <c r="AN2" s="11">
        <f>'OddsRatio_working_3-way'!AB2+'OddsRatio_working_3-way'!AH2</f>
        <v>-0.3758965554407529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1.0549754175657133</v>
      </c>
      <c r="AS2" s="11">
        <f>IF(('OddsRatio_working_3-way'!X2=0),IF(Q2&gt;0,-Q2^(1/3),(-Q2)^(1/3)),'OddsRatio_working_3-way'!AM2-'OddsRatio_working_3-way'!R2/3)</f>
        <v>-0.67907886212496105</v>
      </c>
      <c r="AT2" s="11">
        <f>IF(('OddsRatio_working_3-way'!X2=0),IF(Q2&gt;0,-Q2^(1/3),(-Q2)^(1/3)),'OddsRatio_working_3-way'!AN2-'OddsRatio_working_3-way'!R2/3)</f>
        <v>-0.3758965554407529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1.45</v>
      </c>
      <c r="B3" s="4">
        <f>IF('True_Odds_Calculator_3-way'!B4="","",'True_Odds_Calculator_3-way'!B4)</f>
        <v>5.05</v>
      </c>
      <c r="C3" s="4">
        <f>IF('True_Odds_Calculator_3-way'!C4="","",'True_Odds_Calculator_3-way'!C4)</f>
        <v>7.3</v>
      </c>
      <c r="D3" s="9">
        <f t="shared" ref="D3" si="0">(K3/(AR3+K3-(AR3*K3)))</f>
        <v>0.67874829614282806</v>
      </c>
      <c r="E3" s="9">
        <f t="shared" ref="E3" si="1">(L3/(AR3+L3-(AR3*L3)))</f>
        <v>0.19012484722077092</v>
      </c>
      <c r="F3" s="9">
        <f t="shared" ref="F3" si="2">(M3/(AR3+M3-(AR3*M3)))</f>
        <v>0.1311268566364012</v>
      </c>
      <c r="G3" s="9">
        <f t="shared" ref="G3" si="3">AR3</f>
        <v>1.0517782207263713</v>
      </c>
      <c r="H3" s="9">
        <f t="shared" ref="H3" si="4">IF(A3="","",1/D3)</f>
        <v>1.4733001993268671</v>
      </c>
      <c r="I3" s="9">
        <f t="shared" ref="I3" si="5">IF(B3="","",1/E3)</f>
        <v>5.2597017939418027</v>
      </c>
      <c r="J3" s="9">
        <f t="shared" ref="J3" si="6">IF(C3="","",1/F3)</f>
        <v>7.626202790576138</v>
      </c>
      <c r="K3" s="11">
        <f t="shared" ref="K3" si="7">1/A3</f>
        <v>0.68965517241379315</v>
      </c>
      <c r="L3" s="11">
        <f t="shared" ref="L3" si="8">1/B3</f>
        <v>0.19801980198019803</v>
      </c>
      <c r="M3" s="11">
        <f t="shared" ref="M3" si="9">1/C3</f>
        <v>0.13698630136986301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-0.21479583007899294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0.20204193305490212</v>
      </c>
      <c r="Q3" s="11">
        <f>2*'OddsRatio_working_3-way'!K3*'OddsRatio_working_3-way'!L3*'OddsRatio_working_3-way'!M3</f>
        <v>3.7415172787944838E-2</v>
      </c>
      <c r="R3" s="11">
        <f t="shared" ref="R3" si="10">O3/N3</f>
        <v>0</v>
      </c>
      <c r="S3" s="11">
        <f t="shared" ref="S3" si="11">P3/N3</f>
        <v>-0.9406231628453845</v>
      </c>
      <c r="T3" s="11">
        <f t="shared" ref="T3" si="12">Q3/N3</f>
        <v>-0.17418947460099712</v>
      </c>
      <c r="U3" s="11">
        <f>'OddsRatio_working_3-way'!S3-'OddsRatio_working_3-way'!R3^2/3</f>
        <v>-0.9406231628453845</v>
      </c>
      <c r="V3" s="11">
        <f>'OddsRatio_working_3-way'!S3*'OddsRatio_working_3-way'!R3/3-2*'OddsRatio_working_3-way'!R3^3/27-'OddsRatio_working_3-way'!T3</f>
        <v>0.17418947460099712</v>
      </c>
      <c r="W3" s="11">
        <f>'OddsRatio_working_3-way'!V3^2+4*'OddsRatio_working_3-way'!U3^3/27</f>
        <v>-9.2952393665426652E-2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0.17556648792352009</v>
      </c>
      <c r="Y3" s="11">
        <f>IF('OddsRatio_working_3-way'!W3&gt;=0,IF('OddsRatio_working_3-way'!V3+SQRT('OddsRatio_working_3-way'!W3)&gt;0,0,PI()),ACOS('OddsRatio_working_3-way'!V3/(2*'OddsRatio_working_3-way'!X3)))</f>
        <v>1.0517199698804001</v>
      </c>
      <c r="Z3" s="11">
        <f>'OddsRatio_working_3-way'!X3^(1/3)*COS('OddsRatio_working_3-way'!Y3/3)</f>
        <v>0.52588911036318564</v>
      </c>
      <c r="AA3" s="11">
        <f>'OddsRatio_working_3-way'!X3^(1/3)*COS(('OddsRatio_working_3-way'!Y3+2*PI())/3)</f>
        <v>-0.42948666220684029</v>
      </c>
      <c r="AB3" s="11">
        <f>'OddsRatio_working_3-way'!X3^(1/3)*COS(('OddsRatio_working_3-way'!Y3+4*PI())/3)</f>
        <v>-9.6402448156345244E-2</v>
      </c>
      <c r="AC3" s="11">
        <f>'OddsRatio_working_3-way'!X3^(1/3)*SIN('OddsRatio_working_3-way'!Y3/3)</f>
        <v>0.19230626064486819</v>
      </c>
      <c r="AD3" s="11">
        <f>'OddsRatio_working_3-way'!X3^(1/3)*SIN(('OddsRatio_working_3-way'!Y3+2*PI())/3)</f>
        <v>0.35928019882568296</v>
      </c>
      <c r="AE3" s="11">
        <f>'OddsRatio_working_3-way'!X3^(1/3)*SIN(('OddsRatio_working_3-way'!Y3+4*PI())/3)</f>
        <v>-0.55158645947055118</v>
      </c>
      <c r="AF3" s="11">
        <f>-'OddsRatio_working_3-way'!U3/(3*'OddsRatio_working_3-way'!X3^(1/3))*COS(('OddsRatio_working_3-way'!Y3)/3)</f>
        <v>0.52588911036318564</v>
      </c>
      <c r="AG3" s="11">
        <f>-'OddsRatio_working_3-way'!U3/(3*'OddsRatio_working_3-way'!X3^(1/3))*COS(('OddsRatio_working_3-way'!Y3+2*PI())/3)</f>
        <v>-0.42948666220684029</v>
      </c>
      <c r="AH3" s="11">
        <f>-'OddsRatio_working_3-way'!U3/(3*'OddsRatio_working_3-way'!X3^(1/3))*COS(('OddsRatio_working_3-way'!Y3+4*PI())/3)</f>
        <v>-9.6402448156345244E-2</v>
      </c>
      <c r="AI3" s="11">
        <f>'OddsRatio_working_3-way'!U3/(3*'OddsRatio_working_3-way'!X3^(1/3))*SIN(('OddsRatio_working_3-way'!Y3)/3)</f>
        <v>-0.19230626064486819</v>
      </c>
      <c r="AJ3" s="11">
        <f>'OddsRatio_working_3-way'!U3/(3*'OddsRatio_working_3-way'!X3^(1/3))*SIN(('OddsRatio_working_3-way'!Y3+2*PI())/3)</f>
        <v>-0.35928019882568296</v>
      </c>
      <c r="AK3" s="11">
        <f>'OddsRatio_working_3-way'!U3/(3*'OddsRatio_working_3-way'!X3^(1/3))*SIN(('OddsRatio_working_3-way'!Y3+4*PI())/3)</f>
        <v>0.55158645947055118</v>
      </c>
      <c r="AL3" s="11">
        <f>'OddsRatio_working_3-way'!Z3+'OddsRatio_working_3-way'!AF3</f>
        <v>1.0517782207263713</v>
      </c>
      <c r="AM3" s="11">
        <f>'OddsRatio_working_3-way'!AA3+'OddsRatio_working_3-way'!AG3</f>
        <v>-0.85897332441368057</v>
      </c>
      <c r="AN3" s="11">
        <f>'OddsRatio_working_3-way'!AB3+'OddsRatio_working_3-way'!AH3</f>
        <v>-0.19280489631269049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1.0517782207263713</v>
      </c>
      <c r="AS3" s="11">
        <f>IF(('OddsRatio_working_3-way'!X3=0),IF(Q3&gt;0,-Q3^(1/3),(-Q3)^(1/3)),'OddsRatio_working_3-way'!AM3-'OddsRatio_working_3-way'!R3/3)</f>
        <v>-0.85897332441368057</v>
      </c>
      <c r="AT3" s="11">
        <f>IF(('OddsRatio_working_3-way'!X3=0),IF(Q3&gt;0,-Q3^(1/3),(-Q3)^(1/3)),'OddsRatio_working_3-way'!AN3-'OddsRatio_working_3-way'!R3/3)</f>
        <v>-0.19280489631269049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3.55</v>
      </c>
      <c r="B4" s="4">
        <f>IF('True_Odds_Calculator_3-way'!B5="","",'True_Odds_Calculator_3-way'!B5)</f>
        <v>3.56</v>
      </c>
      <c r="C4" s="4">
        <f>IF('True_Odds_Calculator_3-way'!C5="","",'True_Odds_Calculator_3-way'!C5)</f>
        <v>2.14</v>
      </c>
      <c r="D4" s="9">
        <f t="shared" ref="D4:D67" si="13">(K4/(AR4+K4-(AR4*K4)))</f>
        <v>0.27246547074009353</v>
      </c>
      <c r="E4" s="9">
        <f t="shared" ref="E4:E67" si="14">(L4/(AR4+L4-(AR4*L4)))</f>
        <v>0.27169031745689565</v>
      </c>
      <c r="F4" s="9">
        <f t="shared" ref="F4:F67" si="15">(M4/(AR4+M4-(AR4*M4)))</f>
        <v>0.4558442118030106</v>
      </c>
      <c r="G4" s="9">
        <f t="shared" ref="G4:G67" si="16">AR4</f>
        <v>1.0471332670459859</v>
      </c>
      <c r="H4" s="9">
        <f t="shared" ref="H4:H67" si="17">IF(A4="","",1/D4)</f>
        <v>3.6701898309672645</v>
      </c>
      <c r="I4" s="9">
        <f t="shared" ref="I4:I67" si="18">IF(B4="","",1/E4)</f>
        <v>3.6806611636377236</v>
      </c>
      <c r="J4" s="9">
        <f t="shared" ref="J4:J67" si="19">IF(C4="","",1/F4)</f>
        <v>2.193731924432424</v>
      </c>
      <c r="K4" s="11">
        <f t="shared" ref="K4:K67" si="20">1/A4</f>
        <v>0.28169014084507044</v>
      </c>
      <c r="L4" s="11">
        <f t="shared" ref="L4:L67" si="21">1/B4</f>
        <v>0.2808988764044944</v>
      </c>
      <c r="M4" s="11">
        <f t="shared" ref="M4:M67" si="22">1/C4</f>
        <v>0.46728971962616822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-0.27516479745848799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0.23109358661683421</v>
      </c>
      <c r="Q4" s="11">
        <f>2*'OddsRatio_working_3-way'!K4*'OddsRatio_working_3-way'!L4*'OddsRatio_working_3-way'!M4</f>
        <v>7.3949947717386971E-2</v>
      </c>
      <c r="R4" s="11">
        <f t="shared" ref="R4:R67" si="23">O4/N4</f>
        <v>0</v>
      </c>
      <c r="S4" s="11">
        <f t="shared" ref="S4:S67" si="24">P4/N4</f>
        <v>-0.83983703130374998</v>
      </c>
      <c r="T4" s="11">
        <f t="shared" ref="T4:T67" si="25">Q4/N4</f>
        <v>-0.26874785001720009</v>
      </c>
      <c r="U4" s="11">
        <f>'OddsRatio_working_3-way'!S4-'OddsRatio_working_3-way'!R4^2/3</f>
        <v>-0.83983703130374998</v>
      </c>
      <c r="V4" s="11">
        <f>'OddsRatio_working_3-way'!S4*'OddsRatio_working_3-way'!R4/3-2*'OddsRatio_working_3-way'!R4^3/27-'OddsRatio_working_3-way'!T4</f>
        <v>0.26874785001720009</v>
      </c>
      <c r="W4" s="11">
        <f>'OddsRatio_working_3-way'!V4^2+4*'OddsRatio_working_3-way'!U4^3/27</f>
        <v>-1.553149604263114E-2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0.14811895804681671</v>
      </c>
      <c r="Y4" s="11">
        <f>IF('OddsRatio_working_3-way'!W4&gt;=0,IF('OddsRatio_working_3-way'!V4+SQRT('OddsRatio_working_3-way'!W4)&gt;0,0,PI()),ACOS('OddsRatio_working_3-way'!V4/(2*'OddsRatio_working_3-way'!X4)))</f>
        <v>0.43420983512950229</v>
      </c>
      <c r="Z4" s="11">
        <f>'OddsRatio_working_3-way'!X4^(1/3)*COS('OddsRatio_working_3-way'!Y4/3)</f>
        <v>0.52356663352299293</v>
      </c>
      <c r="AA4" s="11">
        <f>'OddsRatio_working_3-way'!X4^(1/3)*COS(('OddsRatio_working_3-way'!Y4+2*PI())/3)</f>
        <v>-0.32787221917322901</v>
      </c>
      <c r="AB4" s="11">
        <f>'OddsRatio_working_3-way'!X4^(1/3)*COS(('OddsRatio_working_3-way'!Y4+4*PI())/3)</f>
        <v>-0.19569441434976384</v>
      </c>
      <c r="AC4" s="11">
        <f>'OddsRatio_working_3-way'!X4^(1/3)*SIN('OddsRatio_working_3-way'!Y4/3)</f>
        <v>7.6312891195721377E-2</v>
      </c>
      <c r="AD4" s="11">
        <f>'OddsRatio_working_3-way'!X4^(1/3)*SIN(('OddsRatio_working_3-way'!Y4+2*PI())/3)</f>
        <v>0.4152655596069485</v>
      </c>
      <c r="AE4" s="11">
        <f>'OddsRatio_working_3-way'!X4^(1/3)*SIN(('OddsRatio_working_3-way'!Y4+4*PI())/3)</f>
        <v>-0.49157845080266993</v>
      </c>
      <c r="AF4" s="11">
        <f>-'OddsRatio_working_3-way'!U4/(3*'OddsRatio_working_3-way'!X4^(1/3))*COS(('OddsRatio_working_3-way'!Y4)/3)</f>
        <v>0.52356663352299293</v>
      </c>
      <c r="AG4" s="11">
        <f>-'OddsRatio_working_3-way'!U4/(3*'OddsRatio_working_3-way'!X4^(1/3))*COS(('OddsRatio_working_3-way'!Y4+2*PI())/3)</f>
        <v>-0.32787221917322901</v>
      </c>
      <c r="AH4" s="11">
        <f>-'OddsRatio_working_3-way'!U4/(3*'OddsRatio_working_3-way'!X4^(1/3))*COS(('OddsRatio_working_3-way'!Y4+4*PI())/3)</f>
        <v>-0.19569441434976384</v>
      </c>
      <c r="AI4" s="11">
        <f>'OddsRatio_working_3-way'!U4/(3*'OddsRatio_working_3-way'!X4^(1/3))*SIN(('OddsRatio_working_3-way'!Y4)/3)</f>
        <v>-7.6312891195721377E-2</v>
      </c>
      <c r="AJ4" s="11">
        <f>'OddsRatio_working_3-way'!U4/(3*'OddsRatio_working_3-way'!X4^(1/3))*SIN(('OddsRatio_working_3-way'!Y4+2*PI())/3)</f>
        <v>-0.4152655596069485</v>
      </c>
      <c r="AK4" s="11">
        <f>'OddsRatio_working_3-way'!U4/(3*'OddsRatio_working_3-way'!X4^(1/3))*SIN(('OddsRatio_working_3-way'!Y4+4*PI())/3)</f>
        <v>0.49157845080266993</v>
      </c>
      <c r="AL4" s="11">
        <f>'OddsRatio_working_3-way'!Z4+'OddsRatio_working_3-way'!AF4</f>
        <v>1.0471332670459859</v>
      </c>
      <c r="AM4" s="11">
        <f>'OddsRatio_working_3-way'!AA4+'OddsRatio_working_3-way'!AG4</f>
        <v>-0.65574443834645801</v>
      </c>
      <c r="AN4" s="11">
        <f>'OddsRatio_working_3-way'!AB4+'OddsRatio_working_3-way'!AH4</f>
        <v>-0.39138882869952768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1.0471332670459859</v>
      </c>
      <c r="AS4" s="11">
        <f>IF(('OddsRatio_working_3-way'!X4=0),IF(Q4&gt;0,-Q4^(1/3),(-Q4)^(1/3)),'OddsRatio_working_3-way'!AM4-'OddsRatio_working_3-way'!R4/3)</f>
        <v>-0.65574443834645801</v>
      </c>
      <c r="AT4" s="11">
        <f>IF(('OddsRatio_working_3-way'!X4=0),IF(Q4&gt;0,-Q4^(1/3),(-Q4)^(1/3)),'OddsRatio_working_3-way'!AN4-'OddsRatio_working_3-way'!R4/3)</f>
        <v>-0.39138882869952768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4.16</v>
      </c>
      <c r="B5" s="4">
        <f>IF('True_Odds_Calculator_3-way'!B6="","",'True_Odds_Calculator_3-way'!B6)</f>
        <v>3.6</v>
      </c>
      <c r="C5" s="4">
        <f>IF('True_Odds_Calculator_3-way'!C6="","",'True_Odds_Calculator_3-way'!C6)</f>
        <v>1.95</v>
      </c>
      <c r="D5" s="9">
        <f t="shared" si="13"/>
        <v>0.23150003751007833</v>
      </c>
      <c r="E5" s="9">
        <f t="shared" si="14"/>
        <v>0.267998751814291</v>
      </c>
      <c r="F5" s="9">
        <f t="shared" si="15"/>
        <v>0.50050121067563091</v>
      </c>
      <c r="G5" s="9">
        <f t="shared" si="16"/>
        <v>1.0505233315600653</v>
      </c>
      <c r="H5" s="9">
        <f t="shared" si="17"/>
        <v>4.3196537277298068</v>
      </c>
      <c r="I5" s="9">
        <f t="shared" si="18"/>
        <v>3.7313606620561699</v>
      </c>
      <c r="J5" s="9">
        <f t="shared" si="19"/>
        <v>1.9979971649820614</v>
      </c>
      <c r="K5" s="11">
        <f t="shared" si="20"/>
        <v>0.24038461538461536</v>
      </c>
      <c r="L5" s="11">
        <f t="shared" si="21"/>
        <v>0.27777777777777779</v>
      </c>
      <c r="M5" s="11">
        <f t="shared" si="22"/>
        <v>0.51282051282051289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-0.26727207977207978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0.22976934034626345</v>
      </c>
      <c r="Q5" s="11">
        <f>2*'OddsRatio_working_3-way'!K5*'OddsRatio_working_3-way'!L5*'OddsRatio_working_3-way'!M5</f>
        <v>6.8485645408722345E-2</v>
      </c>
      <c r="R5" s="11">
        <f t="shared" si="23"/>
        <v>0</v>
      </c>
      <c r="S5" s="11">
        <f t="shared" si="24"/>
        <v>-0.85968328806436745</v>
      </c>
      <c r="T5" s="11">
        <f t="shared" si="25"/>
        <v>-0.25623943012350742</v>
      </c>
      <c r="U5" s="11">
        <f>'OddsRatio_working_3-way'!S5-'OddsRatio_working_3-way'!R5^2/3</f>
        <v>-0.85968328806436745</v>
      </c>
      <c r="V5" s="11">
        <f>'OddsRatio_working_3-way'!S5*'OddsRatio_working_3-way'!R5/3-2*'OddsRatio_working_3-way'!R5^3/27-'OddsRatio_working_3-way'!T5</f>
        <v>0.25623943012350742</v>
      </c>
      <c r="W5" s="11">
        <f>'OddsRatio_working_3-way'!V5^2+4*'OddsRatio_working_3-way'!U5^3/27</f>
        <v>-2.8467804570882632E-2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0.15340017121967503</v>
      </c>
      <c r="Y5" s="11">
        <f>IF('OddsRatio_working_3-way'!W5&gt;=0,IF('OddsRatio_working_3-way'!V5+SQRT('OddsRatio_working_3-way'!W5)&gt;0,0,PI()),ACOS('OddsRatio_working_3-way'!V5/(2*'OddsRatio_working_3-way'!X5)))</f>
        <v>0.5823012495478378</v>
      </c>
      <c r="Z5" s="11">
        <f>'OddsRatio_working_3-way'!X5^(1/3)*COS('OddsRatio_working_3-way'!Y5/3)</f>
        <v>0.52526166578003275</v>
      </c>
      <c r="AA5" s="11">
        <f>'OddsRatio_working_3-way'!X5^(1/3)*COS(('OddsRatio_working_3-way'!Y5+2*PI())/3)</f>
        <v>-0.35205095849147539</v>
      </c>
      <c r="AB5" s="11">
        <f>'OddsRatio_working_3-way'!X5^(1/3)*COS(('OddsRatio_working_3-way'!Y5+4*PI())/3)</f>
        <v>-0.17321070728855756</v>
      </c>
      <c r="AC5" s="11">
        <f>'OddsRatio_working_3-way'!X5^(1/3)*SIN('OddsRatio_working_3-way'!Y5/3)</f>
        <v>0.10325346717394511</v>
      </c>
      <c r="AD5" s="11">
        <f>'OddsRatio_working_3-way'!X5^(1/3)*SIN(('OddsRatio_working_3-way'!Y5+2*PI())/3)</f>
        <v>0.40326321261266734</v>
      </c>
      <c r="AE5" s="11">
        <f>'OddsRatio_working_3-way'!X5^(1/3)*SIN(('OddsRatio_working_3-way'!Y5+4*PI())/3)</f>
        <v>-0.50651667978661219</v>
      </c>
      <c r="AF5" s="11">
        <f>-'OddsRatio_working_3-way'!U5/(3*'OddsRatio_working_3-way'!X5^(1/3))*COS(('OddsRatio_working_3-way'!Y5)/3)</f>
        <v>0.52526166578003264</v>
      </c>
      <c r="AG5" s="11">
        <f>-'OddsRatio_working_3-way'!U5/(3*'OddsRatio_working_3-way'!X5^(1/3))*COS(('OddsRatio_working_3-way'!Y5+2*PI())/3)</f>
        <v>-0.35205095849147533</v>
      </c>
      <c r="AH5" s="11">
        <f>-'OddsRatio_working_3-way'!U5/(3*'OddsRatio_working_3-way'!X5^(1/3))*COS(('OddsRatio_working_3-way'!Y5+4*PI())/3)</f>
        <v>-0.17321070728855753</v>
      </c>
      <c r="AI5" s="11">
        <f>'OddsRatio_working_3-way'!U5/(3*'OddsRatio_working_3-way'!X5^(1/3))*SIN(('OddsRatio_working_3-way'!Y5)/3)</f>
        <v>-0.1032534671739451</v>
      </c>
      <c r="AJ5" s="11">
        <f>'OddsRatio_working_3-way'!U5/(3*'OddsRatio_working_3-way'!X5^(1/3))*SIN(('OddsRatio_working_3-way'!Y5+2*PI())/3)</f>
        <v>-0.40326321261266723</v>
      </c>
      <c r="AK5" s="11">
        <f>'OddsRatio_working_3-way'!U5/(3*'OddsRatio_working_3-way'!X5^(1/3))*SIN(('OddsRatio_working_3-way'!Y5+4*PI())/3)</f>
        <v>0.50651667978661208</v>
      </c>
      <c r="AL5" s="11">
        <f>'OddsRatio_working_3-way'!Z5+'OddsRatio_working_3-way'!AF5</f>
        <v>1.0505233315600653</v>
      </c>
      <c r="AM5" s="11">
        <f>'OddsRatio_working_3-way'!AA5+'OddsRatio_working_3-way'!AG5</f>
        <v>-0.70410191698295077</v>
      </c>
      <c r="AN5" s="11">
        <f>'OddsRatio_working_3-way'!AB5+'OddsRatio_working_3-way'!AH5</f>
        <v>-0.34642141457711506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1.0505233315600653</v>
      </c>
      <c r="AS5" s="11">
        <f>IF(('OddsRatio_working_3-way'!X5=0),IF(Q5&gt;0,-Q5^(1/3),(-Q5)^(1/3)),'OddsRatio_working_3-way'!AM5-'OddsRatio_working_3-way'!R5/3)</f>
        <v>-0.70410191698295077</v>
      </c>
      <c r="AT5" s="11">
        <f>IF(('OddsRatio_working_3-way'!X5=0),IF(Q5&gt;0,-Q5^(1/3),(-Q5)^(1/3)),'OddsRatio_working_3-way'!AN5-'OddsRatio_working_3-way'!R5/3)</f>
        <v>-0.34642141457711506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1.54</v>
      </c>
      <c r="B6" s="4">
        <f>IF('True_Odds_Calculator_3-way'!B7="","",'True_Odds_Calculator_3-way'!B7)</f>
        <v>4.6399999999999997</v>
      </c>
      <c r="C6" s="4">
        <f>IF('True_Odds_Calculator_3-way'!C7="","",'True_Odds_Calculator_3-way'!C7)</f>
        <v>6.15</v>
      </c>
      <c r="D6" s="9">
        <f t="shared" si="13"/>
        <v>0.63745520769153197</v>
      </c>
      <c r="E6" s="9">
        <f t="shared" si="14"/>
        <v>0.20688029184150158</v>
      </c>
      <c r="F6" s="9">
        <f t="shared" si="15"/>
        <v>0.15566450046696634</v>
      </c>
      <c r="G6" s="9">
        <f t="shared" si="16"/>
        <v>1.0532179154155805</v>
      </c>
      <c r="H6" s="9">
        <f t="shared" si="17"/>
        <v>1.5687376743244137</v>
      </c>
      <c r="I6" s="9">
        <f t="shared" si="18"/>
        <v>4.8337132121127127</v>
      </c>
      <c r="J6" s="9">
        <f t="shared" si="19"/>
        <v>6.4240722643902402</v>
      </c>
      <c r="K6" s="11">
        <f t="shared" si="20"/>
        <v>0.64935064935064934</v>
      </c>
      <c r="L6" s="11">
        <f t="shared" si="21"/>
        <v>0.21551724137931036</v>
      </c>
      <c r="M6" s="11">
        <f t="shared" si="22"/>
        <v>0.16260162601626016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-0.23035017967734528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0.2123087173549747</v>
      </c>
      <c r="Q6" s="11">
        <f>2*'OddsRatio_working_3-way'!K6*'OddsRatio_working_3-way'!L6*'OddsRatio_working_3-way'!M6</f>
        <v>4.5510979068590508E-2</v>
      </c>
      <c r="R6" s="11">
        <f t="shared" si="23"/>
        <v>0</v>
      </c>
      <c r="S6" s="11">
        <f t="shared" si="24"/>
        <v>-0.92167810614412582</v>
      </c>
      <c r="T6" s="11">
        <f t="shared" si="25"/>
        <v>-0.19757301310699377</v>
      </c>
      <c r="U6" s="11">
        <f>'OddsRatio_working_3-way'!S6-'OddsRatio_working_3-way'!R6^2/3</f>
        <v>-0.92167810614412582</v>
      </c>
      <c r="V6" s="11">
        <f>'OddsRatio_working_3-way'!S6*'OddsRatio_working_3-way'!R6/3-2*'OddsRatio_working_3-way'!R6^3/27-'OddsRatio_working_3-way'!T6</f>
        <v>0.19757301310699377</v>
      </c>
      <c r="W6" s="11">
        <f>'OddsRatio_working_3-way'!V6^2+4*'OddsRatio_working_3-way'!U6^3/27</f>
        <v>-7.6958508064833453E-2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0.17028916845546122</v>
      </c>
      <c r="Y6" s="11">
        <f>IF('OddsRatio_working_3-way'!W6&gt;=0,IF('OddsRatio_working_3-way'!V6+SQRT('OddsRatio_working_3-way'!W6)&gt;0,0,PI()),ACOS('OddsRatio_working_3-way'!V6/(2*'OddsRatio_working_3-way'!X6)))</f>
        <v>0.95193218552869396</v>
      </c>
      <c r="Z6" s="11">
        <f>'OddsRatio_working_3-way'!X6^(1/3)*COS('OddsRatio_working_3-way'!Y6/3)</f>
        <v>0.52660895770779037</v>
      </c>
      <c r="AA6" s="11">
        <f>'OddsRatio_working_3-way'!X6^(1/3)*COS(('OddsRatio_working_3-way'!Y6+2*PI())/3)</f>
        <v>-0.4130769088350752</v>
      </c>
      <c r="AB6" s="11">
        <f>'OddsRatio_working_3-way'!X6^(1/3)*COS(('OddsRatio_working_3-way'!Y6+4*PI())/3)</f>
        <v>-0.11353204887271534</v>
      </c>
      <c r="AC6" s="11">
        <f>'OddsRatio_working_3-way'!X6^(1/3)*SIN('OddsRatio_working_3-way'!Y6/3)</f>
        <v>0.1729423055336374</v>
      </c>
      <c r="AD6" s="11">
        <f>'OddsRatio_working_3-way'!X6^(1/3)*SIN(('OddsRatio_working_3-way'!Y6+2*PI())/3)</f>
        <v>0.36958558246857293</v>
      </c>
      <c r="AE6" s="11">
        <f>'OddsRatio_working_3-way'!X6^(1/3)*SIN(('OddsRatio_working_3-way'!Y6+4*PI())/3)</f>
        <v>-0.54252788800221019</v>
      </c>
      <c r="AF6" s="11">
        <f>-'OddsRatio_working_3-way'!U6/(3*'OddsRatio_working_3-way'!X6^(1/3))*COS(('OddsRatio_working_3-way'!Y6)/3)</f>
        <v>0.52660895770779015</v>
      </c>
      <c r="AG6" s="11">
        <f>-'OddsRatio_working_3-way'!U6/(3*'OddsRatio_working_3-way'!X6^(1/3))*COS(('OddsRatio_working_3-way'!Y6+2*PI())/3)</f>
        <v>-0.41307690883507503</v>
      </c>
      <c r="AH6" s="11">
        <f>-'OddsRatio_working_3-way'!U6/(3*'OddsRatio_working_3-way'!X6^(1/3))*COS(('OddsRatio_working_3-way'!Y6+4*PI())/3)</f>
        <v>-0.1135320488727153</v>
      </c>
      <c r="AI6" s="11">
        <f>'OddsRatio_working_3-way'!U6/(3*'OddsRatio_working_3-way'!X6^(1/3))*SIN(('OddsRatio_working_3-way'!Y6)/3)</f>
        <v>-0.17294230553363735</v>
      </c>
      <c r="AJ6" s="11">
        <f>'OddsRatio_working_3-way'!U6/(3*'OddsRatio_working_3-way'!X6^(1/3))*SIN(('OddsRatio_working_3-way'!Y6+2*PI())/3)</f>
        <v>-0.36958558246857276</v>
      </c>
      <c r="AK6" s="11">
        <f>'OddsRatio_working_3-way'!U6/(3*'OddsRatio_working_3-way'!X6^(1/3))*SIN(('OddsRatio_working_3-way'!Y6+4*PI())/3)</f>
        <v>0.54252788800220997</v>
      </c>
      <c r="AL6" s="11">
        <f>'OddsRatio_working_3-way'!Z6+'OddsRatio_working_3-way'!AF6</f>
        <v>1.0532179154155805</v>
      </c>
      <c r="AM6" s="11">
        <f>'OddsRatio_working_3-way'!AA6+'OddsRatio_working_3-way'!AG6</f>
        <v>-0.82615381767015017</v>
      </c>
      <c r="AN6" s="11">
        <f>'OddsRatio_working_3-way'!AB6+'OddsRatio_working_3-way'!AH6</f>
        <v>-0.22706409774543063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1.0532179154155805</v>
      </c>
      <c r="AS6" s="11">
        <f>IF(('OddsRatio_working_3-way'!X6=0),IF(Q6&gt;0,-Q6^(1/3),(-Q6)^(1/3)),'OddsRatio_working_3-way'!AM6-'OddsRatio_working_3-way'!R6/3)</f>
        <v>-0.82615381767015017</v>
      </c>
      <c r="AT6" s="11">
        <f>IF(('OddsRatio_working_3-way'!X6=0),IF(Q6&gt;0,-Q6^(1/3),(-Q6)^(1/3)),'OddsRatio_working_3-way'!AN6-'OddsRatio_working_3-way'!R6/3)</f>
        <v>-0.22706409774543063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3.3</v>
      </c>
      <c r="B7" s="4">
        <f>IF('True_Odds_Calculator_3-way'!B8="","",'True_Odds_Calculator_3-way'!B8)</f>
        <v>3.57</v>
      </c>
      <c r="C7" s="4">
        <f>IF('True_Odds_Calculator_3-way'!C8="","",'True_Odds_Calculator_3-way'!C8)</f>
        <v>2.25</v>
      </c>
      <c r="D7" s="9">
        <f t="shared" si="13"/>
        <v>0.29421628144135048</v>
      </c>
      <c r="E7" s="9">
        <f t="shared" si="14"/>
        <v>0.27170476177956937</v>
      </c>
      <c r="F7" s="9">
        <f t="shared" si="15"/>
        <v>0.43407895677908026</v>
      </c>
      <c r="G7" s="9">
        <f t="shared" si="16"/>
        <v>1.0429826820818482</v>
      </c>
      <c r="H7" s="9">
        <f t="shared" si="17"/>
        <v>3.3988601687882509</v>
      </c>
      <c r="I7" s="9">
        <f t="shared" si="18"/>
        <v>3.6804654929503493</v>
      </c>
      <c r="J7" s="9">
        <f t="shared" si="19"/>
        <v>2.3037283526023105</v>
      </c>
      <c r="K7" s="11">
        <f t="shared" si="20"/>
        <v>0.30303030303030304</v>
      </c>
      <c r="L7" s="11">
        <f t="shared" si="21"/>
        <v>0.28011204481792717</v>
      </c>
      <c r="M7" s="11">
        <f t="shared" si="22"/>
        <v>0.44444444444444442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-0.27874449443076887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0.23088023088023088</v>
      </c>
      <c r="Q7" s="11">
        <f>2*'OddsRatio_working_3-way'!K7*'OddsRatio_working_3-way'!L7*'OddsRatio_working_3-way'!M7</f>
        <v>7.5451055843212697E-2</v>
      </c>
      <c r="R7" s="11">
        <f t="shared" si="23"/>
        <v>0</v>
      </c>
      <c r="S7" s="11">
        <f t="shared" si="24"/>
        <v>-0.82828624598206757</v>
      </c>
      <c r="T7" s="11">
        <f t="shared" si="25"/>
        <v>-0.2706817797327018</v>
      </c>
      <c r="U7" s="11">
        <f>'OddsRatio_working_3-way'!S7-'OddsRatio_working_3-way'!R7^2/3</f>
        <v>-0.82828624598206757</v>
      </c>
      <c r="V7" s="11">
        <f>'OddsRatio_working_3-way'!S7*'OddsRatio_working_3-way'!R7/3-2*'OddsRatio_working_3-way'!R7^3/27-'OddsRatio_working_3-way'!T7</f>
        <v>0.2706817797327018</v>
      </c>
      <c r="W7" s="11">
        <f>'OddsRatio_working_3-way'!V7^2+4*'OddsRatio_working_3-way'!U7^3/27</f>
        <v>-1.0916928572660217E-2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0.14507373509005955</v>
      </c>
      <c r="Y7" s="11">
        <f>IF('OddsRatio_working_3-way'!W7&gt;=0,IF('OddsRatio_working_3-way'!V7+SQRT('OddsRatio_working_3-way'!W7)&gt;0,0,PI()),ACOS('OddsRatio_working_3-way'!V7/(2*'OddsRatio_working_3-way'!X7)))</f>
        <v>0.36838248128911055</v>
      </c>
      <c r="Z7" s="11">
        <f>'OddsRatio_working_3-way'!X7^(1/3)*COS('OddsRatio_working_3-way'!Y7/3)</f>
        <v>0.52149134104092421</v>
      </c>
      <c r="AA7" s="11">
        <f>'OddsRatio_working_3-way'!X7^(1/3)*COS(('OddsRatio_working_3-way'!Y7+2*PI())/3)</f>
        <v>-0.3164829776855983</v>
      </c>
      <c r="AB7" s="11">
        <f>'OddsRatio_working_3-way'!X7^(1/3)*COS(('OddsRatio_working_3-way'!Y7+4*PI())/3)</f>
        <v>-0.20500836335532582</v>
      </c>
      <c r="AC7" s="11">
        <f>'OddsRatio_working_3-way'!X7^(1/3)*SIN('OddsRatio_working_3-way'!Y7/3)</f>
        <v>6.4359898591392559E-2</v>
      </c>
      <c r="AD7" s="11">
        <f>'OddsRatio_working_3-way'!X7^(1/3)*SIN(('OddsRatio_working_3-way'!Y7+2*PI())/3)</f>
        <v>0.41944479989935857</v>
      </c>
      <c r="AE7" s="11">
        <f>'OddsRatio_working_3-way'!X7^(1/3)*SIN(('OddsRatio_working_3-way'!Y7+4*PI())/3)</f>
        <v>-0.48380469849075114</v>
      </c>
      <c r="AF7" s="11">
        <f>-'OddsRatio_working_3-way'!U7/(3*'OddsRatio_working_3-way'!X7^(1/3))*COS(('OddsRatio_working_3-way'!Y7)/3)</f>
        <v>0.52149134104092409</v>
      </c>
      <c r="AG7" s="11">
        <f>-'OddsRatio_working_3-way'!U7/(3*'OddsRatio_working_3-way'!X7^(1/3))*COS(('OddsRatio_working_3-way'!Y7+2*PI())/3)</f>
        <v>-0.31648297768559824</v>
      </c>
      <c r="AH7" s="11">
        <f>-'OddsRatio_working_3-way'!U7/(3*'OddsRatio_working_3-way'!X7^(1/3))*COS(('OddsRatio_working_3-way'!Y7+4*PI())/3)</f>
        <v>-0.2050083633553258</v>
      </c>
      <c r="AI7" s="11">
        <f>'OddsRatio_working_3-way'!U7/(3*'OddsRatio_working_3-way'!X7^(1/3))*SIN(('OddsRatio_working_3-way'!Y7)/3)</f>
        <v>-6.4359898591392545E-2</v>
      </c>
      <c r="AJ7" s="11">
        <f>'OddsRatio_working_3-way'!U7/(3*'OddsRatio_working_3-way'!X7^(1/3))*SIN(('OddsRatio_working_3-way'!Y7+2*PI())/3)</f>
        <v>-0.41944479989935851</v>
      </c>
      <c r="AK7" s="11">
        <f>'OddsRatio_working_3-way'!U7/(3*'OddsRatio_working_3-way'!X7^(1/3))*SIN(('OddsRatio_working_3-way'!Y7+4*PI())/3)</f>
        <v>0.48380469849075103</v>
      </c>
      <c r="AL7" s="11">
        <f>'OddsRatio_working_3-way'!Z7+'OddsRatio_working_3-way'!AF7</f>
        <v>1.0429826820818482</v>
      </c>
      <c r="AM7" s="11">
        <f>'OddsRatio_working_3-way'!AA7+'OddsRatio_working_3-way'!AG7</f>
        <v>-0.6329659553711966</v>
      </c>
      <c r="AN7" s="11">
        <f>'OddsRatio_working_3-way'!AB7+'OddsRatio_working_3-way'!AH7</f>
        <v>-0.41001672671065159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1.0429826820818482</v>
      </c>
      <c r="AS7" s="11">
        <f>IF(('OddsRatio_working_3-way'!X7=0),IF(Q7&gt;0,-Q7^(1/3),(-Q7)^(1/3)),'OddsRatio_working_3-way'!AM7-'OddsRatio_working_3-way'!R7/3)</f>
        <v>-0.6329659553711966</v>
      </c>
      <c r="AT7" s="11">
        <f>IF(('OddsRatio_working_3-way'!X7=0),IF(Q7&gt;0,-Q7^(1/3),(-Q7)^(1/3)),'OddsRatio_working_3-way'!AN7-'OddsRatio_working_3-way'!R7/3)</f>
        <v>-0.41001672671065159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2.0699999999999998</v>
      </c>
      <c r="B8" s="4">
        <f>IF('True_Odds_Calculator_3-way'!B9="","",'True_Odds_Calculator_3-way'!B9)</f>
        <v>3.42</v>
      </c>
      <c r="C8" s="4">
        <f>IF('True_Odds_Calculator_3-way'!C9="","",'True_Odds_Calculator_3-way'!C9)</f>
        <v>3.95</v>
      </c>
      <c r="D8" s="9">
        <f t="shared" si="13"/>
        <v>0.47194681136911748</v>
      </c>
      <c r="E8" s="9">
        <f t="shared" si="14"/>
        <v>0.28324139001323823</v>
      </c>
      <c r="F8" s="9">
        <f t="shared" si="15"/>
        <v>0.24481179861764427</v>
      </c>
      <c r="G8" s="9">
        <f t="shared" si="16"/>
        <v>1.0456848971908363</v>
      </c>
      <c r="H8" s="9">
        <f t="shared" si="17"/>
        <v>2.1188828399941944</v>
      </c>
      <c r="I8" s="9">
        <f t="shared" si="18"/>
        <v>3.5305574512018234</v>
      </c>
      <c r="J8" s="9">
        <f t="shared" si="19"/>
        <v>4.0847704467129686</v>
      </c>
      <c r="K8" s="11">
        <f t="shared" si="20"/>
        <v>0.48309178743961356</v>
      </c>
      <c r="L8" s="11">
        <f t="shared" si="21"/>
        <v>0.29239766081871343</v>
      </c>
      <c r="M8" s="11">
        <f t="shared" si="22"/>
        <v>0.25316455696202528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-0.27316660962829209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0.23029914213569558</v>
      </c>
      <c r="Q8" s="11">
        <f>2*'OddsRatio_working_3-way'!K8*'OddsRatio_working_3-way'!L8*'OddsRatio_working_3-way'!M8</f>
        <v>7.1521472712948911E-2</v>
      </c>
      <c r="R8" s="11">
        <f t="shared" si="23"/>
        <v>0</v>
      </c>
      <c r="S8" s="11">
        <f t="shared" si="24"/>
        <v>-0.84307208135383804</v>
      </c>
      <c r="T8" s="11">
        <f t="shared" si="25"/>
        <v>-0.26182362774963902</v>
      </c>
      <c r="U8" s="11">
        <f>'OddsRatio_working_3-way'!S8-'OddsRatio_working_3-way'!R8^2/3</f>
        <v>-0.84307208135383804</v>
      </c>
      <c r="V8" s="11">
        <f>'OddsRatio_working_3-way'!S8*'OddsRatio_working_3-way'!R8/3-2*'OddsRatio_working_3-way'!R8^3/27-'OddsRatio_working_3-way'!T8</f>
        <v>0.26182362774963902</v>
      </c>
      <c r="W8" s="11">
        <f>'OddsRatio_working_3-way'!V8^2+4*'OddsRatio_working_3-way'!U8^3/27</f>
        <v>-2.022332036185924E-2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0.1489756124419705</v>
      </c>
      <c r="Y8" s="11">
        <f>IF('OddsRatio_working_3-way'!W8&gt;=0,IF('OddsRatio_working_3-way'!V8+SQRT('OddsRatio_working_3-way'!W8)&gt;0,0,PI()),ACOS('OddsRatio_working_3-way'!V8/(2*'OddsRatio_working_3-way'!X8)))</f>
        <v>0.49756657933654247</v>
      </c>
      <c r="Z8" s="11">
        <f>'OddsRatio_working_3-way'!X8^(1/3)*COS('OddsRatio_working_3-way'!Y8/3)</f>
        <v>0.52284244859541817</v>
      </c>
      <c r="AA8" s="11">
        <f>'OddsRatio_working_3-way'!X8^(1/3)*COS(('OddsRatio_working_3-way'!Y8+2*PI())/3)</f>
        <v>-0.3372160183044226</v>
      </c>
      <c r="AB8" s="11">
        <f>'OddsRatio_working_3-way'!X8^(1/3)*COS(('OddsRatio_working_3-way'!Y8+4*PI())/3)</f>
        <v>-0.18562643029099576</v>
      </c>
      <c r="AC8" s="11">
        <f>'OddsRatio_working_3-way'!X8^(1/3)*SIN('OddsRatio_working_3-way'!Y8/3)</f>
        <v>8.7520289445896501E-2</v>
      </c>
      <c r="AD8" s="11">
        <f>'OddsRatio_working_3-way'!X8^(1/3)*SIN(('OddsRatio_working_3-way'!Y8+2*PI())/3)</f>
        <v>0.40903469793754338</v>
      </c>
      <c r="AE8" s="11">
        <f>'OddsRatio_working_3-way'!X8^(1/3)*SIN(('OddsRatio_working_3-way'!Y8+4*PI())/3)</f>
        <v>-0.49655498738343984</v>
      </c>
      <c r="AF8" s="11">
        <f>-'OddsRatio_working_3-way'!U8/(3*'OddsRatio_working_3-way'!X8^(1/3))*COS(('OddsRatio_working_3-way'!Y8)/3)</f>
        <v>0.52284244859541806</v>
      </c>
      <c r="AG8" s="11">
        <f>-'OddsRatio_working_3-way'!U8/(3*'OddsRatio_working_3-way'!X8^(1/3))*COS(('OddsRatio_working_3-way'!Y8+2*PI())/3)</f>
        <v>-0.33721601830442255</v>
      </c>
      <c r="AH8" s="11">
        <f>-'OddsRatio_working_3-way'!U8/(3*'OddsRatio_working_3-way'!X8^(1/3))*COS(('OddsRatio_working_3-way'!Y8+4*PI())/3)</f>
        <v>-0.18562643029099574</v>
      </c>
      <c r="AI8" s="11">
        <f>'OddsRatio_working_3-way'!U8/(3*'OddsRatio_working_3-way'!X8^(1/3))*SIN(('OddsRatio_working_3-way'!Y8)/3)</f>
        <v>-8.7520289445896488E-2</v>
      </c>
      <c r="AJ8" s="11">
        <f>'OddsRatio_working_3-way'!U8/(3*'OddsRatio_working_3-way'!X8^(1/3))*SIN(('OddsRatio_working_3-way'!Y8+2*PI())/3)</f>
        <v>-0.40903469793754332</v>
      </c>
      <c r="AK8" s="11">
        <f>'OddsRatio_working_3-way'!U8/(3*'OddsRatio_working_3-way'!X8^(1/3))*SIN(('OddsRatio_working_3-way'!Y8+4*PI())/3)</f>
        <v>0.49655498738343973</v>
      </c>
      <c r="AL8" s="11">
        <f>'OddsRatio_working_3-way'!Z8+'OddsRatio_working_3-way'!AF8</f>
        <v>1.0456848971908363</v>
      </c>
      <c r="AM8" s="11">
        <f>'OddsRatio_working_3-way'!AA8+'OddsRatio_working_3-way'!AG8</f>
        <v>-0.67443203660884521</v>
      </c>
      <c r="AN8" s="11">
        <f>'OddsRatio_working_3-way'!AB8+'OddsRatio_working_3-way'!AH8</f>
        <v>-0.37125286058199147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1.0456848971908363</v>
      </c>
      <c r="AS8" s="11">
        <f>IF(('OddsRatio_working_3-way'!X8=0),IF(Q8&gt;0,-Q8^(1/3),(-Q8)^(1/3)),'OddsRatio_working_3-way'!AM8-'OddsRatio_working_3-way'!R8/3)</f>
        <v>-0.67443203660884521</v>
      </c>
      <c r="AT8" s="11">
        <f>IF(('OddsRatio_working_3-way'!X8=0),IF(Q8&gt;0,-Q8^(1/3),(-Q8)^(1/3)),'OddsRatio_working_3-way'!AN8-'OddsRatio_working_3-way'!R8/3)</f>
        <v>-0.37125286058199147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2.5499999999999998</v>
      </c>
      <c r="B9" s="4">
        <f>IF('True_Odds_Calculator_3-way'!B10="","",'True_Odds_Calculator_3-way'!B10)</f>
        <v>3.41</v>
      </c>
      <c r="C9" s="4">
        <f>IF('True_Odds_Calculator_3-way'!C10="","",'True_Odds_Calculator_3-way'!C10)</f>
        <v>2.64</v>
      </c>
      <c r="D9" s="9">
        <f t="shared" si="13"/>
        <v>0.36960941023276106</v>
      </c>
      <c r="E9" s="9">
        <f t="shared" si="14"/>
        <v>0.27383239486939354</v>
      </c>
      <c r="F9" s="9">
        <f t="shared" si="15"/>
        <v>0.35655819489784513</v>
      </c>
      <c r="G9" s="9">
        <f t="shared" si="16"/>
        <v>1.1003605293634799</v>
      </c>
      <c r="H9" s="9">
        <f t="shared" si="17"/>
        <v>2.7055588205133936</v>
      </c>
      <c r="I9" s="9">
        <f t="shared" si="18"/>
        <v>3.6518688757659872</v>
      </c>
      <c r="J9" s="9">
        <f t="shared" si="19"/>
        <v>2.8045912681561074</v>
      </c>
      <c r="K9" s="11">
        <f t="shared" si="20"/>
        <v>0.39215686274509809</v>
      </c>
      <c r="L9" s="11">
        <f t="shared" si="21"/>
        <v>0.29325513196480935</v>
      </c>
      <c r="M9" s="11">
        <f t="shared" si="22"/>
        <v>0.37878787878787878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-0.26686652622481488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0.24394366295349565</v>
      </c>
      <c r="Q9" s="11">
        <f>2*'OddsRatio_working_3-way'!K9*'OddsRatio_working_3-way'!L9*'OddsRatio_working_3-way'!M9</f>
        <v>8.7122736769105577E-2</v>
      </c>
      <c r="R9" s="11">
        <f t="shared" si="23"/>
        <v>0</v>
      </c>
      <c r="S9" s="11">
        <f t="shared" si="24"/>
        <v>-0.91410363976481468</v>
      </c>
      <c r="T9" s="11">
        <f t="shared" si="25"/>
        <v>-0.32646558563029093</v>
      </c>
      <c r="U9" s="11">
        <f>'OddsRatio_working_3-way'!S9-'OddsRatio_working_3-way'!R9^2/3</f>
        <v>-0.91410363976481468</v>
      </c>
      <c r="V9" s="11">
        <f>'OddsRatio_working_3-way'!S9*'OddsRatio_working_3-way'!R9/3-2*'OddsRatio_working_3-way'!R9^3/27-'OddsRatio_working_3-way'!T9</f>
        <v>0.32646558563029093</v>
      </c>
      <c r="W9" s="11">
        <f>'OddsRatio_working_3-way'!V9^2+4*'OddsRatio_working_3-way'!U9^3/27</f>
        <v>-6.5775123899433768E-3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0.16819430058036464</v>
      </c>
      <c r="Y9" s="11">
        <f>IF('OddsRatio_working_3-way'!W9&gt;=0,IF('OddsRatio_working_3-way'!V9+SQRT('OddsRatio_working_3-way'!W9)&gt;0,0,PI()),ACOS('OddsRatio_working_3-way'!V9/(2*'OddsRatio_working_3-way'!X9)))</f>
        <v>0.24349475533506126</v>
      </c>
      <c r="Z9" s="11">
        <f>'OddsRatio_working_3-way'!X9^(1/3)*COS('OddsRatio_working_3-way'!Y9/3)</f>
        <v>0.55018026468173986</v>
      </c>
      <c r="AA9" s="11">
        <f>'OddsRatio_working_3-way'!X9^(1/3)*COS(('OddsRatio_working_3-way'!Y9+2*PI())/3)</f>
        <v>-0.31384793422967239</v>
      </c>
      <c r="AB9" s="11">
        <f>'OddsRatio_working_3-way'!X9^(1/3)*COS(('OddsRatio_working_3-way'!Y9+4*PI())/3)</f>
        <v>-0.23633233045206756</v>
      </c>
      <c r="AC9" s="11">
        <f>'OddsRatio_working_3-way'!X9^(1/3)*SIN('OddsRatio_working_3-way'!Y9/3)</f>
        <v>4.475365470739652E-2</v>
      </c>
      <c r="AD9" s="11">
        <f>'OddsRatio_working_3-way'!X9^(1/3)*SIN(('OddsRatio_working_3-way'!Y9+2*PI())/3)</f>
        <v>0.45409325852153481</v>
      </c>
      <c r="AE9" s="11">
        <f>'OddsRatio_working_3-way'!X9^(1/3)*SIN(('OddsRatio_working_3-way'!Y9+4*PI())/3)</f>
        <v>-0.49884691322893132</v>
      </c>
      <c r="AF9" s="11">
        <f>-'OddsRatio_working_3-way'!U9/(3*'OddsRatio_working_3-way'!X9^(1/3))*COS(('OddsRatio_working_3-way'!Y9)/3)</f>
        <v>0.55018026468173997</v>
      </c>
      <c r="AG9" s="11">
        <f>-'OddsRatio_working_3-way'!U9/(3*'OddsRatio_working_3-way'!X9^(1/3))*COS(('OddsRatio_working_3-way'!Y9+2*PI())/3)</f>
        <v>-0.31384793422967244</v>
      </c>
      <c r="AH9" s="11">
        <f>-'OddsRatio_working_3-way'!U9/(3*'OddsRatio_working_3-way'!X9^(1/3))*COS(('OddsRatio_working_3-way'!Y9+4*PI())/3)</f>
        <v>-0.23633233045206761</v>
      </c>
      <c r="AI9" s="11">
        <f>'OddsRatio_working_3-way'!U9/(3*'OddsRatio_working_3-way'!X9^(1/3))*SIN(('OddsRatio_working_3-way'!Y9)/3)</f>
        <v>-4.4753654707396527E-2</v>
      </c>
      <c r="AJ9" s="11">
        <f>'OddsRatio_working_3-way'!U9/(3*'OddsRatio_working_3-way'!X9^(1/3))*SIN(('OddsRatio_working_3-way'!Y9+2*PI())/3)</f>
        <v>-0.45409325852153493</v>
      </c>
      <c r="AK9" s="11">
        <f>'OddsRatio_working_3-way'!U9/(3*'OddsRatio_working_3-way'!X9^(1/3))*SIN(('OddsRatio_working_3-way'!Y9+4*PI())/3)</f>
        <v>0.49884691322893143</v>
      </c>
      <c r="AL9" s="11">
        <f>'OddsRatio_working_3-way'!Z9+'OddsRatio_working_3-way'!AF9</f>
        <v>1.1003605293634799</v>
      </c>
      <c r="AM9" s="11">
        <f>'OddsRatio_working_3-way'!AA9+'OddsRatio_working_3-way'!AG9</f>
        <v>-0.62769586845934477</v>
      </c>
      <c r="AN9" s="11">
        <f>'OddsRatio_working_3-way'!AB9+'OddsRatio_working_3-way'!AH9</f>
        <v>-0.47266466090413517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1.1003605293634799</v>
      </c>
      <c r="AS9" s="11">
        <f>IF(('OddsRatio_working_3-way'!X9=0),IF(Q9&gt;0,-Q9^(1/3),(-Q9)^(1/3)),'OddsRatio_working_3-way'!AM9-'OddsRatio_working_3-way'!R9/3)</f>
        <v>-0.62769586845934477</v>
      </c>
      <c r="AT9" s="11">
        <f>IF(('OddsRatio_working_3-way'!X9=0),IF(Q9&gt;0,-Q9^(1/3),(-Q9)^(1/3)),'OddsRatio_working_3-way'!AN9-'OddsRatio_working_3-way'!R9/3)</f>
        <v>-0.47266466090413517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1.46</v>
      </c>
      <c r="B10" s="4">
        <f>IF('True_Odds_Calculator_3-way'!B11="","",'True_Odds_Calculator_3-way'!B11)</f>
        <v>4.41</v>
      </c>
      <c r="C10" s="4">
        <f>IF('True_Odds_Calculator_3-way'!C11="","",'True_Odds_Calculator_3-way'!C11)</f>
        <v>8.9499999999999993</v>
      </c>
      <c r="D10" s="9">
        <f t="shared" si="13"/>
        <v>0.67448686862207619</v>
      </c>
      <c r="E10" s="9">
        <f t="shared" si="14"/>
        <v>0.21845517234575088</v>
      </c>
      <c r="F10" s="9">
        <f t="shared" si="15"/>
        <v>0.10705795903217286</v>
      </c>
      <c r="G10" s="9">
        <f t="shared" si="16"/>
        <v>1.049149027276941</v>
      </c>
      <c r="H10" s="9">
        <f t="shared" si="17"/>
        <v>1.4826085525473931</v>
      </c>
      <c r="I10" s="9">
        <f t="shared" si="18"/>
        <v>4.577598183014369</v>
      </c>
      <c r="J10" s="9">
        <f t="shared" si="19"/>
        <v>9.340734766851682</v>
      </c>
      <c r="K10" s="11">
        <f t="shared" si="20"/>
        <v>0.68493150684931503</v>
      </c>
      <c r="L10" s="11">
        <f t="shared" si="21"/>
        <v>0.22675736961451246</v>
      </c>
      <c r="M10" s="11">
        <f t="shared" si="22"/>
        <v>0.111731843575419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-0.21640378811660888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0.20511763288004417</v>
      </c>
      <c r="Q10" s="11">
        <f>2*'OddsRatio_working_3-way'!K10*'OddsRatio_working_3-way'!L10*'OddsRatio_working_3-way'!M10</f>
        <v>3.4706875275811198E-2</v>
      </c>
      <c r="R10" s="11">
        <f t="shared" si="23"/>
        <v>0</v>
      </c>
      <c r="S10" s="11">
        <f t="shared" si="24"/>
        <v>-0.94784677599782508</v>
      </c>
      <c r="T10" s="11">
        <f t="shared" si="25"/>
        <v>-0.16038016514345602</v>
      </c>
      <c r="U10" s="11">
        <f>'OddsRatio_working_3-way'!S10-'OddsRatio_working_3-way'!R10^2/3</f>
        <v>-0.94784677599782508</v>
      </c>
      <c r="V10" s="11">
        <f>'OddsRatio_working_3-way'!S10*'OddsRatio_working_3-way'!R10/3-2*'OddsRatio_working_3-way'!R10^3/27-'OddsRatio_working_3-way'!T10</f>
        <v>0.16038016514345602</v>
      </c>
      <c r="W10" s="11">
        <f>'OddsRatio_working_3-way'!V10^2+4*'OddsRatio_working_3-way'!U10^3/27</f>
        <v>-0.1004349951760734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0.1775927874010623</v>
      </c>
      <c r="Y10" s="11">
        <f>IF('OddsRatio_working_3-way'!W10&gt;=0,IF('OddsRatio_working_3-way'!V10+SQRT('OddsRatio_working_3-way'!W10)&gt;0,0,PI()),ACOS('OddsRatio_working_3-way'!V10/(2*'OddsRatio_working_3-way'!X10)))</f>
        <v>1.1023068071429658</v>
      </c>
      <c r="Z10" s="11">
        <f>'OddsRatio_working_3-way'!X10^(1/3)*COS('OddsRatio_working_3-way'!Y10/3)</f>
        <v>0.52457451363847052</v>
      </c>
      <c r="AA10" s="11">
        <f>'OddsRatio_working_3-way'!X10^(1/3)*COS(('OddsRatio_working_3-way'!Y10+2*PI())/3)</f>
        <v>-0.43715257279178005</v>
      </c>
      <c r="AB10" s="11">
        <f>'OddsRatio_working_3-way'!X10^(1/3)*COS(('OddsRatio_working_3-way'!Y10+4*PI())/3)</f>
        <v>-8.7421940846690513E-2</v>
      </c>
      <c r="AC10" s="11">
        <f>'OddsRatio_working_3-way'!X10^(1/3)*SIN('OddsRatio_working_3-way'!Y10/3)</f>
        <v>0.2019170744973553</v>
      </c>
      <c r="AD10" s="11">
        <f>'OddsRatio_working_3-way'!X10^(1/3)*SIN(('OddsRatio_working_3-way'!Y10+2*PI())/3)</f>
        <v>0.3533363177401041</v>
      </c>
      <c r="AE10" s="11">
        <f>'OddsRatio_working_3-way'!X10^(1/3)*SIN(('OddsRatio_working_3-way'!Y10+4*PI())/3)</f>
        <v>-0.55525339223745951</v>
      </c>
      <c r="AF10" s="11">
        <f>-'OddsRatio_working_3-way'!U10/(3*'OddsRatio_working_3-way'!X10^(1/3))*COS(('OddsRatio_working_3-way'!Y10)/3)</f>
        <v>0.52457451363847052</v>
      </c>
      <c r="AG10" s="11">
        <f>-'OddsRatio_working_3-way'!U10/(3*'OddsRatio_working_3-way'!X10^(1/3))*COS(('OddsRatio_working_3-way'!Y10+2*PI())/3)</f>
        <v>-0.43715257279178005</v>
      </c>
      <c r="AH10" s="11">
        <f>-'OddsRatio_working_3-way'!U10/(3*'OddsRatio_working_3-way'!X10^(1/3))*COS(('OddsRatio_working_3-way'!Y10+4*PI())/3)</f>
        <v>-8.7421940846690513E-2</v>
      </c>
      <c r="AI10" s="11">
        <f>'OddsRatio_working_3-way'!U10/(3*'OddsRatio_working_3-way'!X10^(1/3))*SIN(('OddsRatio_working_3-way'!Y10)/3)</f>
        <v>-0.2019170744973553</v>
      </c>
      <c r="AJ10" s="11">
        <f>'OddsRatio_working_3-way'!U10/(3*'OddsRatio_working_3-way'!X10^(1/3))*SIN(('OddsRatio_working_3-way'!Y10+2*PI())/3)</f>
        <v>-0.3533363177401041</v>
      </c>
      <c r="AK10" s="11">
        <f>'OddsRatio_working_3-way'!U10/(3*'OddsRatio_working_3-way'!X10^(1/3))*SIN(('OddsRatio_working_3-way'!Y10+4*PI())/3)</f>
        <v>0.55525339223745951</v>
      </c>
      <c r="AL10" s="11">
        <f>'OddsRatio_working_3-way'!Z10+'OddsRatio_working_3-way'!AF10</f>
        <v>1.049149027276941</v>
      </c>
      <c r="AM10" s="11">
        <f>'OddsRatio_working_3-way'!AA10+'OddsRatio_working_3-way'!AG10</f>
        <v>-0.87430514558356009</v>
      </c>
      <c r="AN10" s="11">
        <f>'OddsRatio_working_3-way'!AB10+'OddsRatio_working_3-way'!AH10</f>
        <v>-0.17484388169338103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1.049149027276941</v>
      </c>
      <c r="AS10" s="11">
        <f>IF(('OddsRatio_working_3-way'!X10=0),IF(Q10&gt;0,-Q10^(1/3),(-Q10)^(1/3)),'OddsRatio_working_3-way'!AM10-'OddsRatio_working_3-way'!R10/3)</f>
        <v>-0.87430514558356009</v>
      </c>
      <c r="AT10" s="11">
        <f>IF(('OddsRatio_working_3-way'!X10=0),IF(Q10&gt;0,-Q10^(1/3),(-Q10)^(1/3)),'OddsRatio_working_3-way'!AN10-'OddsRatio_working_3-way'!R10/3)</f>
        <v>-0.17484388169338103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2.35</v>
      </c>
      <c r="B11" s="4">
        <f>IF('True_Odds_Calculator_3-way'!B12="","",'True_Odds_Calculator_3-way'!B12)</f>
        <v>3.06</v>
      </c>
      <c r="C11" s="4">
        <f>IF('True_Odds_Calculator_3-way'!C12="","",'True_Odds_Calculator_3-way'!C12)</f>
        <v>3.63</v>
      </c>
      <c r="D11" s="9">
        <f t="shared" si="13"/>
        <v>0.41526035163505048</v>
      </c>
      <c r="E11" s="9">
        <f t="shared" si="14"/>
        <v>0.31759151521862888</v>
      </c>
      <c r="F11" s="9">
        <f t="shared" si="15"/>
        <v>0.26714813314632063</v>
      </c>
      <c r="G11" s="9">
        <f t="shared" si="16"/>
        <v>1.0430576349629361</v>
      </c>
      <c r="H11" s="9">
        <f t="shared" si="17"/>
        <v>2.4081278071999637</v>
      </c>
      <c r="I11" s="9">
        <f t="shared" si="18"/>
        <v>3.1486987280236485</v>
      </c>
      <c r="J11" s="9">
        <f t="shared" si="19"/>
        <v>3.7432415799525223</v>
      </c>
      <c r="K11" s="11">
        <f t="shared" si="20"/>
        <v>0.42553191489361702</v>
      </c>
      <c r="L11" s="11">
        <f t="shared" si="21"/>
        <v>0.32679738562091504</v>
      </c>
      <c r="M11" s="11">
        <f t="shared" si="22"/>
        <v>0.27548209366391185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-0.28019528542910033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0.23138810259074227</v>
      </c>
      <c r="Q11" s="11">
        <f>2*'OddsRatio_working_3-way'!K11*'OddsRatio_working_3-way'!L11*'OddsRatio_working_3-way'!M11</f>
        <v>7.6618577016802081E-2</v>
      </c>
      <c r="R11" s="11">
        <f t="shared" si="23"/>
        <v>0</v>
      </c>
      <c r="S11" s="11">
        <f t="shared" si="24"/>
        <v>-0.82581012109603091</v>
      </c>
      <c r="T11" s="11">
        <f t="shared" si="25"/>
        <v>-0.27344705996557317</v>
      </c>
      <c r="U11" s="11">
        <f>'OddsRatio_working_3-way'!S11-'OddsRatio_working_3-way'!R11^2/3</f>
        <v>-0.82581012109603091</v>
      </c>
      <c r="V11" s="11">
        <f>'OddsRatio_working_3-way'!S11*'OddsRatio_working_3-way'!R11/3-2*'OddsRatio_working_3-way'!R11^3/27-'OddsRatio_working_3-way'!T11</f>
        <v>0.27344705996557317</v>
      </c>
      <c r="W11" s="11">
        <f>'OddsRatio_working_3-way'!V11^2+4*'OddsRatio_working_3-way'!U11^3/27</f>
        <v>-8.6595077484373228E-3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0.14442368430442173</v>
      </c>
      <c r="Y11" s="11">
        <f>IF('OddsRatio_working_3-way'!W11&gt;=0,IF('OddsRatio_working_3-way'!V11+SQRT('OddsRatio_working_3-way'!W11)&gt;0,0,PI()),ACOS('OddsRatio_working_3-way'!V11/(2*'OddsRatio_working_3-way'!X11)))</f>
        <v>0.32801539808359692</v>
      </c>
      <c r="Z11" s="11">
        <f>'OddsRatio_working_3-way'!X11^(1/3)*COS('OddsRatio_working_3-way'!Y11/3)</f>
        <v>0.52152881748146818</v>
      </c>
      <c r="AA11" s="11">
        <f>'OddsRatio_working_3-way'!X11^(1/3)*COS(('OddsRatio_working_3-way'!Y11+2*PI())/3)</f>
        <v>-0.31034565193101515</v>
      </c>
      <c r="AB11" s="11">
        <f>'OddsRatio_working_3-way'!X11^(1/3)*COS(('OddsRatio_working_3-way'!Y11+4*PI())/3)</f>
        <v>-0.21118316555045294</v>
      </c>
      <c r="AC11" s="11">
        <f>'OddsRatio_working_3-way'!X11^(1/3)*SIN('OddsRatio_working_3-way'!Y11/3)</f>
        <v>5.7251488205330194E-2</v>
      </c>
      <c r="AD11" s="11">
        <f>'OddsRatio_working_3-way'!X11^(1/3)*SIN(('OddsRatio_working_3-way'!Y11+2*PI())/3)</f>
        <v>0.42303146064194425</v>
      </c>
      <c r="AE11" s="11">
        <f>'OddsRatio_working_3-way'!X11^(1/3)*SIN(('OddsRatio_working_3-way'!Y11+4*PI())/3)</f>
        <v>-0.48028294884727452</v>
      </c>
      <c r="AF11" s="11">
        <f>-'OddsRatio_working_3-way'!U11/(3*'OddsRatio_working_3-way'!X11^(1/3))*COS(('OddsRatio_working_3-way'!Y11)/3)</f>
        <v>0.52152881748146807</v>
      </c>
      <c r="AG11" s="11">
        <f>-'OddsRatio_working_3-way'!U11/(3*'OddsRatio_working_3-way'!X11^(1/3))*COS(('OddsRatio_working_3-way'!Y11+2*PI())/3)</f>
        <v>-0.3103456519310151</v>
      </c>
      <c r="AH11" s="11">
        <f>-'OddsRatio_working_3-way'!U11/(3*'OddsRatio_working_3-way'!X11^(1/3))*COS(('OddsRatio_working_3-way'!Y11+4*PI())/3)</f>
        <v>-0.21118316555045288</v>
      </c>
      <c r="AI11" s="11">
        <f>'OddsRatio_working_3-way'!U11/(3*'OddsRatio_working_3-way'!X11^(1/3))*SIN(('OddsRatio_working_3-way'!Y11)/3)</f>
        <v>-5.7251488205330187E-2</v>
      </c>
      <c r="AJ11" s="11">
        <f>'OddsRatio_working_3-way'!U11/(3*'OddsRatio_working_3-way'!X11^(1/3))*SIN(('OddsRatio_working_3-way'!Y11+2*PI())/3)</f>
        <v>-0.42303146064194419</v>
      </c>
      <c r="AK11" s="11">
        <f>'OddsRatio_working_3-way'!U11/(3*'OddsRatio_working_3-way'!X11^(1/3))*SIN(('OddsRatio_working_3-way'!Y11+4*PI())/3)</f>
        <v>0.4802829488472744</v>
      </c>
      <c r="AL11" s="11">
        <f>'OddsRatio_working_3-way'!Z11+'OddsRatio_working_3-way'!AF11</f>
        <v>1.0430576349629361</v>
      </c>
      <c r="AM11" s="11">
        <f>'OddsRatio_working_3-way'!AA11+'OddsRatio_working_3-way'!AG11</f>
        <v>-0.62069130386203031</v>
      </c>
      <c r="AN11" s="11">
        <f>'OddsRatio_working_3-way'!AB11+'OddsRatio_working_3-way'!AH11</f>
        <v>-0.42236633110090582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1.0430576349629361</v>
      </c>
      <c r="AS11" s="11">
        <f>IF(('OddsRatio_working_3-way'!X11=0),IF(Q11&gt;0,-Q11^(1/3),(-Q11)^(1/3)),'OddsRatio_working_3-way'!AM11-'OddsRatio_working_3-way'!R11/3)</f>
        <v>-0.62069130386203031</v>
      </c>
      <c r="AT11" s="11">
        <f>IF(('OddsRatio_working_3-way'!X11=0),IF(Q11&gt;0,-Q11^(1/3),(-Q11)^(1/3)),'OddsRatio_working_3-way'!AN11-'OddsRatio_working_3-way'!R11/3)</f>
        <v>-0.42236633110090582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2.0099999999999998</v>
      </c>
      <c r="B12" s="4">
        <f>IF('True_Odds_Calculator_3-way'!B13="","",'True_Odds_Calculator_3-way'!B13)</f>
        <v>3.45</v>
      </c>
      <c r="C12" s="4">
        <f>IF('True_Odds_Calculator_3-way'!C13="","",'True_Odds_Calculator_3-way'!C13)</f>
        <v>4.16</v>
      </c>
      <c r="D12" s="9">
        <f t="shared" si="13"/>
        <v>0.48657891924543073</v>
      </c>
      <c r="E12" s="9">
        <f t="shared" si="14"/>
        <v>0.28093369008691438</v>
      </c>
      <c r="F12" s="9">
        <f t="shared" si="15"/>
        <v>0.23248739066765478</v>
      </c>
      <c r="G12" s="9">
        <f t="shared" si="16"/>
        <v>1.0447178938736335</v>
      </c>
      <c r="H12" s="9">
        <f t="shared" si="17"/>
        <v>2.05516507281237</v>
      </c>
      <c r="I12" s="9">
        <f t="shared" si="18"/>
        <v>3.5595588399904017</v>
      </c>
      <c r="J12" s="9">
        <f t="shared" si="19"/>
        <v>4.3013085446406825</v>
      </c>
      <c r="K12" s="11">
        <f t="shared" si="20"/>
        <v>0.49751243781094534</v>
      </c>
      <c r="L12" s="11">
        <f t="shared" si="21"/>
        <v>0.28985507246376813</v>
      </c>
      <c r="M12" s="11">
        <f t="shared" si="22"/>
        <v>0.24038461538461536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-0.27106038924663189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0.22948246504378883</v>
      </c>
      <c r="Q12" s="11">
        <f>2*'OddsRatio_working_3-way'!K12*'OddsRatio_working_3-way'!L12*'OddsRatio_working_3-way'!M12</f>
        <v>6.9330049862171866E-2</v>
      </c>
      <c r="R12" s="11">
        <f t="shared" si="23"/>
        <v>0</v>
      </c>
      <c r="S12" s="11">
        <f t="shared" si="24"/>
        <v>-0.84661010663194969</v>
      </c>
      <c r="T12" s="11">
        <f t="shared" si="25"/>
        <v>-0.25577344611237157</v>
      </c>
      <c r="U12" s="11">
        <f>'OddsRatio_working_3-way'!S12-'OddsRatio_working_3-way'!R12^2/3</f>
        <v>-0.84661010663194969</v>
      </c>
      <c r="V12" s="11">
        <f>'OddsRatio_working_3-way'!S12*'OddsRatio_working_3-way'!R12/3-2*'OddsRatio_working_3-way'!R12^3/27-'OddsRatio_working_3-way'!T12</f>
        <v>0.25577344611237157</v>
      </c>
      <c r="W12" s="11">
        <f>'OddsRatio_working_3-way'!V12^2+4*'OddsRatio_working_3-way'!U12^3/27</f>
        <v>-2.4477228735161352E-2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0.1499143792897796</v>
      </c>
      <c r="Y12" s="11">
        <f>IF('OddsRatio_working_3-way'!W12&gt;=0,IF('OddsRatio_working_3-way'!V12+SQRT('OddsRatio_working_3-way'!W12)&gt;0,0,PI()),ACOS('OddsRatio_working_3-way'!V12/(2*'OddsRatio_working_3-way'!X12)))</f>
        <v>0.54896492204606817</v>
      </c>
      <c r="Z12" s="11">
        <f>'OddsRatio_working_3-way'!X12^(1/3)*COS('OddsRatio_working_3-way'!Y12/3)</f>
        <v>0.52235894693681673</v>
      </c>
      <c r="AA12" s="11">
        <f>'OddsRatio_working_3-way'!X12^(1/3)*COS(('OddsRatio_working_3-way'!Y12+2*PI())/3)</f>
        <v>-0.34489550881577968</v>
      </c>
      <c r="AB12" s="11">
        <f>'OddsRatio_working_3-way'!X12^(1/3)*COS(('OddsRatio_working_3-way'!Y12+4*PI())/3)</f>
        <v>-0.17746343812103724</v>
      </c>
      <c r="AC12" s="11">
        <f>'OddsRatio_working_3-way'!X12^(1/3)*SIN('OddsRatio_working_3-way'!Y12/3)</f>
        <v>9.66669510865861E-2</v>
      </c>
      <c r="AD12" s="11">
        <f>'OddsRatio_working_3-way'!X12^(1/3)*SIN(('OddsRatio_working_3-way'!Y12+2*PI())/3)</f>
        <v>0.40404264239807786</v>
      </c>
      <c r="AE12" s="11">
        <f>'OddsRatio_working_3-way'!X12^(1/3)*SIN(('OddsRatio_working_3-way'!Y12+4*PI())/3)</f>
        <v>-0.50070959348466393</v>
      </c>
      <c r="AF12" s="11">
        <f>-'OddsRatio_working_3-way'!U12/(3*'OddsRatio_working_3-way'!X12^(1/3))*COS(('OddsRatio_working_3-way'!Y12)/3)</f>
        <v>0.52235894693681673</v>
      </c>
      <c r="AG12" s="11">
        <f>-'OddsRatio_working_3-way'!U12/(3*'OddsRatio_working_3-way'!X12^(1/3))*COS(('OddsRatio_working_3-way'!Y12+2*PI())/3)</f>
        <v>-0.34489550881577968</v>
      </c>
      <c r="AH12" s="11">
        <f>-'OddsRatio_working_3-way'!U12/(3*'OddsRatio_working_3-way'!X12^(1/3))*COS(('OddsRatio_working_3-way'!Y12+4*PI())/3)</f>
        <v>-0.17746343812103724</v>
      </c>
      <c r="AI12" s="11">
        <f>'OddsRatio_working_3-way'!U12/(3*'OddsRatio_working_3-way'!X12^(1/3))*SIN(('OddsRatio_working_3-way'!Y12)/3)</f>
        <v>-9.66669510865861E-2</v>
      </c>
      <c r="AJ12" s="11">
        <f>'OddsRatio_working_3-way'!U12/(3*'OddsRatio_working_3-way'!X12^(1/3))*SIN(('OddsRatio_working_3-way'!Y12+2*PI())/3)</f>
        <v>-0.40404264239807786</v>
      </c>
      <c r="AK12" s="11">
        <f>'OddsRatio_working_3-way'!U12/(3*'OddsRatio_working_3-way'!X12^(1/3))*SIN(('OddsRatio_working_3-way'!Y12+4*PI())/3)</f>
        <v>0.50070959348466393</v>
      </c>
      <c r="AL12" s="11">
        <f>'OddsRatio_working_3-way'!Z12+'OddsRatio_working_3-way'!AF12</f>
        <v>1.0447178938736335</v>
      </c>
      <c r="AM12" s="11">
        <f>'OddsRatio_working_3-way'!AA12+'OddsRatio_working_3-way'!AG12</f>
        <v>-0.68979101763155937</v>
      </c>
      <c r="AN12" s="11">
        <f>'OddsRatio_working_3-way'!AB12+'OddsRatio_working_3-way'!AH12</f>
        <v>-0.35492687624207447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1.0447178938736335</v>
      </c>
      <c r="AS12" s="11">
        <f>IF(('OddsRatio_working_3-way'!X12=0),IF(Q12&gt;0,-Q12^(1/3),(-Q12)^(1/3)),'OddsRatio_working_3-way'!AM12-'OddsRatio_working_3-way'!R12/3)</f>
        <v>-0.68979101763155937</v>
      </c>
      <c r="AT12" s="11">
        <f>IF(('OddsRatio_working_3-way'!X12=0),IF(Q12&gt;0,-Q12^(1/3),(-Q12)^(1/3)),'OddsRatio_working_3-way'!AN12-'OddsRatio_working_3-way'!R12/3)</f>
        <v>-0.35492687624207447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4.62</v>
      </c>
      <c r="B13" s="4">
        <f>IF('True_Odds_Calculator_3-way'!B14="","",'True_Odds_Calculator_3-way'!B14)</f>
        <v>3.84</v>
      </c>
      <c r="C13" s="4">
        <f>IF('True_Odds_Calculator_3-way'!C14="","",'True_Odds_Calculator_3-way'!C14)</f>
        <v>1.75</v>
      </c>
      <c r="D13" s="9">
        <f t="shared" si="13"/>
        <v>0.20312715051046903</v>
      </c>
      <c r="E13" s="9">
        <f t="shared" si="14"/>
        <v>0.24523435072175015</v>
      </c>
      <c r="F13" s="9">
        <f t="shared" si="15"/>
        <v>0.55163849876778082</v>
      </c>
      <c r="G13" s="9">
        <f t="shared" si="16"/>
        <v>1.083708508945004</v>
      </c>
      <c r="H13" s="9">
        <f t="shared" si="17"/>
        <v>4.9230248023809144</v>
      </c>
      <c r="I13" s="9">
        <f t="shared" si="18"/>
        <v>4.0777321654038117</v>
      </c>
      <c r="J13" s="9">
        <f t="shared" si="19"/>
        <v>1.812781381708753</v>
      </c>
      <c r="K13" s="11">
        <f t="shared" si="20"/>
        <v>0.21645021645021645</v>
      </c>
      <c r="L13" s="11">
        <f t="shared" si="21"/>
        <v>0.26041666666666669</v>
      </c>
      <c r="M13" s="11">
        <f t="shared" si="22"/>
        <v>0.5714285714285714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-0.24835729746444035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0.23223304473304474</v>
      </c>
      <c r="Q13" s="11">
        <f>2*'OddsRatio_working_3-way'!K13*'OddsRatio_working_3-way'!L13*'OddsRatio_working_3-way'!M13</f>
        <v>6.4419707276850133E-2</v>
      </c>
      <c r="R13" s="11">
        <f t="shared" si="23"/>
        <v>0</v>
      </c>
      <c r="S13" s="11">
        <f t="shared" si="24"/>
        <v>-0.93507638834850715</v>
      </c>
      <c r="T13" s="11">
        <f t="shared" si="25"/>
        <v>-0.25938318678183275</v>
      </c>
      <c r="U13" s="11">
        <f>'OddsRatio_working_3-way'!S13-'OddsRatio_working_3-way'!R13^2/3</f>
        <v>-0.93507638834850715</v>
      </c>
      <c r="V13" s="11">
        <f>'OddsRatio_working_3-way'!S13*'OddsRatio_working_3-way'!R13/3-2*'OddsRatio_working_3-way'!R13^3/27-'OddsRatio_working_3-way'!T13</f>
        <v>0.25938318678183275</v>
      </c>
      <c r="W13" s="11">
        <f>'OddsRatio_working_3-way'!V13^2+4*'OddsRatio_working_3-way'!U13^3/27</f>
        <v>-5.3846396960092857E-2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0.17401582869468513</v>
      </c>
      <c r="Y13" s="11">
        <f>IF('OddsRatio_working_3-way'!W13&gt;=0,IF('OddsRatio_working_3-way'!V13+SQRT('OddsRatio_working_3-way'!W13)&gt;0,0,PI()),ACOS('OddsRatio_working_3-way'!V13/(2*'OddsRatio_working_3-way'!X13)))</f>
        <v>0.72983235881932096</v>
      </c>
      <c r="Z13" s="11">
        <f>'OddsRatio_working_3-way'!X13^(1/3)*COS('OddsRatio_working_3-way'!Y13/3)</f>
        <v>0.54185425447250202</v>
      </c>
      <c r="AA13" s="11">
        <f>'OddsRatio_working_3-way'!X13^(1/3)*COS(('OddsRatio_working_3-way'!Y13+2*PI())/3)</f>
        <v>-0.3873941709424582</v>
      </c>
      <c r="AB13" s="11">
        <f>'OddsRatio_working_3-way'!X13^(1/3)*COS(('OddsRatio_working_3-way'!Y13+4*PI())/3)</f>
        <v>-0.15446008353004406</v>
      </c>
      <c r="AC13" s="11">
        <f>'OddsRatio_working_3-way'!X13^(1/3)*SIN('OddsRatio_working_3-way'!Y13/3)</f>
        <v>0.1344845580709973</v>
      </c>
      <c r="AD13" s="11">
        <f>'OddsRatio_working_3-way'!X13^(1/3)*SIN(('OddsRatio_working_3-way'!Y13+2*PI())/3)</f>
        <v>0.40201727048636604</v>
      </c>
      <c r="AE13" s="11">
        <f>'OddsRatio_working_3-way'!X13^(1/3)*SIN(('OddsRatio_working_3-way'!Y13+4*PI())/3)</f>
        <v>-0.53650182855736317</v>
      </c>
      <c r="AF13" s="11">
        <f>-'OddsRatio_working_3-way'!U13/(3*'OddsRatio_working_3-way'!X13^(1/3))*COS(('OddsRatio_working_3-way'!Y13)/3)</f>
        <v>0.54185425447250191</v>
      </c>
      <c r="AG13" s="11">
        <f>-'OddsRatio_working_3-way'!U13/(3*'OddsRatio_working_3-way'!X13^(1/3))*COS(('OddsRatio_working_3-way'!Y13+2*PI())/3)</f>
        <v>-0.38739417094245809</v>
      </c>
      <c r="AH13" s="11">
        <f>-'OddsRatio_working_3-way'!U13/(3*'OddsRatio_working_3-way'!X13^(1/3))*COS(('OddsRatio_working_3-way'!Y13+4*PI())/3)</f>
        <v>-0.15446008353004403</v>
      </c>
      <c r="AI13" s="11">
        <f>'OddsRatio_working_3-way'!U13/(3*'OddsRatio_working_3-way'!X13^(1/3))*SIN(('OddsRatio_working_3-way'!Y13)/3)</f>
        <v>-0.13448455807099727</v>
      </c>
      <c r="AJ13" s="11">
        <f>'OddsRatio_working_3-way'!U13/(3*'OddsRatio_working_3-way'!X13^(1/3))*SIN(('OddsRatio_working_3-way'!Y13+2*PI())/3)</f>
        <v>-0.40201727048636593</v>
      </c>
      <c r="AK13" s="11">
        <f>'OddsRatio_working_3-way'!U13/(3*'OddsRatio_working_3-way'!X13^(1/3))*SIN(('OddsRatio_working_3-way'!Y13+4*PI())/3)</f>
        <v>0.53650182855736306</v>
      </c>
      <c r="AL13" s="11">
        <f>'OddsRatio_working_3-way'!Z13+'OddsRatio_working_3-way'!AF13</f>
        <v>1.083708508945004</v>
      </c>
      <c r="AM13" s="11">
        <f>'OddsRatio_working_3-way'!AA13+'OddsRatio_working_3-way'!AG13</f>
        <v>-0.7747883418849163</v>
      </c>
      <c r="AN13" s="11">
        <f>'OddsRatio_working_3-way'!AB13+'OddsRatio_working_3-way'!AH13</f>
        <v>-0.30892016706008807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1.083708508945004</v>
      </c>
      <c r="AS13" s="11">
        <f>IF(('OddsRatio_working_3-way'!X13=0),IF(Q13&gt;0,-Q13^(1/3),(-Q13)^(1/3)),'OddsRatio_working_3-way'!AM13-'OddsRatio_working_3-way'!R13/3)</f>
        <v>-0.7747883418849163</v>
      </c>
      <c r="AT13" s="11">
        <f>IF(('OddsRatio_working_3-way'!X13=0),IF(Q13&gt;0,-Q13^(1/3),(-Q13)^(1/3)),'OddsRatio_working_3-way'!AN13-'OddsRatio_working_3-way'!R13/3)</f>
        <v>-0.30892016706008807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1.78</v>
      </c>
      <c r="B14" s="4">
        <f>IF('True_Odds_Calculator_3-way'!B15="","",'True_Odds_Calculator_3-way'!B15)</f>
        <v>3.99</v>
      </c>
      <c r="C14" s="4">
        <f>IF('True_Odds_Calculator_3-way'!C15="","",'True_Odds_Calculator_3-way'!C15)</f>
        <v>4.26</v>
      </c>
      <c r="D14" s="9">
        <f t="shared" si="13"/>
        <v>0.54259625317804427</v>
      </c>
      <c r="E14" s="9">
        <f t="shared" si="14"/>
        <v>0.23632474819127941</v>
      </c>
      <c r="F14" s="9">
        <f t="shared" si="15"/>
        <v>0.22107899863067626</v>
      </c>
      <c r="G14" s="9">
        <f t="shared" si="16"/>
        <v>1.0807576657476949</v>
      </c>
      <c r="H14" s="9">
        <f t="shared" si="17"/>
        <v>1.842990979283202</v>
      </c>
      <c r="I14" s="9">
        <f t="shared" si="18"/>
        <v>4.2314654205856082</v>
      </c>
      <c r="J14" s="9">
        <f t="shared" si="19"/>
        <v>4.5232699903374858</v>
      </c>
      <c r="K14" s="11">
        <f t="shared" si="20"/>
        <v>0.5617977528089888</v>
      </c>
      <c r="L14" s="11">
        <f t="shared" si="21"/>
        <v>0.25062656641604009</v>
      </c>
      <c r="M14" s="11">
        <f t="shared" si="22"/>
        <v>0.23474178403755869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-0.25129329098977859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0.23235543096280553</v>
      </c>
      <c r="Q14" s="11">
        <f>2*'OddsRatio_working_3-way'!K14*'OddsRatio_working_3-way'!L14*'OddsRatio_working_3-way'!M14</f>
        <v>6.6103963289560613E-2</v>
      </c>
      <c r="R14" s="11">
        <f t="shared" si="23"/>
        <v>0</v>
      </c>
      <c r="S14" s="11">
        <f t="shared" si="24"/>
        <v>-0.92463841771349409</v>
      </c>
      <c r="T14" s="11">
        <f t="shared" si="25"/>
        <v>-0.2630550263765275</v>
      </c>
      <c r="U14" s="11">
        <f>'OddsRatio_working_3-way'!S14-'OddsRatio_working_3-way'!R14^2/3</f>
        <v>-0.92463841771349409</v>
      </c>
      <c r="V14" s="11">
        <f>'OddsRatio_working_3-way'!S14*'OddsRatio_working_3-way'!R14/3-2*'OddsRatio_working_3-way'!R14^3/27-'OddsRatio_working_3-way'!T14</f>
        <v>0.2630550263765275</v>
      </c>
      <c r="W14" s="11">
        <f>'OddsRatio_working_3-way'!V14^2+4*'OddsRatio_working_3-way'!U14^3/27</f>
        <v>-4.7916919946845493E-2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0.1711102472448692</v>
      </c>
      <c r="Y14" s="11">
        <f>IF('OddsRatio_working_3-way'!W14&gt;=0,IF('OddsRatio_working_3-way'!V14+SQRT('OddsRatio_working_3-way'!W14)&gt;0,0,PI()),ACOS('OddsRatio_working_3-way'!V14/(2*'OddsRatio_working_3-way'!X14)))</f>
        <v>0.69403523524657595</v>
      </c>
      <c r="Z14" s="11">
        <f>'OddsRatio_working_3-way'!X14^(1/3)*COS('OddsRatio_working_3-way'!Y14/3)</f>
        <v>0.54037883287384747</v>
      </c>
      <c r="AA14" s="11">
        <f>'OddsRatio_working_3-way'!X14^(1/3)*COS(('OddsRatio_working_3-way'!Y14+2*PI())/3)</f>
        <v>-0.38042843931356835</v>
      </c>
      <c r="AB14" s="11">
        <f>'OddsRatio_working_3-way'!X14^(1/3)*COS(('OddsRatio_working_3-way'!Y14+4*PI())/3)</f>
        <v>-0.15995039356027899</v>
      </c>
      <c r="AC14" s="11">
        <f>'OddsRatio_working_3-way'!X14^(1/3)*SIN('OddsRatio_working_3-way'!Y14/3)</f>
        <v>0.12729305906606431</v>
      </c>
      <c r="AD14" s="11">
        <f>'OddsRatio_working_3-way'!X14^(1/3)*SIN(('OddsRatio_working_3-way'!Y14+2*PI())/3)</f>
        <v>0.40433526740310533</v>
      </c>
      <c r="AE14" s="11">
        <f>'OddsRatio_working_3-way'!X14^(1/3)*SIN(('OddsRatio_working_3-way'!Y14+4*PI())/3)</f>
        <v>-0.53162832646916958</v>
      </c>
      <c r="AF14" s="11">
        <f>-'OddsRatio_working_3-way'!U14/(3*'OddsRatio_working_3-way'!X14^(1/3))*COS(('OddsRatio_working_3-way'!Y14)/3)</f>
        <v>0.54037883287384736</v>
      </c>
      <c r="AG14" s="11">
        <f>-'OddsRatio_working_3-way'!U14/(3*'OddsRatio_working_3-way'!X14^(1/3))*COS(('OddsRatio_working_3-way'!Y14+2*PI())/3)</f>
        <v>-0.38042843931356829</v>
      </c>
      <c r="AH14" s="11">
        <f>-'OddsRatio_working_3-way'!U14/(3*'OddsRatio_working_3-way'!X14^(1/3))*COS(('OddsRatio_working_3-way'!Y14+4*PI())/3)</f>
        <v>-0.15995039356027896</v>
      </c>
      <c r="AI14" s="11">
        <f>'OddsRatio_working_3-way'!U14/(3*'OddsRatio_working_3-way'!X14^(1/3))*SIN(('OddsRatio_working_3-way'!Y14)/3)</f>
        <v>-0.12729305906606428</v>
      </c>
      <c r="AJ14" s="11">
        <f>'OddsRatio_working_3-way'!U14/(3*'OddsRatio_working_3-way'!X14^(1/3))*SIN(('OddsRatio_working_3-way'!Y14+2*PI())/3)</f>
        <v>-0.40433526740310521</v>
      </c>
      <c r="AK14" s="11">
        <f>'OddsRatio_working_3-way'!U14/(3*'OddsRatio_working_3-way'!X14^(1/3))*SIN(('OddsRatio_working_3-way'!Y14+4*PI())/3)</f>
        <v>0.53162832646916947</v>
      </c>
      <c r="AL14" s="11">
        <f>'OddsRatio_working_3-way'!Z14+'OddsRatio_working_3-way'!AF14</f>
        <v>1.0807576657476949</v>
      </c>
      <c r="AM14" s="11">
        <f>'OddsRatio_working_3-way'!AA14+'OddsRatio_working_3-way'!AG14</f>
        <v>-0.76085687862713658</v>
      </c>
      <c r="AN14" s="11">
        <f>'OddsRatio_working_3-way'!AB14+'OddsRatio_working_3-way'!AH14</f>
        <v>-0.31990078712055792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1.0807576657476949</v>
      </c>
      <c r="AS14" s="11">
        <f>IF(('OddsRatio_working_3-way'!X14=0),IF(Q14&gt;0,-Q14^(1/3),(-Q14)^(1/3)),'OddsRatio_working_3-way'!AM14-'OddsRatio_working_3-way'!R14/3)</f>
        <v>-0.76085687862713658</v>
      </c>
      <c r="AT14" s="11">
        <f>IF(('OddsRatio_working_3-way'!X14=0),IF(Q14&gt;0,-Q14^(1/3),(-Q14)^(1/3)),'OddsRatio_working_3-way'!AN14-'OddsRatio_working_3-way'!R14/3)</f>
        <v>-0.31990078712055792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2.96</v>
      </c>
      <c r="B15" s="4">
        <f>IF('True_Odds_Calculator_3-way'!B16="","",'True_Odds_Calculator_3-way'!B16)</f>
        <v>3.52</v>
      </c>
      <c r="C15" s="4">
        <f>IF('True_Odds_Calculator_3-way'!C16="","",'True_Odds_Calculator_3-way'!C16)</f>
        <v>2.37</v>
      </c>
      <c r="D15" s="9">
        <f t="shared" si="13"/>
        <v>0.32322591205810725</v>
      </c>
      <c r="E15" s="9">
        <f t="shared" si="14"/>
        <v>0.2708527366776543</v>
      </c>
      <c r="F15" s="9">
        <f t="shared" si="15"/>
        <v>0.40592135126423856</v>
      </c>
      <c r="G15" s="9">
        <f t="shared" si="16"/>
        <v>1.0682711042953001</v>
      </c>
      <c r="H15" s="9">
        <f t="shared" si="17"/>
        <v>3.0938113644187881</v>
      </c>
      <c r="I15" s="9">
        <f t="shared" si="18"/>
        <v>3.6920431828241567</v>
      </c>
      <c r="J15" s="9">
        <f t="shared" si="19"/>
        <v>2.4635314128845613</v>
      </c>
      <c r="K15" s="11">
        <f t="shared" si="20"/>
        <v>0.33783783783783783</v>
      </c>
      <c r="L15" s="11">
        <f t="shared" si="21"/>
        <v>0.28409090909090912</v>
      </c>
      <c r="M15" s="11">
        <f t="shared" si="22"/>
        <v>0.42194092827004215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-0.27402769570491103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0.23690441016390384</v>
      </c>
      <c r="Q15" s="11">
        <f>2*'OddsRatio_working_3-way'!K15*'OddsRatio_working_3-way'!L15*'OddsRatio_working_3-way'!M15</f>
        <v>8.0992960739796185E-2</v>
      </c>
      <c r="R15" s="11">
        <f t="shared" si="23"/>
        <v>0</v>
      </c>
      <c r="S15" s="11">
        <f t="shared" si="24"/>
        <v>-0.86452724989891638</v>
      </c>
      <c r="T15" s="11">
        <f t="shared" si="25"/>
        <v>-0.29556487176031332</v>
      </c>
      <c r="U15" s="11">
        <f>'OddsRatio_working_3-way'!S15-'OddsRatio_working_3-way'!R15^2/3</f>
        <v>-0.86452724989891638</v>
      </c>
      <c r="V15" s="11">
        <f>'OddsRatio_working_3-way'!S15*'OddsRatio_working_3-way'!R15/3-2*'OddsRatio_working_3-way'!R15^3/27-'OddsRatio_working_3-way'!T15</f>
        <v>0.29556487176031332</v>
      </c>
      <c r="W15" s="11">
        <f>'OddsRatio_working_3-way'!V15^2+4*'OddsRatio_working_3-way'!U15^3/27</f>
        <v>-8.3679302145897999E-3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0.15469851618008515</v>
      </c>
      <c r="Y15" s="11">
        <f>IF('OddsRatio_working_3-way'!W15&gt;=0,IF('OddsRatio_working_3-way'!V15+SQRT('OddsRatio_working_3-way'!W15)&gt;0,0,PI()),ACOS('OddsRatio_working_3-way'!V15/(2*'OddsRatio_working_3-way'!X15)))</f>
        <v>0.30014655207042917</v>
      </c>
      <c r="Z15" s="11">
        <f>'OddsRatio_working_3-way'!X15^(1/3)*COS('OddsRatio_working_3-way'!Y15/3)</f>
        <v>0.53413555214765018</v>
      </c>
      <c r="AA15" s="11">
        <f>'OddsRatio_working_3-way'!X15^(1/3)*COS(('OddsRatio_working_3-way'!Y15+2*PI())/3)</f>
        <v>-0.31350290742577486</v>
      </c>
      <c r="AB15" s="11">
        <f>'OddsRatio_working_3-way'!X15^(1/3)*COS(('OddsRatio_working_3-way'!Y15+4*PI())/3)</f>
        <v>-0.22063264472187541</v>
      </c>
      <c r="AC15" s="11">
        <f>'OddsRatio_working_3-way'!X15^(1/3)*SIN('OddsRatio_working_3-way'!Y15/3)</f>
        <v>5.3618671171807637E-2</v>
      </c>
      <c r="AD15" s="11">
        <f>'OddsRatio_working_3-way'!X15^(1/3)*SIN(('OddsRatio_working_3-way'!Y15+2*PI())/3)</f>
        <v>0.43576562163838894</v>
      </c>
      <c r="AE15" s="11">
        <f>'OddsRatio_working_3-way'!X15^(1/3)*SIN(('OddsRatio_working_3-way'!Y15+4*PI())/3)</f>
        <v>-0.48938429281019658</v>
      </c>
      <c r="AF15" s="11">
        <f>-'OddsRatio_working_3-way'!U15/(3*'OddsRatio_working_3-way'!X15^(1/3))*COS(('OddsRatio_working_3-way'!Y15)/3)</f>
        <v>0.53413555214765007</v>
      </c>
      <c r="AG15" s="11">
        <f>-'OddsRatio_working_3-way'!U15/(3*'OddsRatio_working_3-way'!X15^(1/3))*COS(('OddsRatio_working_3-way'!Y15+2*PI())/3)</f>
        <v>-0.3135029074257748</v>
      </c>
      <c r="AH15" s="11">
        <f>-'OddsRatio_working_3-way'!U15/(3*'OddsRatio_working_3-way'!X15^(1/3))*COS(('OddsRatio_working_3-way'!Y15+4*PI())/3)</f>
        <v>-0.22063264472187535</v>
      </c>
      <c r="AI15" s="11">
        <f>'OddsRatio_working_3-way'!U15/(3*'OddsRatio_working_3-way'!X15^(1/3))*SIN(('OddsRatio_working_3-way'!Y15)/3)</f>
        <v>-5.3618671171807623E-2</v>
      </c>
      <c r="AJ15" s="11">
        <f>'OddsRatio_working_3-way'!U15/(3*'OddsRatio_working_3-way'!X15^(1/3))*SIN(('OddsRatio_working_3-way'!Y15+2*PI())/3)</f>
        <v>-0.43576562163838889</v>
      </c>
      <c r="AK15" s="11">
        <f>'OddsRatio_working_3-way'!U15/(3*'OddsRatio_working_3-way'!X15^(1/3))*SIN(('OddsRatio_working_3-way'!Y15+4*PI())/3)</f>
        <v>0.48938429281019646</v>
      </c>
      <c r="AL15" s="11">
        <f>'OddsRatio_working_3-way'!Z15+'OddsRatio_working_3-way'!AF15</f>
        <v>1.0682711042953001</v>
      </c>
      <c r="AM15" s="11">
        <f>'OddsRatio_working_3-way'!AA15+'OddsRatio_working_3-way'!AG15</f>
        <v>-0.6270058148515496</v>
      </c>
      <c r="AN15" s="11">
        <f>'OddsRatio_working_3-way'!AB15+'OddsRatio_working_3-way'!AH15</f>
        <v>-0.44126528944375076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1.0682711042953001</v>
      </c>
      <c r="AS15" s="11">
        <f>IF(('OddsRatio_working_3-way'!X15=0),IF(Q15&gt;0,-Q15^(1/3),(-Q15)^(1/3)),'OddsRatio_working_3-way'!AM15-'OddsRatio_working_3-way'!R15/3)</f>
        <v>-0.6270058148515496</v>
      </c>
      <c r="AT15" s="11">
        <f>IF(('OddsRatio_working_3-way'!X15=0),IF(Q15&gt;0,-Q15^(1/3),(-Q15)^(1/3)),'OddsRatio_working_3-way'!AN15-'OddsRatio_working_3-way'!R15/3)</f>
        <v>-0.44126528944375076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5.84</v>
      </c>
      <c r="B16" s="4">
        <f>IF('True_Odds_Calculator_3-way'!B17="","",'True_Odds_Calculator_3-way'!B17)</f>
        <v>4.58</v>
      </c>
      <c r="C16" s="4">
        <f>IF('True_Odds_Calculator_3-way'!C17="","",'True_Odds_Calculator_3-way'!C17)</f>
        <v>1.51</v>
      </c>
      <c r="D16" s="9">
        <f t="shared" si="13"/>
        <v>0.15780990001348638</v>
      </c>
      <c r="E16" s="9">
        <f t="shared" si="14"/>
        <v>0.20212547243449461</v>
      </c>
      <c r="F16" s="9">
        <f t="shared" si="15"/>
        <v>0.64006462755201887</v>
      </c>
      <c r="G16" s="9">
        <f t="shared" si="16"/>
        <v>1.1026318310233227</v>
      </c>
      <c r="H16" s="9">
        <f t="shared" si="17"/>
        <v>6.3367380621528833</v>
      </c>
      <c r="I16" s="9">
        <f t="shared" si="18"/>
        <v>4.9474219550634952</v>
      </c>
      <c r="J16" s="9">
        <f t="shared" si="19"/>
        <v>1.5623422338218944</v>
      </c>
      <c r="K16" s="11">
        <f t="shared" si="20"/>
        <v>0.17123287671232876</v>
      </c>
      <c r="L16" s="11">
        <f t="shared" si="21"/>
        <v>0.2183406113537118</v>
      </c>
      <c r="M16" s="11">
        <f t="shared" si="22"/>
        <v>0.66225165562913912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-0.21879797184687655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0.22110378973381187</v>
      </c>
      <c r="Q16" s="11">
        <f>2*'OddsRatio_working_3-way'!K16*'OddsRatio_working_3-way'!L16*'OddsRatio_working_3-way'!M16</f>
        <v>4.9519325808244537E-2</v>
      </c>
      <c r="R16" s="11">
        <f t="shared" si="23"/>
        <v>0</v>
      </c>
      <c r="S16" s="11">
        <f t="shared" si="24"/>
        <v>-1.0105385706616559</v>
      </c>
      <c r="T16" s="11">
        <f t="shared" si="25"/>
        <v>-0.22632442791974378</v>
      </c>
      <c r="U16" s="11">
        <f>'OddsRatio_working_3-way'!S16-'OddsRatio_working_3-way'!R16^2/3</f>
        <v>-1.0105385706616559</v>
      </c>
      <c r="V16" s="11">
        <f>'OddsRatio_working_3-way'!S16*'OddsRatio_working_3-way'!R16/3-2*'OddsRatio_working_3-way'!R16^3/27-'OddsRatio_working_3-way'!T16</f>
        <v>0.22632442791974378</v>
      </c>
      <c r="W16" s="11">
        <f>'OddsRatio_working_3-way'!V16^2+4*'OddsRatio_working_3-way'!U16^3/27</f>
        <v>-0.10165874470886085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0.19550031418265046</v>
      </c>
      <c r="Y16" s="11">
        <f>IF('OddsRatio_working_3-way'!W16&gt;=0,IF('OddsRatio_working_3-way'!V16+SQRT('OddsRatio_working_3-way'!W16)&gt;0,0,PI()),ACOS('OddsRatio_working_3-way'!V16/(2*'OddsRatio_working_3-way'!X16)))</f>
        <v>0.95349834988162563</v>
      </c>
      <c r="Z16" s="11">
        <f>'OddsRatio_working_3-way'!X16^(1/3)*COS('OddsRatio_working_3-way'!Y16/3)</f>
        <v>0.55131591551166137</v>
      </c>
      <c r="AA16" s="11">
        <f>'OddsRatio_working_3-way'!X16^(1/3)*COS(('OddsRatio_working_3-way'!Y16+2*PI())/3)</f>
        <v>-0.43273346075699221</v>
      </c>
      <c r="AB16" s="11">
        <f>'OddsRatio_working_3-way'!X16^(1/3)*COS(('OddsRatio_working_3-way'!Y16+4*PI())/3)</f>
        <v>-0.11858245475466937</v>
      </c>
      <c r="AC16" s="11">
        <f>'OddsRatio_working_3-way'!X16^(1/3)*SIN('OddsRatio_working_3-way'!Y16/3)</f>
        <v>0.18137516788163305</v>
      </c>
      <c r="AD16" s="11">
        <f>'OddsRatio_working_3-way'!X16^(1/3)*SIN(('OddsRatio_working_3-way'!Y16+2*PI())/3)</f>
        <v>0.38676600440295761</v>
      </c>
      <c r="AE16" s="11">
        <f>'OddsRatio_working_3-way'!X16^(1/3)*SIN(('OddsRatio_working_3-way'!Y16+4*PI())/3)</f>
        <v>-0.56814117228459049</v>
      </c>
      <c r="AF16" s="11">
        <f>-'OddsRatio_working_3-way'!U16/(3*'OddsRatio_working_3-way'!X16^(1/3))*COS(('OddsRatio_working_3-way'!Y16)/3)</f>
        <v>0.55131591551166126</v>
      </c>
      <c r="AG16" s="11">
        <f>-'OddsRatio_working_3-way'!U16/(3*'OddsRatio_working_3-way'!X16^(1/3))*COS(('OddsRatio_working_3-way'!Y16+2*PI())/3)</f>
        <v>-0.43273346075699215</v>
      </c>
      <c r="AH16" s="11">
        <f>-'OddsRatio_working_3-way'!U16/(3*'OddsRatio_working_3-way'!X16^(1/3))*COS(('OddsRatio_working_3-way'!Y16+4*PI())/3)</f>
        <v>-0.11858245475466934</v>
      </c>
      <c r="AI16" s="11">
        <f>'OddsRatio_working_3-way'!U16/(3*'OddsRatio_working_3-way'!X16^(1/3))*SIN(('OddsRatio_working_3-way'!Y16)/3)</f>
        <v>-0.18137516788163302</v>
      </c>
      <c r="AJ16" s="11">
        <f>'OddsRatio_working_3-way'!U16/(3*'OddsRatio_working_3-way'!X16^(1/3))*SIN(('OddsRatio_working_3-way'!Y16+2*PI())/3)</f>
        <v>-0.38676600440295755</v>
      </c>
      <c r="AK16" s="11">
        <f>'OddsRatio_working_3-way'!U16/(3*'OddsRatio_working_3-way'!X16^(1/3))*SIN(('OddsRatio_working_3-way'!Y16+4*PI())/3)</f>
        <v>0.56814117228459038</v>
      </c>
      <c r="AL16" s="11">
        <f>'OddsRatio_working_3-way'!Z16+'OddsRatio_working_3-way'!AF16</f>
        <v>1.1026318310233227</v>
      </c>
      <c r="AM16" s="11">
        <f>'OddsRatio_working_3-way'!AA16+'OddsRatio_working_3-way'!AG16</f>
        <v>-0.8654669215139843</v>
      </c>
      <c r="AN16" s="11">
        <f>'OddsRatio_working_3-way'!AB16+'OddsRatio_working_3-way'!AH16</f>
        <v>-0.23716490950933872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1.1026318310233227</v>
      </c>
      <c r="AS16" s="11">
        <f>IF(('OddsRatio_working_3-way'!X16=0),IF(Q16&gt;0,-Q16^(1/3),(-Q16)^(1/3)),'OddsRatio_working_3-way'!AM16-'OddsRatio_working_3-way'!R16/3)</f>
        <v>-0.8654669215139843</v>
      </c>
      <c r="AT16" s="11">
        <f>IF(('OddsRatio_working_3-way'!X16=0),IF(Q16&gt;0,-Q16^(1/3),(-Q16)^(1/3)),'OddsRatio_working_3-way'!AN16-'OddsRatio_working_3-way'!R16/3)</f>
        <v>-0.23716490950933872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12.76</v>
      </c>
      <c r="B17" s="4">
        <f>IF('True_Odds_Calculator_3-way'!B18="","",'True_Odds_Calculator_3-way'!B18)</f>
        <v>7.4</v>
      </c>
      <c r="C17" s="4">
        <f>IF('True_Odds_Calculator_3-way'!C18="","",'True_Odds_Calculator_3-way'!C18)</f>
        <v>1.22</v>
      </c>
      <c r="D17" s="9">
        <f t="shared" si="13"/>
        <v>7.1498930524386564E-2</v>
      </c>
      <c r="E17" s="9">
        <f t="shared" si="14"/>
        <v>0.12395671294763555</v>
      </c>
      <c r="F17" s="9">
        <f t="shared" si="15"/>
        <v>0.80454435652797796</v>
      </c>
      <c r="G17" s="9">
        <f t="shared" si="16"/>
        <v>1.1042706792310351</v>
      </c>
      <c r="H17" s="9">
        <f t="shared" si="17"/>
        <v>13.98622318775697</v>
      </c>
      <c r="I17" s="9">
        <f t="shared" si="18"/>
        <v>8.067332347078624</v>
      </c>
      <c r="J17" s="9">
        <f t="shared" si="19"/>
        <v>1.2429395494308275</v>
      </c>
      <c r="K17" s="11">
        <f t="shared" si="20"/>
        <v>7.8369905956112859E-2</v>
      </c>
      <c r="L17" s="11">
        <f t="shared" si="21"/>
        <v>0.13513513513513511</v>
      </c>
      <c r="M17" s="11">
        <f t="shared" si="22"/>
        <v>0.81967213114754101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-0.14373672711716801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0.15955237832004365</v>
      </c>
      <c r="Q17" s="11">
        <f>2*'OddsRatio_working_3-way'!K17*'OddsRatio_working_3-way'!L17*'OddsRatio_working_3-way'!M17</f>
        <v>1.7361521035913347E-2</v>
      </c>
      <c r="R17" s="11">
        <f t="shared" si="23"/>
        <v>0</v>
      </c>
      <c r="S17" s="11">
        <f t="shared" si="24"/>
        <v>-1.1100320810142241</v>
      </c>
      <c r="T17" s="11">
        <f t="shared" si="25"/>
        <v>-0.12078695114409402</v>
      </c>
      <c r="U17" s="11">
        <f>'OddsRatio_working_3-way'!S17-'OddsRatio_working_3-way'!R17^2/3</f>
        <v>-1.1100320810142241</v>
      </c>
      <c r="V17" s="11">
        <f>'OddsRatio_working_3-way'!S17*'OddsRatio_working_3-way'!R17/3-2*'OddsRatio_working_3-way'!R17^3/27-'OddsRatio_working_3-way'!T17</f>
        <v>0.12078695114409402</v>
      </c>
      <c r="W17" s="11">
        <f>'OddsRatio_working_3-way'!V17^2+4*'OddsRatio_working_3-way'!U17^3/27</f>
        <v>-0.18804008050444274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0.22507197075109581</v>
      </c>
      <c r="Y17" s="11">
        <f>IF('OddsRatio_working_3-way'!W17&gt;=0,IF('OddsRatio_working_3-way'!V17+SQRT('OddsRatio_working_3-way'!W17)&gt;0,0,PI()),ACOS('OddsRatio_working_3-way'!V17/(2*'OddsRatio_working_3-way'!X17)))</f>
        <v>1.2991376884803936</v>
      </c>
      <c r="Z17" s="11">
        <f>'OddsRatio_working_3-way'!X17^(1/3)*COS('OddsRatio_working_3-way'!Y17/3)</f>
        <v>0.55213533961551753</v>
      </c>
      <c r="AA17" s="11">
        <f>'OddsRatio_working_3-way'!X17^(1/3)*COS(('OddsRatio_working_3-way'!Y17+2*PI())/3)</f>
        <v>-0.4971286236514868</v>
      </c>
      <c r="AB17" s="11">
        <f>'OddsRatio_working_3-way'!X17^(1/3)*COS(('OddsRatio_working_3-way'!Y17+4*PI())/3)</f>
        <v>-5.5006715964031089E-2</v>
      </c>
      <c r="AC17" s="11">
        <f>'OddsRatio_working_3-way'!X17^(1/3)*SIN('OddsRatio_working_3-way'!Y17/3)</f>
        <v>0.25525920241798372</v>
      </c>
      <c r="AD17" s="11">
        <f>'OddsRatio_working_3-way'!X17^(1/3)*SIN(('OddsRatio_working_3-way'!Y17+2*PI())/3)</f>
        <v>0.35053362922519488</v>
      </c>
      <c r="AE17" s="11">
        <f>'OddsRatio_working_3-way'!X17^(1/3)*SIN(('OddsRatio_working_3-way'!Y17+4*PI())/3)</f>
        <v>-0.60579283164317843</v>
      </c>
      <c r="AF17" s="11">
        <f>-'OddsRatio_working_3-way'!U17/(3*'OddsRatio_working_3-way'!X17^(1/3))*COS(('OddsRatio_working_3-way'!Y17)/3)</f>
        <v>0.55213533961551753</v>
      </c>
      <c r="AG17" s="11">
        <f>-'OddsRatio_working_3-way'!U17/(3*'OddsRatio_working_3-way'!X17^(1/3))*COS(('OddsRatio_working_3-way'!Y17+2*PI())/3)</f>
        <v>-0.4971286236514868</v>
      </c>
      <c r="AH17" s="11">
        <f>-'OddsRatio_working_3-way'!U17/(3*'OddsRatio_working_3-way'!X17^(1/3))*COS(('OddsRatio_working_3-way'!Y17+4*PI())/3)</f>
        <v>-5.5006715964031089E-2</v>
      </c>
      <c r="AI17" s="11">
        <f>'OddsRatio_working_3-way'!U17/(3*'OddsRatio_working_3-way'!X17^(1/3))*SIN(('OddsRatio_working_3-way'!Y17)/3)</f>
        <v>-0.25525920241798372</v>
      </c>
      <c r="AJ17" s="11">
        <f>'OddsRatio_working_3-way'!U17/(3*'OddsRatio_working_3-way'!X17^(1/3))*SIN(('OddsRatio_working_3-way'!Y17+2*PI())/3)</f>
        <v>-0.35053362922519488</v>
      </c>
      <c r="AK17" s="11">
        <f>'OddsRatio_working_3-way'!U17/(3*'OddsRatio_working_3-way'!X17^(1/3))*SIN(('OddsRatio_working_3-way'!Y17+4*PI())/3)</f>
        <v>0.60579283164317843</v>
      </c>
      <c r="AL17" s="11">
        <f>'OddsRatio_working_3-way'!Z17+'OddsRatio_working_3-way'!AF17</f>
        <v>1.1042706792310351</v>
      </c>
      <c r="AM17" s="11">
        <f>'OddsRatio_working_3-way'!AA17+'OddsRatio_working_3-way'!AG17</f>
        <v>-0.9942572473029736</v>
      </c>
      <c r="AN17" s="11">
        <f>'OddsRatio_working_3-way'!AB17+'OddsRatio_working_3-way'!AH17</f>
        <v>-0.11001343192806218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1.1042706792310351</v>
      </c>
      <c r="AS17" s="11">
        <f>IF(('OddsRatio_working_3-way'!X17=0),IF(Q17&gt;0,-Q17^(1/3),(-Q17)^(1/3)),'OddsRatio_working_3-way'!AM17-'OddsRatio_working_3-way'!R17/3)</f>
        <v>-0.9942572473029736</v>
      </c>
      <c r="AT17" s="11">
        <f>IF(('OddsRatio_working_3-way'!X17=0),IF(Q17&gt;0,-Q17^(1/3),(-Q17)^(1/3)),'OddsRatio_working_3-way'!AN17-'OddsRatio_working_3-way'!R17/3)</f>
        <v>-0.11001343192806218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2.27</v>
      </c>
      <c r="B18" s="4">
        <f>IF('True_Odds_Calculator_3-way'!B19="","",'True_Odds_Calculator_3-way'!B19)</f>
        <v>3.49</v>
      </c>
      <c r="C18" s="4">
        <f>IF('True_Odds_Calculator_3-way'!C19="","",'True_Odds_Calculator_3-way'!C19)</f>
        <v>3.38</v>
      </c>
      <c r="D18" s="9">
        <f t="shared" si="13"/>
        <v>0.43193180219232008</v>
      </c>
      <c r="E18" s="9">
        <f t="shared" si="14"/>
        <v>0.27944030391887698</v>
      </c>
      <c r="F18" s="9">
        <f t="shared" si="15"/>
        <v>0.28862789388880294</v>
      </c>
      <c r="G18" s="9">
        <f t="shared" si="16"/>
        <v>1.0355750405018624</v>
      </c>
      <c r="H18" s="9">
        <f t="shared" si="17"/>
        <v>2.3151803014373651</v>
      </c>
      <c r="I18" s="9">
        <f t="shared" si="18"/>
        <v>3.5785818508496376</v>
      </c>
      <c r="J18" s="9">
        <f t="shared" si="19"/>
        <v>3.4646685963944321</v>
      </c>
      <c r="K18" s="11">
        <f t="shared" si="20"/>
        <v>0.44052863436123346</v>
      </c>
      <c r="L18" s="11">
        <f t="shared" si="21"/>
        <v>0.28653295128939826</v>
      </c>
      <c r="M18" s="11">
        <f t="shared" si="22"/>
        <v>0.29585798816568049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-0.2810684124589663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0.22929806335751962</v>
      </c>
      <c r="Q18" s="11">
        <f>2*'OddsRatio_working_3-way'!K18*'OddsRatio_working_3-way'!L18*'OddsRatio_working_3-way'!M18</f>
        <v>7.4689922917758847E-2</v>
      </c>
      <c r="R18" s="11">
        <f t="shared" si="23"/>
        <v>0</v>
      </c>
      <c r="S18" s="11">
        <f t="shared" si="24"/>
        <v>-0.81580872553935702</v>
      </c>
      <c r="T18" s="11">
        <f t="shared" si="25"/>
        <v>-0.26573574121803162</v>
      </c>
      <c r="U18" s="11">
        <f>'OddsRatio_working_3-way'!S18-'OddsRatio_working_3-way'!R18^2/3</f>
        <v>-0.81580872553935702</v>
      </c>
      <c r="V18" s="11">
        <f>'OddsRatio_working_3-way'!S18*'OddsRatio_working_3-way'!R18/3-2*'OddsRatio_working_3-way'!R18^3/27-'OddsRatio_working_3-way'!T18</f>
        <v>0.26573574121803162</v>
      </c>
      <c r="W18" s="11">
        <f>'OddsRatio_working_3-way'!V18^2+4*'OddsRatio_working_3-way'!U18^3/27</f>
        <v>-9.8225161079751461E-3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0.14180796898329781</v>
      </c>
      <c r="Y18" s="11">
        <f>IF('OddsRatio_working_3-way'!W18&gt;=0,IF('OddsRatio_working_3-way'!V18+SQRT('OddsRatio_working_3-way'!W18)&gt;0,0,PI()),ACOS('OddsRatio_working_3-way'!V18/(2*'OddsRatio_working_3-way'!X18)))</f>
        <v>0.35698033646718352</v>
      </c>
      <c r="Z18" s="11">
        <f>'OddsRatio_working_3-way'!X18^(1/3)*COS('OddsRatio_working_3-way'!Y18/3)</f>
        <v>0.51778752025093122</v>
      </c>
      <c r="AA18" s="11">
        <f>'OddsRatio_working_3-way'!X18^(1/3)*COS(('OddsRatio_working_3-way'!Y18+2*PI())/3)</f>
        <v>-0.31250573909596185</v>
      </c>
      <c r="AB18" s="11">
        <f>'OddsRatio_working_3-way'!X18^(1/3)*COS(('OddsRatio_working_3-way'!Y18+4*PI())/3)</f>
        <v>-0.20528178115496945</v>
      </c>
      <c r="AC18" s="11">
        <f>'OddsRatio_working_3-way'!X18^(1/3)*SIN('OddsRatio_working_3-way'!Y18/3)</f>
        <v>6.1905780980809171E-2</v>
      </c>
      <c r="AD18" s="11">
        <f>'OddsRatio_working_3-way'!X18^(1/3)*SIN(('OddsRatio_working_3-way'!Y18+2*PI())/3)</f>
        <v>0.41746425580945129</v>
      </c>
      <c r="AE18" s="11">
        <f>'OddsRatio_working_3-way'!X18^(1/3)*SIN(('OddsRatio_working_3-way'!Y18+4*PI())/3)</f>
        <v>-0.47937003679026041</v>
      </c>
      <c r="AF18" s="11">
        <f>-'OddsRatio_working_3-way'!U18/(3*'OddsRatio_working_3-way'!X18^(1/3))*COS(('OddsRatio_working_3-way'!Y18)/3)</f>
        <v>0.51778752025093122</v>
      </c>
      <c r="AG18" s="11">
        <f>-'OddsRatio_working_3-way'!U18/(3*'OddsRatio_working_3-way'!X18^(1/3))*COS(('OddsRatio_working_3-way'!Y18+2*PI())/3)</f>
        <v>-0.31250573909596185</v>
      </c>
      <c r="AH18" s="11">
        <f>-'OddsRatio_working_3-way'!U18/(3*'OddsRatio_working_3-way'!X18^(1/3))*COS(('OddsRatio_working_3-way'!Y18+4*PI())/3)</f>
        <v>-0.20528178115496945</v>
      </c>
      <c r="AI18" s="11">
        <f>'OddsRatio_working_3-way'!U18/(3*'OddsRatio_working_3-way'!X18^(1/3))*SIN(('OddsRatio_working_3-way'!Y18)/3)</f>
        <v>-6.1905780980809171E-2</v>
      </c>
      <c r="AJ18" s="11">
        <f>'OddsRatio_working_3-way'!U18/(3*'OddsRatio_working_3-way'!X18^(1/3))*SIN(('OddsRatio_working_3-way'!Y18+2*PI())/3)</f>
        <v>-0.41746425580945129</v>
      </c>
      <c r="AK18" s="11">
        <f>'OddsRatio_working_3-way'!U18/(3*'OddsRatio_working_3-way'!X18^(1/3))*SIN(('OddsRatio_working_3-way'!Y18+4*PI())/3)</f>
        <v>0.47937003679026041</v>
      </c>
      <c r="AL18" s="11">
        <f>'OddsRatio_working_3-way'!Z18+'OddsRatio_working_3-way'!AF18</f>
        <v>1.0355750405018624</v>
      </c>
      <c r="AM18" s="11">
        <f>'OddsRatio_working_3-way'!AA18+'OddsRatio_working_3-way'!AG18</f>
        <v>-0.62501147819192371</v>
      </c>
      <c r="AN18" s="11">
        <f>'OddsRatio_working_3-way'!AB18+'OddsRatio_working_3-way'!AH18</f>
        <v>-0.4105635623099389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1.0355750405018624</v>
      </c>
      <c r="AS18" s="11">
        <f>IF(('OddsRatio_working_3-way'!X18=0),IF(Q18&gt;0,-Q18^(1/3),(-Q18)^(1/3)),'OddsRatio_working_3-way'!AM18-'OddsRatio_working_3-way'!R18/3)</f>
        <v>-0.62501147819192371</v>
      </c>
      <c r="AT18" s="11">
        <f>IF(('OddsRatio_working_3-way'!X18=0),IF(Q18&gt;0,-Q18^(1/3),(-Q18)^(1/3)),'OddsRatio_working_3-way'!AN18-'OddsRatio_working_3-way'!R18/3)</f>
        <v>-0.4105635623099389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2.1800000000000002</v>
      </c>
      <c r="B19" s="4">
        <f>IF('True_Odds_Calculator_3-way'!B20="","",'True_Odds_Calculator_3-way'!B20)</f>
        <v>3.43</v>
      </c>
      <c r="C19" s="4">
        <f>IF('True_Odds_Calculator_3-way'!C20="","",'True_Odds_Calculator_3-way'!C20)</f>
        <v>3.67</v>
      </c>
      <c r="D19" s="9">
        <f t="shared" si="13"/>
        <v>0.45003687708330209</v>
      </c>
      <c r="E19" s="9">
        <f t="shared" si="14"/>
        <v>0.28436766975694988</v>
      </c>
      <c r="F19" s="9">
        <f t="shared" si="15"/>
        <v>0.26559545315974803</v>
      </c>
      <c r="G19" s="9">
        <f t="shared" si="16"/>
        <v>1.0356272271960374</v>
      </c>
      <c r="H19" s="9">
        <f t="shared" si="17"/>
        <v>2.222040128091324</v>
      </c>
      <c r="I19" s="9">
        <f t="shared" si="18"/>
        <v>3.5165741620863713</v>
      </c>
      <c r="J19" s="9">
        <f t="shared" si="19"/>
        <v>3.7651246966134195</v>
      </c>
      <c r="K19" s="11">
        <f t="shared" si="20"/>
        <v>0.4587155963302752</v>
      </c>
      <c r="L19" s="11">
        <f t="shared" si="21"/>
        <v>0.29154518950437314</v>
      </c>
      <c r="M19" s="11">
        <f t="shared" si="22"/>
        <v>0.27247956403269757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-0.27898629177155732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0.22884581032515855</v>
      </c>
      <c r="Q19" s="11">
        <f>2*'OddsRatio_working_3-way'!K19*'OddsRatio_working_3-way'!L19*'OddsRatio_working_3-way'!M19</f>
        <v>7.2880831313744759E-2</v>
      </c>
      <c r="R19" s="11">
        <f t="shared" si="23"/>
        <v>0</v>
      </c>
      <c r="S19" s="11">
        <f t="shared" si="24"/>
        <v>-0.82027618228835641</v>
      </c>
      <c r="T19" s="11">
        <f t="shared" si="25"/>
        <v>-0.26123445295807529</v>
      </c>
      <c r="U19" s="11">
        <f>'OddsRatio_working_3-way'!S19-'OddsRatio_working_3-way'!R19^2/3</f>
        <v>-0.82027618228835641</v>
      </c>
      <c r="V19" s="11">
        <f>'OddsRatio_working_3-way'!S19*'OddsRatio_working_3-way'!R19/3-2*'OddsRatio_working_3-way'!R19^3/27-'OddsRatio_working_3-way'!T19</f>
        <v>0.26123445295807529</v>
      </c>
      <c r="W19" s="11">
        <f>'OddsRatio_working_3-way'!V19^2+4*'OddsRatio_working_3-way'!U19^3/27</f>
        <v>-1.3523272080097154E-2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0.1429743958654853</v>
      </c>
      <c r="Y19" s="11">
        <f>IF('OddsRatio_working_3-way'!W19&gt;=0,IF('OddsRatio_working_3-way'!V19+SQRT('OddsRatio_working_3-way'!W19)&gt;0,0,PI()),ACOS('OddsRatio_working_3-way'!V19/(2*'OddsRatio_working_3-way'!X19)))</f>
        <v>0.41881682533536901</v>
      </c>
      <c r="Z19" s="11">
        <f>'OddsRatio_working_3-way'!X19^(1/3)*COS('OddsRatio_working_3-way'!Y19/3)</f>
        <v>0.5178136135980187</v>
      </c>
      <c r="AA19" s="11">
        <f>'OddsRatio_working_3-way'!X19^(1/3)*COS(('OddsRatio_working_3-way'!Y19+2*PI())/3)</f>
        <v>-0.32192142217917669</v>
      </c>
      <c r="AB19" s="11">
        <f>'OddsRatio_working_3-way'!X19^(1/3)*COS(('OddsRatio_working_3-way'!Y19+4*PI())/3)</f>
        <v>-0.19589219141884215</v>
      </c>
      <c r="AC19" s="11">
        <f>'OddsRatio_working_3-way'!X19^(1/3)*SIN('OddsRatio_working_3-way'!Y19/3)</f>
        <v>7.2763010305240697E-2</v>
      </c>
      <c r="AD19" s="11">
        <f>'OddsRatio_working_3-way'!X19^(1/3)*SIN(('OddsRatio_working_3-way'!Y19+2*PI())/3)</f>
        <v>0.41205823864868313</v>
      </c>
      <c r="AE19" s="11">
        <f>'OddsRatio_working_3-way'!X19^(1/3)*SIN(('OddsRatio_working_3-way'!Y19+4*PI())/3)</f>
        <v>-0.4848212489539237</v>
      </c>
      <c r="AF19" s="11">
        <f>-'OddsRatio_working_3-way'!U19/(3*'OddsRatio_working_3-way'!X19^(1/3))*COS(('OddsRatio_working_3-way'!Y19)/3)</f>
        <v>0.5178136135980187</v>
      </c>
      <c r="AG19" s="11">
        <f>-'OddsRatio_working_3-way'!U19/(3*'OddsRatio_working_3-way'!X19^(1/3))*COS(('OddsRatio_working_3-way'!Y19+2*PI())/3)</f>
        <v>-0.32192142217917669</v>
      </c>
      <c r="AH19" s="11">
        <f>-'OddsRatio_working_3-way'!U19/(3*'OddsRatio_working_3-way'!X19^(1/3))*COS(('OddsRatio_working_3-way'!Y19+4*PI())/3)</f>
        <v>-0.19589219141884215</v>
      </c>
      <c r="AI19" s="11">
        <f>'OddsRatio_working_3-way'!U19/(3*'OddsRatio_working_3-way'!X19^(1/3))*SIN(('OddsRatio_working_3-way'!Y19)/3)</f>
        <v>-7.2763010305240697E-2</v>
      </c>
      <c r="AJ19" s="11">
        <f>'OddsRatio_working_3-way'!U19/(3*'OddsRatio_working_3-way'!X19^(1/3))*SIN(('OddsRatio_working_3-way'!Y19+2*PI())/3)</f>
        <v>-0.41205823864868313</v>
      </c>
      <c r="AK19" s="11">
        <f>'OddsRatio_working_3-way'!U19/(3*'OddsRatio_working_3-way'!X19^(1/3))*SIN(('OddsRatio_working_3-way'!Y19+4*PI())/3)</f>
        <v>0.4848212489539237</v>
      </c>
      <c r="AL19" s="11">
        <f>'OddsRatio_working_3-way'!Z19+'OddsRatio_working_3-way'!AF19</f>
        <v>1.0356272271960374</v>
      </c>
      <c r="AM19" s="11">
        <f>'OddsRatio_working_3-way'!AA19+'OddsRatio_working_3-way'!AG19</f>
        <v>-0.64384284435835337</v>
      </c>
      <c r="AN19" s="11">
        <f>'OddsRatio_working_3-way'!AB19+'OddsRatio_working_3-way'!AH19</f>
        <v>-0.3917843828376843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1.0356272271960374</v>
      </c>
      <c r="AS19" s="11">
        <f>IF(('OddsRatio_working_3-way'!X19=0),IF(Q19&gt;0,-Q19^(1/3),(-Q19)^(1/3)),'OddsRatio_working_3-way'!AM19-'OddsRatio_working_3-way'!R19/3)</f>
        <v>-0.64384284435835337</v>
      </c>
      <c r="AT19" s="11">
        <f>IF(('OddsRatio_working_3-way'!X19=0),IF(Q19&gt;0,-Q19^(1/3),(-Q19)^(1/3)),'OddsRatio_working_3-way'!AN19-'OddsRatio_working_3-way'!R19/3)</f>
        <v>-0.3917843828376843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3.06</v>
      </c>
      <c r="B20" s="4">
        <f>IF('True_Odds_Calculator_3-way'!B21="","",'True_Odds_Calculator_3-way'!B21)</f>
        <v>3.38</v>
      </c>
      <c r="C20" s="4">
        <f>IF('True_Odds_Calculator_3-way'!C21="","",'True_Odds_Calculator_3-way'!C21)</f>
        <v>2.5099999999999998</v>
      </c>
      <c r="D20" s="9">
        <f t="shared" si="13"/>
        <v>0.31986443330990555</v>
      </c>
      <c r="E20" s="9">
        <f t="shared" si="14"/>
        <v>0.28929934247674194</v>
      </c>
      <c r="F20" s="9">
        <f t="shared" si="15"/>
        <v>0.39083622421335262</v>
      </c>
      <c r="G20" s="9">
        <f t="shared" si="16"/>
        <v>1.0321963371639349</v>
      </c>
      <c r="H20" s="9">
        <f t="shared" si="17"/>
        <v>3.1263244545577056</v>
      </c>
      <c r="I20" s="9">
        <f t="shared" si="18"/>
        <v>3.4566272824501647</v>
      </c>
      <c r="J20" s="9">
        <f t="shared" si="19"/>
        <v>2.5586164691175415</v>
      </c>
      <c r="K20" s="11">
        <f t="shared" si="20"/>
        <v>0.32679738562091504</v>
      </c>
      <c r="L20" s="11">
        <f t="shared" si="21"/>
        <v>0.29585798816568049</v>
      </c>
      <c r="M20" s="11">
        <f t="shared" si="22"/>
        <v>0.39840637450199207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-0.28517357263909515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0.22919498861883172</v>
      </c>
      <c r="Q20" s="11">
        <f>2*'OddsRatio_working_3-way'!K20*'OddsRatio_working_3-way'!L20*'OddsRatio_working_3-way'!M20</f>
        <v>7.7040332308851003E-2</v>
      </c>
      <c r="R20" s="11">
        <f t="shared" si="23"/>
        <v>0</v>
      </c>
      <c r="S20" s="11">
        <f t="shared" si="24"/>
        <v>-0.80370346556934358</v>
      </c>
      <c r="T20" s="11">
        <f t="shared" si="25"/>
        <v>-0.27015242540146006</v>
      </c>
      <c r="U20" s="11">
        <f>'OddsRatio_working_3-way'!S20-'OddsRatio_working_3-way'!R20^2/3</f>
        <v>-0.80370346556934358</v>
      </c>
      <c r="V20" s="11">
        <f>'OddsRatio_working_3-way'!S20*'OddsRatio_working_3-way'!R20/3-2*'OddsRatio_working_3-way'!R20^3/27-'OddsRatio_working_3-way'!T20</f>
        <v>0.27015242540146006</v>
      </c>
      <c r="W20" s="11">
        <f>'OddsRatio_working_3-way'!V20^2+4*'OddsRatio_working_3-way'!U20^3/27</f>
        <v>-3.9278333113292874E-3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0.13866341105499022</v>
      </c>
      <c r="Y20" s="11">
        <f>IF('OddsRatio_working_3-way'!W20&gt;=0,IF('OddsRatio_working_3-way'!V20+SQRT('OddsRatio_working_3-way'!W20)&gt;0,0,PI()),ACOS('OddsRatio_working_3-way'!V20/(2*'OddsRatio_working_3-way'!X20)))</f>
        <v>0.22795676576736845</v>
      </c>
      <c r="Z20" s="11">
        <f>'OddsRatio_working_3-way'!X20^(1/3)*COS('OddsRatio_working_3-way'!Y20/3)</f>
        <v>0.51609816858196744</v>
      </c>
      <c r="AA20" s="11">
        <f>'OddsRatio_working_3-way'!X20^(1/3)*COS(('OddsRatio_working_3-way'!Y20+2*PI())/3)</f>
        <v>-0.29207667136515375</v>
      </c>
      <c r="AB20" s="11">
        <f>'OddsRatio_working_3-way'!X20^(1/3)*COS(('OddsRatio_working_3-way'!Y20+4*PI())/3)</f>
        <v>-0.22402149721681366</v>
      </c>
      <c r="AC20" s="11">
        <f>'OddsRatio_working_3-way'!X20^(1/3)*SIN('OddsRatio_working_3-way'!Y20/3)</f>
        <v>3.9291673114290986E-2</v>
      </c>
      <c r="AD20" s="11">
        <f>'OddsRatio_working_3-way'!X20^(1/3)*SIN(('OddsRatio_working_3-way'!Y20+2*PI())/3)</f>
        <v>0.42730828828146222</v>
      </c>
      <c r="AE20" s="11">
        <f>'OddsRatio_working_3-way'!X20^(1/3)*SIN(('OddsRatio_working_3-way'!Y20+4*PI())/3)</f>
        <v>-0.46659996139575322</v>
      </c>
      <c r="AF20" s="11">
        <f>-'OddsRatio_working_3-way'!U20/(3*'OddsRatio_working_3-way'!X20^(1/3))*COS(('OddsRatio_working_3-way'!Y20)/3)</f>
        <v>0.51609816858196733</v>
      </c>
      <c r="AG20" s="11">
        <f>-'OddsRatio_working_3-way'!U20/(3*'OddsRatio_working_3-way'!X20^(1/3))*COS(('OddsRatio_working_3-way'!Y20+2*PI())/3)</f>
        <v>-0.29207667136515369</v>
      </c>
      <c r="AH20" s="11">
        <f>-'OddsRatio_working_3-way'!U20/(3*'OddsRatio_working_3-way'!X20^(1/3))*COS(('OddsRatio_working_3-way'!Y20+4*PI())/3)</f>
        <v>-0.22402149721681361</v>
      </c>
      <c r="AI20" s="11">
        <f>'OddsRatio_working_3-way'!U20/(3*'OddsRatio_working_3-way'!X20^(1/3))*SIN(('OddsRatio_working_3-way'!Y20)/3)</f>
        <v>-3.9291673114290979E-2</v>
      </c>
      <c r="AJ20" s="11">
        <f>'OddsRatio_working_3-way'!U20/(3*'OddsRatio_working_3-way'!X20^(1/3))*SIN(('OddsRatio_working_3-way'!Y20+2*PI())/3)</f>
        <v>-0.42730828828146211</v>
      </c>
      <c r="AK20" s="11">
        <f>'OddsRatio_working_3-way'!U20/(3*'OddsRatio_working_3-way'!X20^(1/3))*SIN(('OddsRatio_working_3-way'!Y20+4*PI())/3)</f>
        <v>0.4665999613957531</v>
      </c>
      <c r="AL20" s="11">
        <f>'OddsRatio_working_3-way'!Z20+'OddsRatio_working_3-way'!AF20</f>
        <v>1.0321963371639349</v>
      </c>
      <c r="AM20" s="11">
        <f>'OddsRatio_working_3-way'!AA20+'OddsRatio_working_3-way'!AG20</f>
        <v>-0.58415334273030739</v>
      </c>
      <c r="AN20" s="11">
        <f>'OddsRatio_working_3-way'!AB20+'OddsRatio_working_3-way'!AH20</f>
        <v>-0.44804299443362727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1.0321963371639349</v>
      </c>
      <c r="AS20" s="11">
        <f>IF(('OddsRatio_working_3-way'!X20=0),IF(Q20&gt;0,-Q20^(1/3),(-Q20)^(1/3)),'OddsRatio_working_3-way'!AM20-'OddsRatio_working_3-way'!R20/3)</f>
        <v>-0.58415334273030739</v>
      </c>
      <c r="AT20" s="11">
        <f>IF(('OddsRatio_working_3-way'!X20=0),IF(Q20&gt;0,-Q20^(1/3),(-Q20)^(1/3)),'OddsRatio_working_3-way'!AN20-'OddsRatio_working_3-way'!R20/3)</f>
        <v>-0.44804299443362727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1.69</v>
      </c>
      <c r="B21" s="4">
        <f>IF('True_Odds_Calculator_3-way'!B22="","",'True_Odds_Calculator_3-way'!B22)</f>
        <v>4.3600000000000003</v>
      </c>
      <c r="C21" s="4">
        <f>IF('True_Odds_Calculator_3-way'!C22="","",'True_Odds_Calculator_3-way'!C22)</f>
        <v>4.93</v>
      </c>
      <c r="D21" s="9">
        <f t="shared" si="13"/>
        <v>0.58166578982108152</v>
      </c>
      <c r="E21" s="9">
        <f t="shared" si="14"/>
        <v>0.22211399040826937</v>
      </c>
      <c r="F21" s="9">
        <f t="shared" si="15"/>
        <v>0.1962202197706493</v>
      </c>
      <c r="G21" s="9">
        <f t="shared" si="16"/>
        <v>1.0423192744649952</v>
      </c>
      <c r="H21" s="9">
        <f t="shared" si="17"/>
        <v>1.7192002993808466</v>
      </c>
      <c r="I21" s="9">
        <f t="shared" si="18"/>
        <v>4.5021927622023838</v>
      </c>
      <c r="J21" s="9">
        <f t="shared" si="19"/>
        <v>5.0963147486474298</v>
      </c>
      <c r="K21" s="11">
        <f t="shared" si="20"/>
        <v>0.59171597633136097</v>
      </c>
      <c r="L21" s="11">
        <f t="shared" si="21"/>
        <v>0.2293577981651376</v>
      </c>
      <c r="M21" s="11">
        <f t="shared" si="22"/>
        <v>0.20283975659229211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-0.25081921561213161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0.21967608403540675</v>
      </c>
      <c r="Q21" s="11">
        <f>2*'OddsRatio_working_3-way'!K21*'OddsRatio_working_3-way'!L21*'OddsRatio_working_3-way'!M21</f>
        <v>5.5056662665515475E-2</v>
      </c>
      <c r="R21" s="11">
        <f t="shared" si="23"/>
        <v>0</v>
      </c>
      <c r="S21" s="11">
        <f t="shared" si="24"/>
        <v>-0.87583434745731448</v>
      </c>
      <c r="T21" s="11">
        <f t="shared" si="25"/>
        <v>-0.21950735525245976</v>
      </c>
      <c r="U21" s="11">
        <f>'OddsRatio_working_3-way'!S21-'OddsRatio_working_3-way'!R21^2/3</f>
        <v>-0.87583434745731448</v>
      </c>
      <c r="V21" s="11">
        <f>'OddsRatio_working_3-way'!S21*'OddsRatio_working_3-way'!R21/3-2*'OddsRatio_working_3-way'!R21^3/27-'OddsRatio_working_3-way'!T21</f>
        <v>0.21950735525245976</v>
      </c>
      <c r="W21" s="11">
        <f>'OddsRatio_working_3-way'!V21^2+4*'OddsRatio_working_3-way'!U21^3/27</f>
        <v>-5.134838687940331E-2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0.15774335634927139</v>
      </c>
      <c r="Y21" s="11">
        <f>IF('OddsRatio_working_3-way'!W21&gt;=0,IF('OddsRatio_working_3-way'!V21+SQRT('OddsRatio_working_3-way'!W21)&gt;0,0,PI()),ACOS('OddsRatio_working_3-way'!V21/(2*'OddsRatio_working_3-way'!X21)))</f>
        <v>0.80129981172046472</v>
      </c>
      <c r="Z21" s="11">
        <f>'OddsRatio_working_3-way'!X21^(1/3)*COS('OddsRatio_working_3-way'!Y21/3)</f>
        <v>0.52115963723249759</v>
      </c>
      <c r="AA21" s="11">
        <f>'OddsRatio_working_3-way'!X21^(1/3)*COS(('OddsRatio_working_3-way'!Y21+2*PI())/3)</f>
        <v>-0.38408310300211912</v>
      </c>
      <c r="AB21" s="11">
        <f>'OddsRatio_working_3-way'!X21^(1/3)*COS(('OddsRatio_working_3-way'!Y21+4*PI())/3)</f>
        <v>-0.13707653423037827</v>
      </c>
      <c r="AC21" s="11">
        <f>'OddsRatio_working_3-way'!X21^(1/3)*SIN('OddsRatio_working_3-way'!Y21/3)</f>
        <v>0.14260930897197036</v>
      </c>
      <c r="AD21" s="11">
        <f>'OddsRatio_working_3-way'!X21^(1/3)*SIN(('OddsRatio_working_3-way'!Y21+2*PI())/3)</f>
        <v>0.38003283078444028</v>
      </c>
      <c r="AE21" s="11">
        <f>'OddsRatio_working_3-way'!X21^(1/3)*SIN(('OddsRatio_working_3-way'!Y21+4*PI())/3)</f>
        <v>-0.52264213975641061</v>
      </c>
      <c r="AF21" s="11">
        <f>-'OddsRatio_working_3-way'!U21/(3*'OddsRatio_working_3-way'!X21^(1/3))*COS(('OddsRatio_working_3-way'!Y21)/3)</f>
        <v>0.52115963723249759</v>
      </c>
      <c r="AG21" s="11">
        <f>-'OddsRatio_working_3-way'!U21/(3*'OddsRatio_working_3-way'!X21^(1/3))*COS(('OddsRatio_working_3-way'!Y21+2*PI())/3)</f>
        <v>-0.38408310300211912</v>
      </c>
      <c r="AH21" s="11">
        <f>-'OddsRatio_working_3-way'!U21/(3*'OddsRatio_working_3-way'!X21^(1/3))*COS(('OddsRatio_working_3-way'!Y21+4*PI())/3)</f>
        <v>-0.13707653423037827</v>
      </c>
      <c r="AI21" s="11">
        <f>'OddsRatio_working_3-way'!U21/(3*'OddsRatio_working_3-way'!X21^(1/3))*SIN(('OddsRatio_working_3-way'!Y21)/3)</f>
        <v>-0.14260930897197036</v>
      </c>
      <c r="AJ21" s="11">
        <f>'OddsRatio_working_3-way'!U21/(3*'OddsRatio_working_3-way'!X21^(1/3))*SIN(('OddsRatio_working_3-way'!Y21+2*PI())/3)</f>
        <v>-0.38003283078444028</v>
      </c>
      <c r="AK21" s="11">
        <f>'OddsRatio_working_3-way'!U21/(3*'OddsRatio_working_3-way'!X21^(1/3))*SIN(('OddsRatio_working_3-way'!Y21+4*PI())/3)</f>
        <v>0.52264213975641061</v>
      </c>
      <c r="AL21" s="11">
        <f>'OddsRatio_working_3-way'!Z21+'OddsRatio_working_3-way'!AF21</f>
        <v>1.0423192744649952</v>
      </c>
      <c r="AM21" s="11">
        <f>'OddsRatio_working_3-way'!AA21+'OddsRatio_working_3-way'!AG21</f>
        <v>-0.76816620600423824</v>
      </c>
      <c r="AN21" s="11">
        <f>'OddsRatio_working_3-way'!AB21+'OddsRatio_working_3-way'!AH21</f>
        <v>-0.27415306846075654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1.0423192744649952</v>
      </c>
      <c r="AS21" s="11">
        <f>IF(('OddsRatio_working_3-way'!X21=0),IF(Q21&gt;0,-Q21^(1/3),(-Q21)^(1/3)),'OddsRatio_working_3-way'!AM21-'OddsRatio_working_3-way'!R21/3)</f>
        <v>-0.76816620600423824</v>
      </c>
      <c r="AT21" s="11">
        <f>IF(('OddsRatio_working_3-way'!X21=0),IF(Q21&gt;0,-Q21^(1/3),(-Q21)^(1/3)),'OddsRatio_working_3-way'!AN21-'OddsRatio_working_3-way'!R21/3)</f>
        <v>-0.27415306846075654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1.43</v>
      </c>
      <c r="B22" s="4">
        <f>IF('True_Odds_Calculator_3-way'!B23="","",'True_Odds_Calculator_3-way'!B23)</f>
        <v>5.16</v>
      </c>
      <c r="C22" s="4">
        <f>IF('True_Odds_Calculator_3-way'!C23="","",'True_Odds_Calculator_3-way'!C23)</f>
        <v>7.5</v>
      </c>
      <c r="D22" s="9">
        <f t="shared" si="13"/>
        <v>0.68758097687351749</v>
      </c>
      <c r="E22" s="9">
        <f t="shared" si="14"/>
        <v>0.18532913282236818</v>
      </c>
      <c r="F22" s="9">
        <f t="shared" si="15"/>
        <v>0.12708989030411416</v>
      </c>
      <c r="G22" s="9">
        <f t="shared" si="16"/>
        <v>1.0566840738376886</v>
      </c>
      <c r="H22" s="9">
        <f t="shared" si="17"/>
        <v>1.454374151750206</v>
      </c>
      <c r="I22" s="9">
        <f t="shared" si="18"/>
        <v>5.3958057471647844</v>
      </c>
      <c r="J22" s="9">
        <f t="shared" si="19"/>
        <v>7.868446479944974</v>
      </c>
      <c r="K22" s="11">
        <f t="shared" si="20"/>
        <v>0.69930069930069938</v>
      </c>
      <c r="L22" s="11">
        <f t="shared" si="21"/>
        <v>0.19379844961240308</v>
      </c>
      <c r="M22" s="11">
        <f t="shared" si="22"/>
        <v>0.13333333333333333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-0.2101010101010099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0.20039392132415387</v>
      </c>
      <c r="Q22" s="11">
        <f>2*'OddsRatio_working_3-way'!K22*'OddsRatio_working_3-way'!L22*'OddsRatio_working_3-way'!M22</f>
        <v>3.6139571023291954E-2</v>
      </c>
      <c r="R22" s="11">
        <f t="shared" si="23"/>
        <v>0</v>
      </c>
      <c r="S22" s="11">
        <f t="shared" si="24"/>
        <v>-0.95379799091784867</v>
      </c>
      <c r="T22" s="11">
        <f t="shared" si="25"/>
        <v>-0.17201045823586092</v>
      </c>
      <c r="U22" s="11">
        <f>'OddsRatio_working_3-way'!S22-'OddsRatio_working_3-way'!R22^2/3</f>
        <v>-0.95379799091784867</v>
      </c>
      <c r="V22" s="11">
        <f>'OddsRatio_working_3-way'!S22*'OddsRatio_working_3-way'!R22/3-2*'OddsRatio_working_3-way'!R22^3/27-'OddsRatio_working_3-way'!T22</f>
        <v>0.17201045823586092</v>
      </c>
      <c r="W22" s="11">
        <f>'OddsRatio_working_3-way'!V22^2+4*'OddsRatio_working_3-way'!U22^3/27</f>
        <v>-9.8960435693025789E-2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0.17926797917889339</v>
      </c>
      <c r="Y22" s="11">
        <f>IF('OddsRatio_working_3-way'!W22&gt;=0,IF('OddsRatio_working_3-way'!V22+SQRT('OddsRatio_working_3-way'!W22)&gt;0,0,PI()),ACOS('OddsRatio_working_3-way'!V22/(2*'OddsRatio_working_3-way'!X22)))</f>
        <v>1.0704175645074772</v>
      </c>
      <c r="Z22" s="11">
        <f>'OddsRatio_working_3-way'!X22^(1/3)*COS('OddsRatio_working_3-way'!Y22/3)</f>
        <v>0.52834203691884429</v>
      </c>
      <c r="AA22" s="11">
        <f>'OddsRatio_working_3-way'!X22^(1/3)*COS(('OddsRatio_working_3-way'!Y22+2*PI())/3)</f>
        <v>-0.43473044138233513</v>
      </c>
      <c r="AB22" s="11">
        <f>'OddsRatio_working_3-way'!X22^(1/3)*COS(('OddsRatio_working_3-way'!Y22+4*PI())/3)</f>
        <v>-9.3611595536509398E-2</v>
      </c>
      <c r="AC22" s="11">
        <f>'OddsRatio_working_3-way'!X22^(1/3)*SIN('OddsRatio_working_3-way'!Y22/3)</f>
        <v>0.19694505747474211</v>
      </c>
      <c r="AD22" s="11">
        <f>'OddsRatio_working_3-way'!X22^(1/3)*SIN(('OddsRatio_working_3-way'!Y22+2*PI())/3)</f>
        <v>0.35908509712156395</v>
      </c>
      <c r="AE22" s="11">
        <f>'OddsRatio_working_3-way'!X22^(1/3)*SIN(('OddsRatio_working_3-way'!Y22+4*PI())/3)</f>
        <v>-0.556030154596306</v>
      </c>
      <c r="AF22" s="11">
        <f>-'OddsRatio_working_3-way'!U22/(3*'OddsRatio_working_3-way'!X22^(1/3))*COS(('OddsRatio_working_3-way'!Y22)/3)</f>
        <v>0.52834203691884418</v>
      </c>
      <c r="AG22" s="11">
        <f>-'OddsRatio_working_3-way'!U22/(3*'OddsRatio_working_3-way'!X22^(1/3))*COS(('OddsRatio_working_3-way'!Y22+2*PI())/3)</f>
        <v>-0.43473044138233502</v>
      </c>
      <c r="AH22" s="11">
        <f>-'OddsRatio_working_3-way'!U22/(3*'OddsRatio_working_3-way'!X22^(1/3))*COS(('OddsRatio_working_3-way'!Y22+4*PI())/3)</f>
        <v>-9.3611595536509384E-2</v>
      </c>
      <c r="AI22" s="11">
        <f>'OddsRatio_working_3-way'!U22/(3*'OddsRatio_working_3-way'!X22^(1/3))*SIN(('OddsRatio_working_3-way'!Y22)/3)</f>
        <v>-0.19694505747474209</v>
      </c>
      <c r="AJ22" s="11">
        <f>'OddsRatio_working_3-way'!U22/(3*'OddsRatio_working_3-way'!X22^(1/3))*SIN(('OddsRatio_working_3-way'!Y22+2*PI())/3)</f>
        <v>-0.35908509712156389</v>
      </c>
      <c r="AK22" s="11">
        <f>'OddsRatio_working_3-way'!U22/(3*'OddsRatio_working_3-way'!X22^(1/3))*SIN(('OddsRatio_working_3-way'!Y22+4*PI())/3)</f>
        <v>0.55603015459630589</v>
      </c>
      <c r="AL22" s="11">
        <f>'OddsRatio_working_3-way'!Z22+'OddsRatio_working_3-way'!AF22</f>
        <v>1.0566840738376886</v>
      </c>
      <c r="AM22" s="11">
        <f>'OddsRatio_working_3-way'!AA22+'OddsRatio_working_3-way'!AG22</f>
        <v>-0.86946088276467015</v>
      </c>
      <c r="AN22" s="11">
        <f>'OddsRatio_working_3-way'!AB22+'OddsRatio_working_3-way'!AH22</f>
        <v>-0.18722319107301877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1.0566840738376886</v>
      </c>
      <c r="AS22" s="11">
        <f>IF(('OddsRatio_working_3-way'!X22=0),IF(Q22&gt;0,-Q22^(1/3),(-Q22)^(1/3)),'OddsRatio_working_3-way'!AM22-'OddsRatio_working_3-way'!R22/3)</f>
        <v>-0.86946088276467015</v>
      </c>
      <c r="AT22" s="11">
        <f>IF(('OddsRatio_working_3-way'!X22=0),IF(Q22&gt;0,-Q22^(1/3),(-Q22)^(1/3)),'OddsRatio_working_3-way'!AN22-'OddsRatio_working_3-way'!R22/3)</f>
        <v>-0.18722319107301877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1.82</v>
      </c>
      <c r="B23" s="4">
        <f>IF('True_Odds_Calculator_3-way'!B24="","",'True_Odds_Calculator_3-way'!B24)</f>
        <v>3.67</v>
      </c>
      <c r="C23" s="4">
        <f>IF('True_Odds_Calculator_3-way'!C24="","",'True_Odds_Calculator_3-way'!C24)</f>
        <v>4.8099999999999996</v>
      </c>
      <c r="D23" s="9">
        <f t="shared" si="13"/>
        <v>0.53724594140471738</v>
      </c>
      <c r="E23" s="9">
        <f t="shared" si="14"/>
        <v>0.26283812656424221</v>
      </c>
      <c r="F23" s="9">
        <f t="shared" si="15"/>
        <v>0.19991593203104024</v>
      </c>
      <c r="G23" s="9">
        <f t="shared" si="16"/>
        <v>1.0504206254654636</v>
      </c>
      <c r="H23" s="9">
        <f t="shared" si="17"/>
        <v>1.8613449128816804</v>
      </c>
      <c r="I23" s="9">
        <f t="shared" si="18"/>
        <v>3.8046230699927874</v>
      </c>
      <c r="J23" s="9">
        <f t="shared" si="19"/>
        <v>5.002102583023416</v>
      </c>
      <c r="K23" s="11">
        <f t="shared" si="20"/>
        <v>0.54945054945054939</v>
      </c>
      <c r="L23" s="11">
        <f t="shared" si="21"/>
        <v>0.27247956403269757</v>
      </c>
      <c r="M23" s="11">
        <f t="shared" si="22"/>
        <v>0.20790020790020791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-0.25963758493626432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0.22721674367031733</v>
      </c>
      <c r="Q23" s="11">
        <f>2*'OddsRatio_working_3-way'!K23*'OddsRatio_working_3-way'!L23*'OddsRatio_working_3-way'!M23</f>
        <v>6.225116264940201E-2</v>
      </c>
      <c r="R23" s="11">
        <f t="shared" si="23"/>
        <v>0</v>
      </c>
      <c r="S23" s="11">
        <f t="shared" si="24"/>
        <v>-0.87513040042370738</v>
      </c>
      <c r="T23" s="11">
        <f t="shared" si="25"/>
        <v>-0.23976175354074175</v>
      </c>
      <c r="U23" s="11">
        <f>'OddsRatio_working_3-way'!S23-'OddsRatio_working_3-way'!R23^2/3</f>
        <v>-0.87513040042370738</v>
      </c>
      <c r="V23" s="11">
        <f>'OddsRatio_working_3-way'!S23*'OddsRatio_working_3-way'!R23/3-2*'OddsRatio_working_3-way'!R23^3/27-'OddsRatio_working_3-way'!T23</f>
        <v>0.23976175354074175</v>
      </c>
      <c r="W23" s="11">
        <f>'OddsRatio_working_3-way'!V23^2+4*'OddsRatio_working_3-way'!U23^3/27</f>
        <v>-4.180636570375458E-2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0.15755321653705295</v>
      </c>
      <c r="Y23" s="11">
        <f>IF('OddsRatio_working_3-way'!W23&gt;=0,IF('OddsRatio_working_3-way'!V23+SQRT('OddsRatio_working_3-way'!W23)&gt;0,0,PI()),ACOS('OddsRatio_working_3-way'!V23/(2*'OddsRatio_working_3-way'!X23)))</f>
        <v>0.70611066777313936</v>
      </c>
      <c r="Z23" s="11">
        <f>'OddsRatio_working_3-way'!X23^(1/3)*COS('OddsRatio_working_3-way'!Y23/3)</f>
        <v>0.52521031273273178</v>
      </c>
      <c r="AA23" s="11">
        <f>'OddsRatio_working_3-way'!X23^(1/3)*COS(('OddsRatio_working_3-way'!Y23+2*PI())/3)</f>
        <v>-0.37168400699890791</v>
      </c>
      <c r="AB23" s="11">
        <f>'OddsRatio_working_3-way'!X23^(1/3)*COS(('OddsRatio_working_3-way'!Y23+4*PI())/3)</f>
        <v>-0.153526305733824</v>
      </c>
      <c r="AC23" s="11">
        <f>'OddsRatio_working_3-way'!X23^(1/3)*SIN('OddsRatio_working_3-way'!Y23/3)</f>
        <v>0.12595340755118631</v>
      </c>
      <c r="AD23" s="11">
        <f>'OddsRatio_working_3-way'!X23^(1/3)*SIN(('OddsRatio_working_3-way'!Y23+2*PI())/3)</f>
        <v>0.39186876938052223</v>
      </c>
      <c r="AE23" s="11">
        <f>'OddsRatio_working_3-way'!X23^(1/3)*SIN(('OddsRatio_working_3-way'!Y23+4*PI())/3)</f>
        <v>-0.51782217693170851</v>
      </c>
      <c r="AF23" s="11">
        <f>-'OddsRatio_working_3-way'!U23/(3*'OddsRatio_working_3-way'!X23^(1/3))*COS(('OddsRatio_working_3-way'!Y23)/3)</f>
        <v>0.52521031273273178</v>
      </c>
      <c r="AG23" s="11">
        <f>-'OddsRatio_working_3-way'!U23/(3*'OddsRatio_working_3-way'!X23^(1/3))*COS(('OddsRatio_working_3-way'!Y23+2*PI())/3)</f>
        <v>-0.37168400699890791</v>
      </c>
      <c r="AH23" s="11">
        <f>-'OddsRatio_working_3-way'!U23/(3*'OddsRatio_working_3-way'!X23^(1/3))*COS(('OddsRatio_working_3-way'!Y23+4*PI())/3)</f>
        <v>-0.153526305733824</v>
      </c>
      <c r="AI23" s="11">
        <f>'OddsRatio_working_3-way'!U23/(3*'OddsRatio_working_3-way'!X23^(1/3))*SIN(('OddsRatio_working_3-way'!Y23)/3)</f>
        <v>-0.12595340755118631</v>
      </c>
      <c r="AJ23" s="11">
        <f>'OddsRatio_working_3-way'!U23/(3*'OddsRatio_working_3-way'!X23^(1/3))*SIN(('OddsRatio_working_3-way'!Y23+2*PI())/3)</f>
        <v>-0.39186876938052223</v>
      </c>
      <c r="AK23" s="11">
        <f>'OddsRatio_working_3-way'!U23/(3*'OddsRatio_working_3-way'!X23^(1/3))*SIN(('OddsRatio_working_3-way'!Y23+4*PI())/3)</f>
        <v>0.51782217693170851</v>
      </c>
      <c r="AL23" s="11">
        <f>'OddsRatio_working_3-way'!Z23+'OddsRatio_working_3-way'!AF23</f>
        <v>1.0504206254654636</v>
      </c>
      <c r="AM23" s="11">
        <f>'OddsRatio_working_3-way'!AA23+'OddsRatio_working_3-way'!AG23</f>
        <v>-0.74336801399781582</v>
      </c>
      <c r="AN23" s="11">
        <f>'OddsRatio_working_3-way'!AB23+'OddsRatio_working_3-way'!AH23</f>
        <v>-0.30705261146764801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1.0504206254654636</v>
      </c>
      <c r="AS23" s="11">
        <f>IF(('OddsRatio_working_3-way'!X23=0),IF(Q23&gt;0,-Q23^(1/3),(-Q23)^(1/3)),'OddsRatio_working_3-way'!AM23-'OddsRatio_working_3-way'!R23/3)</f>
        <v>-0.74336801399781582</v>
      </c>
      <c r="AT23" s="11">
        <f>IF(('OddsRatio_working_3-way'!X23=0),IF(Q23&gt;0,-Q23^(1/3),(-Q23)^(1/3)),'OddsRatio_working_3-way'!AN23-'OddsRatio_working_3-way'!R23/3)</f>
        <v>-0.30705261146764801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2.76</v>
      </c>
      <c r="B24" s="4">
        <f>IF('True_Odds_Calculator_3-way'!B25="","",'True_Odds_Calculator_3-way'!B25)</f>
        <v>3.21</v>
      </c>
      <c r="C24" s="4">
        <f>IF('True_Odds_Calculator_3-way'!C25="","",'True_Odds_Calculator_3-way'!C25)</f>
        <v>2.83</v>
      </c>
      <c r="D24" s="9">
        <f t="shared" si="13"/>
        <v>0.35298707312374922</v>
      </c>
      <c r="E24" s="9">
        <f t="shared" si="14"/>
        <v>0.30288154781818455</v>
      </c>
      <c r="F24" s="9">
        <f t="shared" si="15"/>
        <v>0.34413137905806607</v>
      </c>
      <c r="G24" s="9">
        <f t="shared" si="16"/>
        <v>1.0414573483568006</v>
      </c>
      <c r="H24" s="9">
        <f t="shared" si="17"/>
        <v>2.8329649331079692</v>
      </c>
      <c r="I24" s="9">
        <f t="shared" si="18"/>
        <v>3.3016207398685298</v>
      </c>
      <c r="J24" s="9">
        <f t="shared" si="19"/>
        <v>2.9058669474929451</v>
      </c>
      <c r="K24" s="11">
        <f t="shared" si="20"/>
        <v>0.3623188405797102</v>
      </c>
      <c r="L24" s="11">
        <f t="shared" si="21"/>
        <v>0.3115264797507788</v>
      </c>
      <c r="M24" s="11">
        <f t="shared" si="22"/>
        <v>0.35335689045936397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-0.28389352102456744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0.2313275954517485</v>
      </c>
      <c r="Q24" s="11">
        <f>2*'OddsRatio_working_3-way'!K24*'OddsRatio_working_3-way'!L24*'OddsRatio_working_3-way'!M24</f>
        <v>7.9768136362671896E-2</v>
      </c>
      <c r="R24" s="11">
        <f t="shared" si="23"/>
        <v>0</v>
      </c>
      <c r="S24" s="11">
        <f t="shared" si="24"/>
        <v>-0.81483929121344756</v>
      </c>
      <c r="T24" s="11">
        <f t="shared" si="25"/>
        <v>-0.28097906593567157</v>
      </c>
      <c r="U24" s="11">
        <f>'OddsRatio_working_3-way'!S24-'OddsRatio_working_3-way'!R24^2/3</f>
        <v>-0.81483929121344756</v>
      </c>
      <c r="V24" s="11">
        <f>'OddsRatio_working_3-way'!S24*'OddsRatio_working_3-way'!R24/3-2*'OddsRatio_working_3-way'!R24^3/27-'OddsRatio_working_3-way'!T24</f>
        <v>0.28097906593567157</v>
      </c>
      <c r="W24" s="11">
        <f>'OddsRatio_working_3-way'!V24^2+4*'OddsRatio_working_3-way'!U24^3/27</f>
        <v>-1.2023493596047541E-3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0.14155527617655869</v>
      </c>
      <c r="Y24" s="11">
        <f>IF('OddsRatio_working_3-way'!W24&gt;=0,IF('OddsRatio_working_3-way'!V24+SQRT('OddsRatio_working_3-way'!W24)&gt;0,0,PI()),ACOS('OddsRatio_working_3-way'!V24/(2*'OddsRatio_working_3-way'!X24)))</f>
        <v>0.12278663787912203</v>
      </c>
      <c r="Z24" s="11">
        <f>'OddsRatio_working_3-way'!X24^(1/3)*COS('OddsRatio_working_3-way'!Y24/3)</f>
        <v>0.5207286741784003</v>
      </c>
      <c r="AA24" s="11">
        <f>'OddsRatio_working_3-way'!X24^(1/3)*COS(('OddsRatio_working_3-way'!Y24+2*PI())/3)</f>
        <v>-0.27883211225747617</v>
      </c>
      <c r="AB24" s="11">
        <f>'OddsRatio_working_3-way'!X24^(1/3)*COS(('OddsRatio_working_3-way'!Y24+4*PI())/3)</f>
        <v>-0.24189656192092404</v>
      </c>
      <c r="AC24" s="11">
        <f>'OddsRatio_working_3-way'!X24^(1/3)*SIN('OddsRatio_working_3-way'!Y24/3)</f>
        <v>2.1324749929475376E-2</v>
      </c>
      <c r="AD24" s="11">
        <f>'OddsRatio_working_3-way'!X24^(1/3)*SIN(('OddsRatio_working_3-way'!Y24+2*PI())/3)</f>
        <v>0.44030188535274684</v>
      </c>
      <c r="AE24" s="11">
        <f>'OddsRatio_working_3-way'!X24^(1/3)*SIN(('OddsRatio_working_3-way'!Y24+4*PI())/3)</f>
        <v>-0.4616266352822222</v>
      </c>
      <c r="AF24" s="11">
        <f>-'OddsRatio_working_3-way'!U24/(3*'OddsRatio_working_3-way'!X24^(1/3))*COS(('OddsRatio_working_3-way'!Y24)/3)</f>
        <v>0.5207286741784003</v>
      </c>
      <c r="AG24" s="11">
        <f>-'OddsRatio_working_3-way'!U24/(3*'OddsRatio_working_3-way'!X24^(1/3))*COS(('OddsRatio_working_3-way'!Y24+2*PI())/3)</f>
        <v>-0.27883211225747617</v>
      </c>
      <c r="AH24" s="11">
        <f>-'OddsRatio_working_3-way'!U24/(3*'OddsRatio_working_3-way'!X24^(1/3))*COS(('OddsRatio_working_3-way'!Y24+4*PI())/3)</f>
        <v>-0.24189656192092404</v>
      </c>
      <c r="AI24" s="11">
        <f>'OddsRatio_working_3-way'!U24/(3*'OddsRatio_working_3-way'!X24^(1/3))*SIN(('OddsRatio_working_3-way'!Y24)/3)</f>
        <v>-2.1324749929475376E-2</v>
      </c>
      <c r="AJ24" s="11">
        <f>'OddsRatio_working_3-way'!U24/(3*'OddsRatio_working_3-way'!X24^(1/3))*SIN(('OddsRatio_working_3-way'!Y24+2*PI())/3)</f>
        <v>-0.44030188535274684</v>
      </c>
      <c r="AK24" s="11">
        <f>'OddsRatio_working_3-way'!U24/(3*'OddsRatio_working_3-way'!X24^(1/3))*SIN(('OddsRatio_working_3-way'!Y24+4*PI())/3)</f>
        <v>0.4616266352822222</v>
      </c>
      <c r="AL24" s="11">
        <f>'OddsRatio_working_3-way'!Z24+'OddsRatio_working_3-way'!AF24</f>
        <v>1.0414573483568006</v>
      </c>
      <c r="AM24" s="11">
        <f>'OddsRatio_working_3-way'!AA24+'OddsRatio_working_3-way'!AG24</f>
        <v>-0.55766422451495234</v>
      </c>
      <c r="AN24" s="11">
        <f>'OddsRatio_working_3-way'!AB24+'OddsRatio_working_3-way'!AH24</f>
        <v>-0.48379312384184808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1.0414573483568006</v>
      </c>
      <c r="AS24" s="11">
        <f>IF(('OddsRatio_working_3-way'!X24=0),IF(Q24&gt;0,-Q24^(1/3),(-Q24)^(1/3)),'OddsRatio_working_3-way'!AM24-'OddsRatio_working_3-way'!R24/3)</f>
        <v>-0.55766422451495234</v>
      </c>
      <c r="AT24" s="11">
        <f>IF(('OddsRatio_working_3-way'!X24=0),IF(Q24&gt;0,-Q24^(1/3),(-Q24)^(1/3)),'OddsRatio_working_3-way'!AN24-'OddsRatio_working_3-way'!R24/3)</f>
        <v>-0.48379312384184808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1.87</v>
      </c>
      <c r="B25" s="4">
        <f>IF('True_Odds_Calculator_3-way'!B26="","",'True_Odds_Calculator_3-way'!B26)</f>
        <v>3.69</v>
      </c>
      <c r="C25" s="4">
        <f>IF('True_Odds_Calculator_3-way'!C26="","",'True_Odds_Calculator_3-way'!C26)</f>
        <v>4.49</v>
      </c>
      <c r="D25" s="9">
        <f t="shared" si="13"/>
        <v>0.52323114522639114</v>
      </c>
      <c r="E25" s="9">
        <f t="shared" si="14"/>
        <v>0.26195893216893945</v>
      </c>
      <c r="F25" s="9">
        <f t="shared" si="15"/>
        <v>0.21480992260466947</v>
      </c>
      <c r="G25" s="9">
        <f t="shared" si="16"/>
        <v>1.0473577173308124</v>
      </c>
      <c r="H25" s="9">
        <f t="shared" si="17"/>
        <v>1.9112012140778067</v>
      </c>
      <c r="I25" s="9">
        <f t="shared" si="18"/>
        <v>3.817392259619885</v>
      </c>
      <c r="J25" s="9">
        <f t="shared" si="19"/>
        <v>4.6552784334845354</v>
      </c>
      <c r="K25" s="11">
        <f t="shared" si="20"/>
        <v>0.53475935828876997</v>
      </c>
      <c r="L25" s="11">
        <f t="shared" si="21"/>
        <v>0.2710027100271003</v>
      </c>
      <c r="M25" s="11">
        <f t="shared" si="22"/>
        <v>0.22271714922048996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-0.26362260418812045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0.22754893294558992</v>
      </c>
      <c r="Q25" s="11">
        <f>2*'OddsRatio_working_3-way'!K25*'OddsRatio_working_3-way'!L25*'OddsRatio_working_3-way'!M25</f>
        <v>6.455288877889076E-2</v>
      </c>
      <c r="R25" s="11">
        <f t="shared" si="23"/>
        <v>0</v>
      </c>
      <c r="S25" s="11">
        <f t="shared" si="24"/>
        <v>-0.86316169148838073</v>
      </c>
      <c r="T25" s="11">
        <f t="shared" si="25"/>
        <v>-0.24486856496124276</v>
      </c>
      <c r="U25" s="11">
        <f>'OddsRatio_working_3-way'!S25-'OddsRatio_working_3-way'!R25^2/3</f>
        <v>-0.86316169148838073</v>
      </c>
      <c r="V25" s="11">
        <f>'OddsRatio_working_3-way'!S25*'OddsRatio_working_3-way'!R25/3-2*'OddsRatio_working_3-way'!R25^3/27-'OddsRatio_working_3-way'!T25</f>
        <v>0.24486856496124276</v>
      </c>
      <c r="W25" s="11">
        <f>'OddsRatio_working_3-way'!V25^2+4*'OddsRatio_working_3-way'!U25^3/27</f>
        <v>-3.5313013022077705E-2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0.15433213139869487</v>
      </c>
      <c r="Y25" s="11">
        <f>IF('OddsRatio_working_3-way'!W25&gt;=0,IF('OddsRatio_working_3-way'!V25+SQRT('OddsRatio_working_3-way'!W25)&gt;0,0,PI()),ACOS('OddsRatio_working_3-way'!V25/(2*'OddsRatio_working_3-way'!X25)))</f>
        <v>0.65455838617921236</v>
      </c>
      <c r="Z25" s="11">
        <f>'OddsRatio_working_3-way'!X25^(1/3)*COS('OddsRatio_working_3-way'!Y25/3)</f>
        <v>0.5236788586654062</v>
      </c>
      <c r="AA25" s="11">
        <f>'OddsRatio_working_3-way'!X25^(1/3)*COS(('OddsRatio_working_3-way'!Y25+2*PI())/3)</f>
        <v>-0.36239171728413822</v>
      </c>
      <c r="AB25" s="11">
        <f>'OddsRatio_working_3-way'!X25^(1/3)*COS(('OddsRatio_working_3-way'!Y25+4*PI())/3)</f>
        <v>-0.1612871413812679</v>
      </c>
      <c r="AC25" s="11">
        <f>'OddsRatio_working_3-way'!X25^(1/3)*SIN('OddsRatio_working_3-way'!Y25/3)</f>
        <v>0.1161077810327876</v>
      </c>
      <c r="AD25" s="11">
        <f>'OddsRatio_working_3-way'!X25^(1/3)*SIN(('OddsRatio_working_3-way'!Y25+2*PI())/3)</f>
        <v>0.39546530451268858</v>
      </c>
      <c r="AE25" s="11">
        <f>'OddsRatio_working_3-way'!X25^(1/3)*SIN(('OddsRatio_working_3-way'!Y25+4*PI())/3)</f>
        <v>-0.5115730855454762</v>
      </c>
      <c r="AF25" s="11">
        <f>-'OddsRatio_working_3-way'!U25/(3*'OddsRatio_working_3-way'!X25^(1/3))*COS(('OddsRatio_working_3-way'!Y25)/3)</f>
        <v>0.5236788586654062</v>
      </c>
      <c r="AG25" s="11">
        <f>-'OddsRatio_working_3-way'!U25/(3*'OddsRatio_working_3-way'!X25^(1/3))*COS(('OddsRatio_working_3-way'!Y25+2*PI())/3)</f>
        <v>-0.36239171728413822</v>
      </c>
      <c r="AH25" s="11">
        <f>-'OddsRatio_working_3-way'!U25/(3*'OddsRatio_working_3-way'!X25^(1/3))*COS(('OddsRatio_working_3-way'!Y25+4*PI())/3)</f>
        <v>-0.1612871413812679</v>
      </c>
      <c r="AI25" s="11">
        <f>'OddsRatio_working_3-way'!U25/(3*'OddsRatio_working_3-way'!X25^(1/3))*SIN(('OddsRatio_working_3-way'!Y25)/3)</f>
        <v>-0.1161077810327876</v>
      </c>
      <c r="AJ25" s="11">
        <f>'OddsRatio_working_3-way'!U25/(3*'OddsRatio_working_3-way'!X25^(1/3))*SIN(('OddsRatio_working_3-way'!Y25+2*PI())/3)</f>
        <v>-0.39546530451268858</v>
      </c>
      <c r="AK25" s="11">
        <f>'OddsRatio_working_3-way'!U25/(3*'OddsRatio_working_3-way'!X25^(1/3))*SIN(('OddsRatio_working_3-way'!Y25+4*PI())/3)</f>
        <v>0.5115730855454762</v>
      </c>
      <c r="AL25" s="11">
        <f>'OddsRatio_working_3-way'!Z25+'OddsRatio_working_3-way'!AF25</f>
        <v>1.0473577173308124</v>
      </c>
      <c r="AM25" s="11">
        <f>'OddsRatio_working_3-way'!AA25+'OddsRatio_working_3-way'!AG25</f>
        <v>-0.72478343456827643</v>
      </c>
      <c r="AN25" s="11">
        <f>'OddsRatio_working_3-way'!AB25+'OddsRatio_working_3-way'!AH25</f>
        <v>-0.3225742827625358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1.0473577173308124</v>
      </c>
      <c r="AS25" s="11">
        <f>IF(('OddsRatio_working_3-way'!X25=0),IF(Q25&gt;0,-Q25^(1/3),(-Q25)^(1/3)),'OddsRatio_working_3-way'!AM25-'OddsRatio_working_3-way'!R25/3)</f>
        <v>-0.72478343456827643</v>
      </c>
      <c r="AT25" s="11">
        <f>IF(('OddsRatio_working_3-way'!X25=0),IF(Q25&gt;0,-Q25^(1/3),(-Q25)^(1/3)),'OddsRatio_working_3-way'!AN25-'OddsRatio_working_3-way'!R25/3)</f>
        <v>-0.3225742827625358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3.04</v>
      </c>
      <c r="B26" s="4">
        <f>IF('True_Odds_Calculator_3-way'!B27="","",'True_Odds_Calculator_3-way'!B27)</f>
        <v>3.67</v>
      </c>
      <c r="C26" s="4">
        <f>IF('True_Odds_Calculator_3-way'!C27="","",'True_Odds_Calculator_3-way'!C27)</f>
        <v>2.34</v>
      </c>
      <c r="D26" s="9">
        <f t="shared" si="13"/>
        <v>0.31938435216776045</v>
      </c>
      <c r="E26" s="9">
        <f t="shared" si="14"/>
        <v>0.26391254164487421</v>
      </c>
      <c r="F26" s="9">
        <f t="shared" si="15"/>
        <v>0.41670310618736539</v>
      </c>
      <c r="G26" s="9">
        <f t="shared" si="16"/>
        <v>1.0446194975486658</v>
      </c>
      <c r="H26" s="9">
        <f t="shared" si="17"/>
        <v>3.1310237749992775</v>
      </c>
      <c r="I26" s="9">
        <f t="shared" si="18"/>
        <v>3.789134058454938</v>
      </c>
      <c r="J26" s="9">
        <f t="shared" si="19"/>
        <v>2.399790126715212</v>
      </c>
      <c r="K26" s="11">
        <f t="shared" si="20"/>
        <v>0.32894736842105265</v>
      </c>
      <c r="L26" s="11">
        <f t="shared" si="21"/>
        <v>0.27247956403269757</v>
      </c>
      <c r="M26" s="11">
        <f t="shared" si="22"/>
        <v>0.42735042735042739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-0.27957010005626093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0.23173939529883891</v>
      </c>
      <c r="Q26" s="11">
        <f>2*'OddsRatio_working_3-way'!K26*'OddsRatio_working_3-way'!L26*'OddsRatio_working_3-way'!M26</f>
        <v>7.6608064561599645E-2</v>
      </c>
      <c r="R26" s="11">
        <f t="shared" si="23"/>
        <v>0</v>
      </c>
      <c r="S26" s="11">
        <f t="shared" si="24"/>
        <v>-0.82891337540102994</v>
      </c>
      <c r="T26" s="11">
        <f t="shared" si="25"/>
        <v>-0.27402095054579506</v>
      </c>
      <c r="U26" s="11">
        <f>'OddsRatio_working_3-way'!S26-'OddsRatio_working_3-way'!R26^2/3</f>
        <v>-0.82891337540102994</v>
      </c>
      <c r="V26" s="11">
        <f>'OddsRatio_working_3-way'!S26*'OddsRatio_working_3-way'!R26/3-2*'OddsRatio_working_3-way'!R26^3/27-'OddsRatio_working_3-way'!T26</f>
        <v>0.27402095054579506</v>
      </c>
      <c r="W26" s="11">
        <f>'OddsRatio_working_3-way'!V26^2+4*'OddsRatio_working_3-way'!U26^3/27</f>
        <v>-9.2894389187627574E-3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0.1452385281672737</v>
      </c>
      <c r="Y26" s="11">
        <f>IF('OddsRatio_working_3-way'!W26&gt;=0,IF('OddsRatio_working_3-way'!V26+SQRT('OddsRatio_working_3-way'!W26)&gt;0,0,PI()),ACOS('OddsRatio_working_3-way'!V26/(2*'OddsRatio_working_3-way'!X26)))</f>
        <v>0.33821631510538719</v>
      </c>
      <c r="Z26" s="11">
        <f>'OddsRatio_working_3-way'!X26^(1/3)*COS('OddsRatio_working_3-way'!Y26/3)</f>
        <v>0.522309748774333</v>
      </c>
      <c r="AA26" s="11">
        <f>'OddsRatio_working_3-way'!X26^(1/3)*COS(('OddsRatio_working_3-way'!Y26+2*PI())/3)</f>
        <v>-0.31236755447449832</v>
      </c>
      <c r="AB26" s="11">
        <f>'OddsRatio_working_3-way'!X26^(1/3)*COS(('OddsRatio_working_3-way'!Y26+4*PI())/3)</f>
        <v>-0.20994219429983477</v>
      </c>
      <c r="AC26" s="11">
        <f>'OddsRatio_working_3-way'!X26^(1/3)*SIN('OddsRatio_working_3-way'!Y26/3)</f>
        <v>5.9135309268686445E-2</v>
      </c>
      <c r="AD26" s="11">
        <f>'OddsRatio_working_3-way'!X26^(1/3)*SIN(('OddsRatio_working_3-way'!Y26+2*PI())/3)</f>
        <v>0.42276585644849718</v>
      </c>
      <c r="AE26" s="11">
        <f>'OddsRatio_working_3-way'!X26^(1/3)*SIN(('OddsRatio_working_3-way'!Y26+4*PI())/3)</f>
        <v>-0.48190116571718361</v>
      </c>
      <c r="AF26" s="11">
        <f>-'OddsRatio_working_3-way'!U26/(3*'OddsRatio_working_3-way'!X26^(1/3))*COS(('OddsRatio_working_3-way'!Y26)/3)</f>
        <v>0.52230974877433289</v>
      </c>
      <c r="AG26" s="11">
        <f>-'OddsRatio_working_3-way'!U26/(3*'OddsRatio_working_3-way'!X26^(1/3))*COS(('OddsRatio_working_3-way'!Y26+2*PI())/3)</f>
        <v>-0.31236755447449827</v>
      </c>
      <c r="AH26" s="11">
        <f>-'OddsRatio_working_3-way'!U26/(3*'OddsRatio_working_3-way'!X26^(1/3))*COS(('OddsRatio_working_3-way'!Y26+4*PI())/3)</f>
        <v>-0.20994219429983471</v>
      </c>
      <c r="AI26" s="11">
        <f>'OddsRatio_working_3-way'!U26/(3*'OddsRatio_working_3-way'!X26^(1/3))*SIN(('OddsRatio_working_3-way'!Y26)/3)</f>
        <v>-5.9135309268686431E-2</v>
      </c>
      <c r="AJ26" s="11">
        <f>'OddsRatio_working_3-way'!U26/(3*'OddsRatio_working_3-way'!X26^(1/3))*SIN(('OddsRatio_working_3-way'!Y26+2*PI())/3)</f>
        <v>-0.42276585644849707</v>
      </c>
      <c r="AK26" s="11">
        <f>'OddsRatio_working_3-way'!U26/(3*'OddsRatio_working_3-way'!X26^(1/3))*SIN(('OddsRatio_working_3-way'!Y26+4*PI())/3)</f>
        <v>0.4819011657171835</v>
      </c>
      <c r="AL26" s="11">
        <f>'OddsRatio_working_3-way'!Z26+'OddsRatio_working_3-way'!AF26</f>
        <v>1.0446194975486658</v>
      </c>
      <c r="AM26" s="11">
        <f>'OddsRatio_working_3-way'!AA26+'OddsRatio_working_3-way'!AG26</f>
        <v>-0.62473510894899653</v>
      </c>
      <c r="AN26" s="11">
        <f>'OddsRatio_working_3-way'!AB26+'OddsRatio_working_3-way'!AH26</f>
        <v>-0.41988438859966948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1.0446194975486658</v>
      </c>
      <c r="AS26" s="11">
        <f>IF(('OddsRatio_working_3-way'!X26=0),IF(Q26&gt;0,-Q26^(1/3),(-Q26)^(1/3)),'OddsRatio_working_3-way'!AM26-'OddsRatio_working_3-way'!R26/3)</f>
        <v>-0.62473510894899653</v>
      </c>
      <c r="AT26" s="11">
        <f>IF(('OddsRatio_working_3-way'!X26=0),IF(Q26&gt;0,-Q26^(1/3),(-Q26)^(1/3)),'OddsRatio_working_3-way'!AN26-'OddsRatio_working_3-way'!R26/3)</f>
        <v>-0.41988438859966948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1.63</v>
      </c>
      <c r="B27" s="4">
        <f>IF('True_Odds_Calculator_3-way'!B28="","",'True_Odds_Calculator_3-way'!B28)</f>
        <v>4.32</v>
      </c>
      <c r="C27" s="4">
        <f>IF('True_Odds_Calculator_3-way'!C28="","",'True_Odds_Calculator_3-way'!C28)</f>
        <v>5.53</v>
      </c>
      <c r="D27" s="9">
        <f t="shared" si="13"/>
        <v>0.60251218115497407</v>
      </c>
      <c r="E27" s="9">
        <f t="shared" si="14"/>
        <v>0.22338349814083602</v>
      </c>
      <c r="F27" s="9">
        <f t="shared" si="15"/>
        <v>0.17410432070419035</v>
      </c>
      <c r="G27" s="9">
        <f t="shared" si="16"/>
        <v>1.0471706058727324</v>
      </c>
      <c r="H27" s="9">
        <f t="shared" si="17"/>
        <v>1.6597174816998213</v>
      </c>
      <c r="I27" s="9">
        <f t="shared" si="18"/>
        <v>4.4766064114974711</v>
      </c>
      <c r="J27" s="9">
        <f t="shared" si="19"/>
        <v>5.7436828446034767</v>
      </c>
      <c r="K27" s="11">
        <f t="shared" si="20"/>
        <v>0.61349693251533743</v>
      </c>
      <c r="L27" s="11">
        <f t="shared" si="21"/>
        <v>0.23148148148148145</v>
      </c>
      <c r="M27" s="11">
        <f t="shared" si="22"/>
        <v>0.18083182640144665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-0.24332142579793448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0.21777066119692509</v>
      </c>
      <c r="Q27" s="11">
        <f>2*'OddsRatio_working_3-way'!K27*'OddsRatio_working_3-way'!L27*'OddsRatio_working_3-way'!M27</f>
        <v>5.1361004999274783E-2</v>
      </c>
      <c r="R27" s="11">
        <f t="shared" si="23"/>
        <v>0</v>
      </c>
      <c r="S27" s="11">
        <f t="shared" si="24"/>
        <v>-0.89499171921576715</v>
      </c>
      <c r="T27" s="11">
        <f t="shared" si="25"/>
        <v>-0.21108295264522808</v>
      </c>
      <c r="U27" s="11">
        <f>'OddsRatio_working_3-way'!S27-'OddsRatio_working_3-way'!R27^2/3</f>
        <v>-0.89499171921576715</v>
      </c>
      <c r="V27" s="11">
        <f>'OddsRatio_working_3-way'!S27*'OddsRatio_working_3-way'!R27/3-2*'OddsRatio_working_3-way'!R27^3/27-'OddsRatio_working_3-way'!T27</f>
        <v>0.21108295264522808</v>
      </c>
      <c r="W27" s="11">
        <f>'OddsRatio_working_3-way'!V27^2+4*'OddsRatio_working_3-way'!U27^3/27</f>
        <v>-6.1651020560134363E-2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0.16294710296409229</v>
      </c>
      <c r="Y27" s="11">
        <f>IF('OddsRatio_working_3-way'!W27&gt;=0,IF('OddsRatio_working_3-way'!V27+SQRT('OddsRatio_working_3-way'!W27)&gt;0,0,PI()),ACOS('OddsRatio_working_3-way'!V27/(2*'OddsRatio_working_3-way'!X27)))</f>
        <v>0.86622942819154725</v>
      </c>
      <c r="Z27" s="11">
        <f>'OddsRatio_working_3-way'!X27^(1/3)*COS('OddsRatio_working_3-way'!Y27/3)</f>
        <v>0.52358530293636629</v>
      </c>
      <c r="AA27" s="11">
        <f>'OddsRatio_working_3-way'!X27^(1/3)*COS(('OddsRatio_working_3-way'!Y27+2*PI())/3)</f>
        <v>-0.39648397530055512</v>
      </c>
      <c r="AB27" s="11">
        <f>'OddsRatio_working_3-way'!X27^(1/3)*COS(('OddsRatio_working_3-way'!Y27+4*PI())/3)</f>
        <v>-0.12710132763581142</v>
      </c>
      <c r="AC27" s="11">
        <f>'OddsRatio_working_3-way'!X27^(1/3)*SIN('OddsRatio_working_3-way'!Y27/3)</f>
        <v>0.15552814414425417</v>
      </c>
      <c r="AD27" s="11">
        <f>'OddsRatio_working_3-way'!X27^(1/3)*SIN(('OddsRatio_working_3-way'!Y27+2*PI())/3)</f>
        <v>0.37567410131893736</v>
      </c>
      <c r="AE27" s="11">
        <f>'OddsRatio_working_3-way'!X27^(1/3)*SIN(('OddsRatio_working_3-way'!Y27+4*PI())/3)</f>
        <v>-0.53120224546319128</v>
      </c>
      <c r="AF27" s="11">
        <f>-'OddsRatio_working_3-way'!U27/(3*'OddsRatio_working_3-way'!X27^(1/3))*COS(('OddsRatio_working_3-way'!Y27)/3)</f>
        <v>0.52358530293636618</v>
      </c>
      <c r="AG27" s="11">
        <f>-'OddsRatio_working_3-way'!U27/(3*'OddsRatio_working_3-way'!X27^(1/3))*COS(('OddsRatio_working_3-way'!Y27+2*PI())/3)</f>
        <v>-0.39648397530055501</v>
      </c>
      <c r="AH27" s="11">
        <f>-'OddsRatio_working_3-way'!U27/(3*'OddsRatio_working_3-way'!X27^(1/3))*COS(('OddsRatio_working_3-way'!Y27+4*PI())/3)</f>
        <v>-0.12710132763581139</v>
      </c>
      <c r="AI27" s="11">
        <f>'OddsRatio_working_3-way'!U27/(3*'OddsRatio_working_3-way'!X27^(1/3))*SIN(('OddsRatio_working_3-way'!Y27)/3)</f>
        <v>-0.15552814414425414</v>
      </c>
      <c r="AJ27" s="11">
        <f>'OddsRatio_working_3-way'!U27/(3*'OddsRatio_working_3-way'!X27^(1/3))*SIN(('OddsRatio_working_3-way'!Y27+2*PI())/3)</f>
        <v>-0.3756741013189373</v>
      </c>
      <c r="AK27" s="11">
        <f>'OddsRatio_working_3-way'!U27/(3*'OddsRatio_working_3-way'!X27^(1/3))*SIN(('OddsRatio_working_3-way'!Y27+4*PI())/3)</f>
        <v>0.53120224546319117</v>
      </c>
      <c r="AL27" s="11">
        <f>'OddsRatio_working_3-way'!Z27+'OddsRatio_working_3-way'!AF27</f>
        <v>1.0471706058727324</v>
      </c>
      <c r="AM27" s="11">
        <f>'OddsRatio_working_3-way'!AA27+'OddsRatio_working_3-way'!AG27</f>
        <v>-0.79296795060111014</v>
      </c>
      <c r="AN27" s="11">
        <f>'OddsRatio_working_3-way'!AB27+'OddsRatio_working_3-way'!AH27</f>
        <v>-0.25420265527162278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1.0471706058727324</v>
      </c>
      <c r="AS27" s="11">
        <f>IF(('OddsRatio_working_3-way'!X27=0),IF(Q27&gt;0,-Q27^(1/3),(-Q27)^(1/3)),'OddsRatio_working_3-way'!AM27-'OddsRatio_working_3-way'!R27/3)</f>
        <v>-0.79296795060111014</v>
      </c>
      <c r="AT27" s="11">
        <f>IF(('OddsRatio_working_3-way'!X27=0),IF(Q27&gt;0,-Q27^(1/3),(-Q27)^(1/3)),'OddsRatio_working_3-way'!AN27-'OddsRatio_working_3-way'!R27/3)</f>
        <v>-0.25420265527162278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2.77</v>
      </c>
      <c r="B28" s="4">
        <f>IF('True_Odds_Calculator_3-way'!B29="","",'True_Odds_Calculator_3-way'!B29)</f>
        <v>3.08</v>
      </c>
      <c r="C28" s="4">
        <f>IF('True_Odds_Calculator_3-way'!C29="","",'True_Odds_Calculator_3-way'!C29)</f>
        <v>2.98</v>
      </c>
      <c r="D28" s="9">
        <f t="shared" si="13"/>
        <v>0.35371908373540106</v>
      </c>
      <c r="E28" s="9">
        <f t="shared" si="14"/>
        <v>0.31775253369436612</v>
      </c>
      <c r="F28" s="9">
        <f t="shared" si="15"/>
        <v>0.32852838257023298</v>
      </c>
      <c r="G28" s="9">
        <f t="shared" si="16"/>
        <v>1.0322611302464397</v>
      </c>
      <c r="H28" s="9">
        <f t="shared" si="17"/>
        <v>2.8271022005361979</v>
      </c>
      <c r="I28" s="9">
        <f t="shared" si="18"/>
        <v>3.1471031509125944</v>
      </c>
      <c r="J28" s="9">
        <f t="shared" si="19"/>
        <v>3.0438770378879498</v>
      </c>
      <c r="K28" s="11">
        <f t="shared" si="20"/>
        <v>0.36101083032490977</v>
      </c>
      <c r="L28" s="11">
        <f t="shared" si="21"/>
        <v>0.32467532467532467</v>
      </c>
      <c r="M28" s="11">
        <f t="shared" si="22"/>
        <v>0.33557046979865773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-0.28671805504117187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0.22930937209036698</v>
      </c>
      <c r="Q28" s="11">
        <f>2*'OddsRatio_working_3-way'!K28*'OddsRatio_working_3-way'!L28*'OddsRatio_working_3-way'!M28</f>
        <v>7.8665307749697072E-2</v>
      </c>
      <c r="R28" s="11">
        <f t="shared" si="23"/>
        <v>0</v>
      </c>
      <c r="S28" s="11">
        <f t="shared" si="24"/>
        <v>-0.79977304553575745</v>
      </c>
      <c r="T28" s="11">
        <f t="shared" si="25"/>
        <v>-0.2743646811443422</v>
      </c>
      <c r="U28" s="11">
        <f>'OddsRatio_working_3-way'!S28-'OddsRatio_working_3-way'!R28^2/3</f>
        <v>-0.79977304553575745</v>
      </c>
      <c r="V28" s="11">
        <f>'OddsRatio_working_3-way'!S28*'OddsRatio_working_3-way'!R28/3-2*'OddsRatio_working_3-way'!R28^3/27-'OddsRatio_working_3-way'!T28</f>
        <v>0.2743646811443422</v>
      </c>
      <c r="W28" s="11">
        <f>'OddsRatio_working_3-way'!V28^2+4*'OddsRatio_working_3-way'!U28^3/27</f>
        <v>-5.1133596826025141E-4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0.13764747929738563</v>
      </c>
      <c r="Y28" s="11">
        <f>IF('OddsRatio_working_3-way'!W28&gt;=0,IF('OddsRatio_working_3-way'!V28+SQRT('OddsRatio_working_3-way'!W28)&gt;0,0,PI()),ACOS('OddsRatio_working_3-way'!V28/(2*'OddsRatio_working_3-way'!X28)))</f>
        <v>8.2232688435782242E-2</v>
      </c>
      <c r="Z28" s="11">
        <f>'OddsRatio_working_3-way'!X28^(1/3)*COS('OddsRatio_working_3-way'!Y28/3)</f>
        <v>0.51613056512321986</v>
      </c>
      <c r="AA28" s="11">
        <f>'OddsRatio_working_3-way'!X28^(1/3)*COS(('OddsRatio_working_3-way'!Y28+2*PI())/3)</f>
        <v>-0.27032053421665958</v>
      </c>
      <c r="AB28" s="11">
        <f>'OddsRatio_working_3-way'!X28^(1/3)*COS(('OddsRatio_working_3-way'!Y28+4*PI())/3)</f>
        <v>-0.24581003090656042</v>
      </c>
      <c r="AC28" s="11">
        <f>'OddsRatio_working_3-way'!X28^(1/3)*SIN('OddsRatio_working_3-way'!Y28/3)</f>
        <v>1.4151145684059114E-2</v>
      </c>
      <c r="AD28" s="11">
        <f>'OddsRatio_working_3-way'!X28^(1/3)*SIN(('OddsRatio_working_3-way'!Y28+2*PI())/3)</f>
        <v>0.4399066082242975</v>
      </c>
      <c r="AE28" s="11">
        <f>'OddsRatio_working_3-way'!X28^(1/3)*SIN(('OddsRatio_working_3-way'!Y28+4*PI())/3)</f>
        <v>-0.45405775390835651</v>
      </c>
      <c r="AF28" s="11">
        <f>-'OddsRatio_working_3-way'!U28/(3*'OddsRatio_working_3-way'!X28^(1/3))*COS(('OddsRatio_working_3-way'!Y28)/3)</f>
        <v>0.51613056512321986</v>
      </c>
      <c r="AG28" s="11">
        <f>-'OddsRatio_working_3-way'!U28/(3*'OddsRatio_working_3-way'!X28^(1/3))*COS(('OddsRatio_working_3-way'!Y28+2*PI())/3)</f>
        <v>-0.27032053421665958</v>
      </c>
      <c r="AH28" s="11">
        <f>-'OddsRatio_working_3-way'!U28/(3*'OddsRatio_working_3-way'!X28^(1/3))*COS(('OddsRatio_working_3-way'!Y28+4*PI())/3)</f>
        <v>-0.24581003090656042</v>
      </c>
      <c r="AI28" s="11">
        <f>'OddsRatio_working_3-way'!U28/(3*'OddsRatio_working_3-way'!X28^(1/3))*SIN(('OddsRatio_working_3-way'!Y28)/3)</f>
        <v>-1.4151145684059114E-2</v>
      </c>
      <c r="AJ28" s="11">
        <f>'OddsRatio_working_3-way'!U28/(3*'OddsRatio_working_3-way'!X28^(1/3))*SIN(('OddsRatio_working_3-way'!Y28+2*PI())/3)</f>
        <v>-0.4399066082242975</v>
      </c>
      <c r="AK28" s="11">
        <f>'OddsRatio_working_3-way'!U28/(3*'OddsRatio_working_3-way'!X28^(1/3))*SIN(('OddsRatio_working_3-way'!Y28+4*PI())/3)</f>
        <v>0.45405775390835651</v>
      </c>
      <c r="AL28" s="11">
        <f>'OddsRatio_working_3-way'!Z28+'OddsRatio_working_3-way'!AF28</f>
        <v>1.0322611302464397</v>
      </c>
      <c r="AM28" s="11">
        <f>'OddsRatio_working_3-way'!AA28+'OddsRatio_working_3-way'!AG28</f>
        <v>-0.54064106843331916</v>
      </c>
      <c r="AN28" s="11">
        <f>'OddsRatio_working_3-way'!AB28+'OddsRatio_working_3-way'!AH28</f>
        <v>-0.49162006181312085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1.0322611302464397</v>
      </c>
      <c r="AS28" s="11">
        <f>IF(('OddsRatio_working_3-way'!X28=0),IF(Q28&gt;0,-Q28^(1/3),(-Q28)^(1/3)),'OddsRatio_working_3-way'!AM28-'OddsRatio_working_3-way'!R28/3)</f>
        <v>-0.54064106843331916</v>
      </c>
      <c r="AT28" s="11">
        <f>IF(('OddsRatio_working_3-way'!X28=0),IF(Q28&gt;0,-Q28^(1/3),(-Q28)^(1/3)),'OddsRatio_working_3-way'!AN28-'OddsRatio_working_3-way'!R28/3)</f>
        <v>-0.49162006181312085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2.37</v>
      </c>
      <c r="B29" s="4">
        <f>IF('True_Odds_Calculator_3-way'!B30="","",'True_Odds_Calculator_3-way'!B30)</f>
        <v>3.58</v>
      </c>
      <c r="C29" s="4">
        <f>IF('True_Odds_Calculator_3-way'!C30="","",'True_Odds_Calculator_3-way'!C30)</f>
        <v>3.12</v>
      </c>
      <c r="D29" s="9">
        <f t="shared" si="13"/>
        <v>0.41390694529943189</v>
      </c>
      <c r="E29" s="9">
        <f t="shared" si="14"/>
        <v>0.27272989077479826</v>
      </c>
      <c r="F29" s="9">
        <f t="shared" si="15"/>
        <v>0.31336316392576985</v>
      </c>
      <c r="G29" s="9">
        <f t="shared" si="16"/>
        <v>1.0335780886860615</v>
      </c>
      <c r="H29" s="9">
        <f t="shared" si="17"/>
        <v>2.4160019814999045</v>
      </c>
      <c r="I29" s="9">
        <f t="shared" si="18"/>
        <v>3.666631468810039</v>
      </c>
      <c r="J29" s="9">
        <f t="shared" si="19"/>
        <v>3.1911855480144506</v>
      </c>
      <c r="K29" s="11">
        <f t="shared" si="20"/>
        <v>0.42194092827004215</v>
      </c>
      <c r="L29" s="11">
        <f t="shared" si="21"/>
        <v>0.27932960893854747</v>
      </c>
      <c r="M29" s="11">
        <f t="shared" si="22"/>
        <v>0.32051282051282048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-0.28306760302375888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0.22929929761129814</v>
      </c>
      <c r="Q29" s="11">
        <f>2*'OddsRatio_working_3-way'!K29*'OddsRatio_working_3-way'!L29*'OddsRatio_working_3-way'!M29</f>
        <v>7.5551663133870878E-2</v>
      </c>
      <c r="R29" s="11">
        <f t="shared" si="23"/>
        <v>0</v>
      </c>
      <c r="S29" s="11">
        <f t="shared" si="24"/>
        <v>-0.81005136286137347</v>
      </c>
      <c r="T29" s="11">
        <f t="shared" si="25"/>
        <v>-0.26690324970720708</v>
      </c>
      <c r="U29" s="11">
        <f>'OddsRatio_working_3-way'!S29-'OddsRatio_working_3-way'!R29^2/3</f>
        <v>-0.81005136286137347</v>
      </c>
      <c r="V29" s="11">
        <f>'OddsRatio_working_3-way'!S29*'OddsRatio_working_3-way'!R29/3-2*'OddsRatio_working_3-way'!R29^3/27-'OddsRatio_working_3-way'!T29</f>
        <v>0.26690324970720708</v>
      </c>
      <c r="W29" s="11">
        <f>'OddsRatio_working_3-way'!V29^2+4*'OddsRatio_working_3-way'!U29^3/27</f>
        <v>-7.5096336558605065E-3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0.14030946008745121</v>
      </c>
      <c r="Y29" s="11">
        <f>IF('OddsRatio_working_3-way'!W29&gt;=0,IF('OddsRatio_working_3-way'!V29+SQRT('OddsRatio_working_3-way'!W29)&gt;0,0,PI()),ACOS('OddsRatio_working_3-way'!V29/(2*'OddsRatio_working_3-way'!X29)))</f>
        <v>0.31394242705588371</v>
      </c>
      <c r="Z29" s="11">
        <f>'OddsRatio_working_3-way'!X29^(1/3)*COS('OddsRatio_working_3-way'!Y29/3)</f>
        <v>0.51678904434303075</v>
      </c>
      <c r="AA29" s="11">
        <f>'OddsRatio_working_3-way'!X29^(1/3)*COS(('OddsRatio_working_3-way'!Y29+2*PI())/3)</f>
        <v>-0.30540147325969069</v>
      </c>
      <c r="AB29" s="11">
        <f>'OddsRatio_working_3-way'!X29^(1/3)*COS(('OddsRatio_working_3-way'!Y29+4*PI())/3)</f>
        <v>-0.21138757108334016</v>
      </c>
      <c r="AC29" s="11">
        <f>'OddsRatio_working_3-way'!X29^(1/3)*SIN('OddsRatio_working_3-way'!Y29/3)</f>
        <v>5.4278951729083251E-2</v>
      </c>
      <c r="AD29" s="11">
        <f>'OddsRatio_working_3-way'!X29^(1/3)*SIN(('OddsRatio_working_3-way'!Y29+2*PI())/3)</f>
        <v>0.42041296493400576</v>
      </c>
      <c r="AE29" s="11">
        <f>'OddsRatio_working_3-way'!X29^(1/3)*SIN(('OddsRatio_working_3-way'!Y29+4*PI())/3)</f>
        <v>-0.47469191666308891</v>
      </c>
      <c r="AF29" s="11">
        <f>-'OddsRatio_working_3-way'!U29/(3*'OddsRatio_working_3-way'!X29^(1/3))*COS(('OddsRatio_working_3-way'!Y29)/3)</f>
        <v>0.51678904434303075</v>
      </c>
      <c r="AG29" s="11">
        <f>-'OddsRatio_working_3-way'!U29/(3*'OddsRatio_working_3-way'!X29^(1/3))*COS(('OddsRatio_working_3-way'!Y29+2*PI())/3)</f>
        <v>-0.30540147325969069</v>
      </c>
      <c r="AH29" s="11">
        <f>-'OddsRatio_working_3-way'!U29/(3*'OddsRatio_working_3-way'!X29^(1/3))*COS(('OddsRatio_working_3-way'!Y29+4*PI())/3)</f>
        <v>-0.21138757108334016</v>
      </c>
      <c r="AI29" s="11">
        <f>'OddsRatio_working_3-way'!U29/(3*'OddsRatio_working_3-way'!X29^(1/3))*SIN(('OddsRatio_working_3-way'!Y29)/3)</f>
        <v>-5.4278951729083251E-2</v>
      </c>
      <c r="AJ29" s="11">
        <f>'OddsRatio_working_3-way'!U29/(3*'OddsRatio_working_3-way'!X29^(1/3))*SIN(('OddsRatio_working_3-way'!Y29+2*PI())/3)</f>
        <v>-0.42041296493400576</v>
      </c>
      <c r="AK29" s="11">
        <f>'OddsRatio_working_3-way'!U29/(3*'OddsRatio_working_3-way'!X29^(1/3))*SIN(('OddsRatio_working_3-way'!Y29+4*PI())/3)</f>
        <v>0.47469191666308891</v>
      </c>
      <c r="AL29" s="11">
        <f>'OddsRatio_working_3-way'!Z29+'OddsRatio_working_3-way'!AF29</f>
        <v>1.0335780886860615</v>
      </c>
      <c r="AM29" s="11">
        <f>'OddsRatio_working_3-way'!AA29+'OddsRatio_working_3-way'!AG29</f>
        <v>-0.61080294651938138</v>
      </c>
      <c r="AN29" s="11">
        <f>'OddsRatio_working_3-way'!AB29+'OddsRatio_working_3-way'!AH29</f>
        <v>-0.42277514216668033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1.0335780886860615</v>
      </c>
      <c r="AS29" s="11">
        <f>IF(('OddsRatio_working_3-way'!X29=0),IF(Q29&gt;0,-Q29^(1/3),(-Q29)^(1/3)),'OddsRatio_working_3-way'!AM29-'OddsRatio_working_3-way'!R29/3)</f>
        <v>-0.61080294651938138</v>
      </c>
      <c r="AT29" s="11">
        <f>IF(('OddsRatio_working_3-way'!X29=0),IF(Q29&gt;0,-Q29^(1/3),(-Q29)^(1/3)),'OddsRatio_working_3-way'!AN29-'OddsRatio_working_3-way'!R29/3)</f>
        <v>-0.42277514216668033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3.85</v>
      </c>
      <c r="B30" s="4">
        <f>IF('True_Odds_Calculator_3-way'!B31="","",'True_Odds_Calculator_3-way'!B31)</f>
        <v>3.38</v>
      </c>
      <c r="C30" s="4">
        <f>IF('True_Odds_Calculator_3-way'!C31="","",'True_Odds_Calculator_3-way'!C31)</f>
        <v>2.14</v>
      </c>
      <c r="D30" s="9">
        <f t="shared" si="13"/>
        <v>0.25298668736389451</v>
      </c>
      <c r="E30" s="9">
        <f t="shared" si="14"/>
        <v>0.28853134539063768</v>
      </c>
      <c r="F30" s="9">
        <f t="shared" si="15"/>
        <v>0.45848196724546758</v>
      </c>
      <c r="G30" s="9">
        <f t="shared" si="16"/>
        <v>1.0360621619637451</v>
      </c>
      <c r="H30" s="9">
        <f t="shared" si="17"/>
        <v>3.9527771615966736</v>
      </c>
      <c r="I30" s="9">
        <f t="shared" si="18"/>
        <v>3.4658279454737126</v>
      </c>
      <c r="J30" s="9">
        <f t="shared" si="19"/>
        <v>2.1811108646386694</v>
      </c>
      <c r="K30" s="11">
        <f t="shared" si="20"/>
        <v>0.25974025974025972</v>
      </c>
      <c r="L30" s="11">
        <f t="shared" si="21"/>
        <v>0.29585798816568049</v>
      </c>
      <c r="M30" s="11">
        <f t="shared" si="22"/>
        <v>0.46728971962616822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-0.2776741590544608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0.22874321939742501</v>
      </c>
      <c r="Q30" s="11">
        <f>2*'OddsRatio_working_3-way'!K30*'OddsRatio_working_3-way'!L30*'OddsRatio_working_3-way'!M30</f>
        <v>7.1818907189144424E-2</v>
      </c>
      <c r="R30" s="11">
        <f t="shared" si="23"/>
        <v>0</v>
      </c>
      <c r="S30" s="11">
        <f t="shared" si="24"/>
        <v>-0.8237828834211437</v>
      </c>
      <c r="T30" s="11">
        <f t="shared" si="25"/>
        <v>-0.25864454738497444</v>
      </c>
      <c r="U30" s="11">
        <f>'OddsRatio_working_3-way'!S30-'OddsRatio_working_3-way'!R30^2/3</f>
        <v>-0.8237828834211437</v>
      </c>
      <c r="V30" s="11">
        <f>'OddsRatio_working_3-way'!S30*'OddsRatio_working_3-way'!R30/3-2*'OddsRatio_working_3-way'!R30^3/27-'OddsRatio_working_3-way'!T30</f>
        <v>0.25864454738497444</v>
      </c>
      <c r="W30" s="11">
        <f>'OddsRatio_working_3-way'!V30^2+4*'OddsRatio_working_3-way'!U30^3/27</f>
        <v>-1.5922863245820457E-2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0.1438922036958559</v>
      </c>
      <c r="Y30" s="11">
        <f>IF('OddsRatio_working_3-way'!W30&gt;=0,IF('OddsRatio_working_3-way'!V30+SQRT('OddsRatio_working_3-way'!W30)&gt;0,0,PI()),ACOS('OddsRatio_working_3-way'!V30/(2*'OddsRatio_working_3-way'!X30)))</f>
        <v>0.45389945564669687</v>
      </c>
      <c r="Z30" s="11">
        <f>'OddsRatio_working_3-way'!X30^(1/3)*COS('OddsRatio_working_3-way'!Y30/3)</f>
        <v>0.51803108098187256</v>
      </c>
      <c r="AA30" s="11">
        <f>'OddsRatio_working_3-way'!X30^(1/3)*COS(('OddsRatio_working_3-way'!Y30+2*PI())/3)</f>
        <v>-0.32741561510968503</v>
      </c>
      <c r="AB30" s="11">
        <f>'OddsRatio_working_3-way'!X30^(1/3)*COS(('OddsRatio_working_3-way'!Y30+4*PI())/3)</f>
        <v>-0.19061546587218739</v>
      </c>
      <c r="AC30" s="11">
        <f>'OddsRatio_working_3-way'!X30^(1/3)*SIN('OddsRatio_working_3-way'!Y30/3)</f>
        <v>7.8981602987450189E-2</v>
      </c>
      <c r="AD30" s="11">
        <f>'OddsRatio_working_3-way'!X30^(1/3)*SIN(('OddsRatio_working_3-way'!Y30+2*PI())/3)</f>
        <v>0.4091372745864903</v>
      </c>
      <c r="AE30" s="11">
        <f>'OddsRatio_working_3-way'!X30^(1/3)*SIN(('OddsRatio_working_3-way'!Y30+4*PI())/3)</f>
        <v>-0.48811887757394051</v>
      </c>
      <c r="AF30" s="11">
        <f>-'OddsRatio_working_3-way'!U30/(3*'OddsRatio_working_3-way'!X30^(1/3))*COS(('OddsRatio_working_3-way'!Y30)/3)</f>
        <v>0.51803108098187256</v>
      </c>
      <c r="AG30" s="11">
        <f>-'OddsRatio_working_3-way'!U30/(3*'OddsRatio_working_3-way'!X30^(1/3))*COS(('OddsRatio_working_3-way'!Y30+2*PI())/3)</f>
        <v>-0.32741561510968503</v>
      </c>
      <c r="AH30" s="11">
        <f>-'OddsRatio_working_3-way'!U30/(3*'OddsRatio_working_3-way'!X30^(1/3))*COS(('OddsRatio_working_3-way'!Y30+4*PI())/3)</f>
        <v>-0.19061546587218739</v>
      </c>
      <c r="AI30" s="11">
        <f>'OddsRatio_working_3-way'!U30/(3*'OddsRatio_working_3-way'!X30^(1/3))*SIN(('OddsRatio_working_3-way'!Y30)/3)</f>
        <v>-7.8981602987450189E-2</v>
      </c>
      <c r="AJ30" s="11">
        <f>'OddsRatio_working_3-way'!U30/(3*'OddsRatio_working_3-way'!X30^(1/3))*SIN(('OddsRatio_working_3-way'!Y30+2*PI())/3)</f>
        <v>-0.4091372745864903</v>
      </c>
      <c r="AK30" s="11">
        <f>'OddsRatio_working_3-way'!U30/(3*'OddsRatio_working_3-way'!X30^(1/3))*SIN(('OddsRatio_working_3-way'!Y30+4*PI())/3)</f>
        <v>0.48811887757394051</v>
      </c>
      <c r="AL30" s="11">
        <f>'OddsRatio_working_3-way'!Z30+'OddsRatio_working_3-way'!AF30</f>
        <v>1.0360621619637451</v>
      </c>
      <c r="AM30" s="11">
        <f>'OddsRatio_working_3-way'!AA30+'OddsRatio_working_3-way'!AG30</f>
        <v>-0.65483123021937006</v>
      </c>
      <c r="AN30" s="11">
        <f>'OddsRatio_working_3-way'!AB30+'OddsRatio_working_3-way'!AH30</f>
        <v>-0.38123093174437478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1.0360621619637451</v>
      </c>
      <c r="AS30" s="11">
        <f>IF(('OddsRatio_working_3-way'!X30=0),IF(Q30&gt;0,-Q30^(1/3),(-Q30)^(1/3)),'OddsRatio_working_3-way'!AM30-'OddsRatio_working_3-way'!R30/3)</f>
        <v>-0.65483123021937006</v>
      </c>
      <c r="AT30" s="11">
        <f>IF(('OddsRatio_working_3-way'!X30=0),IF(Q30&gt;0,-Q30^(1/3),(-Q30)^(1/3)),'OddsRatio_working_3-way'!AN30-'OddsRatio_working_3-way'!R30/3)</f>
        <v>-0.38123093174437478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18.96</v>
      </c>
      <c r="B31" s="4">
        <f>IF('True_Odds_Calculator_3-way'!B32="","",'True_Odds_Calculator_3-way'!B32)</f>
        <v>7.94</v>
      </c>
      <c r="C31" s="4">
        <f>IF('True_Odds_Calculator_3-way'!C32="","",'True_Odds_Calculator_3-way'!C32)</f>
        <v>1.18</v>
      </c>
      <c r="D31" s="9">
        <f t="shared" si="13"/>
        <v>4.8383554318488543E-2</v>
      </c>
      <c r="E31" s="9">
        <f t="shared" si="14"/>
        <v>0.11627819061238803</v>
      </c>
      <c r="F31" s="9">
        <f t="shared" si="15"/>
        <v>0.83533825506912351</v>
      </c>
      <c r="G31" s="9">
        <f t="shared" si="16"/>
        <v>1.095110233832767</v>
      </c>
      <c r="H31" s="9">
        <f t="shared" si="17"/>
        <v>20.668179799636494</v>
      </c>
      <c r="I31" s="9">
        <f t="shared" si="18"/>
        <v>8.6000650227994004</v>
      </c>
      <c r="J31" s="9">
        <f t="shared" si="19"/>
        <v>1.1971198420898979</v>
      </c>
      <c r="K31" s="11">
        <f t="shared" si="20"/>
        <v>5.2742616033755269E-2</v>
      </c>
      <c r="L31" s="11">
        <f t="shared" si="21"/>
        <v>0.12594458438287154</v>
      </c>
      <c r="M31" s="11">
        <f t="shared" si="22"/>
        <v>0.84745762711864414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-0.12629828843984892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0.14118439249098988</v>
      </c>
      <c r="Q31" s="11">
        <f>2*'OddsRatio_working_3-way'!K31*'OddsRatio_working_3-way'!L31*'OddsRatio_working_3-way'!M31</f>
        <v>1.1258723484129974E-2</v>
      </c>
      <c r="R31" s="11">
        <f t="shared" si="23"/>
        <v>0</v>
      </c>
      <c r="S31" s="11">
        <f t="shared" si="24"/>
        <v>-1.117864653868454</v>
      </c>
      <c r="T31" s="11">
        <f t="shared" si="25"/>
        <v>-8.9143911791742747E-2</v>
      </c>
      <c r="U31" s="11">
        <f>'OddsRatio_working_3-way'!S31-'OddsRatio_working_3-way'!R31^2/3</f>
        <v>-1.117864653868454</v>
      </c>
      <c r="V31" s="11">
        <f>'OddsRatio_working_3-way'!S31*'OddsRatio_working_3-way'!R31/3-2*'OddsRatio_working_3-way'!R31^3/27-'OddsRatio_working_3-way'!T31</f>
        <v>8.9143911791742747E-2</v>
      </c>
      <c r="W31" s="11">
        <f>'OddsRatio_working_3-way'!V31^2+4*'OddsRatio_working_3-way'!U31^3/27</f>
        <v>-0.19900263355396863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0.22745838661363019</v>
      </c>
      <c r="Y31" s="11">
        <f>IF('OddsRatio_working_3-way'!W31&gt;=0,IF('OddsRatio_working_3-way'!V31+SQRT('OddsRatio_working_3-way'!W31)&gt;0,0,PI()),ACOS('OddsRatio_working_3-way'!V31/(2*'OddsRatio_working_3-way'!X31)))</f>
        <v>1.3735635314244559</v>
      </c>
      <c r="Z31" s="11">
        <f>'OddsRatio_working_3-way'!X31^(1/3)*COS('OddsRatio_working_3-way'!Y31/3)</f>
        <v>0.54755511691638359</v>
      </c>
      <c r="AA31" s="11">
        <f>'OddsRatio_working_3-way'!X31^(1/3)*COS(('OddsRatio_working_3-way'!Y31+2*PI())/3)</f>
        <v>-0.50745192359294</v>
      </c>
      <c r="AB31" s="11">
        <f>'OddsRatio_working_3-way'!X31^(1/3)*COS(('OddsRatio_working_3-way'!Y31+4*PI())/3)</f>
        <v>-4.010319332344349E-2</v>
      </c>
      <c r="AC31" s="11">
        <f>'OddsRatio_working_3-way'!X31^(1/3)*SIN('OddsRatio_working_3-way'!Y31/3)</f>
        <v>0.26982391522652366</v>
      </c>
      <c r="AD31" s="11">
        <f>'OddsRatio_working_3-way'!X31^(1/3)*SIN(('OddsRatio_working_3-way'!Y31+2*PI())/3)</f>
        <v>0.33928468360848485</v>
      </c>
      <c r="AE31" s="11">
        <f>'OddsRatio_working_3-way'!X31^(1/3)*SIN(('OddsRatio_working_3-way'!Y31+4*PI())/3)</f>
        <v>-0.60910859883500845</v>
      </c>
      <c r="AF31" s="11">
        <f>-'OddsRatio_working_3-way'!U31/(3*'OddsRatio_working_3-way'!X31^(1/3))*COS(('OddsRatio_working_3-way'!Y31)/3)</f>
        <v>0.54755511691638348</v>
      </c>
      <c r="AG31" s="11">
        <f>-'OddsRatio_working_3-way'!U31/(3*'OddsRatio_working_3-way'!X31^(1/3))*COS(('OddsRatio_working_3-way'!Y31+2*PI())/3)</f>
        <v>-0.50745192359293989</v>
      </c>
      <c r="AH31" s="11">
        <f>-'OddsRatio_working_3-way'!U31/(3*'OddsRatio_working_3-way'!X31^(1/3))*COS(('OddsRatio_working_3-way'!Y31+4*PI())/3)</f>
        <v>-4.0103193323443483E-2</v>
      </c>
      <c r="AI31" s="11">
        <f>'OddsRatio_working_3-way'!U31/(3*'OddsRatio_working_3-way'!X31^(1/3))*SIN(('OddsRatio_working_3-way'!Y31)/3)</f>
        <v>-0.26982391522652366</v>
      </c>
      <c r="AJ31" s="11">
        <f>'OddsRatio_working_3-way'!U31/(3*'OddsRatio_working_3-way'!X31^(1/3))*SIN(('OddsRatio_working_3-way'!Y31+2*PI())/3)</f>
        <v>-0.33928468360848479</v>
      </c>
      <c r="AK31" s="11">
        <f>'OddsRatio_working_3-way'!U31/(3*'OddsRatio_working_3-way'!X31^(1/3))*SIN(('OddsRatio_working_3-way'!Y31+4*PI())/3)</f>
        <v>0.60910859883500834</v>
      </c>
      <c r="AL31" s="11">
        <f>'OddsRatio_working_3-way'!Z31+'OddsRatio_working_3-way'!AF31</f>
        <v>1.095110233832767</v>
      </c>
      <c r="AM31" s="11">
        <f>'OddsRatio_working_3-way'!AA31+'OddsRatio_working_3-way'!AG31</f>
        <v>-1.01490384718588</v>
      </c>
      <c r="AN31" s="11">
        <f>'OddsRatio_working_3-way'!AB31+'OddsRatio_working_3-way'!AH31</f>
        <v>-8.0206386646886979E-2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1.095110233832767</v>
      </c>
      <c r="AS31" s="11">
        <f>IF(('OddsRatio_working_3-way'!X31=0),IF(Q31&gt;0,-Q31^(1/3),(-Q31)^(1/3)),'OddsRatio_working_3-way'!AM31-'OddsRatio_working_3-way'!R31/3)</f>
        <v>-1.01490384718588</v>
      </c>
      <c r="AT31" s="11">
        <f>IF(('OddsRatio_working_3-way'!X31=0),IF(Q31&gt;0,-Q31^(1/3),(-Q31)^(1/3)),'OddsRatio_working_3-way'!AN31-'OddsRatio_working_3-way'!R31/3)</f>
        <v>-8.0206386646886979E-2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3.56</v>
      </c>
      <c r="B32" s="4">
        <f>IF('True_Odds_Calculator_3-way'!B33="","",'True_Odds_Calculator_3-way'!B33)</f>
        <v>3.35</v>
      </c>
      <c r="C32" s="4">
        <f>IF('True_Odds_Calculator_3-way'!C33="","",'True_Odds_Calculator_3-way'!C33)</f>
        <v>2.23</v>
      </c>
      <c r="D32" s="9">
        <f t="shared" si="13"/>
        <v>0.27238772340421818</v>
      </c>
      <c r="E32" s="9">
        <f t="shared" si="14"/>
        <v>0.28967770024001516</v>
      </c>
      <c r="F32" s="9">
        <f t="shared" si="15"/>
        <v>0.43793457635576671</v>
      </c>
      <c r="G32" s="9">
        <f t="shared" si="16"/>
        <v>1.0434521130140837</v>
      </c>
      <c r="H32" s="9">
        <f t="shared" si="17"/>
        <v>3.6712374093160545</v>
      </c>
      <c r="I32" s="9">
        <f t="shared" si="18"/>
        <v>3.452112465583097</v>
      </c>
      <c r="J32" s="9">
        <f t="shared" si="19"/>
        <v>2.2834460990073229</v>
      </c>
      <c r="K32" s="11">
        <f t="shared" si="20"/>
        <v>0.2808988764044944</v>
      </c>
      <c r="L32" s="11">
        <f t="shared" si="21"/>
        <v>0.29850746268656714</v>
      </c>
      <c r="M32" s="11">
        <f t="shared" si="22"/>
        <v>0.44843049327354262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-0.27823596784054738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0.23087063799258362</v>
      </c>
      <c r="Q32" s="11">
        <f>2*'OddsRatio_working_3-way'!K32*'OddsRatio_working_3-way'!L32*'OddsRatio_working_3-way'!M32</f>
        <v>7.5202162212567938E-2</v>
      </c>
      <c r="R32" s="11">
        <f t="shared" si="23"/>
        <v>0</v>
      </c>
      <c r="S32" s="11">
        <f t="shared" si="24"/>
        <v>-0.82976561148590222</v>
      </c>
      <c r="T32" s="11">
        <f t="shared" si="25"/>
        <v>-0.27028195813873029</v>
      </c>
      <c r="U32" s="11">
        <f>'OddsRatio_working_3-way'!S32-'OddsRatio_working_3-way'!R32^2/3</f>
        <v>-0.82976561148590222</v>
      </c>
      <c r="V32" s="11">
        <f>'OddsRatio_working_3-way'!S32*'OddsRatio_working_3-way'!R32/3-2*'OddsRatio_working_3-way'!R32^3/27-'OddsRatio_working_3-way'!T32</f>
        <v>0.27028195813873029</v>
      </c>
      <c r="W32" s="11">
        <f>'OddsRatio_working_3-way'!V32^2+4*'OddsRatio_working_3-way'!U32^3/27</f>
        <v>-1.1585103999596821E-2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0.14546257327479736</v>
      </c>
      <c r="Y32" s="11">
        <f>IF('OddsRatio_working_3-way'!W32&gt;=0,IF('OddsRatio_working_3-way'!V32+SQRT('OddsRatio_working_3-way'!W32)&gt;0,0,PI()),ACOS('OddsRatio_working_3-way'!V32/(2*'OddsRatio_working_3-way'!X32)))</f>
        <v>0.3789787438302421</v>
      </c>
      <c r="Z32" s="11">
        <f>'OddsRatio_working_3-way'!X32^(1/3)*COS('OddsRatio_working_3-way'!Y32/3)</f>
        <v>0.52172605650704185</v>
      </c>
      <c r="AA32" s="11">
        <f>'OddsRatio_working_3-way'!X32^(1/3)*COS(('OddsRatio_working_3-way'!Y32+2*PI())/3)</f>
        <v>-0.31824633891684645</v>
      </c>
      <c r="AB32" s="11">
        <f>'OddsRatio_working_3-way'!X32^(1/3)*COS(('OddsRatio_working_3-way'!Y32+4*PI())/3)</f>
        <v>-0.20347971759019559</v>
      </c>
      <c r="AC32" s="11">
        <f>'OddsRatio_working_3-way'!X32^(1/3)*SIN('OddsRatio_working_3-way'!Y32/3)</f>
        <v>6.6260539716925956E-2</v>
      </c>
      <c r="AD32" s="11">
        <f>'OddsRatio_working_3-way'!X32^(1/3)*SIN(('OddsRatio_working_3-way'!Y32+2*PI())/3)</f>
        <v>0.41869774889291095</v>
      </c>
      <c r="AE32" s="11">
        <f>'OddsRatio_working_3-way'!X32^(1/3)*SIN(('OddsRatio_working_3-way'!Y32+4*PI())/3)</f>
        <v>-0.4849582886098367</v>
      </c>
      <c r="AF32" s="11">
        <f>-'OddsRatio_working_3-way'!U32/(3*'OddsRatio_working_3-way'!X32^(1/3))*COS(('OddsRatio_working_3-way'!Y32)/3)</f>
        <v>0.52172605650704185</v>
      </c>
      <c r="AG32" s="11">
        <f>-'OddsRatio_working_3-way'!U32/(3*'OddsRatio_working_3-way'!X32^(1/3))*COS(('OddsRatio_working_3-way'!Y32+2*PI())/3)</f>
        <v>-0.31824633891684645</v>
      </c>
      <c r="AH32" s="11">
        <f>-'OddsRatio_working_3-way'!U32/(3*'OddsRatio_working_3-way'!X32^(1/3))*COS(('OddsRatio_working_3-way'!Y32+4*PI())/3)</f>
        <v>-0.20347971759019559</v>
      </c>
      <c r="AI32" s="11">
        <f>'OddsRatio_working_3-way'!U32/(3*'OddsRatio_working_3-way'!X32^(1/3))*SIN(('OddsRatio_working_3-way'!Y32)/3)</f>
        <v>-6.6260539716925956E-2</v>
      </c>
      <c r="AJ32" s="11">
        <f>'OddsRatio_working_3-way'!U32/(3*'OddsRatio_working_3-way'!X32^(1/3))*SIN(('OddsRatio_working_3-way'!Y32+2*PI())/3)</f>
        <v>-0.41869774889291095</v>
      </c>
      <c r="AK32" s="11">
        <f>'OddsRatio_working_3-way'!U32/(3*'OddsRatio_working_3-way'!X32^(1/3))*SIN(('OddsRatio_working_3-way'!Y32+4*PI())/3)</f>
        <v>0.4849582886098367</v>
      </c>
      <c r="AL32" s="11">
        <f>'OddsRatio_working_3-way'!Z32+'OddsRatio_working_3-way'!AF32</f>
        <v>1.0434521130140837</v>
      </c>
      <c r="AM32" s="11">
        <f>'OddsRatio_working_3-way'!AA32+'OddsRatio_working_3-way'!AG32</f>
        <v>-0.6364926778336929</v>
      </c>
      <c r="AN32" s="11">
        <f>'OddsRatio_working_3-way'!AB32+'OddsRatio_working_3-way'!AH32</f>
        <v>-0.40695943518039118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1.0434521130140837</v>
      </c>
      <c r="AS32" s="11">
        <f>IF(('OddsRatio_working_3-way'!X32=0),IF(Q32&gt;0,-Q32^(1/3),(-Q32)^(1/3)),'OddsRatio_working_3-way'!AM32-'OddsRatio_working_3-way'!R32/3)</f>
        <v>-0.6364926778336929</v>
      </c>
      <c r="AT32" s="11">
        <f>IF(('OddsRatio_working_3-way'!X32=0),IF(Q32&gt;0,-Q32^(1/3),(-Q32)^(1/3)),'OddsRatio_working_3-way'!AN32-'OddsRatio_working_3-way'!R32/3)</f>
        <v>-0.40695943518039118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4.0999999999999996</v>
      </c>
      <c r="B33" s="4">
        <f>IF('True_Odds_Calculator_3-way'!B34="","",'True_Odds_Calculator_3-way'!B34)</f>
        <v>3.28</v>
      </c>
      <c r="C33" s="4">
        <f>IF('True_Odds_Calculator_3-way'!C34="","",'True_Odds_Calculator_3-way'!C34)</f>
        <v>2.08</v>
      </c>
      <c r="D33" s="9">
        <f t="shared" si="13"/>
        <v>0.23550949896271325</v>
      </c>
      <c r="E33" s="9">
        <f t="shared" si="14"/>
        <v>0.29520609571754602</v>
      </c>
      <c r="F33" s="9">
        <f t="shared" si="15"/>
        <v>0.46928440531974047</v>
      </c>
      <c r="G33" s="9">
        <f t="shared" si="16"/>
        <v>1.0471333009091506</v>
      </c>
      <c r="H33" s="9">
        <f t="shared" si="17"/>
        <v>4.2461132328183657</v>
      </c>
      <c r="I33" s="9">
        <f t="shared" si="18"/>
        <v>3.3874639260728636</v>
      </c>
      <c r="J33" s="9">
        <f t="shared" si="19"/>
        <v>2.1309039649818828</v>
      </c>
      <c r="K33" s="11">
        <f t="shared" si="20"/>
        <v>0.24390243902439027</v>
      </c>
      <c r="L33" s="11">
        <f t="shared" si="21"/>
        <v>0.3048780487804878</v>
      </c>
      <c r="M33" s="11">
        <f t="shared" si="22"/>
        <v>0.48076923076923073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-0.27289731386994898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0.23094655196082919</v>
      </c>
      <c r="Q33" s="11">
        <f>2*'OddsRatio_working_3-way'!K33*'OddsRatio_working_3-way'!L33*'OddsRatio_working_3-way'!M33</f>
        <v>7.1500480483228851E-2</v>
      </c>
      <c r="R33" s="11">
        <f t="shared" si="23"/>
        <v>0</v>
      </c>
      <c r="S33" s="11">
        <f t="shared" si="24"/>
        <v>-0.8462763839107933</v>
      </c>
      <c r="T33" s="11">
        <f t="shared" si="25"/>
        <v>-0.26200507241820226</v>
      </c>
      <c r="U33" s="11">
        <f>'OddsRatio_working_3-way'!S33-'OddsRatio_working_3-way'!R33^2/3</f>
        <v>-0.8462763839107933</v>
      </c>
      <c r="V33" s="11">
        <f>'OddsRatio_working_3-way'!S33*'OddsRatio_working_3-way'!R33/3-2*'OddsRatio_working_3-way'!R33^3/27-'OddsRatio_working_3-way'!T33</f>
        <v>0.26200507241820226</v>
      </c>
      <c r="W33" s="11">
        <f>'OddsRatio_working_3-way'!V33^2+4*'OddsRatio_working_3-way'!U33^3/27</f>
        <v>-2.1144359368660923E-2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0.14982574657041453</v>
      </c>
      <c r="Y33" s="11">
        <f>IF('OddsRatio_working_3-way'!W33&gt;=0,IF('OddsRatio_working_3-way'!V33+SQRT('OddsRatio_working_3-way'!W33)&gt;0,0,PI()),ACOS('OddsRatio_working_3-way'!V33/(2*'OddsRatio_working_3-way'!X33)))</f>
        <v>0.50666858384774471</v>
      </c>
      <c r="Z33" s="11">
        <f>'OddsRatio_working_3-way'!X33^(1/3)*COS('OddsRatio_working_3-way'!Y33/3)</f>
        <v>0.5235666504545754</v>
      </c>
      <c r="AA33" s="11">
        <f>'OddsRatio_working_3-way'!X33^(1/3)*COS(('OddsRatio_working_3-way'!Y33+2*PI())/3)</f>
        <v>-0.33909805782419133</v>
      </c>
      <c r="AB33" s="11">
        <f>'OddsRatio_working_3-way'!X33^(1/3)*COS(('OddsRatio_working_3-way'!Y33+4*PI())/3)</f>
        <v>-0.18446859263038395</v>
      </c>
      <c r="AC33" s="11">
        <f>'OddsRatio_working_3-way'!X33^(1/3)*SIN('OddsRatio_working_3-way'!Y33/3)</f>
        <v>8.9275363354292536E-2</v>
      </c>
      <c r="AD33" s="11">
        <f>'OddsRatio_working_3-way'!X33^(1/3)*SIN(('OddsRatio_working_3-way'!Y33+2*PI())/3)</f>
        <v>0.40878433819084342</v>
      </c>
      <c r="AE33" s="11">
        <f>'OddsRatio_working_3-way'!X33^(1/3)*SIN(('OddsRatio_working_3-way'!Y33+4*PI())/3)</f>
        <v>-0.49805970154513601</v>
      </c>
      <c r="AF33" s="11">
        <f>-'OddsRatio_working_3-way'!U33/(3*'OddsRatio_working_3-way'!X33^(1/3))*COS(('OddsRatio_working_3-way'!Y33)/3)</f>
        <v>0.52356665045457529</v>
      </c>
      <c r="AG33" s="11">
        <f>-'OddsRatio_working_3-way'!U33/(3*'OddsRatio_working_3-way'!X33^(1/3))*COS(('OddsRatio_working_3-way'!Y33+2*PI())/3)</f>
        <v>-0.33909805782419128</v>
      </c>
      <c r="AH33" s="11">
        <f>-'OddsRatio_working_3-way'!U33/(3*'OddsRatio_working_3-way'!X33^(1/3))*COS(('OddsRatio_working_3-way'!Y33+4*PI())/3)</f>
        <v>-0.1844685926303839</v>
      </c>
      <c r="AI33" s="11">
        <f>'OddsRatio_working_3-way'!U33/(3*'OddsRatio_working_3-way'!X33^(1/3))*SIN(('OddsRatio_working_3-way'!Y33)/3)</f>
        <v>-8.9275363354292522E-2</v>
      </c>
      <c r="AJ33" s="11">
        <f>'OddsRatio_working_3-way'!U33/(3*'OddsRatio_working_3-way'!X33^(1/3))*SIN(('OddsRatio_working_3-way'!Y33+2*PI())/3)</f>
        <v>-0.40878433819084337</v>
      </c>
      <c r="AK33" s="11">
        <f>'OddsRatio_working_3-way'!U33/(3*'OddsRatio_working_3-way'!X33^(1/3))*SIN(('OddsRatio_working_3-way'!Y33+4*PI())/3)</f>
        <v>0.4980597015451359</v>
      </c>
      <c r="AL33" s="11">
        <f>'OddsRatio_working_3-way'!Z33+'OddsRatio_working_3-way'!AF33</f>
        <v>1.0471333009091506</v>
      </c>
      <c r="AM33" s="11">
        <f>'OddsRatio_working_3-way'!AA33+'OddsRatio_working_3-way'!AG33</f>
        <v>-0.67819611564838267</v>
      </c>
      <c r="AN33" s="11">
        <f>'OddsRatio_working_3-way'!AB33+'OddsRatio_working_3-way'!AH33</f>
        <v>-0.36893718526076785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1.0471333009091506</v>
      </c>
      <c r="AS33" s="11">
        <f>IF(('OddsRatio_working_3-way'!X33=0),IF(Q33&gt;0,-Q33^(1/3),(-Q33)^(1/3)),'OddsRatio_working_3-way'!AM33-'OddsRatio_working_3-way'!R33/3)</f>
        <v>-0.67819611564838267</v>
      </c>
      <c r="AT33" s="11">
        <f>IF(('OddsRatio_working_3-way'!X33=0),IF(Q33&gt;0,-Q33^(1/3),(-Q33)^(1/3)),'OddsRatio_working_3-way'!AN33-'OddsRatio_working_3-way'!R33/3)</f>
        <v>-0.36893718526076785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3.07</v>
      </c>
      <c r="B34" s="4">
        <f>IF('True_Odds_Calculator_3-way'!B35="","",'True_Odds_Calculator_3-way'!B35)</f>
        <v>3.26</v>
      </c>
      <c r="C34" s="4">
        <f>IF('True_Odds_Calculator_3-way'!C35="","",'True_Odds_Calculator_3-way'!C35)</f>
        <v>2.5299999999999998</v>
      </c>
      <c r="D34" s="9">
        <f t="shared" si="13"/>
        <v>0.31666492291278098</v>
      </c>
      <c r="E34" s="9">
        <f t="shared" si="14"/>
        <v>0.29797543376297486</v>
      </c>
      <c r="F34" s="9">
        <f t="shared" si="15"/>
        <v>0.38535964332424433</v>
      </c>
      <c r="G34" s="9">
        <f t="shared" si="16"/>
        <v>1.0424696261706696</v>
      </c>
      <c r="H34" s="9">
        <f t="shared" si="17"/>
        <v>3.1579121261732865</v>
      </c>
      <c r="I34" s="9">
        <f t="shared" si="18"/>
        <v>3.3559813551457127</v>
      </c>
      <c r="J34" s="9">
        <f t="shared" si="19"/>
        <v>2.5949785280411239</v>
      </c>
      <c r="K34" s="11">
        <f t="shared" si="20"/>
        <v>0.32573289902280134</v>
      </c>
      <c r="L34" s="11">
        <f t="shared" si="21"/>
        <v>0.30674846625766872</v>
      </c>
      <c r="M34" s="11">
        <f t="shared" si="22"/>
        <v>0.39525691699604748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-0.28267911221888964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0.23143078011998547</v>
      </c>
      <c r="Q34" s="11">
        <f>2*'OddsRatio_working_3-way'!K34*'OddsRatio_working_3-way'!L34*'OddsRatio_working_3-way'!M34</f>
        <v>7.8986614375421663E-2</v>
      </c>
      <c r="R34" s="11">
        <f t="shared" si="23"/>
        <v>0</v>
      </c>
      <c r="S34" s="11">
        <f t="shared" si="24"/>
        <v>-0.81870492058422573</v>
      </c>
      <c r="T34" s="11">
        <f t="shared" si="25"/>
        <v>-0.2794214746021248</v>
      </c>
      <c r="U34" s="11">
        <f>'OddsRatio_working_3-way'!S34-'OddsRatio_working_3-way'!R34^2/3</f>
        <v>-0.81870492058422573</v>
      </c>
      <c r="V34" s="11">
        <f>'OddsRatio_working_3-way'!S34*'OddsRatio_working_3-way'!R34/3-2*'OddsRatio_working_3-way'!R34^3/27-'OddsRatio_working_3-way'!T34</f>
        <v>0.2794214746021248</v>
      </c>
      <c r="W34" s="11">
        <f>'OddsRatio_working_3-way'!V34^2+4*'OddsRatio_working_3-way'!U34^3/27</f>
        <v>-3.2213713264123978E-3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0.14256378554461005</v>
      </c>
      <c r="Y34" s="11">
        <f>IF('OddsRatio_working_3-way'!W34&gt;=0,IF('OddsRatio_working_3-way'!V34+SQRT('OddsRatio_working_3-way'!W34)&gt;0,0,PI()),ACOS('OddsRatio_working_3-way'!V34/(2*'OddsRatio_working_3-way'!X34)))</f>
        <v>0.2003973121977618</v>
      </c>
      <c r="Z34" s="11">
        <f>'OddsRatio_working_3-way'!X34^(1/3)*COS('OddsRatio_working_3-way'!Y34/3)</f>
        <v>0.52123481308533492</v>
      </c>
      <c r="AA34" s="11">
        <f>'OddsRatio_working_3-way'!X34^(1/3)*COS(('OddsRatio_working_3-way'!Y34+2*PI())/3)</f>
        <v>-0.29081562448642112</v>
      </c>
      <c r="AB34" s="11">
        <f>'OddsRatio_working_3-way'!X34^(1/3)*COS(('OddsRatio_working_3-way'!Y34+4*PI())/3)</f>
        <v>-0.23041918859891394</v>
      </c>
      <c r="AC34" s="11">
        <f>'OddsRatio_working_3-way'!X34^(1/3)*SIN('OddsRatio_working_3-way'!Y34/3)</f>
        <v>3.4869898517746294E-2</v>
      </c>
      <c r="AD34" s="11">
        <f>'OddsRatio_working_3-way'!X34^(1/3)*SIN(('OddsRatio_working_3-way'!Y34+2*PI())/3)</f>
        <v>0.43396764020986045</v>
      </c>
      <c r="AE34" s="11">
        <f>'OddsRatio_working_3-way'!X34^(1/3)*SIN(('OddsRatio_working_3-way'!Y34+4*PI())/3)</f>
        <v>-0.4688375387276067</v>
      </c>
      <c r="AF34" s="11">
        <f>-'OddsRatio_working_3-way'!U34/(3*'OddsRatio_working_3-way'!X34^(1/3))*COS(('OddsRatio_working_3-way'!Y34)/3)</f>
        <v>0.52123481308533481</v>
      </c>
      <c r="AG34" s="11">
        <f>-'OddsRatio_working_3-way'!U34/(3*'OddsRatio_working_3-way'!X34^(1/3))*COS(('OddsRatio_working_3-way'!Y34+2*PI())/3)</f>
        <v>-0.29081562448642106</v>
      </c>
      <c r="AH34" s="11">
        <f>-'OddsRatio_working_3-way'!U34/(3*'OddsRatio_working_3-way'!X34^(1/3))*COS(('OddsRatio_working_3-way'!Y34+4*PI())/3)</f>
        <v>-0.23041918859891389</v>
      </c>
      <c r="AI34" s="11">
        <f>'OddsRatio_working_3-way'!U34/(3*'OddsRatio_working_3-way'!X34^(1/3))*SIN(('OddsRatio_working_3-way'!Y34)/3)</f>
        <v>-3.4869898517746287E-2</v>
      </c>
      <c r="AJ34" s="11">
        <f>'OddsRatio_working_3-way'!U34/(3*'OddsRatio_working_3-way'!X34^(1/3))*SIN(('OddsRatio_working_3-way'!Y34+2*PI())/3)</f>
        <v>-0.43396764020986039</v>
      </c>
      <c r="AK34" s="11">
        <f>'OddsRatio_working_3-way'!U34/(3*'OddsRatio_working_3-way'!X34^(1/3))*SIN(('OddsRatio_working_3-way'!Y34+4*PI())/3)</f>
        <v>0.46883753872760658</v>
      </c>
      <c r="AL34" s="11">
        <f>'OddsRatio_working_3-way'!Z34+'OddsRatio_working_3-way'!AF34</f>
        <v>1.0424696261706696</v>
      </c>
      <c r="AM34" s="11">
        <f>'OddsRatio_working_3-way'!AA34+'OddsRatio_working_3-way'!AG34</f>
        <v>-0.58163124897284213</v>
      </c>
      <c r="AN34" s="11">
        <f>'OddsRatio_working_3-way'!AB34+'OddsRatio_working_3-way'!AH34</f>
        <v>-0.46083837719782783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1.0424696261706696</v>
      </c>
      <c r="AS34" s="11">
        <f>IF(('OddsRatio_working_3-way'!X34=0),IF(Q34&gt;0,-Q34^(1/3),(-Q34)^(1/3)),'OddsRatio_working_3-way'!AM34-'OddsRatio_working_3-way'!R34/3)</f>
        <v>-0.58163124897284213</v>
      </c>
      <c r="AT34" s="11">
        <f>IF(('OddsRatio_working_3-way'!X34=0),IF(Q34&gt;0,-Q34^(1/3),(-Q34)^(1/3)),'OddsRatio_working_3-way'!AN34-'OddsRatio_working_3-way'!R34/3)</f>
        <v>-0.46083837719782783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4.2699999999999996</v>
      </c>
      <c r="B35" s="4">
        <f>IF('True_Odds_Calculator_3-way'!B36="","",'True_Odds_Calculator_3-way'!B36)</f>
        <v>3.55</v>
      </c>
      <c r="C35" s="4">
        <f>IF('True_Odds_Calculator_3-way'!C36="","",'True_Odds_Calculator_3-way'!C36)</f>
        <v>1.94</v>
      </c>
      <c r="D35" s="9">
        <f t="shared" si="13"/>
        <v>0.22534489955986714</v>
      </c>
      <c r="E35" s="9">
        <f t="shared" si="14"/>
        <v>0.27168523399560246</v>
      </c>
      <c r="F35" s="9">
        <f t="shared" si="15"/>
        <v>0.50296986644453046</v>
      </c>
      <c r="G35" s="9">
        <f t="shared" si="16"/>
        <v>1.0512666791888945</v>
      </c>
      <c r="H35" s="9">
        <f t="shared" si="17"/>
        <v>4.4376420409476856</v>
      </c>
      <c r="I35" s="9">
        <f t="shared" si="18"/>
        <v>3.6807300319316809</v>
      </c>
      <c r="J35" s="9">
        <f t="shared" si="19"/>
        <v>1.98819067843756</v>
      </c>
      <c r="K35" s="11">
        <f t="shared" si="20"/>
        <v>0.23419203747072601</v>
      </c>
      <c r="L35" s="11">
        <f t="shared" si="21"/>
        <v>0.28169014084507044</v>
      </c>
      <c r="M35" s="11">
        <f t="shared" si="22"/>
        <v>0.51546391752577325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-0.26653719851643232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0.22987340980138057</v>
      </c>
      <c r="Q35" s="11">
        <f>2*'OddsRatio_working_3-way'!K35*'OddsRatio_working_3-way'!L35*'OddsRatio_working_3-way'!M35</f>
        <v>6.8009884556621478E-2</v>
      </c>
      <c r="R35" s="11">
        <f t="shared" si="23"/>
        <v>0</v>
      </c>
      <c r="S35" s="11">
        <f t="shared" si="24"/>
        <v>-0.86244400811922173</v>
      </c>
      <c r="T35" s="11">
        <f t="shared" si="25"/>
        <v>-0.25516094914769877</v>
      </c>
      <c r="U35" s="11">
        <f>'OddsRatio_working_3-way'!S35-'OddsRatio_working_3-way'!R35^2/3</f>
        <v>-0.86244400811922173</v>
      </c>
      <c r="V35" s="11">
        <f>'OddsRatio_working_3-way'!S35*'OddsRatio_working_3-way'!R35/3-2*'OddsRatio_working_3-way'!R35^3/27-'OddsRatio_working_3-way'!T35</f>
        <v>0.25516094914769877</v>
      </c>
      <c r="W35" s="11">
        <f>'OddsRatio_working_3-way'!V35^2+4*'OddsRatio_working_3-way'!U35^3/27</f>
        <v>-2.9929066416221922E-2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0.15413969020516458</v>
      </c>
      <c r="Y35" s="11">
        <f>IF('OddsRatio_working_3-way'!W35&gt;=0,IF('OddsRatio_working_3-way'!V35+SQRT('OddsRatio_working_3-way'!W35)&gt;0,0,PI()),ACOS('OddsRatio_working_3-way'!V35/(2*'OddsRatio_working_3-way'!X35)))</f>
        <v>0.59581063965241965</v>
      </c>
      <c r="Z35" s="11">
        <f>'OddsRatio_working_3-way'!X35^(1/3)*COS('OddsRatio_working_3-way'!Y35/3)</f>
        <v>0.52563333959444725</v>
      </c>
      <c r="AA35" s="11">
        <f>'OddsRatio_working_3-way'!X35^(1/3)*COS(('OddsRatio_working_3-way'!Y35+2*PI())/3)</f>
        <v>-0.35443105873202357</v>
      </c>
      <c r="AB35" s="11">
        <f>'OddsRatio_working_3-way'!X35^(1/3)*COS(('OddsRatio_working_3-way'!Y35+4*PI())/3)</f>
        <v>-0.17120228086242378</v>
      </c>
      <c r="AC35" s="11">
        <f>'OddsRatio_working_3-way'!X35^(1/3)*SIN('OddsRatio_working_3-way'!Y35/3)</f>
        <v>0.10578718422629969</v>
      </c>
      <c r="AD35" s="11">
        <f>'OddsRatio_working_3-way'!X35^(1/3)*SIN(('OddsRatio_working_3-way'!Y35+2*PI())/3)</f>
        <v>0.4023182330516944</v>
      </c>
      <c r="AE35" s="11">
        <f>'OddsRatio_working_3-way'!X35^(1/3)*SIN(('OddsRatio_working_3-way'!Y35+4*PI())/3)</f>
        <v>-0.50810541727799396</v>
      </c>
      <c r="AF35" s="11">
        <f>-'OddsRatio_working_3-way'!U35/(3*'OddsRatio_working_3-way'!X35^(1/3))*COS(('OddsRatio_working_3-way'!Y35)/3)</f>
        <v>0.52563333959444725</v>
      </c>
      <c r="AG35" s="11">
        <f>-'OddsRatio_working_3-way'!U35/(3*'OddsRatio_working_3-way'!X35^(1/3))*COS(('OddsRatio_working_3-way'!Y35+2*PI())/3)</f>
        <v>-0.35443105873202357</v>
      </c>
      <c r="AH35" s="11">
        <f>-'OddsRatio_working_3-way'!U35/(3*'OddsRatio_working_3-way'!X35^(1/3))*COS(('OddsRatio_working_3-way'!Y35+4*PI())/3)</f>
        <v>-0.17120228086242378</v>
      </c>
      <c r="AI35" s="11">
        <f>'OddsRatio_working_3-way'!U35/(3*'OddsRatio_working_3-way'!X35^(1/3))*SIN(('OddsRatio_working_3-way'!Y35)/3)</f>
        <v>-0.10578718422629969</v>
      </c>
      <c r="AJ35" s="11">
        <f>'OddsRatio_working_3-way'!U35/(3*'OddsRatio_working_3-way'!X35^(1/3))*SIN(('OddsRatio_working_3-way'!Y35+2*PI())/3)</f>
        <v>-0.4023182330516944</v>
      </c>
      <c r="AK35" s="11">
        <f>'OddsRatio_working_3-way'!U35/(3*'OddsRatio_working_3-way'!X35^(1/3))*SIN(('OddsRatio_working_3-way'!Y35+4*PI())/3)</f>
        <v>0.50810541727799396</v>
      </c>
      <c r="AL35" s="11">
        <f>'OddsRatio_working_3-way'!Z35+'OddsRatio_working_3-way'!AF35</f>
        <v>1.0512666791888945</v>
      </c>
      <c r="AM35" s="11">
        <f>'OddsRatio_working_3-way'!AA35+'OddsRatio_working_3-way'!AG35</f>
        <v>-0.70886211746404715</v>
      </c>
      <c r="AN35" s="11">
        <f>'OddsRatio_working_3-way'!AB35+'OddsRatio_working_3-way'!AH35</f>
        <v>-0.34240456172484757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1.0512666791888945</v>
      </c>
      <c r="AS35" s="11">
        <f>IF(('OddsRatio_working_3-way'!X35=0),IF(Q35&gt;0,-Q35^(1/3),(-Q35)^(1/3)),'OddsRatio_working_3-way'!AM35-'OddsRatio_working_3-way'!R35/3)</f>
        <v>-0.70886211746404715</v>
      </c>
      <c r="AT35" s="11">
        <f>IF(('OddsRatio_working_3-way'!X35=0),IF(Q35&gt;0,-Q35^(1/3),(-Q35)^(1/3)),'OddsRatio_working_3-way'!AN35-'OddsRatio_working_3-way'!R35/3)</f>
        <v>-0.34240456172484757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6.08</v>
      </c>
      <c r="B36" s="4">
        <f>IF('True_Odds_Calculator_3-way'!B37="","",'True_Odds_Calculator_3-way'!B37)</f>
        <v>3.93</v>
      </c>
      <c r="C36" s="4">
        <f>IF('True_Odds_Calculator_3-way'!C37="","",'True_Odds_Calculator_3-way'!C37)</f>
        <v>1.63</v>
      </c>
      <c r="D36" s="9">
        <f t="shared" si="13"/>
        <v>0.15667607397755515</v>
      </c>
      <c r="E36" s="9">
        <f t="shared" si="14"/>
        <v>0.243633343649786</v>
      </c>
      <c r="F36" s="9">
        <f t="shared" si="15"/>
        <v>0.59969058237265882</v>
      </c>
      <c r="G36" s="9">
        <f t="shared" si="16"/>
        <v>1.0595660373682443</v>
      </c>
      <c r="H36" s="9">
        <f t="shared" si="17"/>
        <v>6.3825954698306804</v>
      </c>
      <c r="I36" s="9">
        <f t="shared" si="18"/>
        <v>4.1045284894889562</v>
      </c>
      <c r="J36" s="9">
        <f t="shared" si="19"/>
        <v>1.6675266035419938</v>
      </c>
      <c r="K36" s="11">
        <f t="shared" si="20"/>
        <v>0.16447368421052633</v>
      </c>
      <c r="L36" s="11">
        <f t="shared" si="21"/>
        <v>0.2544529262086514</v>
      </c>
      <c r="M36" s="11">
        <f t="shared" si="22"/>
        <v>0.61349693251533743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-0.24076211403796333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0.22183496957163673</v>
      </c>
      <c r="Q36" s="11">
        <f>2*'OddsRatio_working_3-way'!K36*'OddsRatio_working_3-way'!L36*'OddsRatio_working_3-way'!M36</f>
        <v>5.1350687400841831E-2</v>
      </c>
      <c r="R36" s="11">
        <f t="shared" si="23"/>
        <v>0</v>
      </c>
      <c r="S36" s="11">
        <f t="shared" si="24"/>
        <v>-0.92138653316799601</v>
      </c>
      <c r="T36" s="11">
        <f t="shared" si="25"/>
        <v>-0.21328391971481386</v>
      </c>
      <c r="U36" s="11">
        <f>'OddsRatio_working_3-way'!S36-'OddsRatio_working_3-way'!R36^2/3</f>
        <v>-0.92138653316799601</v>
      </c>
      <c r="V36" s="11">
        <f>'OddsRatio_working_3-way'!S36*'OddsRatio_working_3-way'!R36/3-2*'OddsRatio_working_3-way'!R36^3/27-'OddsRatio_working_3-way'!T36</f>
        <v>0.21328391971481386</v>
      </c>
      <c r="W36" s="11">
        <f>'OddsRatio_working_3-way'!V36^2+4*'OddsRatio_working_3-way'!U36^3/27</f>
        <v>-7.0393524215472E-2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0.17020836834919953</v>
      </c>
      <c r="Y36" s="11">
        <f>IF('OddsRatio_working_3-way'!W36&gt;=0,IF('OddsRatio_working_3-way'!V36+SQRT('OddsRatio_working_3-way'!W36)&gt;0,0,PI()),ACOS('OddsRatio_working_3-way'!V36/(2*'OddsRatio_working_3-way'!X36)))</f>
        <v>0.89369340254631136</v>
      </c>
      <c r="Z36" s="11">
        <f>'OddsRatio_working_3-way'!X36^(1/3)*COS('OddsRatio_working_3-way'!Y36/3)</f>
        <v>0.52978301868412214</v>
      </c>
      <c r="AA36" s="11">
        <f>'OddsRatio_working_3-way'!X36^(1/3)*COS(('OddsRatio_working_3-way'!Y36+2*PI())/3)</f>
        <v>-0.40576059085909694</v>
      </c>
      <c r="AB36" s="11">
        <f>'OddsRatio_working_3-way'!X36^(1/3)*COS(('OddsRatio_working_3-way'!Y36+4*PI())/3)</f>
        <v>-0.12402242782502515</v>
      </c>
      <c r="AC36" s="11">
        <f>'OddsRatio_working_3-way'!X36^(1/3)*SIN('OddsRatio_working_3-way'!Y36/3)</f>
        <v>0.16266160426871193</v>
      </c>
      <c r="AD36" s="11">
        <f>'OddsRatio_working_3-way'!X36^(1/3)*SIN(('OddsRatio_working_3-way'!Y36+2*PI())/3)</f>
        <v>0.37747475053969981</v>
      </c>
      <c r="AE36" s="11">
        <f>'OddsRatio_working_3-way'!X36^(1/3)*SIN(('OddsRatio_working_3-way'!Y36+4*PI())/3)</f>
        <v>-0.54013635480841182</v>
      </c>
      <c r="AF36" s="11">
        <f>-'OddsRatio_working_3-way'!U36/(3*'OddsRatio_working_3-way'!X36^(1/3))*COS(('OddsRatio_working_3-way'!Y36)/3)</f>
        <v>0.52978301868412214</v>
      </c>
      <c r="AG36" s="11">
        <f>-'OddsRatio_working_3-way'!U36/(3*'OddsRatio_working_3-way'!X36^(1/3))*COS(('OddsRatio_working_3-way'!Y36+2*PI())/3)</f>
        <v>-0.40576059085909688</v>
      </c>
      <c r="AH36" s="11">
        <f>-'OddsRatio_working_3-way'!U36/(3*'OddsRatio_working_3-way'!X36^(1/3))*COS(('OddsRatio_working_3-way'!Y36+4*PI())/3)</f>
        <v>-0.12402242782502512</v>
      </c>
      <c r="AI36" s="11">
        <f>'OddsRatio_working_3-way'!U36/(3*'OddsRatio_working_3-way'!X36^(1/3))*SIN(('OddsRatio_working_3-way'!Y36)/3)</f>
        <v>-0.16266160426871187</v>
      </c>
      <c r="AJ36" s="11">
        <f>'OddsRatio_working_3-way'!U36/(3*'OddsRatio_working_3-way'!X36^(1/3))*SIN(('OddsRatio_working_3-way'!Y36+2*PI())/3)</f>
        <v>-0.3774747505396997</v>
      </c>
      <c r="AK36" s="11">
        <f>'OddsRatio_working_3-way'!U36/(3*'OddsRatio_working_3-way'!X36^(1/3))*SIN(('OddsRatio_working_3-way'!Y36+4*PI())/3)</f>
        <v>0.54013635480841171</v>
      </c>
      <c r="AL36" s="11">
        <f>'OddsRatio_working_3-way'!Z36+'OddsRatio_working_3-way'!AF36</f>
        <v>1.0595660373682443</v>
      </c>
      <c r="AM36" s="11">
        <f>'OddsRatio_working_3-way'!AA36+'OddsRatio_working_3-way'!AG36</f>
        <v>-0.81152118171819376</v>
      </c>
      <c r="AN36" s="11">
        <f>'OddsRatio_working_3-way'!AB36+'OddsRatio_working_3-way'!AH36</f>
        <v>-0.24804485565005027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1.0595660373682443</v>
      </c>
      <c r="AS36" s="11">
        <f>IF(('OddsRatio_working_3-way'!X36=0),IF(Q36&gt;0,-Q36^(1/3),(-Q36)^(1/3)),'OddsRatio_working_3-way'!AM36-'OddsRatio_working_3-way'!R36/3)</f>
        <v>-0.81152118171819376</v>
      </c>
      <c r="AT36" s="11">
        <f>IF(('OddsRatio_working_3-way'!X36=0),IF(Q36&gt;0,-Q36^(1/3),(-Q36)^(1/3)),'OddsRatio_working_3-way'!AN36-'OddsRatio_working_3-way'!R36/3)</f>
        <v>-0.24804485565005027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1.63</v>
      </c>
      <c r="B37" s="4">
        <f>IF('True_Odds_Calculator_3-way'!B38="","",'True_Odds_Calculator_3-way'!B38)</f>
        <v>3.89</v>
      </c>
      <c r="C37" s="4">
        <f>IF('True_Odds_Calculator_3-way'!C38="","",'True_Odds_Calculator_3-way'!C38)</f>
        <v>6.3</v>
      </c>
      <c r="D37" s="9">
        <f t="shared" si="13"/>
        <v>0.60097984251381453</v>
      </c>
      <c r="E37" s="9">
        <f t="shared" si="14"/>
        <v>0.24717382881744498</v>
      </c>
      <c r="F37" s="9">
        <f t="shared" si="15"/>
        <v>0.15184632866874051</v>
      </c>
      <c r="G37" s="9">
        <f t="shared" si="16"/>
        <v>1.0538878087722094</v>
      </c>
      <c r="H37" s="9">
        <f t="shared" si="17"/>
        <v>1.6639493195264921</v>
      </c>
      <c r="I37" s="9">
        <f t="shared" si="18"/>
        <v>4.0457357673516858</v>
      </c>
      <c r="J37" s="9">
        <f t="shared" si="19"/>
        <v>6.5856053864927109</v>
      </c>
      <c r="K37" s="11">
        <f t="shared" si="20"/>
        <v>0.61349693251533743</v>
      </c>
      <c r="L37" s="11">
        <f t="shared" si="21"/>
        <v>0.25706940874035988</v>
      </c>
      <c r="M37" s="11">
        <f t="shared" si="22"/>
        <v>0.15873015873015872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-0.24156638856908552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0.2207958111880392</v>
      </c>
      <c r="Q37" s="11">
        <f>2*'OddsRatio_working_3-way'!K37*'OddsRatio_working_3-way'!L37*'OddsRatio_working_3-way'!M37</f>
        <v>5.0067077366902309E-2</v>
      </c>
      <c r="R37" s="11">
        <f t="shared" si="23"/>
        <v>0</v>
      </c>
      <c r="S37" s="11">
        <f t="shared" si="24"/>
        <v>-0.91401710517725376</v>
      </c>
      <c r="T37" s="11">
        <f t="shared" si="25"/>
        <v>-0.20726011455266524</v>
      </c>
      <c r="U37" s="11">
        <f>'OddsRatio_working_3-way'!S37-'OddsRatio_working_3-way'!R37^2/3</f>
        <v>-0.91401710517725376</v>
      </c>
      <c r="V37" s="11">
        <f>'OddsRatio_working_3-way'!S37*'OddsRatio_working_3-way'!R37/3-2*'OddsRatio_working_3-way'!R37^3/27-'OddsRatio_working_3-way'!T37</f>
        <v>0.20726011455266524</v>
      </c>
      <c r="W37" s="11">
        <f>'OddsRatio_working_3-way'!V37^2+4*'OddsRatio_working_3-way'!U37^3/27</f>
        <v>-7.0168402484838327E-2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0.16817041770866112</v>
      </c>
      <c r="Y37" s="11">
        <f>IF('OddsRatio_working_3-way'!W37&gt;=0,IF('OddsRatio_working_3-way'!V37+SQRT('OddsRatio_working_3-way'!W37)&gt;0,0,PI()),ACOS('OddsRatio_working_3-way'!V37/(2*'OddsRatio_working_3-way'!X37)))</f>
        <v>0.90686161392735154</v>
      </c>
      <c r="Z37" s="11">
        <f>'OddsRatio_working_3-way'!X37^(1/3)*COS('OddsRatio_working_3-way'!Y37/3)</f>
        <v>0.52694390438610483</v>
      </c>
      <c r="AA37" s="11">
        <f>'OddsRatio_working_3-way'!X37^(1/3)*COS(('OddsRatio_working_3-way'!Y37+2*PI())/3)</f>
        <v>-0.40578100853543431</v>
      </c>
      <c r="AB37" s="11">
        <f>'OddsRatio_working_3-way'!X37^(1/3)*COS(('OddsRatio_working_3-way'!Y37+4*PI())/3)</f>
        <v>-0.12116289585067082</v>
      </c>
      <c r="AC37" s="11">
        <f>'OddsRatio_working_3-way'!X37^(1/3)*SIN('OddsRatio_working_3-way'!Y37/3)</f>
        <v>0.16432434397479168</v>
      </c>
      <c r="AD37" s="11">
        <f>'OddsRatio_working_3-way'!X37^(1/3)*SIN(('OddsRatio_working_3-way'!Y37+2*PI())/3)</f>
        <v>0.37418463558032916</v>
      </c>
      <c r="AE37" s="11">
        <f>'OddsRatio_working_3-way'!X37^(1/3)*SIN(('OddsRatio_working_3-way'!Y37+4*PI())/3)</f>
        <v>-0.53850897955512078</v>
      </c>
      <c r="AF37" s="11">
        <f>-'OddsRatio_working_3-way'!U37/(3*'OddsRatio_working_3-way'!X37^(1/3))*COS(('OddsRatio_working_3-way'!Y37)/3)</f>
        <v>0.52694390438610461</v>
      </c>
      <c r="AG37" s="11">
        <f>-'OddsRatio_working_3-way'!U37/(3*'OddsRatio_working_3-way'!X37^(1/3))*COS(('OddsRatio_working_3-way'!Y37+2*PI())/3)</f>
        <v>-0.40578100853543414</v>
      </c>
      <c r="AH37" s="11">
        <f>-'OddsRatio_working_3-way'!U37/(3*'OddsRatio_working_3-way'!X37^(1/3))*COS(('OddsRatio_working_3-way'!Y37+4*PI())/3)</f>
        <v>-0.12116289585067076</v>
      </c>
      <c r="AI37" s="11">
        <f>'OddsRatio_working_3-way'!U37/(3*'OddsRatio_working_3-way'!X37^(1/3))*SIN(('OddsRatio_working_3-way'!Y37)/3)</f>
        <v>-0.16432434397479162</v>
      </c>
      <c r="AJ37" s="11">
        <f>'OddsRatio_working_3-way'!U37/(3*'OddsRatio_working_3-way'!X37^(1/3))*SIN(('OddsRatio_working_3-way'!Y37+2*PI())/3)</f>
        <v>-0.37418463558032905</v>
      </c>
      <c r="AK37" s="11">
        <f>'OddsRatio_working_3-way'!U37/(3*'OddsRatio_working_3-way'!X37^(1/3))*SIN(('OddsRatio_working_3-way'!Y37+4*PI())/3)</f>
        <v>0.53850897955512056</v>
      </c>
      <c r="AL37" s="11">
        <f>'OddsRatio_working_3-way'!Z37+'OddsRatio_working_3-way'!AF37</f>
        <v>1.0538878087722094</v>
      </c>
      <c r="AM37" s="11">
        <f>'OddsRatio_working_3-way'!AA37+'OddsRatio_working_3-way'!AG37</f>
        <v>-0.81156201707086839</v>
      </c>
      <c r="AN37" s="11">
        <f>'OddsRatio_working_3-way'!AB37+'OddsRatio_working_3-way'!AH37</f>
        <v>-0.24232579170134158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1.0538878087722094</v>
      </c>
      <c r="AS37" s="11">
        <f>IF(('OddsRatio_working_3-way'!X37=0),IF(Q37&gt;0,-Q37^(1/3),(-Q37)^(1/3)),'OddsRatio_working_3-way'!AM37-'OddsRatio_working_3-way'!R37/3)</f>
        <v>-0.81156201707086839</v>
      </c>
      <c r="AT37" s="11">
        <f>IF(('OddsRatio_working_3-way'!X37=0),IF(Q37&gt;0,-Q37^(1/3),(-Q37)^(1/3)),'OddsRatio_working_3-way'!AN37-'OddsRatio_working_3-way'!R37/3)</f>
        <v>-0.24232579170134158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2.3199999999999998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3.4</v>
      </c>
      <c r="D38" s="9">
        <f t="shared" si="13"/>
        <v>0.42058948084758019</v>
      </c>
      <c r="E38" s="9">
        <f t="shared" si="14"/>
        <v>0.29408388286327325</v>
      </c>
      <c r="F38" s="9">
        <f t="shared" si="15"/>
        <v>0.2853266362891464</v>
      </c>
      <c r="G38" s="9">
        <f t="shared" si="16"/>
        <v>1.0436479821361249</v>
      </c>
      <c r="H38" s="9">
        <f t="shared" si="17"/>
        <v>2.377615336419685</v>
      </c>
      <c r="I38" s="9">
        <f t="shared" si="18"/>
        <v>3.4003903589130871</v>
      </c>
      <c r="J38" s="9">
        <f t="shared" si="19"/>
        <v>3.5047551571266999</v>
      </c>
      <c r="K38" s="11">
        <f t="shared" si="20"/>
        <v>0.43103448275862072</v>
      </c>
      <c r="L38" s="11">
        <f t="shared" si="21"/>
        <v>0.30303030303030304</v>
      </c>
      <c r="M38" s="11">
        <f t="shared" si="22"/>
        <v>0.29411764705882354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-0.279918864097363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0.23126805581166637</v>
      </c>
      <c r="Q38" s="11">
        <f>2*'OddsRatio_working_3-way'!K38*'OddsRatio_working_3-way'!L38*'OddsRatio_working_3-way'!M38</f>
        <v>7.6833241133443989E-2</v>
      </c>
      <c r="R38" s="11">
        <f t="shared" si="23"/>
        <v>0</v>
      </c>
      <c r="S38" s="11">
        <f t="shared" si="24"/>
        <v>-0.82619675010979388</v>
      </c>
      <c r="T38" s="11">
        <f t="shared" si="25"/>
        <v>-0.27448397013614417</v>
      </c>
      <c r="U38" s="11">
        <f>'OddsRatio_working_3-way'!S38-'OddsRatio_working_3-way'!R38^2/3</f>
        <v>-0.82619675010979388</v>
      </c>
      <c r="V38" s="11">
        <f>'OddsRatio_working_3-way'!S38*'OddsRatio_working_3-way'!R38/3-2*'OddsRatio_working_3-way'!R38^3/27-'OddsRatio_working_3-way'!T38</f>
        <v>0.27448397013614417</v>
      </c>
      <c r="W38" s="11">
        <f>'OddsRatio_working_3-way'!V38^2+4*'OddsRatio_working_3-way'!U38^3/27</f>
        <v>-8.2085924444079417E-3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0.1445251209185687</v>
      </c>
      <c r="Y38" s="11">
        <f>IF('OddsRatio_working_3-way'!W38&gt;=0,IF('OddsRatio_working_3-way'!V38+SQRT('OddsRatio_working_3-way'!W38)&gt;0,0,PI()),ACOS('OddsRatio_working_3-way'!V38/(2*'OddsRatio_working_3-way'!X38)))</f>
        <v>0.31881843394093212</v>
      </c>
      <c r="Z38" s="11">
        <f>'OddsRatio_working_3-way'!X38^(1/3)*COS('OddsRatio_working_3-way'!Y38/3)</f>
        <v>0.52182399106806243</v>
      </c>
      <c r="AA38" s="11">
        <f>'OddsRatio_working_3-way'!X38^(1/3)*COS(('OddsRatio_working_3-way'!Y38+2*PI())/3)</f>
        <v>-0.30911966387421874</v>
      </c>
      <c r="AB38" s="11">
        <f>'OddsRatio_working_3-way'!X38^(1/3)*COS(('OddsRatio_working_3-way'!Y38+4*PI())/3)</f>
        <v>-0.21270432719384386</v>
      </c>
      <c r="AC38" s="11">
        <f>'OddsRatio_working_3-way'!X38^(1/3)*SIN('OddsRatio_working_3-way'!Y38/3)</f>
        <v>5.5665420586422848E-2</v>
      </c>
      <c r="AD38" s="11">
        <f>'OddsRatio_working_3-way'!X38^(1/3)*SIN(('OddsRatio_working_3-way'!Y38+2*PI())/3)</f>
        <v>0.42408012227591463</v>
      </c>
      <c r="AE38" s="11">
        <f>'OddsRatio_working_3-way'!X38^(1/3)*SIN(('OddsRatio_working_3-way'!Y38+4*PI())/3)</f>
        <v>-0.47974554286233756</v>
      </c>
      <c r="AF38" s="11">
        <f>-'OddsRatio_working_3-way'!U38/(3*'OddsRatio_working_3-way'!X38^(1/3))*COS(('OddsRatio_working_3-way'!Y38)/3)</f>
        <v>0.52182399106806232</v>
      </c>
      <c r="AG38" s="11">
        <f>-'OddsRatio_working_3-way'!U38/(3*'OddsRatio_working_3-way'!X38^(1/3))*COS(('OddsRatio_working_3-way'!Y38+2*PI())/3)</f>
        <v>-0.30911966387421869</v>
      </c>
      <c r="AH38" s="11">
        <f>-'OddsRatio_working_3-way'!U38/(3*'OddsRatio_working_3-way'!X38^(1/3))*COS(('OddsRatio_working_3-way'!Y38+4*PI())/3)</f>
        <v>-0.2127043271938438</v>
      </c>
      <c r="AI38" s="11">
        <f>'OddsRatio_working_3-way'!U38/(3*'OddsRatio_working_3-way'!X38^(1/3))*SIN(('OddsRatio_working_3-way'!Y38)/3)</f>
        <v>-5.5665420586422834E-2</v>
      </c>
      <c r="AJ38" s="11">
        <f>'OddsRatio_working_3-way'!U38/(3*'OddsRatio_working_3-way'!X38^(1/3))*SIN(('OddsRatio_working_3-way'!Y38+2*PI())/3)</f>
        <v>-0.42408012227591457</v>
      </c>
      <c r="AK38" s="11">
        <f>'OddsRatio_working_3-way'!U38/(3*'OddsRatio_working_3-way'!X38^(1/3))*SIN(('OddsRatio_working_3-way'!Y38+4*PI())/3)</f>
        <v>0.47974554286233745</v>
      </c>
      <c r="AL38" s="11">
        <f>'OddsRatio_working_3-way'!Z38+'OddsRatio_working_3-way'!AF38</f>
        <v>1.0436479821361249</v>
      </c>
      <c r="AM38" s="11">
        <f>'OddsRatio_working_3-way'!AA38+'OddsRatio_working_3-way'!AG38</f>
        <v>-0.61823932774843748</v>
      </c>
      <c r="AN38" s="11">
        <f>'OddsRatio_working_3-way'!AB38+'OddsRatio_working_3-way'!AH38</f>
        <v>-0.42540865438768766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1.0436479821361249</v>
      </c>
      <c r="AS38" s="11">
        <f>IF(('OddsRatio_working_3-way'!X38=0),IF(Q38&gt;0,-Q38^(1/3),(-Q38)^(1/3)),'OddsRatio_working_3-way'!AM38-'OddsRatio_working_3-way'!R38/3)</f>
        <v>-0.61823932774843748</v>
      </c>
      <c r="AT38" s="11">
        <f>IF(('OddsRatio_working_3-way'!X38=0),IF(Q38&gt;0,-Q38^(1/3),(-Q38)^(1/3)),'OddsRatio_working_3-way'!AN38-'OddsRatio_working_3-way'!R38/3)</f>
        <v>-0.42540865438768766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2.3199999999999998</v>
      </c>
      <c r="B39" s="4">
        <f>IF('True_Odds_Calculator_3-way'!B40="","",'True_Odds_Calculator_3-way'!B40)</f>
        <v>3.35</v>
      </c>
      <c r="C39" s="4">
        <f>IF('True_Odds_Calculator_3-way'!C40="","",'True_Odds_Calculator_3-way'!C40)</f>
        <v>3.36</v>
      </c>
      <c r="D39" s="9">
        <f t="shared" si="13"/>
        <v>0.42096353759255428</v>
      </c>
      <c r="E39" s="9">
        <f t="shared" si="14"/>
        <v>0.28995495650251968</v>
      </c>
      <c r="F39" s="9">
        <f t="shared" si="15"/>
        <v>0.28908150590492576</v>
      </c>
      <c r="G39" s="9">
        <f t="shared" si="16"/>
        <v>1.0420474637327977</v>
      </c>
      <c r="H39" s="9">
        <f t="shared" si="17"/>
        <v>2.3755026521272926</v>
      </c>
      <c r="I39" s="9">
        <f t="shared" si="18"/>
        <v>3.4488115397720751</v>
      </c>
      <c r="J39" s="9">
        <f t="shared" si="19"/>
        <v>3.4592320144094026</v>
      </c>
      <c r="K39" s="11">
        <f t="shared" si="20"/>
        <v>0.43103448275862072</v>
      </c>
      <c r="L39" s="11">
        <f t="shared" si="21"/>
        <v>0.29850746268656714</v>
      </c>
      <c r="M39" s="11">
        <f t="shared" si="22"/>
        <v>0.29761904761904762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-0.28033784280567586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0.23091133004926107</v>
      </c>
      <c r="Q39" s="11">
        <f>2*'OddsRatio_working_3-way'!K39*'OddsRatio_working_3-way'!L39*'OddsRatio_working_3-way'!M39</f>
        <v>7.6587505820650451E-2</v>
      </c>
      <c r="R39" s="11">
        <f t="shared" si="23"/>
        <v>0</v>
      </c>
      <c r="S39" s="11">
        <f t="shared" si="24"/>
        <v>-0.82368947316657426</v>
      </c>
      <c r="T39" s="11">
        <f t="shared" si="25"/>
        <v>-0.27319717186287706</v>
      </c>
      <c r="U39" s="11">
        <f>'OddsRatio_working_3-way'!S39-'OddsRatio_working_3-way'!R39^2/3</f>
        <v>-0.82368947316657426</v>
      </c>
      <c r="V39" s="11">
        <f>'OddsRatio_working_3-way'!S39*'OddsRatio_working_3-way'!R39/3-2*'OddsRatio_working_3-way'!R39^3/27-'OddsRatio_working_3-way'!T39</f>
        <v>0.27319717186287706</v>
      </c>
      <c r="W39" s="11">
        <f>'OddsRatio_working_3-way'!V39^2+4*'OddsRatio_working_3-way'!U39^3/27</f>
        <v>-8.1550003284415751E-3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0.14386773008767112</v>
      </c>
      <c r="Y39" s="11">
        <f>IF('OddsRatio_working_3-way'!W39&gt;=0,IF('OddsRatio_working_3-way'!V39+SQRT('OddsRatio_working_3-way'!W39)&gt;0,0,PI()),ACOS('OddsRatio_working_3-way'!V39/(2*'OddsRatio_working_3-way'!X39)))</f>
        <v>0.31924252669830167</v>
      </c>
      <c r="Z39" s="11">
        <f>'OddsRatio_working_3-way'!X39^(1/3)*COS('OddsRatio_working_3-way'!Y39/3)</f>
        <v>0.52102373186639883</v>
      </c>
      <c r="AA39" s="11">
        <f>'OddsRatio_working_3-way'!X39^(1/3)*COS(('OddsRatio_working_3-way'!Y39+2*PI())/3)</f>
        <v>-0.30871011710118051</v>
      </c>
      <c r="AB39" s="11">
        <f>'OddsRatio_working_3-way'!X39^(1/3)*COS(('OddsRatio_working_3-way'!Y39+4*PI())/3)</f>
        <v>-0.21231361476521823</v>
      </c>
      <c r="AC39" s="11">
        <f>'OddsRatio_working_3-way'!X39^(1/3)*SIN('OddsRatio_working_3-way'!Y39/3)</f>
        <v>5.5654546572606135E-2</v>
      </c>
      <c r="AD39" s="11">
        <f>'OddsRatio_working_3-way'!X39^(1/3)*SIN(('OddsRatio_working_3-way'!Y39+2*PI())/3)</f>
        <v>0.4233925144845701</v>
      </c>
      <c r="AE39" s="11">
        <f>'OddsRatio_working_3-way'!X39^(1/3)*SIN(('OddsRatio_working_3-way'!Y39+4*PI())/3)</f>
        <v>-0.47904706105717626</v>
      </c>
      <c r="AF39" s="11">
        <f>-'OddsRatio_working_3-way'!U39/(3*'OddsRatio_working_3-way'!X39^(1/3))*COS(('OddsRatio_working_3-way'!Y39)/3)</f>
        <v>0.52102373186639872</v>
      </c>
      <c r="AG39" s="11">
        <f>-'OddsRatio_working_3-way'!U39/(3*'OddsRatio_working_3-way'!X39^(1/3))*COS(('OddsRatio_working_3-way'!Y39+2*PI())/3)</f>
        <v>-0.30871011710118046</v>
      </c>
      <c r="AH39" s="11">
        <f>-'OddsRatio_working_3-way'!U39/(3*'OddsRatio_working_3-way'!X39^(1/3))*COS(('OddsRatio_working_3-way'!Y39+4*PI())/3)</f>
        <v>-0.21231361476521821</v>
      </c>
      <c r="AI39" s="11">
        <f>'OddsRatio_working_3-way'!U39/(3*'OddsRatio_working_3-way'!X39^(1/3))*SIN(('OddsRatio_working_3-way'!Y39)/3)</f>
        <v>-5.5654546572606128E-2</v>
      </c>
      <c r="AJ39" s="11">
        <f>'OddsRatio_working_3-way'!U39/(3*'OddsRatio_working_3-way'!X39^(1/3))*SIN(('OddsRatio_working_3-way'!Y39+2*PI())/3)</f>
        <v>-0.42339251448456999</v>
      </c>
      <c r="AK39" s="11">
        <f>'OddsRatio_working_3-way'!U39/(3*'OddsRatio_working_3-way'!X39^(1/3))*SIN(('OddsRatio_working_3-way'!Y39+4*PI())/3)</f>
        <v>0.47904706105717615</v>
      </c>
      <c r="AL39" s="11">
        <f>'OddsRatio_working_3-way'!Z39+'OddsRatio_working_3-way'!AF39</f>
        <v>1.0420474637327977</v>
      </c>
      <c r="AM39" s="11">
        <f>'OddsRatio_working_3-way'!AA39+'OddsRatio_working_3-way'!AG39</f>
        <v>-0.61742023420236092</v>
      </c>
      <c r="AN39" s="11">
        <f>'OddsRatio_working_3-way'!AB39+'OddsRatio_working_3-way'!AH39</f>
        <v>-0.42462722953043641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1.0420474637327977</v>
      </c>
      <c r="AS39" s="11">
        <f>IF(('OddsRatio_working_3-way'!X39=0),IF(Q39&gt;0,-Q39^(1/3),(-Q39)^(1/3)),'OddsRatio_working_3-way'!AM39-'OddsRatio_working_3-way'!R39/3)</f>
        <v>-0.61742023420236092</v>
      </c>
      <c r="AT39" s="11">
        <f>IF(('OddsRatio_working_3-way'!X39=0),IF(Q39&gt;0,-Q39^(1/3),(-Q39)^(1/3)),'OddsRatio_working_3-way'!AN39-'OddsRatio_working_3-way'!R39/3)</f>
        <v>-0.42462722953043641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3.65</v>
      </c>
      <c r="B40" s="4">
        <f>IF('True_Odds_Calculator_3-way'!B41="","",'True_Odds_Calculator_3-way'!B41)</f>
        <v>3.64</v>
      </c>
      <c r="C40" s="4">
        <f>IF('True_Odds_Calculator_3-way'!C41="","",'True_Odds_Calculator_3-way'!C41)</f>
        <v>2.08</v>
      </c>
      <c r="D40" s="9">
        <f t="shared" si="13"/>
        <v>0.26495738382856976</v>
      </c>
      <c r="E40" s="9">
        <f t="shared" si="14"/>
        <v>0.26569435240174466</v>
      </c>
      <c r="F40" s="9">
        <f t="shared" si="15"/>
        <v>0.46934826376968591</v>
      </c>
      <c r="G40" s="9">
        <f t="shared" si="16"/>
        <v>1.0468648509891185</v>
      </c>
      <c r="H40" s="9">
        <f t="shared" si="17"/>
        <v>3.7741918551211642</v>
      </c>
      <c r="I40" s="9">
        <f t="shared" si="18"/>
        <v>3.7637232066112731</v>
      </c>
      <c r="J40" s="9">
        <f t="shared" si="19"/>
        <v>2.1306140390682482</v>
      </c>
      <c r="K40" s="11">
        <f t="shared" si="20"/>
        <v>0.27397260273972601</v>
      </c>
      <c r="L40" s="11">
        <f t="shared" si="21"/>
        <v>0.27472527472527469</v>
      </c>
      <c r="M40" s="11">
        <f t="shared" si="22"/>
        <v>0.48076923076923073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-0.27341099364281674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0.23050579557428863</v>
      </c>
      <c r="Q40" s="11">
        <f>2*'OddsRatio_working_3-way'!K40*'OddsRatio_working_3-way'!L40*'OddsRatio_working_3-way'!M40</f>
        <v>7.2372306302759384E-2</v>
      </c>
      <c r="R40" s="11">
        <f t="shared" si="23"/>
        <v>0</v>
      </c>
      <c r="S40" s="11">
        <f t="shared" si="24"/>
        <v>-0.84307434936365677</v>
      </c>
      <c r="T40" s="11">
        <f t="shared" si="25"/>
        <v>-0.26470152256315754</v>
      </c>
      <c r="U40" s="11">
        <f>'OddsRatio_working_3-way'!S40-'OddsRatio_working_3-way'!R40^2/3</f>
        <v>-0.84307434936365677</v>
      </c>
      <c r="V40" s="11">
        <f>'OddsRatio_working_3-way'!S40*'OddsRatio_working_3-way'!R40/3-2*'OddsRatio_working_3-way'!R40^3/27-'OddsRatio_working_3-way'!T40</f>
        <v>0.26470152256315754</v>
      </c>
      <c r="W40" s="11">
        <f>'OddsRatio_working_3-way'!V40^2+4*'OddsRatio_working_3-way'!U40^3/27</f>
        <v>-1.8708752824314737E-2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0.14897621359764832</v>
      </c>
      <c r="Y40" s="11">
        <f>IF('OddsRatio_working_3-way'!W40&gt;=0,IF('OddsRatio_working_3-way'!V40+SQRT('OddsRatio_working_3-way'!W40)&gt;0,0,PI()),ACOS('OddsRatio_working_3-way'!V40/(2*'OddsRatio_working_3-way'!X40)))</f>
        <v>0.47694401806119124</v>
      </c>
      <c r="Z40" s="11">
        <f>'OddsRatio_working_3-way'!X40^(1/3)*COS('OddsRatio_working_3-way'!Y40/3)</f>
        <v>0.52343242549455937</v>
      </c>
      <c r="AA40" s="11">
        <f>'OddsRatio_working_3-way'!X40^(1/3)*COS(('OddsRatio_working_3-way'!Y40+2*PI())/3)</f>
        <v>-0.33439674175317047</v>
      </c>
      <c r="AB40" s="11">
        <f>'OddsRatio_working_3-way'!X40^(1/3)*COS(('OddsRatio_working_3-way'!Y40+4*PI())/3)</f>
        <v>-0.18903568374138902</v>
      </c>
      <c r="AC40" s="11">
        <f>'OddsRatio_working_3-way'!X40^(1/3)*SIN('OddsRatio_working_3-way'!Y40/3)</f>
        <v>8.3924245972790856E-2</v>
      </c>
      <c r="AD40" s="11">
        <f>'OddsRatio_working_3-way'!X40^(1/3)*SIN(('OddsRatio_working_3-way'!Y40+2*PI())/3)</f>
        <v>0.41134365465639844</v>
      </c>
      <c r="AE40" s="11">
        <f>'OddsRatio_working_3-way'!X40^(1/3)*SIN(('OddsRatio_working_3-way'!Y40+4*PI())/3)</f>
        <v>-0.49526790062918924</v>
      </c>
      <c r="AF40" s="11">
        <f>-'OddsRatio_working_3-way'!U40/(3*'OddsRatio_working_3-way'!X40^(1/3))*COS(('OddsRatio_working_3-way'!Y40)/3)</f>
        <v>0.52343242549455926</v>
      </c>
      <c r="AG40" s="11">
        <f>-'OddsRatio_working_3-way'!U40/(3*'OddsRatio_working_3-way'!X40^(1/3))*COS(('OddsRatio_working_3-way'!Y40+2*PI())/3)</f>
        <v>-0.33439674175317041</v>
      </c>
      <c r="AH40" s="11">
        <f>-'OddsRatio_working_3-way'!U40/(3*'OddsRatio_working_3-way'!X40^(1/3))*COS(('OddsRatio_working_3-way'!Y40+4*PI())/3)</f>
        <v>-0.18903568374138899</v>
      </c>
      <c r="AI40" s="11">
        <f>'OddsRatio_working_3-way'!U40/(3*'OddsRatio_working_3-way'!X40^(1/3))*SIN(('OddsRatio_working_3-way'!Y40)/3)</f>
        <v>-8.3924245972790842E-2</v>
      </c>
      <c r="AJ40" s="11">
        <f>'OddsRatio_working_3-way'!U40/(3*'OddsRatio_working_3-way'!X40^(1/3))*SIN(('OddsRatio_working_3-way'!Y40+2*PI())/3)</f>
        <v>-0.41134365465639833</v>
      </c>
      <c r="AK40" s="11">
        <f>'OddsRatio_working_3-way'!U40/(3*'OddsRatio_working_3-way'!X40^(1/3))*SIN(('OddsRatio_working_3-way'!Y40+4*PI())/3)</f>
        <v>0.49526790062918913</v>
      </c>
      <c r="AL40" s="11">
        <f>'OddsRatio_working_3-way'!Z40+'OddsRatio_working_3-way'!AF40</f>
        <v>1.0468648509891185</v>
      </c>
      <c r="AM40" s="11">
        <f>'OddsRatio_working_3-way'!AA40+'OddsRatio_working_3-way'!AG40</f>
        <v>-0.66879348350634094</v>
      </c>
      <c r="AN40" s="11">
        <f>'OddsRatio_working_3-way'!AB40+'OddsRatio_working_3-way'!AH40</f>
        <v>-0.37807136748277803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1.0468648509891185</v>
      </c>
      <c r="AS40" s="11">
        <f>IF(('OddsRatio_working_3-way'!X40=0),IF(Q40&gt;0,-Q40^(1/3),(-Q40)^(1/3)),'OddsRatio_working_3-way'!AM40-'OddsRatio_working_3-way'!R40/3)</f>
        <v>-0.66879348350634094</v>
      </c>
      <c r="AT40" s="11">
        <f>IF(('OddsRatio_working_3-way'!X40=0),IF(Q40&gt;0,-Q40^(1/3),(-Q40)^(1/3)),'OddsRatio_working_3-way'!AN40-'OddsRatio_working_3-way'!R40/3)</f>
        <v>-0.37807136748277803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3.94</v>
      </c>
      <c r="B41" s="4">
        <f>IF('True_Odds_Calculator_3-way'!B42="","",'True_Odds_Calculator_3-way'!B42)</f>
        <v>3.64</v>
      </c>
      <c r="C41" s="4">
        <f>IF('True_Odds_Calculator_3-way'!C42="","",'True_Odds_Calculator_3-way'!C42)</f>
        <v>2</v>
      </c>
      <c r="D41" s="9">
        <f t="shared" si="13"/>
        <v>0.24538476048937269</v>
      </c>
      <c r="E41" s="9">
        <f t="shared" si="14"/>
        <v>0.26585609307632696</v>
      </c>
      <c r="F41" s="9">
        <f t="shared" si="15"/>
        <v>0.48875914643430007</v>
      </c>
      <c r="G41" s="9">
        <f t="shared" si="16"/>
        <v>1.0459975169680469</v>
      </c>
      <c r="H41" s="9">
        <f t="shared" si="17"/>
        <v>4.0752326998860582</v>
      </c>
      <c r="I41" s="9">
        <f t="shared" si="18"/>
        <v>3.7614334447956446</v>
      </c>
      <c r="J41" s="9">
        <f t="shared" si="19"/>
        <v>2.0459975169680469</v>
      </c>
      <c r="K41" s="11">
        <f t="shared" si="20"/>
        <v>0.25380710659898476</v>
      </c>
      <c r="L41" s="11">
        <f t="shared" si="21"/>
        <v>0.27472527472527469</v>
      </c>
      <c r="M41" s="11">
        <f t="shared" si="22"/>
        <v>0.5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-0.27059742288168664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0.22940257711831313</v>
      </c>
      <c r="Q41" s="11">
        <f>2*'OddsRatio_working_3-way'!K41*'OddsRatio_working_3-way'!L41*'OddsRatio_working_3-way'!M41</f>
        <v>6.9727227087633167E-2</v>
      </c>
      <c r="R41" s="11">
        <f t="shared" si="23"/>
        <v>0</v>
      </c>
      <c r="S41" s="11">
        <f t="shared" si="24"/>
        <v>-0.84776334776334827</v>
      </c>
      <c r="T41" s="11">
        <f t="shared" si="25"/>
        <v>-0.2576788291074007</v>
      </c>
      <c r="U41" s="11">
        <f>'OddsRatio_working_3-way'!S41-'OddsRatio_working_3-way'!R41^2/3</f>
        <v>-0.84776334776334827</v>
      </c>
      <c r="V41" s="11">
        <f>'OddsRatio_working_3-way'!S41*'OddsRatio_working_3-way'!R41/3-2*'OddsRatio_working_3-way'!R41^3/27-'OddsRatio_working_3-way'!T41</f>
        <v>0.2576788291074007</v>
      </c>
      <c r="W41" s="11">
        <f>'OddsRatio_working_3-way'!V41^2+4*'OddsRatio_working_3-way'!U41^3/27</f>
        <v>-2.3866776844902987E-2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0.15022080066943458</v>
      </c>
      <c r="Y41" s="11">
        <f>IF('OddsRatio_working_3-way'!W41&gt;=0,IF('OddsRatio_working_3-way'!V41+SQRT('OddsRatio_working_3-way'!W41)&gt;0,0,PI()),ACOS('OddsRatio_working_3-way'!V41/(2*'OddsRatio_working_3-way'!X41)))</f>
        <v>0.5400811803585337</v>
      </c>
      <c r="Z41" s="11">
        <f>'OddsRatio_working_3-way'!X41^(1/3)*COS('OddsRatio_working_3-way'!Y41/3)</f>
        <v>0.52299875848402344</v>
      </c>
      <c r="AA41" s="11">
        <f>'OddsRatio_working_3-way'!X41^(1/3)*COS(('OddsRatio_working_3-way'!Y41+2*PI())/3)</f>
        <v>-0.34393153867608622</v>
      </c>
      <c r="AB41" s="11">
        <f>'OddsRatio_working_3-way'!X41^(1/3)*COS(('OddsRatio_working_3-way'!Y41+4*PI())/3)</f>
        <v>-0.17906721980793713</v>
      </c>
      <c r="AC41" s="11">
        <f>'OddsRatio_working_3-way'!X41^(1/3)*SIN('OddsRatio_working_3-way'!Y41/3)</f>
        <v>9.5184458878290065E-2</v>
      </c>
      <c r="AD41" s="11">
        <f>'OddsRatio_working_3-way'!X41^(1/3)*SIN(('OddsRatio_working_3-way'!Y41+2*PI())/3)</f>
        <v>0.40533798155574141</v>
      </c>
      <c r="AE41" s="11">
        <f>'OddsRatio_working_3-way'!X41^(1/3)*SIN(('OddsRatio_working_3-way'!Y41+4*PI())/3)</f>
        <v>-0.5005224404340316</v>
      </c>
      <c r="AF41" s="11">
        <f>-'OddsRatio_working_3-way'!U41/(3*'OddsRatio_working_3-way'!X41^(1/3))*COS(('OddsRatio_working_3-way'!Y41)/3)</f>
        <v>0.52299875848402344</v>
      </c>
      <c r="AG41" s="11">
        <f>-'OddsRatio_working_3-way'!U41/(3*'OddsRatio_working_3-way'!X41^(1/3))*COS(('OddsRatio_working_3-way'!Y41+2*PI())/3)</f>
        <v>-0.34393153867608622</v>
      </c>
      <c r="AH41" s="11">
        <f>-'OddsRatio_working_3-way'!U41/(3*'OddsRatio_working_3-way'!X41^(1/3))*COS(('OddsRatio_working_3-way'!Y41+4*PI())/3)</f>
        <v>-0.17906721980793713</v>
      </c>
      <c r="AI41" s="11">
        <f>'OddsRatio_working_3-way'!U41/(3*'OddsRatio_working_3-way'!X41^(1/3))*SIN(('OddsRatio_working_3-way'!Y41)/3)</f>
        <v>-9.5184458878290065E-2</v>
      </c>
      <c r="AJ41" s="11">
        <f>'OddsRatio_working_3-way'!U41/(3*'OddsRatio_working_3-way'!X41^(1/3))*SIN(('OddsRatio_working_3-way'!Y41+2*PI())/3)</f>
        <v>-0.40533798155574141</v>
      </c>
      <c r="AK41" s="11">
        <f>'OddsRatio_working_3-way'!U41/(3*'OddsRatio_working_3-way'!X41^(1/3))*SIN(('OddsRatio_working_3-way'!Y41+4*PI())/3)</f>
        <v>0.5005224404340316</v>
      </c>
      <c r="AL41" s="11">
        <f>'OddsRatio_working_3-way'!Z41+'OddsRatio_working_3-way'!AF41</f>
        <v>1.0459975169680469</v>
      </c>
      <c r="AM41" s="11">
        <f>'OddsRatio_working_3-way'!AA41+'OddsRatio_working_3-way'!AG41</f>
        <v>-0.68786307735217245</v>
      </c>
      <c r="AN41" s="11">
        <f>'OddsRatio_working_3-way'!AB41+'OddsRatio_working_3-way'!AH41</f>
        <v>-0.35813443961587427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1.0459975169680469</v>
      </c>
      <c r="AS41" s="11">
        <f>IF(('OddsRatio_working_3-way'!X41=0),IF(Q41&gt;0,-Q41^(1/3),(-Q41)^(1/3)),'OddsRatio_working_3-way'!AM41-'OddsRatio_working_3-way'!R41/3)</f>
        <v>-0.68786307735217245</v>
      </c>
      <c r="AT41" s="11">
        <f>IF(('OddsRatio_working_3-way'!X41=0),IF(Q41&gt;0,-Q41^(1/3),(-Q41)^(1/3)),'OddsRatio_working_3-way'!AN41-'OddsRatio_working_3-way'!R41/3)</f>
        <v>-0.35813443961587427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1.71</v>
      </c>
      <c r="B42" s="4">
        <f>IF('True_Odds_Calculator_3-way'!B43="","",'True_Odds_Calculator_3-way'!B43)</f>
        <v>4.1399999999999997</v>
      </c>
      <c r="C42" s="4">
        <f>IF('True_Odds_Calculator_3-way'!C43="","",'True_Odds_Calculator_3-way'!C43)</f>
        <v>4.49</v>
      </c>
      <c r="D42" s="9">
        <f t="shared" si="13"/>
        <v>0.56457026260941312</v>
      </c>
      <c r="E42" s="9">
        <f t="shared" si="14"/>
        <v>0.22671013367307732</v>
      </c>
      <c r="F42" s="9">
        <f t="shared" si="15"/>
        <v>0.20871960371750958</v>
      </c>
      <c r="G42" s="9">
        <f t="shared" si="16"/>
        <v>1.0862798855785976</v>
      </c>
      <c r="H42" s="9">
        <f t="shared" si="17"/>
        <v>1.7712587187608044</v>
      </c>
      <c r="I42" s="9">
        <f t="shared" si="18"/>
        <v>4.4109188407167954</v>
      </c>
      <c r="J42" s="9">
        <f t="shared" si="19"/>
        <v>4.7911168006693066</v>
      </c>
      <c r="K42" s="11">
        <f t="shared" si="20"/>
        <v>0.58479532163742687</v>
      </c>
      <c r="L42" s="11">
        <f t="shared" si="21"/>
        <v>0.24154589371980678</v>
      </c>
      <c r="M42" s="11">
        <f t="shared" si="22"/>
        <v>0.22271714922048996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-0.24477701323951739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0.23091559670005879</v>
      </c>
      <c r="Q42" s="11">
        <f>2*'OddsRatio_working_3-way'!K42*'OddsRatio_working_3-way'!L42*'OddsRatio_working_3-way'!M42</f>
        <v>6.291978111718223E-2</v>
      </c>
      <c r="R42" s="11">
        <f t="shared" si="23"/>
        <v>0</v>
      </c>
      <c r="S42" s="11">
        <f t="shared" si="24"/>
        <v>-0.94337124897469427</v>
      </c>
      <c r="T42" s="11">
        <f t="shared" si="25"/>
        <v>-0.25704938664160604</v>
      </c>
      <c r="U42" s="11">
        <f>'OddsRatio_working_3-way'!S42-'OddsRatio_working_3-way'!R42^2/3</f>
        <v>-0.94337124897469427</v>
      </c>
      <c r="V42" s="11">
        <f>'OddsRatio_working_3-way'!S42*'OddsRatio_working_3-way'!R42/3-2*'OddsRatio_working_3-way'!R42^3/27-'OddsRatio_working_3-way'!T42</f>
        <v>0.25704938664160604</v>
      </c>
      <c r="W42" s="11">
        <f>'OddsRatio_working_3-way'!V42^2+4*'OddsRatio_working_3-way'!U42^3/27</f>
        <v>-5.8303775093670879E-2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0.17633644140285976</v>
      </c>
      <c r="Y42" s="11">
        <f>IF('OddsRatio_working_3-way'!W42&gt;=0,IF('OddsRatio_working_3-way'!V42+SQRT('OddsRatio_working_3-way'!W42)&gt;0,0,PI()),ACOS('OddsRatio_working_3-way'!V42/(2*'OddsRatio_working_3-way'!X42)))</f>
        <v>0.75413995900153252</v>
      </c>
      <c r="Z42" s="11">
        <f>'OddsRatio_working_3-way'!X42^(1/3)*COS('OddsRatio_working_3-way'!Y42/3)</f>
        <v>0.54313994278929878</v>
      </c>
      <c r="AA42" s="11">
        <f>'OddsRatio_working_3-way'!X42^(1/3)*COS(('OddsRatio_working_3-way'!Y42+2*PI())/3)</f>
        <v>-0.39236758790177029</v>
      </c>
      <c r="AB42" s="11">
        <f>'OddsRatio_working_3-way'!X42^(1/3)*COS(('OddsRatio_working_3-way'!Y42+4*PI())/3)</f>
        <v>-0.15077235488752849</v>
      </c>
      <c r="AC42" s="11">
        <f>'OddsRatio_working_3-way'!X42^(1/3)*SIN('OddsRatio_working_3-way'!Y42/3)</f>
        <v>0.1394850728157028</v>
      </c>
      <c r="AD42" s="11">
        <f>'OddsRatio_working_3-way'!X42^(1/3)*SIN(('OddsRatio_working_3-way'!Y42+2*PI())/3)</f>
        <v>0.40063045185770801</v>
      </c>
      <c r="AE42" s="11">
        <f>'OddsRatio_working_3-way'!X42^(1/3)*SIN(('OddsRatio_working_3-way'!Y42+4*PI())/3)</f>
        <v>-0.54011552467341084</v>
      </c>
      <c r="AF42" s="11">
        <f>-'OddsRatio_working_3-way'!U42/(3*'OddsRatio_working_3-way'!X42^(1/3))*COS(('OddsRatio_working_3-way'!Y42)/3)</f>
        <v>0.54313994278929878</v>
      </c>
      <c r="AG42" s="11">
        <f>-'OddsRatio_working_3-way'!U42/(3*'OddsRatio_working_3-way'!X42^(1/3))*COS(('OddsRatio_working_3-way'!Y42+2*PI())/3)</f>
        <v>-0.39236758790177029</v>
      </c>
      <c r="AH42" s="11">
        <f>-'OddsRatio_working_3-way'!U42/(3*'OddsRatio_working_3-way'!X42^(1/3))*COS(('OddsRatio_working_3-way'!Y42+4*PI())/3)</f>
        <v>-0.15077235488752849</v>
      </c>
      <c r="AI42" s="11">
        <f>'OddsRatio_working_3-way'!U42/(3*'OddsRatio_working_3-way'!X42^(1/3))*SIN(('OddsRatio_working_3-way'!Y42)/3)</f>
        <v>-0.1394850728157028</v>
      </c>
      <c r="AJ42" s="11">
        <f>'OddsRatio_working_3-way'!U42/(3*'OddsRatio_working_3-way'!X42^(1/3))*SIN(('OddsRatio_working_3-way'!Y42+2*PI())/3)</f>
        <v>-0.40063045185770801</v>
      </c>
      <c r="AK42" s="11">
        <f>'OddsRatio_working_3-way'!U42/(3*'OddsRatio_working_3-way'!X42^(1/3))*SIN(('OddsRatio_working_3-way'!Y42+4*PI())/3)</f>
        <v>0.54011552467341084</v>
      </c>
      <c r="AL42" s="11">
        <f>'OddsRatio_working_3-way'!Z42+'OddsRatio_working_3-way'!AF42</f>
        <v>1.0862798855785976</v>
      </c>
      <c r="AM42" s="11">
        <f>'OddsRatio_working_3-way'!AA42+'OddsRatio_working_3-way'!AG42</f>
        <v>-0.78473517580354057</v>
      </c>
      <c r="AN42" s="11">
        <f>'OddsRatio_working_3-way'!AB42+'OddsRatio_working_3-way'!AH42</f>
        <v>-0.30154470977505698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1.0862798855785976</v>
      </c>
      <c r="AS42" s="11">
        <f>IF(('OddsRatio_working_3-way'!X42=0),IF(Q42&gt;0,-Q42^(1/3),(-Q42)^(1/3)),'OddsRatio_working_3-way'!AM42-'OddsRatio_working_3-way'!R42/3)</f>
        <v>-0.78473517580354057</v>
      </c>
      <c r="AT42" s="11">
        <f>IF(('OddsRatio_working_3-way'!X42=0),IF(Q42&gt;0,-Q42^(1/3),(-Q42)^(1/3)),'OddsRatio_working_3-way'!AN42-'OddsRatio_working_3-way'!R42/3)</f>
        <v>-0.30154470977505698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3.39</v>
      </c>
      <c r="B43" s="4">
        <f>IF('True_Odds_Calculator_3-way'!B44="","",'True_Odds_Calculator_3-way'!B44)</f>
        <v>3.49</v>
      </c>
      <c r="C43" s="4">
        <f>IF('True_Odds_Calculator_3-way'!C44="","",'True_Odds_Calculator_3-way'!C44)</f>
        <v>2.16</v>
      </c>
      <c r="D43" s="9">
        <f t="shared" si="13"/>
        <v>0.28104809833971039</v>
      </c>
      <c r="E43" s="9">
        <f t="shared" si="14"/>
        <v>0.27284059764811042</v>
      </c>
      <c r="F43" s="9">
        <f t="shared" si="15"/>
        <v>0.44611130401217935</v>
      </c>
      <c r="G43" s="9">
        <f t="shared" si="16"/>
        <v>1.0703388389120003</v>
      </c>
      <c r="H43" s="9">
        <f t="shared" si="17"/>
        <v>3.5581098249996805</v>
      </c>
      <c r="I43" s="9">
        <f t="shared" si="18"/>
        <v>3.6651437088908811</v>
      </c>
      <c r="J43" s="9">
        <f t="shared" si="19"/>
        <v>2.2415930531379202</v>
      </c>
      <c r="K43" s="11">
        <f t="shared" si="20"/>
        <v>0.29498525073746312</v>
      </c>
      <c r="L43" s="11">
        <f t="shared" si="21"/>
        <v>0.28653295128939826</v>
      </c>
      <c r="M43" s="11">
        <f t="shared" si="22"/>
        <v>0.46296296296296291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-0.2701322033548117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0.23635133641810954</v>
      </c>
      <c r="Q43" s="11">
        <f>2*'OddsRatio_working_3-way'!K43*'OddsRatio_working_3-way'!L43*'OddsRatio_working_3-way'!M43</f>
        <v>7.8262031926526338E-2</v>
      </c>
      <c r="R43" s="11">
        <f t="shared" si="23"/>
        <v>0</v>
      </c>
      <c r="S43" s="11">
        <f t="shared" si="24"/>
        <v>-0.87494690926452834</v>
      </c>
      <c r="T43" s="11">
        <f t="shared" si="25"/>
        <v>-0.28971751962401598</v>
      </c>
      <c r="U43" s="11">
        <f>'OddsRatio_working_3-way'!S43-'OddsRatio_working_3-way'!R43^2/3</f>
        <v>-0.87494690926452834</v>
      </c>
      <c r="V43" s="11">
        <f>'OddsRatio_working_3-way'!S43*'OddsRatio_working_3-way'!R43/3-2*'OddsRatio_working_3-way'!R43^3/27-'OddsRatio_working_3-way'!T43</f>
        <v>0.28971751962401598</v>
      </c>
      <c r="W43" s="11">
        <f>'OddsRatio_working_3-way'!V43^2+4*'OddsRatio_working_3-way'!U43^3/27</f>
        <v>-1.5293379506716442E-2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0.15750366716667943</v>
      </c>
      <c r="Y43" s="11">
        <f>IF('OddsRatio_working_3-way'!W43&gt;=0,IF('OddsRatio_working_3-way'!V43+SQRT('OddsRatio_working_3-way'!W43)&gt;0,0,PI()),ACOS('OddsRatio_working_3-way'!V43/(2*'OddsRatio_working_3-way'!X43)))</f>
        <v>0.40343797392785596</v>
      </c>
      <c r="Z43" s="11">
        <f>'OddsRatio_working_3-way'!X43^(1/3)*COS('OddsRatio_working_3-way'!Y43/3)</f>
        <v>0.53516941945600016</v>
      </c>
      <c r="AA43" s="11">
        <f>'OddsRatio_working_3-way'!X43^(1/3)*COS(('OddsRatio_working_3-way'!Y43+2*PI())/3)</f>
        <v>-0.33029034484541148</v>
      </c>
      <c r="AB43" s="11">
        <f>'OddsRatio_working_3-way'!X43^(1/3)*COS(('OddsRatio_working_3-way'!Y43+4*PI())/3)</f>
        <v>-0.2048790746105886</v>
      </c>
      <c r="AC43" s="11">
        <f>'OddsRatio_working_3-way'!X43^(1/3)*SIN('OddsRatio_working_3-way'!Y43/3)</f>
        <v>7.2406230629487853E-2</v>
      </c>
      <c r="AD43" s="11">
        <f>'OddsRatio_working_3-way'!X43^(1/3)*SIN(('OddsRatio_working_3-way'!Y43+2*PI())/3)</f>
        <v>0.42726719726272228</v>
      </c>
      <c r="AE43" s="11">
        <f>'OddsRatio_working_3-way'!X43^(1/3)*SIN(('OddsRatio_working_3-way'!Y43+4*PI())/3)</f>
        <v>-0.49967342789221009</v>
      </c>
      <c r="AF43" s="11">
        <f>-'OddsRatio_working_3-way'!U43/(3*'OddsRatio_working_3-way'!X43^(1/3))*COS(('OddsRatio_working_3-way'!Y43)/3)</f>
        <v>0.53516941945600005</v>
      </c>
      <c r="AG43" s="11">
        <f>-'OddsRatio_working_3-way'!U43/(3*'OddsRatio_working_3-way'!X43^(1/3))*COS(('OddsRatio_working_3-way'!Y43+2*PI())/3)</f>
        <v>-0.33029034484541142</v>
      </c>
      <c r="AH43" s="11">
        <f>-'OddsRatio_working_3-way'!U43/(3*'OddsRatio_working_3-way'!X43^(1/3))*COS(('OddsRatio_working_3-way'!Y43+4*PI())/3)</f>
        <v>-0.20487907461058857</v>
      </c>
      <c r="AI43" s="11">
        <f>'OddsRatio_working_3-way'!U43/(3*'OddsRatio_working_3-way'!X43^(1/3))*SIN(('OddsRatio_working_3-way'!Y43)/3)</f>
        <v>-7.2406230629487825E-2</v>
      </c>
      <c r="AJ43" s="11">
        <f>'OddsRatio_working_3-way'!U43/(3*'OddsRatio_working_3-way'!X43^(1/3))*SIN(('OddsRatio_working_3-way'!Y43+2*PI())/3)</f>
        <v>-0.42726719726272222</v>
      </c>
      <c r="AK43" s="11">
        <f>'OddsRatio_working_3-way'!U43/(3*'OddsRatio_working_3-way'!X43^(1/3))*SIN(('OddsRatio_working_3-way'!Y43+4*PI())/3)</f>
        <v>0.49967342789220998</v>
      </c>
      <c r="AL43" s="11">
        <f>'OddsRatio_working_3-way'!Z43+'OddsRatio_working_3-way'!AF43</f>
        <v>1.0703388389120003</v>
      </c>
      <c r="AM43" s="11">
        <f>'OddsRatio_working_3-way'!AA43+'OddsRatio_working_3-way'!AG43</f>
        <v>-0.66058068969082284</v>
      </c>
      <c r="AN43" s="11">
        <f>'OddsRatio_working_3-way'!AB43+'OddsRatio_working_3-way'!AH43</f>
        <v>-0.40975814922117715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1.0703388389120003</v>
      </c>
      <c r="AS43" s="11">
        <f>IF(('OddsRatio_working_3-way'!X43=0),IF(Q43&gt;0,-Q43^(1/3),(-Q43)^(1/3)),'OddsRatio_working_3-way'!AM43-'OddsRatio_working_3-way'!R43/3)</f>
        <v>-0.66058068969082284</v>
      </c>
      <c r="AT43" s="11">
        <f>IF(('OddsRatio_working_3-way'!X43=0),IF(Q43&gt;0,-Q43^(1/3),(-Q43)^(1/3)),'OddsRatio_working_3-way'!AN43-'OddsRatio_working_3-way'!R43/3)</f>
        <v>-0.40975814922117715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1.97</v>
      </c>
      <c r="B44" s="4">
        <f>IF('True_Odds_Calculator_3-way'!B45="","",'True_Odds_Calculator_3-way'!B45)</f>
        <v>3.58</v>
      </c>
      <c r="C44" s="4">
        <f>IF('True_Odds_Calculator_3-way'!C45="","",'True_Odds_Calculator_3-way'!C45)</f>
        <v>3.84</v>
      </c>
      <c r="D44" s="9">
        <f t="shared" si="13"/>
        <v>0.48903152457355709</v>
      </c>
      <c r="E44" s="9">
        <f t="shared" si="14"/>
        <v>0.26461279802276511</v>
      </c>
      <c r="F44" s="9">
        <f t="shared" si="15"/>
        <v>0.24635567740367781</v>
      </c>
      <c r="G44" s="9">
        <f t="shared" si="16"/>
        <v>1.0771731425910116</v>
      </c>
      <c r="H44" s="9">
        <f t="shared" si="17"/>
        <v>2.0448579483132816</v>
      </c>
      <c r="I44" s="9">
        <f t="shared" si="18"/>
        <v>3.77910670788481</v>
      </c>
      <c r="J44" s="9">
        <f t="shared" si="19"/>
        <v>4.0591717249584729</v>
      </c>
      <c r="K44" s="11">
        <f t="shared" si="20"/>
        <v>0.50761421319796951</v>
      </c>
      <c r="L44" s="11">
        <f t="shared" si="21"/>
        <v>0.27932960893854747</v>
      </c>
      <c r="M44" s="11">
        <f t="shared" si="22"/>
        <v>0.26041666666666669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-0.26243956129654311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0.23595021694126989</v>
      </c>
      <c r="Q44" s="11">
        <f>2*'OddsRatio_working_3-way'!K44*'OddsRatio_working_3-way'!L44*'OddsRatio_working_3-way'!M44</f>
        <v>7.3849833158456918E-2</v>
      </c>
      <c r="R44" s="11">
        <f t="shared" si="23"/>
        <v>0</v>
      </c>
      <c r="S44" s="11">
        <f t="shared" si="24"/>
        <v>-0.89906497242867423</v>
      </c>
      <c r="T44" s="11">
        <f t="shared" si="25"/>
        <v>-0.28139748745811394</v>
      </c>
      <c r="U44" s="11">
        <f>'OddsRatio_working_3-way'!S44-'OddsRatio_working_3-way'!R44^2/3</f>
        <v>-0.89906497242867423</v>
      </c>
      <c r="V44" s="11">
        <f>'OddsRatio_working_3-way'!S44*'OddsRatio_working_3-way'!R44/3-2*'OddsRatio_working_3-way'!R44^3/27-'OddsRatio_working_3-way'!T44</f>
        <v>0.28139748745811394</v>
      </c>
      <c r="W44" s="11">
        <f>'OddsRatio_working_3-way'!V44^2+4*'OddsRatio_working_3-way'!U44^3/27</f>
        <v>-2.8479193716099915E-2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0.16406076592518953</v>
      </c>
      <c r="Y44" s="11">
        <f>IF('OddsRatio_working_3-way'!W44&gt;=0,IF('OddsRatio_working_3-way'!V44+SQRT('OddsRatio_working_3-way'!W44)&gt;0,0,PI()),ACOS('OddsRatio_working_3-way'!V44/(2*'OddsRatio_working_3-way'!X44)))</f>
        <v>0.54020861303337542</v>
      </c>
      <c r="Z44" s="11">
        <f>'OddsRatio_working_3-way'!X44^(1/3)*COS('OddsRatio_working_3-way'!Y44/3)</f>
        <v>0.53858657129550591</v>
      </c>
      <c r="AA44" s="11">
        <f>'OddsRatio_working_3-way'!X44^(1/3)*COS(('OddsRatio_working_3-way'!Y44+2*PI())/3)</f>
        <v>-0.35420277877002865</v>
      </c>
      <c r="AB44" s="11">
        <f>'OddsRatio_working_3-way'!X44^(1/3)*COS(('OddsRatio_working_3-way'!Y44+4*PI())/3)</f>
        <v>-0.18438379252547746</v>
      </c>
      <c r="AC44" s="11">
        <f>'OddsRatio_working_3-way'!X44^(1/3)*SIN('OddsRatio_working_3-way'!Y44/3)</f>
        <v>9.8045037421801234E-2</v>
      </c>
      <c r="AD44" s="11">
        <f>'OddsRatio_working_3-way'!X44^(1/3)*SIN(('OddsRatio_working_3-way'!Y44+2*PI())/3)</f>
        <v>0.41740713416816638</v>
      </c>
      <c r="AE44" s="11">
        <f>'OddsRatio_working_3-way'!X44^(1/3)*SIN(('OddsRatio_working_3-way'!Y44+4*PI())/3)</f>
        <v>-0.51545217158996737</v>
      </c>
      <c r="AF44" s="11">
        <f>-'OddsRatio_working_3-way'!U44/(3*'OddsRatio_working_3-way'!X44^(1/3))*COS(('OddsRatio_working_3-way'!Y44)/3)</f>
        <v>0.5385865712955058</v>
      </c>
      <c r="AG44" s="11">
        <f>-'OddsRatio_working_3-way'!U44/(3*'OddsRatio_working_3-way'!X44^(1/3))*COS(('OddsRatio_working_3-way'!Y44+2*PI())/3)</f>
        <v>-0.35420277877002854</v>
      </c>
      <c r="AH44" s="11">
        <f>-'OddsRatio_working_3-way'!U44/(3*'OddsRatio_working_3-way'!X44^(1/3))*COS(('OddsRatio_working_3-way'!Y44+4*PI())/3)</f>
        <v>-0.18438379252547743</v>
      </c>
      <c r="AI44" s="11">
        <f>'OddsRatio_working_3-way'!U44/(3*'OddsRatio_working_3-way'!X44^(1/3))*SIN(('OddsRatio_working_3-way'!Y44)/3)</f>
        <v>-9.8045037421801207E-2</v>
      </c>
      <c r="AJ44" s="11">
        <f>'OddsRatio_working_3-way'!U44/(3*'OddsRatio_working_3-way'!X44^(1/3))*SIN(('OddsRatio_working_3-way'!Y44+2*PI())/3)</f>
        <v>-0.41740713416816633</v>
      </c>
      <c r="AK44" s="11">
        <f>'OddsRatio_working_3-way'!U44/(3*'OddsRatio_working_3-way'!X44^(1/3))*SIN(('OddsRatio_working_3-way'!Y44+4*PI())/3)</f>
        <v>0.51545217158996726</v>
      </c>
      <c r="AL44" s="11">
        <f>'OddsRatio_working_3-way'!Z44+'OddsRatio_working_3-way'!AF44</f>
        <v>1.0771731425910116</v>
      </c>
      <c r="AM44" s="11">
        <f>'OddsRatio_working_3-way'!AA44+'OddsRatio_working_3-way'!AG44</f>
        <v>-0.70840555754005718</v>
      </c>
      <c r="AN44" s="11">
        <f>'OddsRatio_working_3-way'!AB44+'OddsRatio_working_3-way'!AH44</f>
        <v>-0.36876758505095486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1.0771731425910116</v>
      </c>
      <c r="AS44" s="11">
        <f>IF(('OddsRatio_working_3-way'!X44=0),IF(Q44&gt;0,-Q44^(1/3),(-Q44)^(1/3)),'OddsRatio_working_3-way'!AM44-'OddsRatio_working_3-way'!R44/3)</f>
        <v>-0.70840555754005718</v>
      </c>
      <c r="AT44" s="11">
        <f>IF(('OddsRatio_working_3-way'!X44=0),IF(Q44&gt;0,-Q44^(1/3),(-Q44)^(1/3)),'OddsRatio_working_3-way'!AN44-'OddsRatio_working_3-way'!R44/3)</f>
        <v>-0.36876758505095486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2.06</v>
      </c>
      <c r="B45" s="4">
        <f>IF('True_Odds_Calculator_3-way'!B46="","",'True_Odds_Calculator_3-way'!B46)</f>
        <v>3.4</v>
      </c>
      <c r="C45" s="4">
        <f>IF('True_Odds_Calculator_3-way'!C46="","",'True_Odds_Calculator_3-way'!C46)</f>
        <v>3.75</v>
      </c>
      <c r="D45" s="9">
        <f t="shared" si="13"/>
        <v>0.46759632612276764</v>
      </c>
      <c r="E45" s="9">
        <f t="shared" si="14"/>
        <v>0.279489262398532</v>
      </c>
      <c r="F45" s="9">
        <f t="shared" si="15"/>
        <v>0.25291441147870036</v>
      </c>
      <c r="G45" s="9">
        <f t="shared" si="16"/>
        <v>1.0741479109342766</v>
      </c>
      <c r="H45" s="9">
        <f t="shared" si="17"/>
        <v>2.1385967855903329</v>
      </c>
      <c r="I45" s="9">
        <f t="shared" si="18"/>
        <v>3.5779549862422639</v>
      </c>
      <c r="J45" s="9">
        <f t="shared" si="19"/>
        <v>3.9539067550692608</v>
      </c>
      <c r="K45" s="11">
        <f t="shared" si="20"/>
        <v>0.4854368932038835</v>
      </c>
      <c r="L45" s="11">
        <f t="shared" si="21"/>
        <v>0.29411764705882354</v>
      </c>
      <c r="M45" s="11">
        <f t="shared" si="22"/>
        <v>0.26666666666666666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-0.26636207881210727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0.23643632210165616</v>
      </c>
      <c r="Q45" s="11">
        <f>2*'OddsRatio_working_3-way'!K45*'OddsRatio_working_3-way'!L45*'OddsRatio_working_3-way'!M45</f>
        <v>7.6146963639824872E-2</v>
      </c>
      <c r="R45" s="11">
        <f t="shared" si="23"/>
        <v>0</v>
      </c>
      <c r="S45" s="11">
        <f t="shared" si="24"/>
        <v>-0.88765008576329352</v>
      </c>
      <c r="T45" s="11">
        <f t="shared" si="25"/>
        <v>-0.28587764436821056</v>
      </c>
      <c r="U45" s="11">
        <f>'OddsRatio_working_3-way'!S45-'OddsRatio_working_3-way'!R45^2/3</f>
        <v>-0.88765008576329352</v>
      </c>
      <c r="V45" s="11">
        <f>'OddsRatio_working_3-way'!S45*'OddsRatio_working_3-way'!R45/3-2*'OddsRatio_working_3-way'!R45^3/27-'OddsRatio_working_3-way'!T45</f>
        <v>0.28587764436821056</v>
      </c>
      <c r="W45" s="11">
        <f>'OddsRatio_working_3-way'!V45^2+4*'OddsRatio_working_3-way'!U45^3/27</f>
        <v>-2.1888732424058671E-2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0.16094623323766835</v>
      </c>
      <c r="Y45" s="11">
        <f>IF('OddsRatio_working_3-way'!W45&gt;=0,IF('OddsRatio_working_3-way'!V45+SQRT('OddsRatio_working_3-way'!W45)&gt;0,0,PI()),ACOS('OddsRatio_working_3-way'!V45/(2*'OddsRatio_working_3-way'!X45)))</f>
        <v>0.47756796425685533</v>
      </c>
      <c r="Z45" s="11">
        <f>'OddsRatio_working_3-way'!X45^(1/3)*COS('OddsRatio_working_3-way'!Y45/3)</f>
        <v>0.53707395546713832</v>
      </c>
      <c r="AA45" s="11">
        <f>'OddsRatio_working_3-way'!X45^(1/3)*COS(('OddsRatio_working_3-way'!Y45+2*PI())/3)</f>
        <v>-0.34321091033380846</v>
      </c>
      <c r="AB45" s="11">
        <f>'OddsRatio_working_3-way'!X45^(1/3)*COS(('OddsRatio_working_3-way'!Y45+4*PI())/3)</f>
        <v>-0.1938630451333298</v>
      </c>
      <c r="AC45" s="11">
        <f>'OddsRatio_working_3-way'!X45^(1/3)*SIN('OddsRatio_working_3-way'!Y45/3)</f>
        <v>8.6226030176392257E-2</v>
      </c>
      <c r="AD45" s="11">
        <f>'OddsRatio_working_3-way'!X45^(1/3)*SIN(('OddsRatio_working_3-way'!Y45+2*PI())/3)</f>
        <v>0.42200667405733805</v>
      </c>
      <c r="AE45" s="11">
        <f>'OddsRatio_working_3-way'!X45^(1/3)*SIN(('OddsRatio_working_3-way'!Y45+4*PI())/3)</f>
        <v>-0.50823270423373035</v>
      </c>
      <c r="AF45" s="11">
        <f>-'OddsRatio_working_3-way'!U45/(3*'OddsRatio_working_3-way'!X45^(1/3))*COS(('OddsRatio_working_3-way'!Y45)/3)</f>
        <v>0.53707395546713832</v>
      </c>
      <c r="AG45" s="11">
        <f>-'OddsRatio_working_3-way'!U45/(3*'OddsRatio_working_3-way'!X45^(1/3))*COS(('OddsRatio_working_3-way'!Y45+2*PI())/3)</f>
        <v>-0.34321091033380846</v>
      </c>
      <c r="AH45" s="11">
        <f>-'OddsRatio_working_3-way'!U45/(3*'OddsRatio_working_3-way'!X45^(1/3))*COS(('OddsRatio_working_3-way'!Y45+4*PI())/3)</f>
        <v>-0.1938630451333298</v>
      </c>
      <c r="AI45" s="11">
        <f>'OddsRatio_working_3-way'!U45/(3*'OddsRatio_working_3-way'!X45^(1/3))*SIN(('OddsRatio_working_3-way'!Y45)/3)</f>
        <v>-8.6226030176392257E-2</v>
      </c>
      <c r="AJ45" s="11">
        <f>'OddsRatio_working_3-way'!U45/(3*'OddsRatio_working_3-way'!X45^(1/3))*SIN(('OddsRatio_working_3-way'!Y45+2*PI())/3)</f>
        <v>-0.42200667405733805</v>
      </c>
      <c r="AK45" s="11">
        <f>'OddsRatio_working_3-way'!U45/(3*'OddsRatio_working_3-way'!X45^(1/3))*SIN(('OddsRatio_working_3-way'!Y45+4*PI())/3)</f>
        <v>0.50823270423373035</v>
      </c>
      <c r="AL45" s="11">
        <f>'OddsRatio_working_3-way'!Z45+'OddsRatio_working_3-way'!AF45</f>
        <v>1.0741479109342766</v>
      </c>
      <c r="AM45" s="11">
        <f>'OddsRatio_working_3-way'!AA45+'OddsRatio_working_3-way'!AG45</f>
        <v>-0.68642182066761692</v>
      </c>
      <c r="AN45" s="11">
        <f>'OddsRatio_working_3-way'!AB45+'OddsRatio_working_3-way'!AH45</f>
        <v>-0.38772609026665961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1.0741479109342766</v>
      </c>
      <c r="AS45" s="11">
        <f>IF(('OddsRatio_working_3-way'!X45=0),IF(Q45&gt;0,-Q45^(1/3),(-Q45)^(1/3)),'OddsRatio_working_3-way'!AM45-'OddsRatio_working_3-way'!R45/3)</f>
        <v>-0.68642182066761692</v>
      </c>
      <c r="AT45" s="11">
        <f>IF(('OddsRatio_working_3-way'!X45=0),IF(Q45&gt;0,-Q45^(1/3),(-Q45)^(1/3)),'OddsRatio_working_3-way'!AN45-'OddsRatio_working_3-way'!R45/3)</f>
        <v>-0.38772609026665961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2.82</v>
      </c>
      <c r="B46" s="4">
        <f>IF('True_Odds_Calculator_3-way'!B47="","",'True_Odds_Calculator_3-way'!B47)</f>
        <v>3.34</v>
      </c>
      <c r="C46" s="4">
        <f>IF('True_Odds_Calculator_3-way'!C47="","",'True_Odds_Calculator_3-way'!C47)</f>
        <v>2.56</v>
      </c>
      <c r="D46" s="9">
        <f t="shared" si="13"/>
        <v>0.33950862035666701</v>
      </c>
      <c r="E46" s="9">
        <f t="shared" si="14"/>
        <v>0.28561053558779453</v>
      </c>
      <c r="F46" s="9">
        <f t="shared" si="15"/>
        <v>0.3748808440555384</v>
      </c>
      <c r="G46" s="9">
        <f t="shared" si="16"/>
        <v>1.0689194020202859</v>
      </c>
      <c r="H46" s="9">
        <f t="shared" si="17"/>
        <v>2.9454333116769202</v>
      </c>
      <c r="I46" s="9">
        <f t="shared" si="18"/>
        <v>3.501271400727469</v>
      </c>
      <c r="J46" s="9">
        <f t="shared" si="19"/>
        <v>2.6675142671516459</v>
      </c>
      <c r="K46" s="11">
        <f t="shared" si="20"/>
        <v>0.3546099290780142</v>
      </c>
      <c r="L46" s="11">
        <f t="shared" si="21"/>
        <v>0.29940119760479045</v>
      </c>
      <c r="M46" s="11">
        <f t="shared" si="22"/>
        <v>0.390625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-0.27553470187285012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0.23722501804900842</v>
      </c>
      <c r="Q46" s="11">
        <f>2*'OddsRatio_working_3-way'!K46*'OddsRatio_working_3-way'!L46*'OddsRatio_working_3-way'!M46</f>
        <v>8.2945810506646289E-2</v>
      </c>
      <c r="R46" s="11">
        <f t="shared" si="23"/>
        <v>0</v>
      </c>
      <c r="S46" s="11">
        <f t="shared" si="24"/>
        <v>-0.86096239942393782</v>
      </c>
      <c r="T46" s="11">
        <f t="shared" si="25"/>
        <v>-0.30103580399438384</v>
      </c>
      <c r="U46" s="11">
        <f>'OddsRatio_working_3-way'!S46-'OddsRatio_working_3-way'!R46^2/3</f>
        <v>-0.86096239942393782</v>
      </c>
      <c r="V46" s="11">
        <f>'OddsRatio_working_3-way'!S46*'OddsRatio_working_3-way'!R46/3-2*'OddsRatio_working_3-way'!R46^3/27-'OddsRatio_working_3-way'!T46</f>
        <v>0.30103580399438384</v>
      </c>
      <c r="W46" s="11">
        <f>'OddsRatio_working_3-way'!V46^2+4*'OddsRatio_working_3-way'!U46^3/27</f>
        <v>-3.9246687670637659E-3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0.15374266165707623</v>
      </c>
      <c r="Y46" s="11">
        <f>IF('OddsRatio_working_3-way'!W46&gt;=0,IF('OddsRatio_working_3-way'!V46+SQRT('OddsRatio_working_3-way'!W46)&gt;0,0,PI()),ACOS('OddsRatio_working_3-way'!V46/(2*'OddsRatio_working_3-way'!X46)))</f>
        <v>0.20517692875024385</v>
      </c>
      <c r="Z46" s="11">
        <f>'OddsRatio_working_3-way'!X46^(1/3)*COS('OddsRatio_working_3-way'!Y46/3)</f>
        <v>0.53445970101014295</v>
      </c>
      <c r="AA46" s="11">
        <f>'OddsRatio_working_3-way'!X46^(1/3)*COS(('OddsRatio_working_3-way'!Y46+2*PI())/3)</f>
        <v>-0.2989350685786939</v>
      </c>
      <c r="AB46" s="11">
        <f>'OddsRatio_working_3-way'!X46^(1/3)*COS(('OddsRatio_working_3-way'!Y46+4*PI())/3)</f>
        <v>-0.23552463243144892</v>
      </c>
      <c r="AC46" s="11">
        <f>'OddsRatio_working_3-way'!X46^(1/3)*SIN('OddsRatio_working_3-way'!Y46/3)</f>
        <v>3.6610032379043492E-2</v>
      </c>
      <c r="AD46" s="11">
        <f>'OddsRatio_working_3-way'!X46^(1/3)*SIN(('OddsRatio_working_3-way'!Y46+2*PI())/3)</f>
        <v>0.44455066218429767</v>
      </c>
      <c r="AE46" s="11">
        <f>'OddsRatio_working_3-way'!X46^(1/3)*SIN(('OddsRatio_working_3-way'!Y46+4*PI())/3)</f>
        <v>-0.4811606945633411</v>
      </c>
      <c r="AF46" s="11">
        <f>-'OddsRatio_working_3-way'!U46/(3*'OddsRatio_working_3-way'!X46^(1/3))*COS(('OddsRatio_working_3-way'!Y46)/3)</f>
        <v>0.53445970101014295</v>
      </c>
      <c r="AG46" s="11">
        <f>-'OddsRatio_working_3-way'!U46/(3*'OddsRatio_working_3-way'!X46^(1/3))*COS(('OddsRatio_working_3-way'!Y46+2*PI())/3)</f>
        <v>-0.2989350685786939</v>
      </c>
      <c r="AH46" s="11">
        <f>-'OddsRatio_working_3-way'!U46/(3*'OddsRatio_working_3-way'!X46^(1/3))*COS(('OddsRatio_working_3-way'!Y46+4*PI())/3)</f>
        <v>-0.23552463243144892</v>
      </c>
      <c r="AI46" s="11">
        <f>'OddsRatio_working_3-way'!U46/(3*'OddsRatio_working_3-way'!X46^(1/3))*SIN(('OddsRatio_working_3-way'!Y46)/3)</f>
        <v>-3.6610032379043492E-2</v>
      </c>
      <c r="AJ46" s="11">
        <f>'OddsRatio_working_3-way'!U46/(3*'OddsRatio_working_3-way'!X46^(1/3))*SIN(('OddsRatio_working_3-way'!Y46+2*PI())/3)</f>
        <v>-0.44455066218429767</v>
      </c>
      <c r="AK46" s="11">
        <f>'OddsRatio_working_3-way'!U46/(3*'OddsRatio_working_3-way'!X46^(1/3))*SIN(('OddsRatio_working_3-way'!Y46+4*PI())/3)</f>
        <v>0.4811606945633411</v>
      </c>
      <c r="AL46" s="11">
        <f>'OddsRatio_working_3-way'!Z46+'OddsRatio_working_3-way'!AF46</f>
        <v>1.0689194020202859</v>
      </c>
      <c r="AM46" s="11">
        <f>'OddsRatio_working_3-way'!AA46+'OddsRatio_working_3-way'!AG46</f>
        <v>-0.59787013715738779</v>
      </c>
      <c r="AN46" s="11">
        <f>'OddsRatio_working_3-way'!AB46+'OddsRatio_working_3-way'!AH46</f>
        <v>-0.47104926486289783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1.0689194020202859</v>
      </c>
      <c r="AS46" s="11">
        <f>IF(('OddsRatio_working_3-way'!X46=0),IF(Q46&gt;0,-Q46^(1/3),(-Q46)^(1/3)),'OddsRatio_working_3-way'!AM46-'OddsRatio_working_3-way'!R46/3)</f>
        <v>-0.59787013715738779</v>
      </c>
      <c r="AT46" s="11">
        <f>IF(('OddsRatio_working_3-way'!X46=0),IF(Q46&gt;0,-Q46^(1/3),(-Q46)^(1/3)),'OddsRatio_working_3-way'!AN46-'OddsRatio_working_3-way'!R46/3)</f>
        <v>-0.47104926486289783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2.35</v>
      </c>
      <c r="B47" s="4">
        <f>IF('True_Odds_Calculator_3-way'!B48="","",'True_Odds_Calculator_3-way'!B48)</f>
        <v>3.33</v>
      </c>
      <c r="C47" s="4">
        <f>IF('True_Odds_Calculator_3-way'!C48="","",'True_Odds_Calculator_3-way'!C48)</f>
        <v>3.14</v>
      </c>
      <c r="D47" s="9">
        <f t="shared" si="13"/>
        <v>0.40932783016964192</v>
      </c>
      <c r="E47" s="9">
        <f t="shared" si="14"/>
        <v>0.28648680339109123</v>
      </c>
      <c r="F47" s="9">
        <f t="shared" si="15"/>
        <v>0.30418536643926691</v>
      </c>
      <c r="G47" s="9">
        <f t="shared" si="16"/>
        <v>1.0689108053897729</v>
      </c>
      <c r="H47" s="9">
        <f t="shared" si="17"/>
        <v>2.4430295872761931</v>
      </c>
      <c r="I47" s="9">
        <f t="shared" si="18"/>
        <v>3.4905621765581705</v>
      </c>
      <c r="J47" s="9">
        <f t="shared" si="19"/>
        <v>3.2874691235341138</v>
      </c>
      <c r="K47" s="11">
        <f t="shared" si="20"/>
        <v>0.42553191489361702</v>
      </c>
      <c r="L47" s="11">
        <f t="shared" si="21"/>
        <v>0.3003003003003003</v>
      </c>
      <c r="M47" s="11">
        <f t="shared" si="22"/>
        <v>0.31847133757961782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-0.27394395343982003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0.23685428211786796</v>
      </c>
      <c r="Q47" s="11">
        <f>2*'OddsRatio_working_3-way'!K47*'OddsRatio_working_3-way'!L47*'OddsRatio_working_3-way'!M47</f>
        <v>8.1393224095487271E-2</v>
      </c>
      <c r="R47" s="11">
        <f t="shared" si="23"/>
        <v>0</v>
      </c>
      <c r="S47" s="11">
        <f t="shared" si="24"/>
        <v>-0.86460854179758373</v>
      </c>
      <c r="T47" s="11">
        <f t="shared" si="25"/>
        <v>-0.29711633738748583</v>
      </c>
      <c r="U47" s="11">
        <f>'OddsRatio_working_3-way'!S47-'OddsRatio_working_3-way'!R47^2/3</f>
        <v>-0.86460854179758373</v>
      </c>
      <c r="V47" s="11">
        <f>'OddsRatio_working_3-way'!S47*'OddsRatio_working_3-way'!R47/3-2*'OddsRatio_working_3-way'!R47^3/27-'OddsRatio_working_3-way'!T47</f>
        <v>0.29711633738748583</v>
      </c>
      <c r="W47" s="11">
        <f>'OddsRatio_working_3-way'!V47^2+4*'OddsRatio_working_3-way'!U47^3/27</f>
        <v>-7.4754118583449242E-3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0.15472033625294643</v>
      </c>
      <c r="Y47" s="11">
        <f>IF('OddsRatio_working_3-way'!W47&gt;=0,IF('OddsRatio_working_3-way'!V47+SQRT('OddsRatio_working_3-way'!W47)&gt;0,0,PI()),ACOS('OddsRatio_working_3-way'!V47/(2*'OddsRatio_working_3-way'!X47)))</f>
        <v>0.28317838888327351</v>
      </c>
      <c r="Z47" s="11">
        <f>'OddsRatio_working_3-way'!X47^(1/3)*COS('OddsRatio_working_3-way'!Y47/3)</f>
        <v>0.53445540269488645</v>
      </c>
      <c r="AA47" s="11">
        <f>'OddsRatio_working_3-way'!X47^(1/3)*COS(('OddsRatio_working_3-way'!Y47+2*PI())/3)</f>
        <v>-0.31104781484662297</v>
      </c>
      <c r="AB47" s="11">
        <f>'OddsRatio_working_3-way'!X47^(1/3)*COS(('OddsRatio_working_3-way'!Y47+4*PI())/3)</f>
        <v>-0.22340758784826337</v>
      </c>
      <c r="AC47" s="11">
        <f>'OddsRatio_working_3-way'!X47^(1/3)*SIN('OddsRatio_working_3-way'!Y47/3)</f>
        <v>5.0599108649342799E-2</v>
      </c>
      <c r="AD47" s="11">
        <f>'OddsRatio_working_3-way'!X47^(1/3)*SIN(('OddsRatio_working_3-way'!Y47+2*PI())/3)</f>
        <v>0.43755240159894243</v>
      </c>
      <c r="AE47" s="11">
        <f>'OddsRatio_working_3-way'!X47^(1/3)*SIN(('OddsRatio_working_3-way'!Y47+4*PI())/3)</f>
        <v>-0.48815151024828524</v>
      </c>
      <c r="AF47" s="11">
        <f>-'OddsRatio_working_3-way'!U47/(3*'OddsRatio_working_3-way'!X47^(1/3))*COS(('OddsRatio_working_3-way'!Y47)/3)</f>
        <v>0.53445540269488656</v>
      </c>
      <c r="AG47" s="11">
        <f>-'OddsRatio_working_3-way'!U47/(3*'OddsRatio_working_3-way'!X47^(1/3))*COS(('OddsRatio_working_3-way'!Y47+2*PI())/3)</f>
        <v>-0.31104781484662303</v>
      </c>
      <c r="AH47" s="11">
        <f>-'OddsRatio_working_3-way'!U47/(3*'OddsRatio_working_3-way'!X47^(1/3))*COS(('OddsRatio_working_3-way'!Y47+4*PI())/3)</f>
        <v>-0.22340758784826342</v>
      </c>
      <c r="AI47" s="11">
        <f>'OddsRatio_working_3-way'!U47/(3*'OddsRatio_working_3-way'!X47^(1/3))*SIN(('OddsRatio_working_3-way'!Y47)/3)</f>
        <v>-5.0599108649342812E-2</v>
      </c>
      <c r="AJ47" s="11">
        <f>'OddsRatio_working_3-way'!U47/(3*'OddsRatio_working_3-way'!X47^(1/3))*SIN(('OddsRatio_working_3-way'!Y47+2*PI())/3)</f>
        <v>-0.43755240159894249</v>
      </c>
      <c r="AK47" s="11">
        <f>'OddsRatio_working_3-way'!U47/(3*'OddsRatio_working_3-way'!X47^(1/3))*SIN(('OddsRatio_working_3-way'!Y47+4*PI())/3)</f>
        <v>0.48815151024828535</v>
      </c>
      <c r="AL47" s="11">
        <f>'OddsRatio_working_3-way'!Z47+'OddsRatio_working_3-way'!AF47</f>
        <v>1.0689108053897729</v>
      </c>
      <c r="AM47" s="11">
        <f>'OddsRatio_working_3-way'!AA47+'OddsRatio_working_3-way'!AG47</f>
        <v>-0.62209562969324605</v>
      </c>
      <c r="AN47" s="11">
        <f>'OddsRatio_working_3-way'!AB47+'OddsRatio_working_3-way'!AH47</f>
        <v>-0.44681517569652679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1.0689108053897729</v>
      </c>
      <c r="AS47" s="11">
        <f>IF(('OddsRatio_working_3-way'!X47=0),IF(Q47&gt;0,-Q47^(1/3),(-Q47)^(1/3)),'OddsRatio_working_3-way'!AM47-'OddsRatio_working_3-way'!R47/3)</f>
        <v>-0.62209562969324605</v>
      </c>
      <c r="AT47" s="11">
        <f>IF(('OddsRatio_working_3-way'!X47=0),IF(Q47&gt;0,-Q47^(1/3),(-Q47)^(1/3)),'OddsRatio_working_3-way'!AN47-'OddsRatio_working_3-way'!R47/3)</f>
        <v>-0.44681517569652679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2.23</v>
      </c>
      <c r="B48" s="4">
        <f>IF('True_Odds_Calculator_3-way'!B49="","",'True_Odds_Calculator_3-way'!B49)</f>
        <v>3.44</v>
      </c>
      <c r="C48" s="4">
        <f>IF('True_Odds_Calculator_3-way'!C49="","",'True_Odds_Calculator_3-way'!C49)</f>
        <v>3.27</v>
      </c>
      <c r="D48" s="9">
        <f t="shared" si="13"/>
        <v>0.43163013995378818</v>
      </c>
      <c r="E48" s="9">
        <f t="shared" si="14"/>
        <v>0.27684072093472789</v>
      </c>
      <c r="F48" s="9">
        <f t="shared" si="15"/>
        <v>0.29152913911148387</v>
      </c>
      <c r="G48" s="9">
        <f t="shared" si="16"/>
        <v>1.0705677716579622</v>
      </c>
      <c r="H48" s="9">
        <f t="shared" si="17"/>
        <v>2.3167983591392933</v>
      </c>
      <c r="I48" s="9">
        <f t="shared" si="18"/>
        <v>3.6121853628454281</v>
      </c>
      <c r="J48" s="9">
        <f t="shared" si="19"/>
        <v>3.4301888416635746</v>
      </c>
      <c r="K48" s="11">
        <f t="shared" si="20"/>
        <v>0.44843049327354262</v>
      </c>
      <c r="L48" s="11">
        <f t="shared" si="21"/>
        <v>0.29069767441860467</v>
      </c>
      <c r="M48" s="11">
        <f t="shared" si="22"/>
        <v>0.3058103975535168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-0.27158747456230903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0.23679655874803029</v>
      </c>
      <c r="Q48" s="11">
        <f>2*'OddsRatio_working_3-way'!K48*'OddsRatio_working_3-way'!L48*'OddsRatio_working_3-way'!M48</f>
        <v>7.9729481059942861E-2</v>
      </c>
      <c r="R48" s="11">
        <f t="shared" si="23"/>
        <v>0</v>
      </c>
      <c r="S48" s="11">
        <f t="shared" si="24"/>
        <v>-0.87189793686049821</v>
      </c>
      <c r="T48" s="11">
        <f t="shared" si="25"/>
        <v>-0.29356832890925866</v>
      </c>
      <c r="U48" s="11">
        <f>'OddsRatio_working_3-way'!S48-'OddsRatio_working_3-way'!R48^2/3</f>
        <v>-0.87189793686049821</v>
      </c>
      <c r="V48" s="11">
        <f>'OddsRatio_working_3-way'!S48*'OddsRatio_working_3-way'!R48/3-2*'OddsRatio_working_3-way'!R48^3/27-'OddsRatio_working_3-way'!T48</f>
        <v>0.29356832890925866</v>
      </c>
      <c r="W48" s="11">
        <f>'OddsRatio_working_3-way'!V48^2+4*'OddsRatio_working_3-way'!U48^3/27</f>
        <v>-1.2013496071011376E-2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0.15668109315548098</v>
      </c>
      <c r="Y48" s="11">
        <f>IF('OddsRatio_working_3-way'!W48&gt;=0,IF('OddsRatio_working_3-way'!V48+SQRT('OddsRatio_working_3-way'!W48)&gt;0,0,PI()),ACOS('OddsRatio_working_3-way'!V48/(2*'OddsRatio_working_3-way'!X48)))</f>
        <v>0.35733036466349288</v>
      </c>
      <c r="Z48" s="11">
        <f>'OddsRatio_working_3-way'!X48^(1/3)*COS('OddsRatio_working_3-way'!Y48/3)</f>
        <v>0.53528388582898112</v>
      </c>
      <c r="AA48" s="11">
        <f>'OddsRatio_working_3-way'!X48^(1/3)*COS(('OddsRatio_working_3-way'!Y48+2*PI())/3)</f>
        <v>-0.32312036569302932</v>
      </c>
      <c r="AB48" s="11">
        <f>'OddsRatio_working_3-way'!X48^(1/3)*COS(('OddsRatio_working_3-way'!Y48+4*PI())/3)</f>
        <v>-0.21216352013595194</v>
      </c>
      <c r="AC48" s="11">
        <f>'OddsRatio_working_3-way'!X48^(1/3)*SIN('OddsRatio_working_3-way'!Y48/3)</f>
        <v>6.4060964650810293E-2</v>
      </c>
      <c r="AD48" s="11">
        <f>'OddsRatio_working_3-way'!X48^(1/3)*SIN(('OddsRatio_working_3-way'!Y48+2*PI())/3)</f>
        <v>0.43153896103894152</v>
      </c>
      <c r="AE48" s="11">
        <f>'OddsRatio_working_3-way'!X48^(1/3)*SIN(('OddsRatio_working_3-way'!Y48+4*PI())/3)</f>
        <v>-0.49559992568975186</v>
      </c>
      <c r="AF48" s="11">
        <f>-'OddsRatio_working_3-way'!U48/(3*'OddsRatio_working_3-way'!X48^(1/3))*COS(('OddsRatio_working_3-way'!Y48)/3)</f>
        <v>0.53528388582898112</v>
      </c>
      <c r="AG48" s="11">
        <f>-'OddsRatio_working_3-way'!U48/(3*'OddsRatio_working_3-way'!X48^(1/3))*COS(('OddsRatio_working_3-way'!Y48+2*PI())/3)</f>
        <v>-0.32312036569302932</v>
      </c>
      <c r="AH48" s="11">
        <f>-'OddsRatio_working_3-way'!U48/(3*'OddsRatio_working_3-way'!X48^(1/3))*COS(('OddsRatio_working_3-way'!Y48+4*PI())/3)</f>
        <v>-0.21216352013595194</v>
      </c>
      <c r="AI48" s="11">
        <f>'OddsRatio_working_3-way'!U48/(3*'OddsRatio_working_3-way'!X48^(1/3))*SIN(('OddsRatio_working_3-way'!Y48)/3)</f>
        <v>-6.4060964650810293E-2</v>
      </c>
      <c r="AJ48" s="11">
        <f>'OddsRatio_working_3-way'!U48/(3*'OddsRatio_working_3-way'!X48^(1/3))*SIN(('OddsRatio_working_3-way'!Y48+2*PI())/3)</f>
        <v>-0.43153896103894152</v>
      </c>
      <c r="AK48" s="11">
        <f>'OddsRatio_working_3-way'!U48/(3*'OddsRatio_working_3-way'!X48^(1/3))*SIN(('OddsRatio_working_3-way'!Y48+4*PI())/3)</f>
        <v>0.49559992568975186</v>
      </c>
      <c r="AL48" s="11">
        <f>'OddsRatio_working_3-way'!Z48+'OddsRatio_working_3-way'!AF48</f>
        <v>1.0705677716579622</v>
      </c>
      <c r="AM48" s="11">
        <f>'OddsRatio_working_3-way'!AA48+'OddsRatio_working_3-way'!AG48</f>
        <v>-0.64624073138605864</v>
      </c>
      <c r="AN48" s="11">
        <f>'OddsRatio_working_3-way'!AB48+'OddsRatio_working_3-way'!AH48</f>
        <v>-0.42432704027190388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1.0705677716579622</v>
      </c>
      <c r="AS48" s="11">
        <f>IF(('OddsRatio_working_3-way'!X48=0),IF(Q48&gt;0,-Q48^(1/3),(-Q48)^(1/3)),'OddsRatio_working_3-way'!AM48-'OddsRatio_working_3-way'!R48/3)</f>
        <v>-0.64624073138605864</v>
      </c>
      <c r="AT48" s="11">
        <f>IF(('OddsRatio_working_3-way'!X48=0),IF(Q48&gt;0,-Q48^(1/3),(-Q48)^(1/3)),'OddsRatio_working_3-way'!AN48-'OddsRatio_working_3-way'!R48/3)</f>
        <v>-0.42432704027190388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1.97</v>
      </c>
      <c r="B49" s="4">
        <f>IF('True_Odds_Calculator_3-way'!B50="","",'True_Odds_Calculator_3-way'!B50)</f>
        <v>3.5</v>
      </c>
      <c r="C49" s="4">
        <f>IF('True_Odds_Calculator_3-way'!C50="","",'True_Odds_Calculator_3-way'!C50)</f>
        <v>3.96</v>
      </c>
      <c r="D49" s="9">
        <f t="shared" si="13"/>
        <v>0.48959862992885494</v>
      </c>
      <c r="E49" s="9">
        <f t="shared" si="14"/>
        <v>0.27123584878280699</v>
      </c>
      <c r="F49" s="9">
        <f t="shared" si="15"/>
        <v>0.23916552128833818</v>
      </c>
      <c r="G49" s="9">
        <f t="shared" si="16"/>
        <v>1.0747313151820919</v>
      </c>
      <c r="H49" s="9">
        <f t="shared" si="17"/>
        <v>2.0424893757266296</v>
      </c>
      <c r="I49" s="9">
        <f t="shared" si="18"/>
        <v>3.6868282879552301</v>
      </c>
      <c r="J49" s="9">
        <f t="shared" si="19"/>
        <v>4.1812046929389917</v>
      </c>
      <c r="K49" s="11">
        <f t="shared" si="20"/>
        <v>0.50761421319796951</v>
      </c>
      <c r="L49" s="11">
        <f t="shared" si="21"/>
        <v>0.2857142857142857</v>
      </c>
      <c r="M49" s="11">
        <f t="shared" si="22"/>
        <v>0.25252525252525254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-0.26288995832143047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0.23549490554566693</v>
      </c>
      <c r="Q49" s="11">
        <f>2*'OddsRatio_working_3-way'!K49*'OddsRatio_working_3-way'!L49*'OddsRatio_working_3-way'!M49</f>
        <v>7.3248804213271221E-2</v>
      </c>
      <c r="R49" s="11">
        <f t="shared" si="23"/>
        <v>0</v>
      </c>
      <c r="S49" s="11">
        <f t="shared" si="24"/>
        <v>-0.89579269991641086</v>
      </c>
      <c r="T49" s="11">
        <f t="shared" si="25"/>
        <v>-0.278629144608526</v>
      </c>
      <c r="U49" s="11">
        <f>'OddsRatio_working_3-way'!S49-'OddsRatio_working_3-way'!R49^2/3</f>
        <v>-0.89579269991641086</v>
      </c>
      <c r="V49" s="11">
        <f>'OddsRatio_working_3-way'!S49*'OddsRatio_working_3-way'!R49/3-2*'OddsRatio_working_3-way'!R49^3/27-'OddsRatio_working_3-way'!T49</f>
        <v>0.278629144608526</v>
      </c>
      <c r="W49" s="11">
        <f>'OddsRatio_working_3-way'!V49^2+4*'OddsRatio_working_3-way'!U49^3/27</f>
        <v>-2.8858241260894188E-2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0.16316589831071709</v>
      </c>
      <c r="Y49" s="11">
        <f>IF('OddsRatio_working_3-way'!W49&gt;=0,IF('OddsRatio_working_3-way'!V49+SQRT('OddsRatio_working_3-way'!W49)&gt;0,0,PI()),ACOS('OddsRatio_working_3-way'!V49/(2*'OddsRatio_working_3-way'!X49)))</f>
        <v>0.54751335190271599</v>
      </c>
      <c r="Z49" s="11">
        <f>'OddsRatio_working_3-way'!X49^(1/3)*COS('OddsRatio_working_3-way'!Y49/3)</f>
        <v>0.53736565759104604</v>
      </c>
      <c r="AA49" s="11">
        <f>'OddsRatio_working_3-way'!X49^(1/3)*COS(('OddsRatio_working_3-way'!Y49+2*PI())/3)</f>
        <v>-0.35457105563954239</v>
      </c>
      <c r="AB49" s="11">
        <f>'OddsRatio_working_3-way'!X49^(1/3)*COS(('OddsRatio_working_3-way'!Y49+4*PI())/3)</f>
        <v>-0.18279460195150379</v>
      </c>
      <c r="AC49" s="11">
        <f>'OddsRatio_working_3-way'!X49^(1/3)*SIN('OddsRatio_working_3-way'!Y49/3)</f>
        <v>9.9175181777228366E-2</v>
      </c>
      <c r="AD49" s="11">
        <f>'OddsRatio_working_3-way'!X49^(1/3)*SIN(('OddsRatio_working_3-way'!Y49+2*PI())/3)</f>
        <v>0.41578471970656189</v>
      </c>
      <c r="AE49" s="11">
        <f>'OddsRatio_working_3-way'!X49^(1/3)*SIN(('OddsRatio_working_3-way'!Y49+4*PI())/3)</f>
        <v>-0.51495990148379023</v>
      </c>
      <c r="AF49" s="11">
        <f>-'OddsRatio_working_3-way'!U49/(3*'OddsRatio_working_3-way'!X49^(1/3))*COS(('OddsRatio_working_3-way'!Y49)/3)</f>
        <v>0.53736565759104593</v>
      </c>
      <c r="AG49" s="11">
        <f>-'OddsRatio_working_3-way'!U49/(3*'OddsRatio_working_3-way'!X49^(1/3))*COS(('OddsRatio_working_3-way'!Y49+2*PI())/3)</f>
        <v>-0.35457105563954233</v>
      </c>
      <c r="AH49" s="11">
        <f>-'OddsRatio_working_3-way'!U49/(3*'OddsRatio_working_3-way'!X49^(1/3))*COS(('OddsRatio_working_3-way'!Y49+4*PI())/3)</f>
        <v>-0.18279460195150377</v>
      </c>
      <c r="AI49" s="11">
        <f>'OddsRatio_working_3-way'!U49/(3*'OddsRatio_working_3-way'!X49^(1/3))*SIN(('OddsRatio_working_3-way'!Y49)/3)</f>
        <v>-9.9175181777228338E-2</v>
      </c>
      <c r="AJ49" s="11">
        <f>'OddsRatio_working_3-way'!U49/(3*'OddsRatio_working_3-way'!X49^(1/3))*SIN(('OddsRatio_working_3-way'!Y49+2*PI())/3)</f>
        <v>-0.41578471970656183</v>
      </c>
      <c r="AK49" s="11">
        <f>'OddsRatio_working_3-way'!U49/(3*'OddsRatio_working_3-way'!X49^(1/3))*SIN(('OddsRatio_working_3-way'!Y49+4*PI())/3)</f>
        <v>0.51495990148379012</v>
      </c>
      <c r="AL49" s="11">
        <f>'OddsRatio_working_3-way'!Z49+'OddsRatio_working_3-way'!AF49</f>
        <v>1.0747313151820919</v>
      </c>
      <c r="AM49" s="11">
        <f>'OddsRatio_working_3-way'!AA49+'OddsRatio_working_3-way'!AG49</f>
        <v>-0.70914211127908477</v>
      </c>
      <c r="AN49" s="11">
        <f>'OddsRatio_working_3-way'!AB49+'OddsRatio_working_3-way'!AH49</f>
        <v>-0.36558920390300753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1.0747313151820919</v>
      </c>
      <c r="AS49" s="11">
        <f>IF(('OddsRatio_working_3-way'!X49=0),IF(Q49&gt;0,-Q49^(1/3),(-Q49)^(1/3)),'OddsRatio_working_3-way'!AM49-'OddsRatio_working_3-way'!R49/3)</f>
        <v>-0.70914211127908477</v>
      </c>
      <c r="AT49" s="11">
        <f>IF(('OddsRatio_working_3-way'!X49=0),IF(Q49&gt;0,-Q49^(1/3),(-Q49)^(1/3)),'OddsRatio_working_3-way'!AN49-'OddsRatio_working_3-way'!R49/3)</f>
        <v>-0.36558920390300753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2.08</v>
      </c>
      <c r="B50" s="4">
        <f>IF('True_Odds_Calculator_3-way'!B51="","",'True_Odds_Calculator_3-way'!B51)</f>
        <v>3.42</v>
      </c>
      <c r="C50" s="4">
        <f>IF('True_Odds_Calculator_3-way'!C51="","",'True_Odds_Calculator_3-way'!C51)</f>
        <v>3.67</v>
      </c>
      <c r="D50" s="9">
        <f t="shared" si="13"/>
        <v>0.46321727225741949</v>
      </c>
      <c r="E50" s="9">
        <f t="shared" si="14"/>
        <v>0.27804021160868025</v>
      </c>
      <c r="F50" s="9">
        <f t="shared" si="15"/>
        <v>0.25874251613390048</v>
      </c>
      <c r="G50" s="9">
        <f t="shared" si="16"/>
        <v>1.0729760610694328</v>
      </c>
      <c r="H50" s="9">
        <f t="shared" si="17"/>
        <v>2.1588141459549877</v>
      </c>
      <c r="I50" s="9">
        <f t="shared" si="18"/>
        <v>3.596602067788027</v>
      </c>
      <c r="J50" s="9">
        <f t="shared" si="19"/>
        <v>3.8648460830553848</v>
      </c>
      <c r="K50" s="11">
        <f t="shared" si="20"/>
        <v>0.48076923076923073</v>
      </c>
      <c r="L50" s="11">
        <f t="shared" si="21"/>
        <v>0.29239766081871343</v>
      </c>
      <c r="M50" s="11">
        <f t="shared" si="22"/>
        <v>0.27247956403269757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-0.26729748811349274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0.23633587917253479</v>
      </c>
      <c r="Q50" s="11">
        <f>2*'OddsRatio_working_3-way'!K50*'OddsRatio_working_3-way'!L50*'OddsRatio_working_3-way'!M50</f>
        <v>7.6608064561599618E-2</v>
      </c>
      <c r="R50" s="11">
        <f t="shared" si="23"/>
        <v>0</v>
      </c>
      <c r="S50" s="11">
        <f t="shared" si="24"/>
        <v>-0.88416797643900091</v>
      </c>
      <c r="T50" s="11">
        <f t="shared" si="25"/>
        <v>-0.28660226140648332</v>
      </c>
      <c r="U50" s="11">
        <f>'OddsRatio_working_3-way'!S50-'OddsRatio_working_3-way'!R50^2/3</f>
        <v>-0.88416797643900091</v>
      </c>
      <c r="V50" s="11">
        <f>'OddsRatio_working_3-way'!S50*'OddsRatio_working_3-way'!R50/3-2*'OddsRatio_working_3-way'!R50^3/27-'OddsRatio_working_3-way'!T50</f>
        <v>0.28660226140648332</v>
      </c>
      <c r="W50" s="11">
        <f>'OddsRatio_working_3-way'!V50^2+4*'OddsRatio_working_3-way'!U50^3/27</f>
        <v>-2.025928855997014E-2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0.16000011312752277</v>
      </c>
      <c r="Y50" s="11">
        <f>IF('OddsRatio_working_3-way'!W50&gt;=0,IF('OddsRatio_working_3-way'!V50+SQRT('OddsRatio_working_3-way'!W50)&gt;0,0,PI()),ACOS('OddsRatio_working_3-way'!V50/(2*'OddsRatio_working_3-way'!X50)))</f>
        <v>0.46094754698110729</v>
      </c>
      <c r="Z50" s="11">
        <f>'OddsRatio_working_3-way'!X50^(1/3)*COS('OddsRatio_working_3-way'!Y50/3)</f>
        <v>0.53648803053471639</v>
      </c>
      <c r="AA50" s="11">
        <f>'OddsRatio_working_3-way'!X50^(1/3)*COS(('OddsRatio_working_3-way'!Y50+2*PI())/3)</f>
        <v>-0.34019843785197823</v>
      </c>
      <c r="AB50" s="11">
        <f>'OddsRatio_working_3-way'!X50^(1/3)*COS(('OddsRatio_working_3-way'!Y50+4*PI())/3)</f>
        <v>-0.19628959268273832</v>
      </c>
      <c r="AC50" s="11">
        <f>'OddsRatio_working_3-way'!X50^(1/3)*SIN('OddsRatio_working_3-way'!Y50/3)</f>
        <v>8.308581049722899E-2</v>
      </c>
      <c r="AD50" s="11">
        <f>'OddsRatio_working_3-way'!X50^(1/3)*SIN(('OddsRatio_working_3-way'!Y50+2*PI())/3)</f>
        <v>0.42306935802073159</v>
      </c>
      <c r="AE50" s="11">
        <f>'OddsRatio_working_3-way'!X50^(1/3)*SIN(('OddsRatio_working_3-way'!Y50+4*PI())/3)</f>
        <v>-0.5061551685179605</v>
      </c>
      <c r="AF50" s="11">
        <f>-'OddsRatio_working_3-way'!U50/(3*'OddsRatio_working_3-way'!X50^(1/3))*COS(('OddsRatio_working_3-way'!Y50)/3)</f>
        <v>0.5364880305347165</v>
      </c>
      <c r="AG50" s="11">
        <f>-'OddsRatio_working_3-way'!U50/(3*'OddsRatio_working_3-way'!X50^(1/3))*COS(('OddsRatio_working_3-way'!Y50+2*PI())/3)</f>
        <v>-0.34019843785197829</v>
      </c>
      <c r="AH50" s="11">
        <f>-'OddsRatio_working_3-way'!U50/(3*'OddsRatio_working_3-way'!X50^(1/3))*COS(('OddsRatio_working_3-way'!Y50+4*PI())/3)</f>
        <v>-0.19628959268273835</v>
      </c>
      <c r="AI50" s="11">
        <f>'OddsRatio_working_3-way'!U50/(3*'OddsRatio_working_3-way'!X50^(1/3))*SIN(('OddsRatio_working_3-way'!Y50)/3)</f>
        <v>-8.3085810497229004E-2</v>
      </c>
      <c r="AJ50" s="11">
        <f>'OddsRatio_working_3-way'!U50/(3*'OddsRatio_working_3-way'!X50^(1/3))*SIN(('OddsRatio_working_3-way'!Y50+2*PI())/3)</f>
        <v>-0.4230693580207317</v>
      </c>
      <c r="AK50" s="11">
        <f>'OddsRatio_working_3-way'!U50/(3*'OddsRatio_working_3-way'!X50^(1/3))*SIN(('OddsRatio_working_3-way'!Y50+4*PI())/3)</f>
        <v>0.50615516851796061</v>
      </c>
      <c r="AL50" s="11">
        <f>'OddsRatio_working_3-way'!Z50+'OddsRatio_working_3-way'!AF50</f>
        <v>1.0729760610694328</v>
      </c>
      <c r="AM50" s="11">
        <f>'OddsRatio_working_3-way'!AA50+'OddsRatio_working_3-way'!AG50</f>
        <v>-0.68039687570395646</v>
      </c>
      <c r="AN50" s="11">
        <f>'OddsRatio_working_3-way'!AB50+'OddsRatio_working_3-way'!AH50</f>
        <v>-0.39257918536547665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1.0729760610694328</v>
      </c>
      <c r="AS50" s="11">
        <f>IF(('OddsRatio_working_3-way'!X50=0),IF(Q50&gt;0,-Q50^(1/3),(-Q50)^(1/3)),'OddsRatio_working_3-way'!AM50-'OddsRatio_working_3-way'!R50/3)</f>
        <v>-0.68039687570395646</v>
      </c>
      <c r="AT50" s="11">
        <f>IF(('OddsRatio_working_3-way'!X50=0),IF(Q50&gt;0,-Q50^(1/3),(-Q50)^(1/3)),'OddsRatio_working_3-way'!AN50-'OddsRatio_working_3-way'!R50/3)</f>
        <v>-0.39257918536547665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1.4</v>
      </c>
      <c r="B51" s="4">
        <f>IF('True_Odds_Calculator_3-way'!B52="","",'True_Odds_Calculator_3-way'!B52)</f>
        <v>4.8</v>
      </c>
      <c r="C51" s="4">
        <f>IF('True_Odds_Calculator_3-way'!C52="","",'True_Odds_Calculator_3-way'!C52)</f>
        <v>7.91</v>
      </c>
      <c r="D51" s="9">
        <f t="shared" si="13"/>
        <v>0.69274547200190173</v>
      </c>
      <c r="E51" s="9">
        <f t="shared" si="14"/>
        <v>0.19180786756758958</v>
      </c>
      <c r="F51" s="9">
        <f t="shared" si="15"/>
        <v>0.11544666043050851</v>
      </c>
      <c r="G51" s="9">
        <f t="shared" si="16"/>
        <v>1.1088290736502087</v>
      </c>
      <c r="H51" s="9">
        <f t="shared" si="17"/>
        <v>1.4435316294600837</v>
      </c>
      <c r="I51" s="9">
        <f t="shared" si="18"/>
        <v>5.2135504798707926</v>
      </c>
      <c r="J51" s="9">
        <f t="shared" si="19"/>
        <v>8.6620088989229433</v>
      </c>
      <c r="K51" s="11">
        <f t="shared" si="20"/>
        <v>0.7142857142857143</v>
      </c>
      <c r="L51" s="11">
        <f t="shared" si="21"/>
        <v>0.20833333333333334</v>
      </c>
      <c r="M51" s="11">
        <f t="shared" si="22"/>
        <v>0.12642225031605561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-0.19759496719041592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0.2090105953885979</v>
      </c>
      <c r="Q51" s="11">
        <f>2*'OddsRatio_working_3-way'!K51*'OddsRatio_working_3-way'!L51*'OddsRatio_working_3-way'!M51</f>
        <v>3.7625669736921316E-2</v>
      </c>
      <c r="R51" s="11">
        <f t="shared" si="23"/>
        <v>0</v>
      </c>
      <c r="S51" s="11">
        <f t="shared" si="24"/>
        <v>-1.0577728692208093</v>
      </c>
      <c r="T51" s="11">
        <f t="shared" si="25"/>
        <v>-0.19041815827557323</v>
      </c>
      <c r="U51" s="11">
        <f>'OddsRatio_working_3-way'!S51-'OddsRatio_working_3-way'!R51^2/3</f>
        <v>-1.0577728692208093</v>
      </c>
      <c r="V51" s="11">
        <f>'OddsRatio_working_3-way'!S51*'OddsRatio_working_3-way'!R51/3-2*'OddsRatio_working_3-way'!R51^3/27-'OddsRatio_working_3-way'!T51</f>
        <v>0.19041815827557323</v>
      </c>
      <c r="W51" s="11">
        <f>'OddsRatio_working_3-way'!V51^2+4*'OddsRatio_working_3-way'!U51^3/27</f>
        <v>-0.13907789532149889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0.20936628807102647</v>
      </c>
      <c r="Y51" s="11">
        <f>IF('OddsRatio_working_3-way'!W51&gt;=0,IF('OddsRatio_working_3-way'!V51+SQRT('OddsRatio_working_3-way'!W51)&gt;0,0,PI()),ACOS('OddsRatio_working_3-way'!V51/(2*'OddsRatio_working_3-way'!X51)))</f>
        <v>1.0987061254370531</v>
      </c>
      <c r="Z51" s="11">
        <f>'OddsRatio_working_3-way'!X51^(1/3)*COS('OddsRatio_working_3-way'!Y51/3)</f>
        <v>0.55441453682510444</v>
      </c>
      <c r="AA51" s="11">
        <f>'OddsRatio_working_3-way'!X51^(1/3)*COS(('OddsRatio_working_3-way'!Y51+2*PI())/3)</f>
        <v>-0.46135831598751459</v>
      </c>
      <c r="AB51" s="11">
        <f>'OddsRatio_working_3-way'!X51^(1/3)*COS(('OddsRatio_working_3-way'!Y51+4*PI())/3)</f>
        <v>-9.305622083758977E-2</v>
      </c>
      <c r="AC51" s="11">
        <f>'OddsRatio_working_3-way'!X51^(1/3)*SIN('OddsRatio_working_3-way'!Y51/3)</f>
        <v>0.21263931377791231</v>
      </c>
      <c r="AD51" s="11">
        <f>'OddsRatio_working_3-way'!X51^(1/3)*SIN(('OddsRatio_working_3-way'!Y51+2*PI())/3)</f>
        <v>0.37381741622896753</v>
      </c>
      <c r="AE51" s="11">
        <f>'OddsRatio_working_3-way'!X51^(1/3)*SIN(('OddsRatio_working_3-way'!Y51+4*PI())/3)</f>
        <v>-0.5864567300068797</v>
      </c>
      <c r="AF51" s="11">
        <f>-'OddsRatio_working_3-way'!U51/(3*'OddsRatio_working_3-way'!X51^(1/3))*COS(('OddsRatio_working_3-way'!Y51)/3)</f>
        <v>0.55441453682510433</v>
      </c>
      <c r="AG51" s="11">
        <f>-'OddsRatio_working_3-way'!U51/(3*'OddsRatio_working_3-way'!X51^(1/3))*COS(('OddsRatio_working_3-way'!Y51+2*PI())/3)</f>
        <v>-0.46135831598751448</v>
      </c>
      <c r="AH51" s="11">
        <f>-'OddsRatio_working_3-way'!U51/(3*'OddsRatio_working_3-way'!X51^(1/3))*COS(('OddsRatio_working_3-way'!Y51+4*PI())/3)</f>
        <v>-9.3056220837589756E-2</v>
      </c>
      <c r="AI51" s="11">
        <f>'OddsRatio_working_3-way'!U51/(3*'OddsRatio_working_3-way'!X51^(1/3))*SIN(('OddsRatio_working_3-way'!Y51)/3)</f>
        <v>-0.21263931377791229</v>
      </c>
      <c r="AJ51" s="11">
        <f>'OddsRatio_working_3-way'!U51/(3*'OddsRatio_working_3-way'!X51^(1/3))*SIN(('OddsRatio_working_3-way'!Y51+2*PI())/3)</f>
        <v>-0.37381741622896747</v>
      </c>
      <c r="AK51" s="11">
        <f>'OddsRatio_working_3-way'!U51/(3*'OddsRatio_working_3-way'!X51^(1/3))*SIN(('OddsRatio_working_3-way'!Y51+4*PI())/3)</f>
        <v>0.58645673000687959</v>
      </c>
      <c r="AL51" s="11">
        <f>'OddsRatio_working_3-way'!Z51+'OddsRatio_working_3-way'!AF51</f>
        <v>1.1088290736502087</v>
      </c>
      <c r="AM51" s="11">
        <f>'OddsRatio_working_3-way'!AA51+'OddsRatio_working_3-way'!AG51</f>
        <v>-0.92271663197502907</v>
      </c>
      <c r="AN51" s="11">
        <f>'OddsRatio_working_3-way'!AB51+'OddsRatio_working_3-way'!AH51</f>
        <v>-0.18611244167517954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1.1088290736502087</v>
      </c>
      <c r="AS51" s="11">
        <f>IF(('OddsRatio_working_3-way'!X51=0),IF(Q51&gt;0,-Q51^(1/3),(-Q51)^(1/3)),'OddsRatio_working_3-way'!AM51-'OddsRatio_working_3-way'!R51/3)</f>
        <v>-0.92271663197502907</v>
      </c>
      <c r="AT51" s="11">
        <f>IF(('OddsRatio_working_3-way'!X51=0),IF(Q51&gt;0,-Q51^(1/3),(-Q51)^(1/3)),'OddsRatio_working_3-way'!AN51-'OddsRatio_working_3-way'!R51/3)</f>
        <v>-0.18611244167517954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1.83</v>
      </c>
      <c r="B52" s="4">
        <f>IF('True_Odds_Calculator_3-way'!B53="","",'True_Odds_Calculator_3-way'!B53)</f>
        <v>3.79</v>
      </c>
      <c r="C52" s="4">
        <f>IF('True_Odds_Calculator_3-way'!C53="","",'True_Odds_Calculator_3-way'!C53)</f>
        <v>4.2300000000000004</v>
      </c>
      <c r="D52" s="9">
        <f t="shared" si="13"/>
        <v>0.52760554738696419</v>
      </c>
      <c r="E52" s="9">
        <f t="shared" si="14"/>
        <v>0.24939593279748989</v>
      </c>
      <c r="F52" s="9">
        <f t="shared" si="15"/>
        <v>0.22299851981554611</v>
      </c>
      <c r="G52" s="9">
        <f t="shared" si="16"/>
        <v>1.0787413925537017</v>
      </c>
      <c r="H52" s="9">
        <f t="shared" si="17"/>
        <v>1.8953553558195728</v>
      </c>
      <c r="I52" s="9">
        <f t="shared" si="18"/>
        <v>4.0096884852248271</v>
      </c>
      <c r="J52" s="9">
        <f t="shared" si="19"/>
        <v>4.4843346979484568</v>
      </c>
      <c r="K52" s="11">
        <f t="shared" si="20"/>
        <v>0.54644808743169393</v>
      </c>
      <c r="L52" s="11">
        <f t="shared" si="21"/>
        <v>0.26385224274406333</v>
      </c>
      <c r="M52" s="11">
        <f t="shared" si="22"/>
        <v>0.23640661938534277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-0.25494949197476291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0.2334854942961197</v>
      </c>
      <c r="Q52" s="11">
        <f>2*'OddsRatio_working_3-way'!K52*'OddsRatio_working_3-way'!L52*'OddsRatio_working_3-way'!M52</f>
        <v>6.8170947239742985E-2</v>
      </c>
      <c r="R52" s="11">
        <f t="shared" si="23"/>
        <v>0</v>
      </c>
      <c r="S52" s="11">
        <f t="shared" si="24"/>
        <v>-0.91581078466801613</v>
      </c>
      <c r="T52" s="11">
        <f t="shared" si="25"/>
        <v>-0.26739001012204855</v>
      </c>
      <c r="U52" s="11">
        <f>'OddsRatio_working_3-way'!S52-'OddsRatio_working_3-way'!R52^2/3</f>
        <v>-0.91581078466801613</v>
      </c>
      <c r="V52" s="11">
        <f>'OddsRatio_working_3-way'!S52*'OddsRatio_working_3-way'!R52/3-2*'OddsRatio_working_3-way'!R52^3/27-'OddsRatio_working_3-way'!T52</f>
        <v>0.26739001012204855</v>
      </c>
      <c r="W52" s="11">
        <f>'OddsRatio_working_3-way'!V52^2+4*'OddsRatio_working_3-way'!U52^3/27</f>
        <v>-4.2295042872050284E-2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0.1686656903352898</v>
      </c>
      <c r="Y52" s="11">
        <f>IF('OddsRatio_working_3-way'!W52&gt;=0,IF('OddsRatio_working_3-way'!V52+SQRT('OddsRatio_working_3-way'!W52)&gt;0,0,PI()),ACOS('OddsRatio_working_3-way'!V52/(2*'OddsRatio_working_3-way'!X52)))</f>
        <v>0.65563209838710712</v>
      </c>
      <c r="Z52" s="11">
        <f>'OddsRatio_working_3-way'!X52^(1/3)*COS('OddsRatio_working_3-way'!Y52/3)</f>
        <v>0.53937069627685086</v>
      </c>
      <c r="AA52" s="11">
        <f>'OddsRatio_working_3-way'!X52^(1/3)*COS(('OddsRatio_working_3-way'!Y52+2*PI())/3)</f>
        <v>-0.37342605936296297</v>
      </c>
      <c r="AB52" s="11">
        <f>'OddsRatio_working_3-way'!X52^(1/3)*COS(('OddsRatio_working_3-way'!Y52+4*PI())/3)</f>
        <v>-0.16594463691388797</v>
      </c>
      <c r="AC52" s="11">
        <f>'OddsRatio_working_3-way'!X52^(1/3)*SIN('OddsRatio_working_3-way'!Y52/3)</f>
        <v>0.11978945510281995</v>
      </c>
      <c r="AD52" s="11">
        <f>'OddsRatio_working_3-way'!X52^(1/3)*SIN(('OddsRatio_working_3-way'!Y52+2*PI())/3)</f>
        <v>0.40721399748124354</v>
      </c>
      <c r="AE52" s="11">
        <f>'OddsRatio_working_3-way'!X52^(1/3)*SIN(('OddsRatio_working_3-way'!Y52+4*PI())/3)</f>
        <v>-0.52700345258406345</v>
      </c>
      <c r="AF52" s="11">
        <f>-'OddsRatio_working_3-way'!U52/(3*'OddsRatio_working_3-way'!X52^(1/3))*COS(('OddsRatio_working_3-way'!Y52)/3)</f>
        <v>0.53937069627685086</v>
      </c>
      <c r="AG52" s="11">
        <f>-'OddsRatio_working_3-way'!U52/(3*'OddsRatio_working_3-way'!X52^(1/3))*COS(('OddsRatio_working_3-way'!Y52+2*PI())/3)</f>
        <v>-0.37342605936296297</v>
      </c>
      <c r="AH52" s="11">
        <f>-'OddsRatio_working_3-way'!U52/(3*'OddsRatio_working_3-way'!X52^(1/3))*COS(('OddsRatio_working_3-way'!Y52+4*PI())/3)</f>
        <v>-0.16594463691388797</v>
      </c>
      <c r="AI52" s="11">
        <f>'OddsRatio_working_3-way'!U52/(3*'OddsRatio_working_3-way'!X52^(1/3))*SIN(('OddsRatio_working_3-way'!Y52)/3)</f>
        <v>-0.11978945510281995</v>
      </c>
      <c r="AJ52" s="11">
        <f>'OddsRatio_working_3-way'!U52/(3*'OddsRatio_working_3-way'!X52^(1/3))*SIN(('OddsRatio_working_3-way'!Y52+2*PI())/3)</f>
        <v>-0.40721399748124354</v>
      </c>
      <c r="AK52" s="11">
        <f>'OddsRatio_working_3-way'!U52/(3*'OddsRatio_working_3-way'!X52^(1/3))*SIN(('OddsRatio_working_3-way'!Y52+4*PI())/3)</f>
        <v>0.52700345258406345</v>
      </c>
      <c r="AL52" s="11">
        <f>'OddsRatio_working_3-way'!Z52+'OddsRatio_working_3-way'!AF52</f>
        <v>1.0787413925537017</v>
      </c>
      <c r="AM52" s="11">
        <f>'OddsRatio_working_3-way'!AA52+'OddsRatio_working_3-way'!AG52</f>
        <v>-0.74685211872592594</v>
      </c>
      <c r="AN52" s="11">
        <f>'OddsRatio_working_3-way'!AB52+'OddsRatio_working_3-way'!AH52</f>
        <v>-0.33188927382777594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1.0787413925537017</v>
      </c>
      <c r="AS52" s="11">
        <f>IF(('OddsRatio_working_3-way'!X52=0),IF(Q52&gt;0,-Q52^(1/3),(-Q52)^(1/3)),'OddsRatio_working_3-way'!AM52-'OddsRatio_working_3-way'!R52/3)</f>
        <v>-0.74685211872592594</v>
      </c>
      <c r="AT52" s="11">
        <f>IF(('OddsRatio_working_3-way'!X52=0),IF(Q52&gt;0,-Q52^(1/3),(-Q52)^(1/3)),'OddsRatio_working_3-way'!AN52-'OddsRatio_working_3-way'!R52/3)</f>
        <v>-0.33188927382777594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2.4</v>
      </c>
      <c r="B53" s="4">
        <f>IF('True_Odds_Calculator_3-way'!B54="","",'True_Odds_Calculator_3-way'!B54)</f>
        <v>3.16</v>
      </c>
      <c r="C53" s="4">
        <f>IF('True_Odds_Calculator_3-way'!C54="","",'True_Odds_Calculator_3-way'!C54)</f>
        <v>3.22</v>
      </c>
      <c r="D53" s="9">
        <f t="shared" si="13"/>
        <v>0.4008347340952842</v>
      </c>
      <c r="E53" s="9">
        <f t="shared" si="14"/>
        <v>0.30245716914337162</v>
      </c>
      <c r="F53" s="9">
        <f t="shared" si="15"/>
        <v>0.29670809676134413</v>
      </c>
      <c r="G53" s="9">
        <f t="shared" si="16"/>
        <v>1.0677098403109047</v>
      </c>
      <c r="H53" s="9">
        <f t="shared" si="17"/>
        <v>2.4947937764352668</v>
      </c>
      <c r="I53" s="9">
        <f t="shared" si="18"/>
        <v>3.306253255071554</v>
      </c>
      <c r="J53" s="9">
        <f t="shared" si="19"/>
        <v>3.3703158454902082</v>
      </c>
      <c r="K53" s="11">
        <f t="shared" si="20"/>
        <v>0.41666666666666669</v>
      </c>
      <c r="L53" s="11">
        <f t="shared" si="21"/>
        <v>0.31645569620253161</v>
      </c>
      <c r="M53" s="11">
        <f t="shared" si="22"/>
        <v>0.3105590062111801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-0.27490368739680793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0.23668658437508194</v>
      </c>
      <c r="Q53" s="11">
        <f>2*'OddsRatio_working_3-way'!K53*'OddsRatio_working_3-way'!L53*'OddsRatio_working_3-way'!M53</f>
        <v>8.189847210210445E-2</v>
      </c>
      <c r="R53" s="11">
        <f t="shared" si="23"/>
        <v>0</v>
      </c>
      <c r="S53" s="11">
        <f t="shared" si="24"/>
        <v>-0.86098002764669446</v>
      </c>
      <c r="T53" s="11">
        <f t="shared" si="25"/>
        <v>-0.29791696458363121</v>
      </c>
      <c r="U53" s="11">
        <f>'OddsRatio_working_3-way'!S53-'OddsRatio_working_3-way'!R53^2/3</f>
        <v>-0.86098002764669446</v>
      </c>
      <c r="V53" s="11">
        <f>'OddsRatio_working_3-way'!S53*'OddsRatio_working_3-way'!R53/3-2*'OddsRatio_working_3-way'!R53^3/27-'OddsRatio_working_3-way'!T53</f>
        <v>0.29791696458363121</v>
      </c>
      <c r="W53" s="11">
        <f>'OddsRatio_working_3-way'!V53^2+4*'OddsRatio_working_3-way'!U53^3/27</f>
        <v>-5.7985139548403369E-3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0.15374738350746403</v>
      </c>
      <c r="Y53" s="11">
        <f>IF('OddsRatio_working_3-way'!W53&gt;=0,IF('OddsRatio_working_3-way'!V53+SQRT('OddsRatio_working_3-way'!W53)&gt;0,0,PI()),ACOS('OddsRatio_working_3-way'!V53/(2*'OddsRatio_working_3-way'!X53)))</f>
        <v>0.25024352088367086</v>
      </c>
      <c r="Z53" s="11">
        <f>'OddsRatio_working_3-way'!X53^(1/3)*COS('OddsRatio_working_3-way'!Y53/3)</f>
        <v>0.53385492015545222</v>
      </c>
      <c r="AA53" s="11">
        <f>'OddsRatio_working_3-way'!X53^(1/3)*COS(('OddsRatio_working_3-way'!Y53+2*PI())/3)</f>
        <v>-0.30558234438793119</v>
      </c>
      <c r="AB53" s="11">
        <f>'OddsRatio_working_3-way'!X53^(1/3)*COS(('OddsRatio_working_3-way'!Y53+4*PI())/3)</f>
        <v>-0.22827257576752075</v>
      </c>
      <c r="AC53" s="11">
        <f>'OddsRatio_working_3-way'!X53^(1/3)*SIN('OddsRatio_working_3-way'!Y53/3)</f>
        <v>4.463481572398164E-2</v>
      </c>
      <c r="AD53" s="11">
        <f>'OddsRatio_working_3-way'!X53^(1/3)*SIN(('OddsRatio_working_3-way'!Y53+2*PI())/3)</f>
        <v>0.44001451492794408</v>
      </c>
      <c r="AE53" s="11">
        <f>'OddsRatio_working_3-way'!X53^(1/3)*SIN(('OddsRatio_working_3-way'!Y53+4*PI())/3)</f>
        <v>-0.48464933065192572</v>
      </c>
      <c r="AF53" s="11">
        <f>-'OddsRatio_working_3-way'!U53/(3*'OddsRatio_working_3-way'!X53^(1/3))*COS(('OddsRatio_working_3-way'!Y53)/3)</f>
        <v>0.53385492015545233</v>
      </c>
      <c r="AG53" s="11">
        <f>-'OddsRatio_working_3-way'!U53/(3*'OddsRatio_working_3-way'!X53^(1/3))*COS(('OddsRatio_working_3-way'!Y53+2*PI())/3)</f>
        <v>-0.3055823443879313</v>
      </c>
      <c r="AH53" s="11">
        <f>-'OddsRatio_working_3-way'!U53/(3*'OddsRatio_working_3-way'!X53^(1/3))*COS(('OddsRatio_working_3-way'!Y53+4*PI())/3)</f>
        <v>-0.2282725757675208</v>
      </c>
      <c r="AI53" s="11">
        <f>'OddsRatio_working_3-way'!U53/(3*'OddsRatio_working_3-way'!X53^(1/3))*SIN(('OddsRatio_working_3-way'!Y53)/3)</f>
        <v>-4.4634815723981654E-2</v>
      </c>
      <c r="AJ53" s="11">
        <f>'OddsRatio_working_3-way'!U53/(3*'OddsRatio_working_3-way'!X53^(1/3))*SIN(('OddsRatio_working_3-way'!Y53+2*PI())/3)</f>
        <v>-0.44001451492794413</v>
      </c>
      <c r="AK53" s="11">
        <f>'OddsRatio_working_3-way'!U53/(3*'OddsRatio_working_3-way'!X53^(1/3))*SIN(('OddsRatio_working_3-way'!Y53+4*PI())/3)</f>
        <v>0.48464933065192584</v>
      </c>
      <c r="AL53" s="11">
        <f>'OddsRatio_working_3-way'!Z53+'OddsRatio_working_3-way'!AF53</f>
        <v>1.0677098403109047</v>
      </c>
      <c r="AM53" s="11">
        <f>'OddsRatio_working_3-way'!AA53+'OddsRatio_working_3-way'!AG53</f>
        <v>-0.6111646887758625</v>
      </c>
      <c r="AN53" s="11">
        <f>'OddsRatio_working_3-way'!AB53+'OddsRatio_working_3-way'!AH53</f>
        <v>-0.45654515153504155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1.0677098403109047</v>
      </c>
      <c r="AS53" s="11">
        <f>IF(('OddsRatio_working_3-way'!X53=0),IF(Q53&gt;0,-Q53^(1/3),(-Q53)^(1/3)),'OddsRatio_working_3-way'!AM53-'OddsRatio_working_3-way'!R53/3)</f>
        <v>-0.6111646887758625</v>
      </c>
      <c r="AT53" s="11">
        <f>IF(('OddsRatio_working_3-way'!X53=0),IF(Q53&gt;0,-Q53^(1/3),(-Q53)^(1/3)),'OddsRatio_working_3-way'!AN53-'OddsRatio_working_3-way'!R53/3)</f>
        <v>-0.45654515153504155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2.62</v>
      </c>
      <c r="B54" s="4">
        <f>IF('True_Odds_Calculator_3-way'!B55="","",'True_Odds_Calculator_3-way'!B55)</f>
        <v>3.34</v>
      </c>
      <c r="C54" s="4">
        <f>IF('True_Odds_Calculator_3-way'!C55="","",'True_Odds_Calculator_3-way'!C55)</f>
        <v>2.75</v>
      </c>
      <c r="D54" s="9">
        <f t="shared" si="13"/>
        <v>0.36606243543661782</v>
      </c>
      <c r="E54" s="9">
        <f t="shared" si="14"/>
        <v>0.28559580826330638</v>
      </c>
      <c r="F54" s="9">
        <f t="shared" si="15"/>
        <v>0.34834175630007574</v>
      </c>
      <c r="G54" s="9">
        <f t="shared" si="16"/>
        <v>1.0689965601950964</v>
      </c>
      <c r="H54" s="9">
        <f t="shared" si="17"/>
        <v>2.7317744275160565</v>
      </c>
      <c r="I54" s="9">
        <f t="shared" si="18"/>
        <v>3.5014519508565245</v>
      </c>
      <c r="J54" s="9">
        <f t="shared" si="19"/>
        <v>2.8707439803414188</v>
      </c>
      <c r="K54" s="11">
        <f t="shared" si="20"/>
        <v>0.38167938931297707</v>
      </c>
      <c r="L54" s="11">
        <f t="shared" si="21"/>
        <v>0.29940119760479045</v>
      </c>
      <c r="M54" s="11">
        <f t="shared" si="22"/>
        <v>0.36363636363636365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-0.27566934140047461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0.23727700740088178</v>
      </c>
      <c r="Q54" s="11">
        <f>2*'OddsRatio_working_3-way'!K54*'OddsRatio_working_3-way'!L54*'OddsRatio_working_3-way'!M54</f>
        <v>8.3109284553723919E-2</v>
      </c>
      <c r="R54" s="11">
        <f t="shared" si="23"/>
        <v>0</v>
      </c>
      <c r="S54" s="11">
        <f t="shared" si="24"/>
        <v>-0.86073049036011984</v>
      </c>
      <c r="T54" s="11">
        <f t="shared" si="25"/>
        <v>-0.30148178296326439</v>
      </c>
      <c r="U54" s="11">
        <f>'OddsRatio_working_3-way'!S54-'OddsRatio_working_3-way'!R54^2/3</f>
        <v>-0.86073049036011984</v>
      </c>
      <c r="V54" s="11">
        <f>'OddsRatio_working_3-way'!S54*'OddsRatio_working_3-way'!R54/3-2*'OddsRatio_working_3-way'!R54^3/27-'OddsRatio_working_3-way'!T54</f>
        <v>0.30148178296326439</v>
      </c>
      <c r="W54" s="11">
        <f>'OddsRatio_working_3-way'!V54^2+4*'OddsRatio_working_3-way'!U54^3/27</f>
        <v>-3.5795773754458415E-3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0.15368054759317679</v>
      </c>
      <c r="Y54" s="11">
        <f>IF('OddsRatio_working_3-way'!W54&gt;=0,IF('OddsRatio_working_3-way'!V54+SQRT('OddsRatio_working_3-way'!W54)&gt;0,0,PI()),ACOS('OddsRatio_working_3-way'!V54/(2*'OddsRatio_working_3-way'!X54)))</f>
        <v>0.19590635815809465</v>
      </c>
      <c r="Z54" s="11">
        <f>'OddsRatio_working_3-way'!X54^(1/3)*COS('OddsRatio_working_3-way'!Y54/3)</f>
        <v>0.53449828009754818</v>
      </c>
      <c r="AA54" s="11">
        <f>'OddsRatio_working_3-way'!X54^(1/3)*COS(('OddsRatio_working_3-way'!Y54+2*PI())/3)</f>
        <v>-0.29751981925493381</v>
      </c>
      <c r="AB54" s="11">
        <f>'OddsRatio_working_3-way'!X54^(1/3)*COS(('OddsRatio_working_3-way'!Y54+4*PI())/3)</f>
        <v>-0.2369784608426144</v>
      </c>
      <c r="AC54" s="11">
        <f>'OddsRatio_working_3-way'!X54^(1/3)*SIN('OddsRatio_working_3-way'!Y54/3)</f>
        <v>3.4953569576458343E-2</v>
      </c>
      <c r="AD54" s="11">
        <f>'OddsRatio_working_3-way'!X54^(1/3)*SIN(('OddsRatio_working_3-way'!Y54+2*PI())/3)</f>
        <v>0.44541230405533794</v>
      </c>
      <c r="AE54" s="11">
        <f>'OddsRatio_working_3-way'!X54^(1/3)*SIN(('OddsRatio_working_3-way'!Y54+4*PI())/3)</f>
        <v>-0.48036587363179623</v>
      </c>
      <c r="AF54" s="11">
        <f>-'OddsRatio_working_3-way'!U54/(3*'OddsRatio_working_3-way'!X54^(1/3))*COS(('OddsRatio_working_3-way'!Y54)/3)</f>
        <v>0.53449828009754807</v>
      </c>
      <c r="AG54" s="11">
        <f>-'OddsRatio_working_3-way'!U54/(3*'OddsRatio_working_3-way'!X54^(1/3))*COS(('OddsRatio_working_3-way'!Y54+2*PI())/3)</f>
        <v>-0.29751981925493376</v>
      </c>
      <c r="AH54" s="11">
        <f>-'OddsRatio_working_3-way'!U54/(3*'OddsRatio_working_3-way'!X54^(1/3))*COS(('OddsRatio_working_3-way'!Y54+4*PI())/3)</f>
        <v>-0.23697846084261434</v>
      </c>
      <c r="AI54" s="11">
        <f>'OddsRatio_working_3-way'!U54/(3*'OddsRatio_working_3-way'!X54^(1/3))*SIN(('OddsRatio_working_3-way'!Y54)/3)</f>
        <v>-3.4953569576458329E-2</v>
      </c>
      <c r="AJ54" s="11">
        <f>'OddsRatio_working_3-way'!U54/(3*'OddsRatio_working_3-way'!X54^(1/3))*SIN(('OddsRatio_working_3-way'!Y54+2*PI())/3)</f>
        <v>-0.44541230405533788</v>
      </c>
      <c r="AK54" s="11">
        <f>'OddsRatio_working_3-way'!U54/(3*'OddsRatio_working_3-way'!X54^(1/3))*SIN(('OddsRatio_working_3-way'!Y54+4*PI())/3)</f>
        <v>0.48036587363179611</v>
      </c>
      <c r="AL54" s="11">
        <f>'OddsRatio_working_3-way'!Z54+'OddsRatio_working_3-way'!AF54</f>
        <v>1.0689965601950964</v>
      </c>
      <c r="AM54" s="11">
        <f>'OddsRatio_working_3-way'!AA54+'OddsRatio_working_3-way'!AG54</f>
        <v>-0.59503963850986752</v>
      </c>
      <c r="AN54" s="11">
        <f>'OddsRatio_working_3-way'!AB54+'OddsRatio_working_3-way'!AH54</f>
        <v>-0.47395692168522874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1.0689965601950964</v>
      </c>
      <c r="AS54" s="11">
        <f>IF(('OddsRatio_working_3-way'!X54=0),IF(Q54&gt;0,-Q54^(1/3),(-Q54)^(1/3)),'OddsRatio_working_3-way'!AM54-'OddsRatio_working_3-way'!R54/3)</f>
        <v>-0.59503963850986752</v>
      </c>
      <c r="AT54" s="11">
        <f>IF(('OddsRatio_working_3-way'!X54=0),IF(Q54&gt;0,-Q54^(1/3),(-Q54)^(1/3)),'OddsRatio_working_3-way'!AN54-'OddsRatio_working_3-way'!R54/3)</f>
        <v>-0.47395692168522874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2.78</v>
      </c>
      <c r="B55" s="4">
        <f>IF('True_Odds_Calculator_3-way'!B56="","",'True_Odds_Calculator_3-way'!B56)</f>
        <v>3.29</v>
      </c>
      <c r="C55" s="4">
        <f>IF('True_Odds_Calculator_3-way'!C56="","",'True_Odds_Calculator_3-way'!C56)</f>
        <v>2.63</v>
      </c>
      <c r="D55" s="9">
        <f t="shared" si="13"/>
        <v>0.34478200933936826</v>
      </c>
      <c r="E55" s="9">
        <f t="shared" si="14"/>
        <v>0.2902862770409641</v>
      </c>
      <c r="F55" s="9">
        <f t="shared" si="15"/>
        <v>0.36493171361966759</v>
      </c>
      <c r="G55" s="9">
        <f t="shared" si="16"/>
        <v>1.0676310966992593</v>
      </c>
      <c r="H55" s="9">
        <f t="shared" si="17"/>
        <v>2.9003833521246811</v>
      </c>
      <c r="I55" s="9">
        <f t="shared" si="18"/>
        <v>3.4448752114413033</v>
      </c>
      <c r="J55" s="9">
        <f t="shared" si="19"/>
        <v>2.7402386876197928</v>
      </c>
      <c r="K55" s="11">
        <f t="shared" si="20"/>
        <v>0.35971223021582738</v>
      </c>
      <c r="L55" s="11">
        <f t="shared" si="21"/>
        <v>0.303951367781155</v>
      </c>
      <c r="M55" s="11">
        <f t="shared" si="22"/>
        <v>0.38022813688212931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-0.27621461026886185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0.23696183991473366</v>
      </c>
      <c r="Q55" s="11">
        <f>2*'OddsRatio_working_3-way'!K55*'OddsRatio_working_3-way'!L55*'OddsRatio_working_3-way'!M55</f>
        <v>8.3144505233239893E-2</v>
      </c>
      <c r="R55" s="11">
        <f t="shared" si="23"/>
        <v>0</v>
      </c>
      <c r="S55" s="11">
        <f t="shared" si="24"/>
        <v>-0.85789031827128792</v>
      </c>
      <c r="T55" s="11">
        <f t="shared" si="25"/>
        <v>-0.30101414676185545</v>
      </c>
      <c r="U55" s="11">
        <f>'OddsRatio_working_3-way'!S55-'OddsRatio_working_3-way'!R55^2/3</f>
        <v>-0.85789031827128792</v>
      </c>
      <c r="V55" s="11">
        <f>'OddsRatio_working_3-way'!S55*'OddsRatio_working_3-way'!R55/3-2*'OddsRatio_working_3-way'!R55^3/27-'OddsRatio_working_3-way'!T55</f>
        <v>0.30101414676185545</v>
      </c>
      <c r="W55" s="11">
        <f>'OddsRatio_working_3-way'!V55^2+4*'OddsRatio_working_3-way'!U55^3/27</f>
        <v>-2.9292259297808709E-3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0.15292052059856839</v>
      </c>
      <c r="Y55" s="11">
        <f>IF('OddsRatio_working_3-way'!W55&gt;=0,IF('OddsRatio_working_3-way'!V55+SQRT('OddsRatio_working_3-way'!W55)&gt;0,0,PI()),ACOS('OddsRatio_working_3-way'!V55/(2*'OddsRatio_working_3-way'!X55)))</f>
        <v>0.17789914432579823</v>
      </c>
      <c r="Z55" s="11">
        <f>'OddsRatio_working_3-way'!X55^(1/3)*COS('OddsRatio_working_3-way'!Y55/3)</f>
        <v>0.53381554834962963</v>
      </c>
      <c r="AA55" s="11">
        <f>'OddsRatio_working_3-way'!X55^(1/3)*COS(('OddsRatio_working_3-way'!Y55+2*PI())/3)</f>
        <v>-0.29435408217717057</v>
      </c>
      <c r="AB55" s="11">
        <f>'OddsRatio_working_3-way'!X55^(1/3)*COS(('OddsRatio_working_3-way'!Y55+4*PI())/3)</f>
        <v>-0.23946146617245936</v>
      </c>
      <c r="AC55" s="11">
        <f>'OddsRatio_working_3-way'!X55^(1/3)*SIN('OddsRatio_working_3-way'!Y55/3)</f>
        <v>3.1692266626842977E-2</v>
      </c>
      <c r="AD55" s="11">
        <f>'OddsRatio_working_3-way'!X55^(1/3)*SIN(('OddsRatio_working_3-way'!Y55+2*PI())/3)</f>
        <v>0.44645169249247807</v>
      </c>
      <c r="AE55" s="11">
        <f>'OddsRatio_working_3-way'!X55^(1/3)*SIN(('OddsRatio_working_3-way'!Y55+4*PI())/3)</f>
        <v>-0.47814395911932084</v>
      </c>
      <c r="AF55" s="11">
        <f>-'OddsRatio_working_3-way'!U55/(3*'OddsRatio_working_3-way'!X55^(1/3))*COS(('OddsRatio_working_3-way'!Y55)/3)</f>
        <v>0.53381554834962952</v>
      </c>
      <c r="AG55" s="11">
        <f>-'OddsRatio_working_3-way'!U55/(3*'OddsRatio_working_3-way'!X55^(1/3))*COS(('OddsRatio_working_3-way'!Y55+2*PI())/3)</f>
        <v>-0.29435408217717052</v>
      </c>
      <c r="AH55" s="11">
        <f>-'OddsRatio_working_3-way'!U55/(3*'OddsRatio_working_3-way'!X55^(1/3))*COS(('OddsRatio_working_3-way'!Y55+4*PI())/3)</f>
        <v>-0.23946146617245934</v>
      </c>
      <c r="AI55" s="11">
        <f>'OddsRatio_working_3-way'!U55/(3*'OddsRatio_working_3-way'!X55^(1/3))*SIN(('OddsRatio_working_3-way'!Y55)/3)</f>
        <v>-3.169226662684297E-2</v>
      </c>
      <c r="AJ55" s="11">
        <f>'OddsRatio_working_3-way'!U55/(3*'OddsRatio_working_3-way'!X55^(1/3))*SIN(('OddsRatio_working_3-way'!Y55+2*PI())/3)</f>
        <v>-0.44645169249247796</v>
      </c>
      <c r="AK55" s="11">
        <f>'OddsRatio_working_3-way'!U55/(3*'OddsRatio_working_3-way'!X55^(1/3))*SIN(('OddsRatio_working_3-way'!Y55+4*PI())/3)</f>
        <v>0.47814395911932073</v>
      </c>
      <c r="AL55" s="11">
        <f>'OddsRatio_working_3-way'!Z55+'OddsRatio_working_3-way'!AF55</f>
        <v>1.0676310966992593</v>
      </c>
      <c r="AM55" s="11">
        <f>'OddsRatio_working_3-way'!AA55+'OddsRatio_working_3-way'!AG55</f>
        <v>-0.58870816435434103</v>
      </c>
      <c r="AN55" s="11">
        <f>'OddsRatio_working_3-way'!AB55+'OddsRatio_working_3-way'!AH55</f>
        <v>-0.47892293234491867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1.0676310966992593</v>
      </c>
      <c r="AS55" s="11">
        <f>IF(('OddsRatio_working_3-way'!X55=0),IF(Q55&gt;0,-Q55^(1/3),(-Q55)^(1/3)),'OddsRatio_working_3-way'!AM55-'OddsRatio_working_3-way'!R55/3)</f>
        <v>-0.58870816435434103</v>
      </c>
      <c r="AT55" s="11">
        <f>IF(('OddsRatio_working_3-way'!X55=0),IF(Q55&gt;0,-Q55^(1/3),(-Q55)^(1/3)),'OddsRatio_working_3-way'!AN55-'OddsRatio_working_3-way'!R55/3)</f>
        <v>-0.47892293234491867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2.2599999999999998</v>
      </c>
      <c r="B56" s="4">
        <f>IF('True_Odds_Calculator_3-way'!B57="","",'True_Odds_Calculator_3-way'!B57)</f>
        <v>3.36</v>
      </c>
      <c r="C56" s="4">
        <f>IF('True_Odds_Calculator_3-way'!C57="","",'True_Odds_Calculator_3-way'!C57)</f>
        <v>3.29</v>
      </c>
      <c r="D56" s="9">
        <f t="shared" si="13"/>
        <v>0.42609758983691493</v>
      </c>
      <c r="E56" s="9">
        <f t="shared" si="14"/>
        <v>0.28387090853428593</v>
      </c>
      <c r="F56" s="9">
        <f t="shared" si="15"/>
        <v>0.29003150162879904</v>
      </c>
      <c r="G56" s="9">
        <f t="shared" si="16"/>
        <v>1.0689525455386075</v>
      </c>
      <c r="H56" s="9">
        <f t="shared" si="17"/>
        <v>2.3468802073786454</v>
      </c>
      <c r="I56" s="9">
        <f t="shared" si="18"/>
        <v>3.5227280074711143</v>
      </c>
      <c r="J56" s="9">
        <f t="shared" si="19"/>
        <v>3.4479013292834111</v>
      </c>
      <c r="K56" s="11">
        <f t="shared" si="20"/>
        <v>0.44247787610619471</v>
      </c>
      <c r="L56" s="11">
        <f t="shared" si="21"/>
        <v>0.29761904761904762</v>
      </c>
      <c r="M56" s="11">
        <f t="shared" si="22"/>
        <v>0.303951367781155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-0.2725677165989725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0.23656139164383516</v>
      </c>
      <c r="Q56" s="11">
        <f>2*'OddsRatio_working_3-way'!K56*'OddsRatio_working_3-way'!L56*'OddsRatio_working_3-way'!M56</f>
        <v>8.0054616461534722E-2</v>
      </c>
      <c r="R56" s="11">
        <f t="shared" si="23"/>
        <v>0</v>
      </c>
      <c r="S56" s="11">
        <f t="shared" si="24"/>
        <v>-0.86789952454966168</v>
      </c>
      <c r="T56" s="11">
        <f t="shared" si="25"/>
        <v>-0.29370542285944551</v>
      </c>
      <c r="U56" s="11">
        <f>'OddsRatio_working_3-way'!S56-'OddsRatio_working_3-way'!R56^2/3</f>
        <v>-0.86789952454966168</v>
      </c>
      <c r="V56" s="11">
        <f>'OddsRatio_working_3-way'!S56*'OddsRatio_working_3-way'!R56/3-2*'OddsRatio_working_3-way'!R56^3/27-'OddsRatio_working_3-way'!T56</f>
        <v>0.29370542285944551</v>
      </c>
      <c r="W56" s="11">
        <f>'OddsRatio_working_3-way'!V56^2+4*'OddsRatio_working_3-way'!U56^3/27</f>
        <v>-1.0588229240747163E-2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0.15560455059042527</v>
      </c>
      <c r="Y56" s="11">
        <f>IF('OddsRatio_working_3-way'!W56&gt;=0,IF('OddsRatio_working_3-way'!V56+SQRT('OddsRatio_working_3-way'!W56)&gt;0,0,PI()),ACOS('OddsRatio_working_3-way'!V56/(2*'OddsRatio_working_3-way'!X56)))</f>
        <v>0.33698485102428366</v>
      </c>
      <c r="Z56" s="11">
        <f>'OddsRatio_working_3-way'!X56^(1/3)*COS('OddsRatio_working_3-way'!Y56/3)</f>
        <v>0.53447627276930376</v>
      </c>
      <c r="AA56" s="11">
        <f>'OddsRatio_working_3-way'!X56^(1/3)*COS(('OddsRatio_working_3-way'!Y56+2*PI())/3)</f>
        <v>-0.31945131980024155</v>
      </c>
      <c r="AB56" s="11">
        <f>'OddsRatio_working_3-way'!X56^(1/3)*COS(('OddsRatio_working_3-way'!Y56+4*PI())/3)</f>
        <v>-0.2150249529690621</v>
      </c>
      <c r="AC56" s="11">
        <f>'OddsRatio_working_3-way'!X56^(1/3)*SIN('OddsRatio_working_3-way'!Y56/3)</f>
        <v>6.0290591000476144E-2</v>
      </c>
      <c r="AD56" s="11">
        <f>'OddsRatio_working_3-way'!X56^(1/3)*SIN(('OddsRatio_working_3-way'!Y56+2*PI())/3)</f>
        <v>0.43272473443800008</v>
      </c>
      <c r="AE56" s="11">
        <f>'OddsRatio_working_3-way'!X56^(1/3)*SIN(('OddsRatio_working_3-way'!Y56+4*PI())/3)</f>
        <v>-0.49301532543847615</v>
      </c>
      <c r="AF56" s="11">
        <f>-'OddsRatio_working_3-way'!U56/(3*'OddsRatio_working_3-way'!X56^(1/3))*COS(('OddsRatio_working_3-way'!Y56)/3)</f>
        <v>0.53447627276930376</v>
      </c>
      <c r="AG56" s="11">
        <f>-'OddsRatio_working_3-way'!U56/(3*'OddsRatio_working_3-way'!X56^(1/3))*COS(('OddsRatio_working_3-way'!Y56+2*PI())/3)</f>
        <v>-0.31945131980024155</v>
      </c>
      <c r="AH56" s="11">
        <f>-'OddsRatio_working_3-way'!U56/(3*'OddsRatio_working_3-way'!X56^(1/3))*COS(('OddsRatio_working_3-way'!Y56+4*PI())/3)</f>
        <v>-0.2150249529690621</v>
      </c>
      <c r="AI56" s="11">
        <f>'OddsRatio_working_3-way'!U56/(3*'OddsRatio_working_3-way'!X56^(1/3))*SIN(('OddsRatio_working_3-way'!Y56)/3)</f>
        <v>-6.0290591000476144E-2</v>
      </c>
      <c r="AJ56" s="11">
        <f>'OddsRatio_working_3-way'!U56/(3*'OddsRatio_working_3-way'!X56^(1/3))*SIN(('OddsRatio_working_3-way'!Y56+2*PI())/3)</f>
        <v>-0.43272473443800008</v>
      </c>
      <c r="AK56" s="11">
        <f>'OddsRatio_working_3-way'!U56/(3*'OddsRatio_working_3-way'!X56^(1/3))*SIN(('OddsRatio_working_3-way'!Y56+4*PI())/3)</f>
        <v>0.49301532543847615</v>
      </c>
      <c r="AL56" s="11">
        <f>'OddsRatio_working_3-way'!Z56+'OddsRatio_working_3-way'!AF56</f>
        <v>1.0689525455386075</v>
      </c>
      <c r="AM56" s="11">
        <f>'OddsRatio_working_3-way'!AA56+'OddsRatio_working_3-way'!AG56</f>
        <v>-0.6389026396004831</v>
      </c>
      <c r="AN56" s="11">
        <f>'OddsRatio_working_3-way'!AB56+'OddsRatio_working_3-way'!AH56</f>
        <v>-0.4300499059381242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1.0689525455386075</v>
      </c>
      <c r="AS56" s="11">
        <f>IF(('OddsRatio_working_3-way'!X56=0),IF(Q56&gt;0,-Q56^(1/3),(-Q56)^(1/3)),'OddsRatio_working_3-way'!AM56-'OddsRatio_working_3-way'!R56/3)</f>
        <v>-0.6389026396004831</v>
      </c>
      <c r="AT56" s="11">
        <f>IF(('OddsRatio_working_3-way'!X56=0),IF(Q56&gt;0,-Q56^(1/3),(-Q56)^(1/3)),'OddsRatio_working_3-way'!AN56-'OddsRatio_working_3-way'!R56/3)</f>
        <v>-0.4300499059381242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2.38</v>
      </c>
      <c r="B57" s="4">
        <f>IF('True_Odds_Calculator_3-way'!B58="","",'True_Odds_Calculator_3-way'!B58)</f>
        <v>3.3</v>
      </c>
      <c r="C57" s="4">
        <f>IF('True_Odds_Calculator_3-way'!C58="","",'True_Odds_Calculator_3-way'!C58)</f>
        <v>3.12</v>
      </c>
      <c r="D57" s="9">
        <f t="shared" si="13"/>
        <v>0.4042643038569928</v>
      </c>
      <c r="E57" s="9">
        <f t="shared" si="14"/>
        <v>0.28934777267071488</v>
      </c>
      <c r="F57" s="9">
        <f t="shared" si="15"/>
        <v>0.30638792347229232</v>
      </c>
      <c r="G57" s="9">
        <f t="shared" si="16"/>
        <v>1.0678472705066526</v>
      </c>
      <c r="H57" s="9">
        <f t="shared" si="17"/>
        <v>2.4736292332991803</v>
      </c>
      <c r="I57" s="9">
        <f t="shared" si="18"/>
        <v>3.4560487221653005</v>
      </c>
      <c r="J57" s="9">
        <f t="shared" si="19"/>
        <v>3.2638362134741037</v>
      </c>
      <c r="K57" s="11">
        <f t="shared" si="20"/>
        <v>0.42016806722689076</v>
      </c>
      <c r="L57" s="11">
        <f t="shared" si="21"/>
        <v>0.30303030303030304</v>
      </c>
      <c r="M57" s="11">
        <f t="shared" si="22"/>
        <v>0.32051282051282048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-0.27459795106853924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0.23669141316200137</v>
      </c>
      <c r="Q57" s="11">
        <f>2*'OddsRatio_working_3-way'!K57*'OddsRatio_working_3-way'!L57*'OddsRatio_working_3-way'!M57</f>
        <v>8.1617728676552204E-2</v>
      </c>
      <c r="R57" s="11">
        <f t="shared" si="23"/>
        <v>0</v>
      </c>
      <c r="S57" s="11">
        <f t="shared" si="24"/>
        <v>-0.86195622451284626</v>
      </c>
      <c r="T57" s="11">
        <f t="shared" si="25"/>
        <v>-0.2972262843147746</v>
      </c>
      <c r="U57" s="11">
        <f>'OddsRatio_working_3-way'!S57-'OddsRatio_working_3-way'!R57^2/3</f>
        <v>-0.86195622451284626</v>
      </c>
      <c r="V57" s="11">
        <f>'OddsRatio_working_3-way'!S57*'OddsRatio_working_3-way'!R57/3-2*'OddsRatio_working_3-way'!R57^3/27-'OddsRatio_working_3-way'!T57</f>
        <v>0.2972262843147746</v>
      </c>
      <c r="W57" s="11">
        <f>'OddsRatio_working_3-way'!V57^2+4*'OddsRatio_working_3-way'!U57^3/27</f>
        <v>-6.5315509666876714E-3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0.15400894053126826</v>
      </c>
      <c r="Y57" s="11">
        <f>IF('OddsRatio_working_3-way'!W57&gt;=0,IF('OddsRatio_working_3-way'!V57+SQRT('OddsRatio_working_3-way'!W57)&gt;0,0,PI()),ACOS('OddsRatio_working_3-way'!V57/(2*'OddsRatio_working_3-way'!X57)))</f>
        <v>0.26548873183690525</v>
      </c>
      <c r="Z57" s="11">
        <f>'OddsRatio_working_3-way'!X57^(1/3)*COS('OddsRatio_working_3-way'!Y57/3)</f>
        <v>0.53392363525332642</v>
      </c>
      <c r="AA57" s="11">
        <f>'OddsRatio_working_3-way'!X57^(1/3)*COS(('OddsRatio_working_3-way'!Y57+2*PI())/3)</f>
        <v>-0.30798888084859399</v>
      </c>
      <c r="AB57" s="11">
        <f>'OddsRatio_working_3-way'!X57^(1/3)*COS(('OddsRatio_working_3-way'!Y57+4*PI())/3)</f>
        <v>-0.22593475440473251</v>
      </c>
      <c r="AC57" s="11">
        <f>'OddsRatio_working_3-way'!X57^(1/3)*SIN('OddsRatio_working_3-way'!Y57/3)</f>
        <v>4.737397199048303E-2</v>
      </c>
      <c r="AD57" s="11">
        <f>'OddsRatio_working_3-way'!X57^(1/3)*SIN(('OddsRatio_working_3-way'!Y57+2*PI())/3)</f>
        <v>0.43870444581507578</v>
      </c>
      <c r="AE57" s="11">
        <f>'OddsRatio_working_3-way'!X57^(1/3)*SIN(('OddsRatio_working_3-way'!Y57+4*PI())/3)</f>
        <v>-0.48607841780555877</v>
      </c>
      <c r="AF57" s="11">
        <f>-'OddsRatio_working_3-way'!U57/(3*'OddsRatio_working_3-way'!X57^(1/3))*COS(('OddsRatio_working_3-way'!Y57)/3)</f>
        <v>0.53392363525332631</v>
      </c>
      <c r="AG57" s="11">
        <f>-'OddsRatio_working_3-way'!U57/(3*'OddsRatio_working_3-way'!X57^(1/3))*COS(('OddsRatio_working_3-way'!Y57+2*PI())/3)</f>
        <v>-0.30798888084859394</v>
      </c>
      <c r="AH57" s="11">
        <f>-'OddsRatio_working_3-way'!U57/(3*'OddsRatio_working_3-way'!X57^(1/3))*COS(('OddsRatio_working_3-way'!Y57+4*PI())/3)</f>
        <v>-0.22593475440473246</v>
      </c>
      <c r="AI57" s="11">
        <f>'OddsRatio_working_3-way'!U57/(3*'OddsRatio_working_3-way'!X57^(1/3))*SIN(('OddsRatio_working_3-way'!Y57)/3)</f>
        <v>-4.7373971990483023E-2</v>
      </c>
      <c r="AJ57" s="11">
        <f>'OddsRatio_working_3-way'!U57/(3*'OddsRatio_working_3-way'!X57^(1/3))*SIN(('OddsRatio_working_3-way'!Y57+2*PI())/3)</f>
        <v>-0.43870444581507567</v>
      </c>
      <c r="AK57" s="11">
        <f>'OddsRatio_working_3-way'!U57/(3*'OddsRatio_working_3-way'!X57^(1/3))*SIN(('OddsRatio_working_3-way'!Y57+4*PI())/3)</f>
        <v>0.48607841780555866</v>
      </c>
      <c r="AL57" s="11">
        <f>'OddsRatio_working_3-way'!Z57+'OddsRatio_working_3-way'!AF57</f>
        <v>1.0678472705066526</v>
      </c>
      <c r="AM57" s="11">
        <f>'OddsRatio_working_3-way'!AA57+'OddsRatio_working_3-way'!AG57</f>
        <v>-0.61597776169718799</v>
      </c>
      <c r="AN57" s="11">
        <f>'OddsRatio_working_3-way'!AB57+'OddsRatio_working_3-way'!AH57</f>
        <v>-0.45186950880946497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1.0678472705066526</v>
      </c>
      <c r="AS57" s="11">
        <f>IF(('OddsRatio_working_3-way'!X57=0),IF(Q57&gt;0,-Q57^(1/3),(-Q57)^(1/3)),'OddsRatio_working_3-way'!AM57-'OddsRatio_working_3-way'!R57/3)</f>
        <v>-0.61597776169718799</v>
      </c>
      <c r="AT57" s="11">
        <f>IF(('OddsRatio_working_3-way'!X57=0),IF(Q57&gt;0,-Q57^(1/3),(-Q57)^(1/3)),'OddsRatio_working_3-way'!AN57-'OddsRatio_working_3-way'!R57/3)</f>
        <v>-0.45186950880946497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2.27</v>
      </c>
      <c r="B58" s="4">
        <f>IF('True_Odds_Calculator_3-way'!B59="","",'True_Odds_Calculator_3-way'!B59)</f>
        <v>3.29</v>
      </c>
      <c r="C58" s="4">
        <f>IF('True_Odds_Calculator_3-way'!C59="","",'True_Odds_Calculator_3-way'!C59)</f>
        <v>3.33</v>
      </c>
      <c r="D58" s="9">
        <f t="shared" si="13"/>
        <v>0.42391336653627965</v>
      </c>
      <c r="E58" s="9">
        <f t="shared" si="14"/>
        <v>0.28981887964996961</v>
      </c>
      <c r="F58" s="9">
        <f t="shared" si="15"/>
        <v>0.28626775381375069</v>
      </c>
      <c r="G58" s="9">
        <f t="shared" si="16"/>
        <v>1.070057134831008</v>
      </c>
      <c r="H58" s="9">
        <f t="shared" si="17"/>
        <v>2.35897256123538</v>
      </c>
      <c r="I58" s="9">
        <f t="shared" si="18"/>
        <v>3.4504308387630083</v>
      </c>
      <c r="J58" s="9">
        <f t="shared" si="19"/>
        <v>3.493233124156248</v>
      </c>
      <c r="K58" s="11">
        <f t="shared" si="20"/>
        <v>0.44052863436123346</v>
      </c>
      <c r="L58" s="11">
        <f t="shared" si="21"/>
        <v>0.303951367781155</v>
      </c>
      <c r="M58" s="11">
        <f t="shared" si="22"/>
        <v>0.3003003003003003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-0.27247655244655888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0.23683686632416595</v>
      </c>
      <c r="Q58" s="11">
        <f>2*'OddsRatio_working_3-way'!K58*'OddsRatio_working_3-way'!L58*'OddsRatio_working_3-way'!M58</f>
        <v>8.0419988565081826E-2</v>
      </c>
      <c r="R58" s="11">
        <f t="shared" si="23"/>
        <v>0</v>
      </c>
      <c r="S58" s="11">
        <f t="shared" si="24"/>
        <v>-0.86920090627107083</v>
      </c>
      <c r="T58" s="11">
        <f t="shared" si="25"/>
        <v>-0.29514462012600035</v>
      </c>
      <c r="U58" s="11">
        <f>'OddsRatio_working_3-way'!S58-'OddsRatio_working_3-way'!R58^2/3</f>
        <v>-0.86920090627107083</v>
      </c>
      <c r="V58" s="11">
        <f>'OddsRatio_working_3-way'!S58*'OddsRatio_working_3-way'!R58/3-2*'OddsRatio_working_3-way'!R58^3/27-'OddsRatio_working_3-way'!T58</f>
        <v>0.29514462012600035</v>
      </c>
      <c r="W58" s="11">
        <f>'OddsRatio_working_3-way'!V58^2+4*'OddsRatio_working_3-way'!U58^3/27</f>
        <v>-1.0177084910977366E-2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0.15595466624976184</v>
      </c>
      <c r="Y58" s="11">
        <f>IF('OddsRatio_working_3-way'!W58&gt;=0,IF('OddsRatio_working_3-way'!V58+SQRT('OddsRatio_working_3-way'!W58)&gt;0,0,PI()),ACOS('OddsRatio_working_3-way'!V58/(2*'OddsRatio_working_3-way'!X58)))</f>
        <v>0.32935446317592154</v>
      </c>
      <c r="Z58" s="11">
        <f>'OddsRatio_working_3-way'!X58^(1/3)*COS('OddsRatio_working_3-way'!Y58/3)</f>
        <v>0.53502856741550409</v>
      </c>
      <c r="AA58" s="11">
        <f>'OddsRatio_working_3-way'!X58^(1/3)*COS(('OddsRatio_working_3-way'!Y58+2*PI())/3)</f>
        <v>-0.31858825559904752</v>
      </c>
      <c r="AB58" s="11">
        <f>'OddsRatio_working_3-way'!X58^(1/3)*COS(('OddsRatio_working_3-way'!Y58+4*PI())/3)</f>
        <v>-0.21644031181645643</v>
      </c>
      <c r="AC58" s="11">
        <f>'OddsRatio_working_3-way'!X58^(1/3)*SIN('OddsRatio_working_3-way'!Y58/3)</f>
        <v>5.8975142840045798E-2</v>
      </c>
      <c r="AD58" s="11">
        <f>'OddsRatio_working_3-way'!X58^(1/3)*SIN(('OddsRatio_working_3-way'!Y58+2*PI())/3)</f>
        <v>0.43386075971219884</v>
      </c>
      <c r="AE58" s="11">
        <f>'OddsRatio_working_3-way'!X58^(1/3)*SIN(('OddsRatio_working_3-way'!Y58+4*PI())/3)</f>
        <v>-0.49283590255224452</v>
      </c>
      <c r="AF58" s="11">
        <f>-'OddsRatio_working_3-way'!U58/(3*'OddsRatio_working_3-way'!X58^(1/3))*COS(('OddsRatio_working_3-way'!Y58)/3)</f>
        <v>0.53502856741550386</v>
      </c>
      <c r="AG58" s="11">
        <f>-'OddsRatio_working_3-way'!U58/(3*'OddsRatio_working_3-way'!X58^(1/3))*COS(('OddsRatio_working_3-way'!Y58+2*PI())/3)</f>
        <v>-0.31858825559904741</v>
      </c>
      <c r="AH58" s="11">
        <f>-'OddsRatio_working_3-way'!U58/(3*'OddsRatio_working_3-way'!X58^(1/3))*COS(('OddsRatio_working_3-way'!Y58+4*PI())/3)</f>
        <v>-0.21644031181645634</v>
      </c>
      <c r="AI58" s="11">
        <f>'OddsRatio_working_3-way'!U58/(3*'OddsRatio_working_3-way'!X58^(1/3))*SIN(('OddsRatio_working_3-way'!Y58)/3)</f>
        <v>-5.897514284004577E-2</v>
      </c>
      <c r="AJ58" s="11">
        <f>'OddsRatio_working_3-way'!U58/(3*'OddsRatio_working_3-way'!X58^(1/3))*SIN(('OddsRatio_working_3-way'!Y58+2*PI())/3)</f>
        <v>-0.43386075971219867</v>
      </c>
      <c r="AK58" s="11">
        <f>'OddsRatio_working_3-way'!U58/(3*'OddsRatio_working_3-way'!X58^(1/3))*SIN(('OddsRatio_working_3-way'!Y58+4*PI())/3)</f>
        <v>0.49283590255224435</v>
      </c>
      <c r="AL58" s="11">
        <f>'OddsRatio_working_3-way'!Z58+'OddsRatio_working_3-way'!AF58</f>
        <v>1.070057134831008</v>
      </c>
      <c r="AM58" s="11">
        <f>'OddsRatio_working_3-way'!AA58+'OddsRatio_working_3-way'!AG58</f>
        <v>-0.63717651119809493</v>
      </c>
      <c r="AN58" s="11">
        <f>'OddsRatio_working_3-way'!AB58+'OddsRatio_working_3-way'!AH58</f>
        <v>-0.4328806236329128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1.070057134831008</v>
      </c>
      <c r="AS58" s="11">
        <f>IF(('OddsRatio_working_3-way'!X58=0),IF(Q58&gt;0,-Q58^(1/3),(-Q58)^(1/3)),'OddsRatio_working_3-way'!AM58-'OddsRatio_working_3-way'!R58/3)</f>
        <v>-0.63717651119809493</v>
      </c>
      <c r="AT58" s="11">
        <f>IF(('OddsRatio_working_3-way'!X58=0),IF(Q58&gt;0,-Q58^(1/3),(-Q58)^(1/3)),'OddsRatio_working_3-way'!AN58-'OddsRatio_working_3-way'!R58/3)</f>
        <v>-0.4328806236329128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1.58</v>
      </c>
      <c r="B59" s="4">
        <f>IF('True_Odds_Calculator_3-way'!B60="","",'True_Odds_Calculator_3-way'!B60)</f>
        <v>4.12</v>
      </c>
      <c r="C59" s="4">
        <f>IF('True_Odds_Calculator_3-way'!C60="","",'True_Odds_Calculator_3-way'!C60)</f>
        <v>5.71</v>
      </c>
      <c r="D59" s="9">
        <f t="shared" si="13"/>
        <v>0.61140281726914925</v>
      </c>
      <c r="E59" s="9">
        <f t="shared" si="14"/>
        <v>0.22629565816721084</v>
      </c>
      <c r="F59" s="9">
        <f t="shared" si="15"/>
        <v>0.16230152456363994</v>
      </c>
      <c r="G59" s="9">
        <f t="shared" si="16"/>
        <v>1.0958326061236561</v>
      </c>
      <c r="H59" s="9">
        <f t="shared" si="17"/>
        <v>1.6355829115517211</v>
      </c>
      <c r="I59" s="9">
        <f t="shared" si="18"/>
        <v>4.4189977311058071</v>
      </c>
      <c r="J59" s="9">
        <f t="shared" si="19"/>
        <v>6.1613715748424207</v>
      </c>
      <c r="K59" s="11">
        <f t="shared" si="20"/>
        <v>0.63291139240506322</v>
      </c>
      <c r="L59" s="11">
        <f t="shared" si="21"/>
        <v>0.24271844660194175</v>
      </c>
      <c r="M59" s="11">
        <f t="shared" si="22"/>
        <v>0.17513134851138354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-0.22930476707229341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0.22625885476538271</v>
      </c>
      <c r="Q59" s="11">
        <f>2*'OddsRatio_working_3-way'!K59*'OddsRatio_working_3-way'!L59*'OddsRatio_working_3-way'!M59</f>
        <v>5.3807099825299104E-2</v>
      </c>
      <c r="R59" s="11">
        <f t="shared" si="23"/>
        <v>0</v>
      </c>
      <c r="S59" s="11">
        <f t="shared" si="24"/>
        <v>-0.98671675104796053</v>
      </c>
      <c r="T59" s="11">
        <f t="shared" si="25"/>
        <v>-0.23465321071295139</v>
      </c>
      <c r="U59" s="11">
        <f>'OddsRatio_working_3-way'!S59-'OddsRatio_working_3-way'!R59^2/3</f>
        <v>-0.98671675104796053</v>
      </c>
      <c r="V59" s="11">
        <f>'OddsRatio_working_3-way'!S59*'OddsRatio_working_3-way'!R59/3-2*'OddsRatio_working_3-way'!R59^3/27-'OddsRatio_working_3-way'!T59</f>
        <v>0.23465321071295139</v>
      </c>
      <c r="W59" s="11">
        <f>'OddsRatio_working_3-way'!V59^2+4*'OddsRatio_working_3-way'!U59^3/27</f>
        <v>-8.7260425293678737E-2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0.18862830818276952</v>
      </c>
      <c r="Y59" s="11">
        <f>IF('OddsRatio_working_3-way'!W59&gt;=0,IF('OddsRatio_working_3-way'!V59+SQRT('OddsRatio_working_3-way'!W59)&gt;0,0,PI()),ACOS('OddsRatio_working_3-way'!V59/(2*'OddsRatio_working_3-way'!X59)))</f>
        <v>0.8995033545418869</v>
      </c>
      <c r="Z59" s="11">
        <f>'OddsRatio_working_3-way'!X59^(1/3)*COS('OddsRatio_working_3-way'!Y59/3)</f>
        <v>0.54791630306182804</v>
      </c>
      <c r="AA59" s="11">
        <f>'OddsRatio_working_3-way'!X59^(1/3)*COS(('OddsRatio_working_3-way'!Y59+2*PI())/3)</f>
        <v>-0.42065505467233799</v>
      </c>
      <c r="AB59" s="11">
        <f>'OddsRatio_working_3-way'!X59^(1/3)*COS(('OddsRatio_working_3-way'!Y59+4*PI())/3)</f>
        <v>-0.12726124838949002</v>
      </c>
      <c r="AC59" s="11">
        <f>'OddsRatio_working_3-way'!X59^(1/3)*SIN('OddsRatio_working_3-way'!Y59/3)</f>
        <v>0.16939099303597124</v>
      </c>
      <c r="AD59" s="11">
        <f>'OddsRatio_working_3-way'!X59^(1/3)*SIN(('OddsRatio_working_3-way'!Y59+2*PI())/3)</f>
        <v>0.38981394108121104</v>
      </c>
      <c r="AE59" s="11">
        <f>'OddsRatio_working_3-way'!X59^(1/3)*SIN(('OddsRatio_working_3-way'!Y59+4*PI())/3)</f>
        <v>-0.5592049341171822</v>
      </c>
      <c r="AF59" s="11">
        <f>-'OddsRatio_working_3-way'!U59/(3*'OddsRatio_working_3-way'!X59^(1/3))*COS(('OddsRatio_working_3-way'!Y59)/3)</f>
        <v>0.54791630306182804</v>
      </c>
      <c r="AG59" s="11">
        <f>-'OddsRatio_working_3-way'!U59/(3*'OddsRatio_working_3-way'!X59^(1/3))*COS(('OddsRatio_working_3-way'!Y59+2*PI())/3)</f>
        <v>-0.42065505467233799</v>
      </c>
      <c r="AH59" s="11">
        <f>-'OddsRatio_working_3-way'!U59/(3*'OddsRatio_working_3-way'!X59^(1/3))*COS(('OddsRatio_working_3-way'!Y59+4*PI())/3)</f>
        <v>-0.12726124838949002</v>
      </c>
      <c r="AI59" s="11">
        <f>'OddsRatio_working_3-way'!U59/(3*'OddsRatio_working_3-way'!X59^(1/3))*SIN(('OddsRatio_working_3-way'!Y59)/3)</f>
        <v>-0.16939099303597124</v>
      </c>
      <c r="AJ59" s="11">
        <f>'OddsRatio_working_3-way'!U59/(3*'OddsRatio_working_3-way'!X59^(1/3))*SIN(('OddsRatio_working_3-way'!Y59+2*PI())/3)</f>
        <v>-0.38981394108121104</v>
      </c>
      <c r="AK59" s="11">
        <f>'OddsRatio_working_3-way'!U59/(3*'OddsRatio_working_3-way'!X59^(1/3))*SIN(('OddsRatio_working_3-way'!Y59+4*PI())/3)</f>
        <v>0.5592049341171822</v>
      </c>
      <c r="AL59" s="11">
        <f>'OddsRatio_working_3-way'!Z59+'OddsRatio_working_3-way'!AF59</f>
        <v>1.0958326061236561</v>
      </c>
      <c r="AM59" s="11">
        <f>'OddsRatio_working_3-way'!AA59+'OddsRatio_working_3-way'!AG59</f>
        <v>-0.84131010934467598</v>
      </c>
      <c r="AN59" s="11">
        <f>'OddsRatio_working_3-way'!AB59+'OddsRatio_working_3-way'!AH59</f>
        <v>-0.25452249677898003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1.0958326061236561</v>
      </c>
      <c r="AS59" s="11">
        <f>IF(('OddsRatio_working_3-way'!X59=0),IF(Q59&gt;0,-Q59^(1/3),(-Q59)^(1/3)),'OddsRatio_working_3-way'!AM59-'OddsRatio_working_3-way'!R59/3)</f>
        <v>-0.84131010934467598</v>
      </c>
      <c r="AT59" s="11">
        <f>IF(('OddsRatio_working_3-way'!X59=0),IF(Q59&gt;0,-Q59^(1/3),(-Q59)^(1/3)),'OddsRatio_working_3-way'!AN59-'OddsRatio_working_3-way'!R59/3)</f>
        <v>-0.25452249677898003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2.21</v>
      </c>
      <c r="B60" s="4">
        <f>IF('True_Odds_Calculator_3-way'!B61="","",'True_Odds_Calculator_3-way'!B61)</f>
        <v>3.24</v>
      </c>
      <c r="C60" s="4">
        <f>IF('True_Odds_Calculator_3-way'!C61="","",'True_Odds_Calculator_3-way'!C61)</f>
        <v>3.54</v>
      </c>
      <c r="D60" s="9">
        <f t="shared" si="13"/>
        <v>0.43610523566609988</v>
      </c>
      <c r="E60" s="9">
        <f t="shared" si="14"/>
        <v>0.29466378987916281</v>
      </c>
      <c r="F60" s="9">
        <f t="shared" si="15"/>
        <v>0.26923097445473726</v>
      </c>
      <c r="G60" s="9">
        <f t="shared" si="16"/>
        <v>1.0686153082814025</v>
      </c>
      <c r="H60" s="9">
        <f t="shared" si="17"/>
        <v>2.2930245230204966</v>
      </c>
      <c r="I60" s="9">
        <f t="shared" si="18"/>
        <v>3.3936982905503421</v>
      </c>
      <c r="J60" s="9">
        <f t="shared" si="19"/>
        <v>3.7142828830347625</v>
      </c>
      <c r="K60" s="11">
        <f t="shared" si="20"/>
        <v>0.45248868778280543</v>
      </c>
      <c r="L60" s="11">
        <f t="shared" si="21"/>
        <v>0.30864197530864196</v>
      </c>
      <c r="M60" s="11">
        <f t="shared" si="22"/>
        <v>0.2824858757062147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-0.27159799487261549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0.23631227242615299</v>
      </c>
      <c r="Q60" s="11">
        <f>2*'OddsRatio_working_3-way'!K60*'OddsRatio_working_3-way'!L60*'OddsRatio_working_3-way'!M60</f>
        <v>7.8902261244124541E-2</v>
      </c>
      <c r="R60" s="11">
        <f t="shared" si="23"/>
        <v>0</v>
      </c>
      <c r="S60" s="11">
        <f t="shared" si="24"/>
        <v>-0.87008106424713427</v>
      </c>
      <c r="T60" s="11">
        <f t="shared" si="25"/>
        <v>-0.29051120676031195</v>
      </c>
      <c r="U60" s="11">
        <f>'OddsRatio_working_3-way'!S60-'OddsRatio_working_3-way'!R60^2/3</f>
        <v>-0.87008106424713427</v>
      </c>
      <c r="V60" s="11">
        <f>'OddsRatio_working_3-way'!S60*'OddsRatio_working_3-way'!R60/3-2*'OddsRatio_working_3-way'!R60^3/27-'OddsRatio_working_3-way'!T60</f>
        <v>0.29051120676031195</v>
      </c>
      <c r="W60" s="11">
        <f>'OddsRatio_working_3-way'!V60^2+4*'OddsRatio_working_3-way'!U60^3/27</f>
        <v>-1.3186511300428208E-2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0.15619160713188218</v>
      </c>
      <c r="Y60" s="11">
        <f>IF('OddsRatio_working_3-way'!W60&gt;=0,IF('OddsRatio_working_3-way'!V60+SQRT('OddsRatio_working_3-way'!W60)&gt;0,0,PI()),ACOS('OddsRatio_working_3-way'!V60/(2*'OddsRatio_working_3-way'!X60)))</f>
        <v>0.37642861587540333</v>
      </c>
      <c r="Z60" s="11">
        <f>'OddsRatio_working_3-way'!X60^(1/3)*COS('OddsRatio_working_3-way'!Y60/3)</f>
        <v>0.53430765414070125</v>
      </c>
      <c r="AA60" s="11">
        <f>'OddsRatio_working_3-way'!X60^(1/3)*COS(('OddsRatio_working_3-way'!Y60+2*PI())/3)</f>
        <v>-0.32552131893679287</v>
      </c>
      <c r="AB60" s="11">
        <f>'OddsRatio_working_3-way'!X60^(1/3)*COS(('OddsRatio_working_3-way'!Y60+4*PI())/3)</f>
        <v>-0.20878633520390844</v>
      </c>
      <c r="AC60" s="11">
        <f>'OddsRatio_working_3-way'!X60^(1/3)*SIN('OddsRatio_working_3-way'!Y60/3)</f>
        <v>6.7396974282027566E-2</v>
      </c>
      <c r="AD60" s="11">
        <f>'OddsRatio_working_3-way'!X60^(1/3)*SIN(('OddsRatio_working_3-way'!Y60+2*PI())/3)</f>
        <v>0.42902551478130319</v>
      </c>
      <c r="AE60" s="11">
        <f>'OddsRatio_working_3-way'!X60^(1/3)*SIN(('OddsRatio_working_3-way'!Y60+4*PI())/3)</f>
        <v>-0.49642248906333064</v>
      </c>
      <c r="AF60" s="11">
        <f>-'OddsRatio_working_3-way'!U60/(3*'OddsRatio_working_3-way'!X60^(1/3))*COS(('OddsRatio_working_3-way'!Y60)/3)</f>
        <v>0.53430765414070114</v>
      </c>
      <c r="AG60" s="11">
        <f>-'OddsRatio_working_3-way'!U60/(3*'OddsRatio_working_3-way'!X60^(1/3))*COS(('OddsRatio_working_3-way'!Y60+2*PI())/3)</f>
        <v>-0.32552131893679281</v>
      </c>
      <c r="AH60" s="11">
        <f>-'OddsRatio_working_3-way'!U60/(3*'OddsRatio_working_3-way'!X60^(1/3))*COS(('OddsRatio_working_3-way'!Y60+4*PI())/3)</f>
        <v>-0.20878633520390838</v>
      </c>
      <c r="AI60" s="11">
        <f>'OddsRatio_working_3-way'!U60/(3*'OddsRatio_working_3-way'!X60^(1/3))*SIN(('OddsRatio_working_3-way'!Y60)/3)</f>
        <v>-6.7396974282027552E-2</v>
      </c>
      <c r="AJ60" s="11">
        <f>'OddsRatio_working_3-way'!U60/(3*'OddsRatio_working_3-way'!X60^(1/3))*SIN(('OddsRatio_working_3-way'!Y60+2*PI())/3)</f>
        <v>-0.42902551478130313</v>
      </c>
      <c r="AK60" s="11">
        <f>'OddsRatio_working_3-way'!U60/(3*'OddsRatio_working_3-way'!X60^(1/3))*SIN(('OddsRatio_working_3-way'!Y60+4*PI())/3)</f>
        <v>0.49642248906333059</v>
      </c>
      <c r="AL60" s="11">
        <f>'OddsRatio_working_3-way'!Z60+'OddsRatio_working_3-way'!AF60</f>
        <v>1.0686153082814025</v>
      </c>
      <c r="AM60" s="11">
        <f>'OddsRatio_working_3-way'!AA60+'OddsRatio_working_3-way'!AG60</f>
        <v>-0.65104263787358563</v>
      </c>
      <c r="AN60" s="11">
        <f>'OddsRatio_working_3-way'!AB60+'OddsRatio_working_3-way'!AH60</f>
        <v>-0.41757267040781681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1.0686153082814025</v>
      </c>
      <c r="AS60" s="11">
        <f>IF(('OddsRatio_working_3-way'!X60=0),IF(Q60&gt;0,-Q60^(1/3),(-Q60)^(1/3)),'OddsRatio_working_3-way'!AM60-'OddsRatio_working_3-way'!R60/3)</f>
        <v>-0.65104263787358563</v>
      </c>
      <c r="AT60" s="11">
        <f>IF(('OddsRatio_working_3-way'!X60=0),IF(Q60&gt;0,-Q60^(1/3),(-Q60)^(1/3)),'OddsRatio_working_3-way'!AN60-'OddsRatio_working_3-way'!R60/3)</f>
        <v>-0.41757267040781681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2.2200000000000002</v>
      </c>
      <c r="B61" s="4">
        <f>IF('True_Odds_Calculator_3-way'!B62="","",'True_Odds_Calculator_3-way'!B62)</f>
        <v>3.57</v>
      </c>
      <c r="C61" s="4">
        <f>IF('True_Odds_Calculator_3-way'!C62="","",'True_Odds_Calculator_3-way'!C62)</f>
        <v>3.19</v>
      </c>
      <c r="D61" s="9">
        <f t="shared" si="13"/>
        <v>0.4339364151780864</v>
      </c>
      <c r="E61" s="9">
        <f t="shared" si="14"/>
        <v>0.26681090852261802</v>
      </c>
      <c r="F61" s="9">
        <f t="shared" si="15"/>
        <v>0.29925267629929547</v>
      </c>
      <c r="G61" s="9">
        <f t="shared" si="16"/>
        <v>1.0692500760637382</v>
      </c>
      <c r="H61" s="9">
        <f t="shared" si="17"/>
        <v>2.3044850927977607</v>
      </c>
      <c r="I61" s="9">
        <f t="shared" si="18"/>
        <v>3.7479726954838064</v>
      </c>
      <c r="J61" s="9">
        <f t="shared" si="19"/>
        <v>3.3416576665795863</v>
      </c>
      <c r="K61" s="11">
        <f t="shared" si="20"/>
        <v>0.4504504504504504</v>
      </c>
      <c r="L61" s="11">
        <f t="shared" si="21"/>
        <v>0.28011204481792717</v>
      </c>
      <c r="M61" s="11">
        <f t="shared" si="22"/>
        <v>0.31347962382445144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-0.2715971417796974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0.23653167669394848</v>
      </c>
      <c r="Q61" s="11">
        <f>2*'OddsRatio_working_3-way'!K61*'OddsRatio_working_3-way'!L61*'OddsRatio_working_3-way'!M61</f>
        <v>7.9107584178578105E-2</v>
      </c>
      <c r="R61" s="11">
        <f t="shared" si="23"/>
        <v>0</v>
      </c>
      <c r="S61" s="11">
        <f t="shared" si="24"/>
        <v>-0.87089162700323319</v>
      </c>
      <c r="T61" s="11">
        <f t="shared" si="25"/>
        <v>-0.2912681026766667</v>
      </c>
      <c r="U61" s="11">
        <f>'OddsRatio_working_3-way'!S61-'OddsRatio_working_3-way'!R61^2/3</f>
        <v>-0.87089162700323319</v>
      </c>
      <c r="V61" s="11">
        <f>'OddsRatio_working_3-way'!S61*'OddsRatio_working_3-way'!R61/3-2*'OddsRatio_working_3-way'!R61^3/27-'OddsRatio_working_3-way'!T61</f>
        <v>0.2912681026766667</v>
      </c>
      <c r="W61" s="11">
        <f>'OddsRatio_working_3-way'!V61^2+4*'OddsRatio_working_3-way'!U61^3/27</f>
        <v>-1.3019143191538393E-2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0.1564099188258242</v>
      </c>
      <c r="Y61" s="11">
        <f>IF('OddsRatio_working_3-way'!W61&gt;=0,IF('OddsRatio_working_3-way'!V61+SQRT('OddsRatio_working_3-way'!W61)&gt;0,0,PI()),ACOS('OddsRatio_working_3-way'!V61/(2*'OddsRatio_working_3-way'!X61)))</f>
        <v>0.37336574761825414</v>
      </c>
      <c r="Z61" s="11">
        <f>'OddsRatio_working_3-way'!X61^(1/3)*COS('OddsRatio_working_3-way'!Y61/3)</f>
        <v>0.53462503803186912</v>
      </c>
      <c r="AA61" s="11">
        <f>'OddsRatio_working_3-way'!X61^(1/3)*COS(('OddsRatio_working_3-way'!Y61+2*PI())/3)</f>
        <v>-0.32523452073268466</v>
      </c>
      <c r="AB61" s="11">
        <f>'OddsRatio_working_3-way'!X61^(1/3)*COS(('OddsRatio_working_3-way'!Y61+4*PI())/3)</f>
        <v>-0.20939051729918434</v>
      </c>
      <c r="AC61" s="11">
        <f>'OddsRatio_working_3-way'!X61^(1/3)*SIN('OddsRatio_working_3-way'!Y61/3)</f>
        <v>6.6882566566335316E-2</v>
      </c>
      <c r="AD61" s="11">
        <f>'OddsRatio_working_3-way'!X61^(1/3)*SIN(('OddsRatio_working_3-way'!Y61+2*PI())/3)</f>
        <v>0.42955758115165266</v>
      </c>
      <c r="AE61" s="11">
        <f>'OddsRatio_working_3-way'!X61^(1/3)*SIN(('OddsRatio_working_3-way'!Y61+4*PI())/3)</f>
        <v>-0.496440147717988</v>
      </c>
      <c r="AF61" s="11">
        <f>-'OddsRatio_working_3-way'!U61/(3*'OddsRatio_working_3-way'!X61^(1/3))*COS(('OddsRatio_working_3-way'!Y61)/3)</f>
        <v>0.53462503803186912</v>
      </c>
      <c r="AG61" s="11">
        <f>-'OddsRatio_working_3-way'!U61/(3*'OddsRatio_working_3-way'!X61^(1/3))*COS(('OddsRatio_working_3-way'!Y61+2*PI())/3)</f>
        <v>-0.32523452073268466</v>
      </c>
      <c r="AH61" s="11">
        <f>-'OddsRatio_working_3-way'!U61/(3*'OddsRatio_working_3-way'!X61^(1/3))*COS(('OddsRatio_working_3-way'!Y61+4*PI())/3)</f>
        <v>-0.20939051729918434</v>
      </c>
      <c r="AI61" s="11">
        <f>'OddsRatio_working_3-way'!U61/(3*'OddsRatio_working_3-way'!X61^(1/3))*SIN(('OddsRatio_working_3-way'!Y61)/3)</f>
        <v>-6.6882566566335316E-2</v>
      </c>
      <c r="AJ61" s="11">
        <f>'OddsRatio_working_3-way'!U61/(3*'OddsRatio_working_3-way'!X61^(1/3))*SIN(('OddsRatio_working_3-way'!Y61+2*PI())/3)</f>
        <v>-0.42955758115165266</v>
      </c>
      <c r="AK61" s="11">
        <f>'OddsRatio_working_3-way'!U61/(3*'OddsRatio_working_3-way'!X61^(1/3))*SIN(('OddsRatio_working_3-way'!Y61+4*PI())/3)</f>
        <v>0.496440147717988</v>
      </c>
      <c r="AL61" s="11">
        <f>'OddsRatio_working_3-way'!Z61+'OddsRatio_working_3-way'!AF61</f>
        <v>1.0692500760637382</v>
      </c>
      <c r="AM61" s="11">
        <f>'OddsRatio_working_3-way'!AA61+'OddsRatio_working_3-way'!AG61</f>
        <v>-0.65046904146536932</v>
      </c>
      <c r="AN61" s="11">
        <f>'OddsRatio_working_3-way'!AB61+'OddsRatio_working_3-way'!AH61</f>
        <v>-0.41878103459836868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1.0692500760637382</v>
      </c>
      <c r="AS61" s="11">
        <f>IF(('OddsRatio_working_3-way'!X61=0),IF(Q61&gt;0,-Q61^(1/3),(-Q61)^(1/3)),'OddsRatio_working_3-way'!AM61-'OddsRatio_working_3-way'!R61/3)</f>
        <v>-0.65046904146536932</v>
      </c>
      <c r="AT61" s="11">
        <f>IF(('OddsRatio_working_3-way'!X61=0),IF(Q61&gt;0,-Q61^(1/3),(-Q61)^(1/3)),'OddsRatio_working_3-way'!AN61-'OddsRatio_working_3-way'!R61/3)</f>
        <v>-0.41878103459836868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3.3</v>
      </c>
      <c r="B62" s="4">
        <f>IF('True_Odds_Calculator_3-way'!B63="","",'True_Odds_Calculator_3-way'!B63)</f>
        <v>3.47</v>
      </c>
      <c r="C62" s="4">
        <f>IF('True_Odds_Calculator_3-way'!C63="","",'True_Odds_Calculator_3-way'!C63)</f>
        <v>2.2000000000000002</v>
      </c>
      <c r="D62" s="9">
        <f t="shared" si="13"/>
        <v>0.28853329566853919</v>
      </c>
      <c r="E62" s="9">
        <f t="shared" si="14"/>
        <v>0.27411832587538237</v>
      </c>
      <c r="F62" s="9">
        <f t="shared" si="15"/>
        <v>0.43734837845607821</v>
      </c>
      <c r="G62" s="9">
        <f t="shared" si="16"/>
        <v>1.0720889212892999</v>
      </c>
      <c r="H62" s="9">
        <f t="shared" si="17"/>
        <v>3.4658045189653897</v>
      </c>
      <c r="I62" s="9">
        <f t="shared" si="18"/>
        <v>3.6480596355845707</v>
      </c>
      <c r="J62" s="9">
        <f t="shared" si="19"/>
        <v>2.2865067055471604</v>
      </c>
      <c r="K62" s="11">
        <f t="shared" si="20"/>
        <v>0.30303030303030304</v>
      </c>
      <c r="L62" s="11">
        <f t="shared" si="21"/>
        <v>0.28818443804034583</v>
      </c>
      <c r="M62" s="11">
        <f t="shared" si="22"/>
        <v>0.45454545454545453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-0.27060756900945526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0.23697811227284643</v>
      </c>
      <c r="Q62" s="11">
        <f>2*'OddsRatio_working_3-way'!K62*'OddsRatio_working_3-way'!L62*'OddsRatio_working_3-way'!M62</f>
        <v>7.938965235271235E-2</v>
      </c>
      <c r="R62" s="11">
        <f t="shared" si="23"/>
        <v>0</v>
      </c>
      <c r="S62" s="11">
        <f t="shared" si="24"/>
        <v>-0.87572610455905697</v>
      </c>
      <c r="T62" s="11">
        <f t="shared" si="25"/>
        <v>-0.29337557941676939</v>
      </c>
      <c r="U62" s="11">
        <f>'OddsRatio_working_3-way'!S62-'OddsRatio_working_3-way'!R62^2/3</f>
        <v>-0.87572610455905697</v>
      </c>
      <c r="V62" s="11">
        <f>'OddsRatio_working_3-way'!S62*'OddsRatio_working_3-way'!R62/3-2*'OddsRatio_working_3-way'!R62^3/27-'OddsRatio_working_3-way'!T62</f>
        <v>0.29337557941676939</v>
      </c>
      <c r="W62" s="11">
        <f>'OddsRatio_working_3-way'!V62^2+4*'OddsRatio_working_3-way'!U62^3/27</f>
        <v>-1.3425736922609954E-2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0.15771411439748753</v>
      </c>
      <c r="Y62" s="11">
        <f>IF('OddsRatio_working_3-way'!W62&gt;=0,IF('OddsRatio_working_3-way'!V62+SQRT('OddsRatio_working_3-way'!W62)&gt;0,0,PI()),ACOS('OddsRatio_working_3-way'!V62/(2*'OddsRatio_working_3-way'!X62)))</f>
        <v>0.37614771287100934</v>
      </c>
      <c r="Z62" s="11">
        <f>'OddsRatio_working_3-way'!X62^(1/3)*COS('OddsRatio_working_3-way'!Y62/3)</f>
        <v>0.53604446064464994</v>
      </c>
      <c r="AA62" s="11">
        <f>'OddsRatio_working_3-way'!X62^(1/3)*COS(('OddsRatio_working_3-way'!Y62+2*PI())/3)</f>
        <v>-0.32653529124810499</v>
      </c>
      <c r="AB62" s="11">
        <f>'OddsRatio_working_3-way'!X62^(1/3)*COS(('OddsRatio_working_3-way'!Y62+4*PI())/3)</f>
        <v>-0.20950916939654504</v>
      </c>
      <c r="AC62" s="11">
        <f>'OddsRatio_working_3-way'!X62^(1/3)*SIN('OddsRatio_working_3-way'!Y62/3)</f>
        <v>6.7565062953216043E-2</v>
      </c>
      <c r="AD62" s="11">
        <f>'OddsRatio_working_3-way'!X62^(1/3)*SIN(('OddsRatio_working_3-way'!Y62+2*PI())/3)</f>
        <v>0.43044558899958651</v>
      </c>
      <c r="AE62" s="11">
        <f>'OddsRatio_working_3-way'!X62^(1/3)*SIN(('OddsRatio_working_3-way'!Y62+4*PI())/3)</f>
        <v>-0.49801065195280259</v>
      </c>
      <c r="AF62" s="11">
        <f>-'OddsRatio_working_3-way'!U62/(3*'OddsRatio_working_3-way'!X62^(1/3))*COS(('OddsRatio_working_3-way'!Y62)/3)</f>
        <v>0.53604446064464994</v>
      </c>
      <c r="AG62" s="11">
        <f>-'OddsRatio_working_3-way'!U62/(3*'OddsRatio_working_3-way'!X62^(1/3))*COS(('OddsRatio_working_3-way'!Y62+2*PI())/3)</f>
        <v>-0.32653529124810499</v>
      </c>
      <c r="AH62" s="11">
        <f>-'OddsRatio_working_3-way'!U62/(3*'OddsRatio_working_3-way'!X62^(1/3))*COS(('OddsRatio_working_3-way'!Y62+4*PI())/3)</f>
        <v>-0.20950916939654504</v>
      </c>
      <c r="AI62" s="11">
        <f>'OddsRatio_working_3-way'!U62/(3*'OddsRatio_working_3-way'!X62^(1/3))*SIN(('OddsRatio_working_3-way'!Y62)/3)</f>
        <v>-6.7565062953216043E-2</v>
      </c>
      <c r="AJ62" s="11">
        <f>'OddsRatio_working_3-way'!U62/(3*'OddsRatio_working_3-way'!X62^(1/3))*SIN(('OddsRatio_working_3-way'!Y62+2*PI())/3)</f>
        <v>-0.43044558899958651</v>
      </c>
      <c r="AK62" s="11">
        <f>'OddsRatio_working_3-way'!U62/(3*'OddsRatio_working_3-way'!X62^(1/3))*SIN(('OddsRatio_working_3-way'!Y62+4*PI())/3)</f>
        <v>0.49801065195280259</v>
      </c>
      <c r="AL62" s="11">
        <f>'OddsRatio_working_3-way'!Z62+'OddsRatio_working_3-way'!AF62</f>
        <v>1.0720889212892999</v>
      </c>
      <c r="AM62" s="11">
        <f>'OddsRatio_working_3-way'!AA62+'OddsRatio_working_3-way'!AG62</f>
        <v>-0.65307058249620997</v>
      </c>
      <c r="AN62" s="11">
        <f>'OddsRatio_working_3-way'!AB62+'OddsRatio_working_3-way'!AH62</f>
        <v>-0.41901833879309008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1.0720889212892999</v>
      </c>
      <c r="AS62" s="11">
        <f>IF(('OddsRatio_working_3-way'!X62=0),IF(Q62&gt;0,-Q62^(1/3),(-Q62)^(1/3)),'OddsRatio_working_3-way'!AM62-'OddsRatio_working_3-way'!R62/3)</f>
        <v>-0.65307058249620997</v>
      </c>
      <c r="AT62" s="11">
        <f>IF(('OddsRatio_working_3-way'!X62=0),IF(Q62&gt;0,-Q62^(1/3),(-Q62)^(1/3)),'OddsRatio_working_3-way'!AN62-'OddsRatio_working_3-way'!R62/3)</f>
        <v>-0.41901833879309008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1.61</v>
      </c>
      <c r="B63" s="4">
        <f>IF('True_Odds_Calculator_3-way'!B64="","",'True_Odds_Calculator_3-way'!B64)</f>
        <v>4.16</v>
      </c>
      <c r="C63" s="4">
        <f>IF('True_Odds_Calculator_3-way'!C64="","",'True_Odds_Calculator_3-way'!C64)</f>
        <v>5.38</v>
      </c>
      <c r="D63" s="9">
        <f t="shared" si="13"/>
        <v>0.60114286907977854</v>
      </c>
      <c r="E63" s="9">
        <f t="shared" si="14"/>
        <v>0.22537052214224065</v>
      </c>
      <c r="F63" s="9">
        <f t="shared" si="15"/>
        <v>0.17348660877798097</v>
      </c>
      <c r="G63" s="9">
        <f t="shared" si="16"/>
        <v>1.0877017472576354</v>
      </c>
      <c r="H63" s="9">
        <f t="shared" si="17"/>
        <v>1.6634980658271579</v>
      </c>
      <c r="I63" s="9">
        <f t="shared" si="18"/>
        <v>4.4371375213341286</v>
      </c>
      <c r="J63" s="9">
        <f t="shared" si="19"/>
        <v>5.7641336529884413</v>
      </c>
      <c r="K63" s="11">
        <f t="shared" si="20"/>
        <v>0.6211180124223602</v>
      </c>
      <c r="L63" s="11">
        <f t="shared" si="21"/>
        <v>0.24038461538461536</v>
      </c>
      <c r="M63" s="11">
        <f t="shared" si="22"/>
        <v>0.18587360594795541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-0.23430931037606351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0.22618100341552738</v>
      </c>
      <c r="Q63" s="11">
        <f>2*'OddsRatio_working_3-way'!K63*'OddsRatio_working_3-way'!L63*'OddsRatio_working_3-way'!M63</f>
        <v>5.5504540715466844E-2</v>
      </c>
      <c r="R63" s="11">
        <f t="shared" si="23"/>
        <v>0</v>
      </c>
      <c r="S63" s="11">
        <f t="shared" si="24"/>
        <v>-0.96530950073008071</v>
      </c>
      <c r="T63" s="11">
        <f t="shared" si="25"/>
        <v>-0.23688576705032655</v>
      </c>
      <c r="U63" s="11">
        <f>'OddsRatio_working_3-way'!S63-'OddsRatio_working_3-way'!R63^2/3</f>
        <v>-0.96530950073008071</v>
      </c>
      <c r="V63" s="11">
        <f>'OddsRatio_working_3-way'!S63*'OddsRatio_working_3-way'!R63/3-2*'OddsRatio_working_3-way'!R63^3/27-'OddsRatio_working_3-way'!T63</f>
        <v>0.23688576705032655</v>
      </c>
      <c r="W63" s="11">
        <f>'OddsRatio_working_3-way'!V63^2+4*'OddsRatio_working_3-way'!U63^3/27</f>
        <v>-7.7143955116509899E-2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0.18252316411042974</v>
      </c>
      <c r="Y63" s="11">
        <f>IF('OddsRatio_working_3-way'!W63&gt;=0,IF('OddsRatio_working_3-way'!V63+SQRT('OddsRatio_working_3-way'!W63)&gt;0,0,PI()),ACOS('OddsRatio_working_3-way'!V63/(2*'OddsRatio_working_3-way'!X63)))</f>
        <v>0.86463255004536976</v>
      </c>
      <c r="Z63" s="11">
        <f>'OddsRatio_working_3-way'!X63^(1/3)*COS('OddsRatio_working_3-way'!Y63/3)</f>
        <v>0.54385087362881768</v>
      </c>
      <c r="AA63" s="11">
        <f>'OddsRatio_working_3-way'!X63^(1/3)*COS(('OddsRatio_working_3-way'!Y63+2*PI())/3)</f>
        <v>-0.41155725848267705</v>
      </c>
      <c r="AB63" s="11">
        <f>'OddsRatio_working_3-way'!X63^(1/3)*COS(('OddsRatio_working_3-way'!Y63+4*PI())/3)</f>
        <v>-0.13229361514614074</v>
      </c>
      <c r="AC63" s="11">
        <f>'OddsRatio_working_3-way'!X63^(1/3)*SIN('OddsRatio_working_3-way'!Y63/3)</f>
        <v>0.16123293965522498</v>
      </c>
      <c r="AD63" s="11">
        <f>'OddsRatio_working_3-way'!X63^(1/3)*SIN(('OddsRatio_working_3-way'!Y63+2*PI())/3)</f>
        <v>0.39037220260530403</v>
      </c>
      <c r="AE63" s="11">
        <f>'OddsRatio_working_3-way'!X63^(1/3)*SIN(('OddsRatio_working_3-way'!Y63+4*PI())/3)</f>
        <v>-0.55160514226052904</v>
      </c>
      <c r="AF63" s="11">
        <f>-'OddsRatio_working_3-way'!U63/(3*'OddsRatio_working_3-way'!X63^(1/3))*COS(('OddsRatio_working_3-way'!Y63)/3)</f>
        <v>0.54385087362881757</v>
      </c>
      <c r="AG63" s="11">
        <f>-'OddsRatio_working_3-way'!U63/(3*'OddsRatio_working_3-way'!X63^(1/3))*COS(('OddsRatio_working_3-way'!Y63+2*PI())/3)</f>
        <v>-0.41155725848267699</v>
      </c>
      <c r="AH63" s="11">
        <f>-'OddsRatio_working_3-way'!U63/(3*'OddsRatio_working_3-way'!X63^(1/3))*COS(('OddsRatio_working_3-way'!Y63+4*PI())/3)</f>
        <v>-0.13229361514614071</v>
      </c>
      <c r="AI63" s="11">
        <f>'OddsRatio_working_3-way'!U63/(3*'OddsRatio_working_3-way'!X63^(1/3))*SIN(('OddsRatio_working_3-way'!Y63)/3)</f>
        <v>-0.16123293965522495</v>
      </c>
      <c r="AJ63" s="11">
        <f>'OddsRatio_working_3-way'!U63/(3*'OddsRatio_working_3-way'!X63^(1/3))*SIN(('OddsRatio_working_3-way'!Y63+2*PI())/3)</f>
        <v>-0.39037220260530398</v>
      </c>
      <c r="AK63" s="11">
        <f>'OddsRatio_working_3-way'!U63/(3*'OddsRatio_working_3-way'!X63^(1/3))*SIN(('OddsRatio_working_3-way'!Y63+4*PI())/3)</f>
        <v>0.55160514226052892</v>
      </c>
      <c r="AL63" s="11">
        <f>'OddsRatio_working_3-way'!Z63+'OddsRatio_working_3-way'!AF63</f>
        <v>1.0877017472576354</v>
      </c>
      <c r="AM63" s="11">
        <f>'OddsRatio_working_3-way'!AA63+'OddsRatio_working_3-way'!AG63</f>
        <v>-0.82311451696535398</v>
      </c>
      <c r="AN63" s="11">
        <f>'OddsRatio_working_3-way'!AB63+'OddsRatio_working_3-way'!AH63</f>
        <v>-0.26458723029228148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1.0877017472576354</v>
      </c>
      <c r="AS63" s="11">
        <f>IF(('OddsRatio_working_3-way'!X63=0),IF(Q63&gt;0,-Q63^(1/3),(-Q63)^(1/3)),'OddsRatio_working_3-way'!AM63-'OddsRatio_working_3-way'!R63/3)</f>
        <v>-0.82311451696535398</v>
      </c>
      <c r="AT63" s="11">
        <f>IF(('OddsRatio_working_3-way'!X63=0),IF(Q63&gt;0,-Q63^(1/3),(-Q63)^(1/3)),'OddsRatio_working_3-way'!AN63-'OddsRatio_working_3-way'!R63/3)</f>
        <v>-0.26458723029228148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3.01</v>
      </c>
      <c r="B64" s="4">
        <f>IF('True_Odds_Calculator_3-way'!B65="","",'True_Odds_Calculator_3-way'!B65)</f>
        <v>3.19</v>
      </c>
      <c r="C64" s="4">
        <f>IF('True_Odds_Calculator_3-way'!C65="","",'True_Odds_Calculator_3-way'!C65)</f>
        <v>2.5099999999999998</v>
      </c>
      <c r="D64" s="9">
        <f t="shared" si="13"/>
        <v>0.31778150908734787</v>
      </c>
      <c r="E64" s="9">
        <f t="shared" si="14"/>
        <v>0.29948473106255297</v>
      </c>
      <c r="F64" s="9">
        <f t="shared" si="15"/>
        <v>0.38273375985009905</v>
      </c>
      <c r="G64" s="9">
        <f t="shared" si="16"/>
        <v>1.0680677598530894</v>
      </c>
      <c r="H64" s="9">
        <f t="shared" si="17"/>
        <v>3.1468161973047093</v>
      </c>
      <c r="I64" s="9">
        <f t="shared" si="18"/>
        <v>3.3390683940782657</v>
      </c>
      <c r="J64" s="9">
        <f t="shared" si="19"/>
        <v>2.6127823173781652</v>
      </c>
      <c r="K64" s="11">
        <f t="shared" si="20"/>
        <v>0.33222591362126247</v>
      </c>
      <c r="L64" s="11">
        <f t="shared" si="21"/>
        <v>0.31347962382445144</v>
      </c>
      <c r="M64" s="11">
        <f t="shared" si="22"/>
        <v>0.39840637450199207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-0.27579489268578938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0.2369219007078156</v>
      </c>
      <c r="Q64" s="11">
        <f>2*'OddsRatio_working_3-way'!K64*'OddsRatio_working_3-way'!L64*'OddsRatio_working_3-way'!M64</f>
        <v>8.298490392567974E-2</v>
      </c>
      <c r="R64" s="11">
        <f t="shared" si="23"/>
        <v>0</v>
      </c>
      <c r="S64" s="11">
        <f t="shared" si="24"/>
        <v>-0.85905108104281891</v>
      </c>
      <c r="T64" s="11">
        <f t="shared" si="25"/>
        <v>-0.3008935485263815</v>
      </c>
      <c r="U64" s="11">
        <f>'OddsRatio_working_3-way'!S64-'OddsRatio_working_3-way'!R64^2/3</f>
        <v>-0.85905108104281891</v>
      </c>
      <c r="V64" s="11">
        <f>'OddsRatio_working_3-way'!S64*'OddsRatio_working_3-way'!R64/3-2*'OddsRatio_working_3-way'!R64^3/27-'OddsRatio_working_3-way'!T64</f>
        <v>0.3008935485263815</v>
      </c>
      <c r="W64" s="11">
        <f>'OddsRatio_working_3-way'!V64^2+4*'OddsRatio_working_3-way'!U64^3/27</f>
        <v>-3.3820148132907568E-3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0.15323098769348897</v>
      </c>
      <c r="Y64" s="11">
        <f>IF('OddsRatio_working_3-way'!W64&gt;=0,IF('OddsRatio_working_3-way'!V64+SQRT('OddsRatio_working_3-way'!W64)&gt;0,0,PI()),ACOS('OddsRatio_working_3-way'!V64/(2*'OddsRatio_working_3-way'!X64)))</f>
        <v>0.1909205851324689</v>
      </c>
      <c r="Z64" s="11">
        <f>'OddsRatio_working_3-way'!X64^(1/3)*COS('OddsRatio_working_3-way'!Y64/3)</f>
        <v>0.53403387992654472</v>
      </c>
      <c r="AA64" s="11">
        <f>'OddsRatio_working_3-way'!X64^(1/3)*COS(('OddsRatio_working_3-way'!Y64+2*PI())/3)</f>
        <v>-0.29648949632771737</v>
      </c>
      <c r="AB64" s="11">
        <f>'OddsRatio_working_3-way'!X64^(1/3)*COS(('OddsRatio_working_3-way'!Y64+4*PI())/3)</f>
        <v>-0.23754438359882746</v>
      </c>
      <c r="AC64" s="11">
        <f>'OddsRatio_working_3-way'!X64^(1/3)*SIN('OddsRatio_working_3-way'!Y64/3)</f>
        <v>3.4031976701437622E-2</v>
      </c>
      <c r="AD64" s="11">
        <f>'OddsRatio_working_3-way'!X64^(1/3)*SIN(('OddsRatio_working_3-way'!Y64+2*PI())/3)</f>
        <v>0.44547091814723755</v>
      </c>
      <c r="AE64" s="11">
        <f>'OddsRatio_working_3-way'!X64^(1/3)*SIN(('OddsRatio_working_3-way'!Y64+4*PI())/3)</f>
        <v>-0.47950289484867503</v>
      </c>
      <c r="AF64" s="11">
        <f>-'OddsRatio_working_3-way'!U64/(3*'OddsRatio_working_3-way'!X64^(1/3))*COS(('OddsRatio_working_3-way'!Y64)/3)</f>
        <v>0.53403387992654461</v>
      </c>
      <c r="AG64" s="11">
        <f>-'OddsRatio_working_3-way'!U64/(3*'OddsRatio_working_3-way'!X64^(1/3))*COS(('OddsRatio_working_3-way'!Y64+2*PI())/3)</f>
        <v>-0.29648949632771732</v>
      </c>
      <c r="AH64" s="11">
        <f>-'OddsRatio_working_3-way'!U64/(3*'OddsRatio_working_3-way'!X64^(1/3))*COS(('OddsRatio_working_3-way'!Y64+4*PI())/3)</f>
        <v>-0.23754438359882743</v>
      </c>
      <c r="AI64" s="11">
        <f>'OddsRatio_working_3-way'!U64/(3*'OddsRatio_working_3-way'!X64^(1/3))*SIN(('OddsRatio_working_3-way'!Y64)/3)</f>
        <v>-3.4031976701437615E-2</v>
      </c>
      <c r="AJ64" s="11">
        <f>'OddsRatio_working_3-way'!U64/(3*'OddsRatio_working_3-way'!X64^(1/3))*SIN(('OddsRatio_working_3-way'!Y64+2*PI())/3)</f>
        <v>-0.44547091814723749</v>
      </c>
      <c r="AK64" s="11">
        <f>'OddsRatio_working_3-way'!U64/(3*'OddsRatio_working_3-way'!X64^(1/3))*SIN(('OddsRatio_working_3-way'!Y64+4*PI())/3)</f>
        <v>0.47950289484867492</v>
      </c>
      <c r="AL64" s="11">
        <f>'OddsRatio_working_3-way'!Z64+'OddsRatio_working_3-way'!AF64</f>
        <v>1.0680677598530894</v>
      </c>
      <c r="AM64" s="11">
        <f>'OddsRatio_working_3-way'!AA64+'OddsRatio_working_3-way'!AG64</f>
        <v>-0.59297899265543474</v>
      </c>
      <c r="AN64" s="11">
        <f>'OddsRatio_working_3-way'!AB64+'OddsRatio_working_3-way'!AH64</f>
        <v>-0.47508876719765492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1.0680677598530894</v>
      </c>
      <c r="AS64" s="11">
        <f>IF(('OddsRatio_working_3-way'!X64=0),IF(Q64&gt;0,-Q64^(1/3),(-Q64)^(1/3)),'OddsRatio_working_3-way'!AM64-'OddsRatio_working_3-way'!R64/3)</f>
        <v>-0.59297899265543474</v>
      </c>
      <c r="AT64" s="11">
        <f>IF(('OddsRatio_working_3-way'!X64=0),IF(Q64&gt;0,-Q64^(1/3),(-Q64)^(1/3)),'OddsRatio_working_3-way'!AN64-'OddsRatio_working_3-way'!R64/3)</f>
        <v>-0.47508876719765492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2.0299999999999998</v>
      </c>
      <c r="B65" s="4">
        <f>IF('True_Odds_Calculator_3-way'!B66="","",'True_Odds_Calculator_3-way'!B66)</f>
        <v>3.62</v>
      </c>
      <c r="C65" s="4">
        <f>IF('True_Odds_Calculator_3-way'!C66="","",'True_Odds_Calculator_3-way'!C66)</f>
        <v>3.48</v>
      </c>
      <c r="D65" s="9">
        <f t="shared" si="13"/>
        <v>0.470909040959261</v>
      </c>
      <c r="E65" s="9">
        <f t="shared" si="14"/>
        <v>0.25920380141772403</v>
      </c>
      <c r="F65" s="9">
        <f t="shared" si="15"/>
        <v>0.26988715762301513</v>
      </c>
      <c r="G65" s="9">
        <f t="shared" si="16"/>
        <v>1.090827523106396</v>
      </c>
      <c r="H65" s="9">
        <f t="shared" si="17"/>
        <v>2.123552348799588</v>
      </c>
      <c r="I65" s="9">
        <f t="shared" si="18"/>
        <v>3.8579681105387573</v>
      </c>
      <c r="J65" s="9">
        <f t="shared" si="19"/>
        <v>3.705252257303862</v>
      </c>
      <c r="K65" s="11">
        <f t="shared" si="20"/>
        <v>0.49261083743842371</v>
      </c>
      <c r="L65" s="11">
        <f t="shared" si="21"/>
        <v>0.27624309392265195</v>
      </c>
      <c r="M65" s="11">
        <f t="shared" si="22"/>
        <v>0.28735632183908044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-0.26170157987712739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0.23970474006934156</v>
      </c>
      <c r="Q65" s="11">
        <f>2*'OddsRatio_working_3-way'!K65*'OddsRatio_working_3-way'!L65*'OddsRatio_working_3-way'!M65</f>
        <v>7.8207093007941778E-2</v>
      </c>
      <c r="R65" s="11">
        <f t="shared" si="23"/>
        <v>0</v>
      </c>
      <c r="S65" s="11">
        <f t="shared" si="24"/>
        <v>-0.91594685894478112</v>
      </c>
      <c r="T65" s="11">
        <f t="shared" si="25"/>
        <v>-0.29884073701297914</v>
      </c>
      <c r="U65" s="11">
        <f>'OddsRatio_working_3-way'!S65-'OddsRatio_working_3-way'!R65^2/3</f>
        <v>-0.91594685894478112</v>
      </c>
      <c r="V65" s="11">
        <f>'OddsRatio_working_3-way'!S65*'OddsRatio_working_3-way'!R65/3-2*'OddsRatio_working_3-way'!R65^3/27-'OddsRatio_working_3-way'!T65</f>
        <v>0.29884073701297914</v>
      </c>
      <c r="W65" s="11">
        <f>'OddsRatio_working_3-way'!V65^2+4*'OddsRatio_working_3-way'!U65^3/27</f>
        <v>-2.4537404834345536E-2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0.16870328311328597</v>
      </c>
      <c r="Y65" s="11">
        <f>IF('OddsRatio_working_3-way'!W65&gt;=0,IF('OddsRatio_working_3-way'!V65+SQRT('OddsRatio_working_3-way'!W65)&gt;0,0,PI()),ACOS('OddsRatio_working_3-way'!V65/(2*'OddsRatio_working_3-way'!X65)))</f>
        <v>0.48279834677224698</v>
      </c>
      <c r="Z65" s="11">
        <f>'OddsRatio_working_3-way'!X65^(1/3)*COS('OddsRatio_working_3-way'!Y65/3)</f>
        <v>0.54541376155319798</v>
      </c>
      <c r="AA65" s="11">
        <f>'OddsRatio_working_3-way'!X65^(1/3)*COS(('OddsRatio_working_3-way'!Y65+2*PI())/3)</f>
        <v>-0.34938534103427982</v>
      </c>
      <c r="AB65" s="11">
        <f>'OddsRatio_working_3-way'!X65^(1/3)*COS(('OddsRatio_working_3-way'!Y65+4*PI())/3)</f>
        <v>-0.19602842051891833</v>
      </c>
      <c r="AC65" s="11">
        <f>'OddsRatio_working_3-way'!X65^(1/3)*SIN('OddsRatio_working_3-way'!Y65/3)</f>
        <v>8.8540659341635963E-2</v>
      </c>
      <c r="AD65" s="11">
        <f>'OddsRatio_working_3-way'!X65^(1/3)*SIN(('OddsRatio_working_3-way'!Y65+2*PI())/3)</f>
        <v>0.42807184340787979</v>
      </c>
      <c r="AE65" s="11">
        <f>'OddsRatio_working_3-way'!X65^(1/3)*SIN(('OddsRatio_working_3-way'!Y65+4*PI())/3)</f>
        <v>-0.51661250274951576</v>
      </c>
      <c r="AF65" s="11">
        <f>-'OddsRatio_working_3-way'!U65/(3*'OddsRatio_working_3-way'!X65^(1/3))*COS(('OddsRatio_working_3-way'!Y65)/3)</f>
        <v>0.5454137615531981</v>
      </c>
      <c r="AG65" s="11">
        <f>-'OddsRatio_working_3-way'!U65/(3*'OddsRatio_working_3-way'!X65^(1/3))*COS(('OddsRatio_working_3-way'!Y65+2*PI())/3)</f>
        <v>-0.34938534103427987</v>
      </c>
      <c r="AH65" s="11">
        <f>-'OddsRatio_working_3-way'!U65/(3*'OddsRatio_working_3-way'!X65^(1/3))*COS(('OddsRatio_working_3-way'!Y65+4*PI())/3)</f>
        <v>-0.19602842051891836</v>
      </c>
      <c r="AI65" s="11">
        <f>'OddsRatio_working_3-way'!U65/(3*'OddsRatio_working_3-way'!X65^(1/3))*SIN(('OddsRatio_working_3-way'!Y65)/3)</f>
        <v>-8.8540659341635977E-2</v>
      </c>
      <c r="AJ65" s="11">
        <f>'OddsRatio_working_3-way'!U65/(3*'OddsRatio_working_3-way'!X65^(1/3))*SIN(('OddsRatio_working_3-way'!Y65+2*PI())/3)</f>
        <v>-0.4280718434078799</v>
      </c>
      <c r="AK65" s="11">
        <f>'OddsRatio_working_3-way'!U65/(3*'OddsRatio_working_3-way'!X65^(1/3))*SIN(('OddsRatio_working_3-way'!Y65+4*PI())/3)</f>
        <v>0.51661250274951587</v>
      </c>
      <c r="AL65" s="11">
        <f>'OddsRatio_working_3-way'!Z65+'OddsRatio_working_3-way'!AF65</f>
        <v>1.090827523106396</v>
      </c>
      <c r="AM65" s="11">
        <f>'OddsRatio_working_3-way'!AA65+'OddsRatio_working_3-way'!AG65</f>
        <v>-0.69877068206855975</v>
      </c>
      <c r="AN65" s="11">
        <f>'OddsRatio_working_3-way'!AB65+'OddsRatio_working_3-way'!AH65</f>
        <v>-0.39205684103783667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1.090827523106396</v>
      </c>
      <c r="AS65" s="11">
        <f>IF(('OddsRatio_working_3-way'!X65=0),IF(Q65&gt;0,-Q65^(1/3),(-Q65)^(1/3)),'OddsRatio_working_3-way'!AM65-'OddsRatio_working_3-way'!R65/3)</f>
        <v>-0.69877068206855975</v>
      </c>
      <c r="AT65" s="11">
        <f>IF(('OddsRatio_working_3-way'!X65=0),IF(Q65&gt;0,-Q65^(1/3),(-Q65)^(1/3)),'OddsRatio_working_3-way'!AN65-'OddsRatio_working_3-way'!R65/3)</f>
        <v>-0.39205684103783667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5.52</v>
      </c>
      <c r="B66" s="4">
        <f>IF('True_Odds_Calculator_3-way'!B67="","",'True_Odds_Calculator_3-way'!B67)</f>
        <v>4.07</v>
      </c>
      <c r="C66" s="4">
        <f>IF('True_Odds_Calculator_3-way'!C67="","",'True_Odds_Calculator_3-way'!C67)</f>
        <v>1.57</v>
      </c>
      <c r="D66" s="9">
        <f t="shared" si="13"/>
        <v>0.16479868346670334</v>
      </c>
      <c r="E66" s="9">
        <f t="shared" si="14"/>
        <v>0.22511317120924024</v>
      </c>
      <c r="F66" s="9">
        <f t="shared" si="15"/>
        <v>0.61008814532405653</v>
      </c>
      <c r="G66" s="9">
        <f t="shared" si="16"/>
        <v>1.1212410708833667</v>
      </c>
      <c r="H66" s="9">
        <f t="shared" si="17"/>
        <v>6.0680096403928152</v>
      </c>
      <c r="I66" s="9">
        <f t="shared" si="18"/>
        <v>4.4422100876119366</v>
      </c>
      <c r="J66" s="9">
        <f t="shared" si="19"/>
        <v>1.6391074104035188</v>
      </c>
      <c r="K66" s="11">
        <f t="shared" si="20"/>
        <v>0.1811594202898551</v>
      </c>
      <c r="L66" s="11">
        <f t="shared" si="21"/>
        <v>0.24570024570024568</v>
      </c>
      <c r="M66" s="11">
        <f t="shared" si="22"/>
        <v>0.63694267515923564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-0.22424280981467359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0.2313433495931419</v>
      </c>
      <c r="Q66" s="11">
        <f>2*'OddsRatio_working_3-way'!K66*'OddsRatio_working_3-way'!L66*'OddsRatio_working_3-way'!M66</f>
        <v>5.670180137086811E-2</v>
      </c>
      <c r="R66" s="11">
        <f t="shared" si="23"/>
        <v>0</v>
      </c>
      <c r="S66" s="11">
        <f t="shared" si="24"/>
        <v>-1.0316645148370045</v>
      </c>
      <c r="T66" s="11">
        <f t="shared" si="25"/>
        <v>-0.25285894971495204</v>
      </c>
      <c r="U66" s="11">
        <f>'OddsRatio_working_3-way'!S66-'OddsRatio_working_3-way'!R66^2/3</f>
        <v>-1.0316645148370045</v>
      </c>
      <c r="V66" s="11">
        <f>'OddsRatio_working_3-way'!S66*'OddsRatio_working_3-way'!R66/3-2*'OddsRatio_working_3-way'!R66^3/27-'OddsRatio_working_3-way'!T66</f>
        <v>0.25285894971495204</v>
      </c>
      <c r="W66" s="11">
        <f>'OddsRatio_working_3-way'!V66^2+4*'OddsRatio_working_3-way'!U66^3/27</f>
        <v>-9.8733939277532975E-2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0.20166282982275241</v>
      </c>
      <c r="Y66" s="11">
        <f>IF('OddsRatio_working_3-way'!W66&gt;=0,IF('OddsRatio_working_3-way'!V66+SQRT('OddsRatio_working_3-way'!W66)&gt;0,0,PI()),ACOS('OddsRatio_working_3-way'!V66/(2*'OddsRatio_working_3-way'!X66)))</f>
        <v>0.89318361516706568</v>
      </c>
      <c r="Z66" s="11">
        <f>'OddsRatio_working_3-way'!X66^(1/3)*COS('OddsRatio_working_3-way'!Y66/3)</f>
        <v>0.56062053544168344</v>
      </c>
      <c r="AA66" s="11">
        <f>'OddsRatio_working_3-way'!X66^(1/3)*COS(('OddsRatio_working_3-way'!Y66+2*PI())/3)</f>
        <v>-0.42928875657094812</v>
      </c>
      <c r="AB66" s="11">
        <f>'OddsRatio_working_3-way'!X66^(1/3)*COS(('OddsRatio_working_3-way'!Y66+4*PI())/3)</f>
        <v>-0.13133177887073524</v>
      </c>
      <c r="AC66" s="11">
        <f>'OddsRatio_working_3-way'!X66^(1/3)*SIN('OddsRatio_working_3-way'!Y66/3)</f>
        <v>0.17202554128214526</v>
      </c>
      <c r="AD66" s="11">
        <f>'OddsRatio_working_3-way'!X66^(1/3)*SIN(('OddsRatio_working_3-way'!Y66+2*PI())/3)</f>
        <v>0.39949885493465959</v>
      </c>
      <c r="AE66" s="11">
        <f>'OddsRatio_working_3-way'!X66^(1/3)*SIN(('OddsRatio_working_3-way'!Y66+4*PI())/3)</f>
        <v>-0.57152439621680473</v>
      </c>
      <c r="AF66" s="11">
        <f>-'OddsRatio_working_3-way'!U66/(3*'OddsRatio_working_3-way'!X66^(1/3))*COS(('OddsRatio_working_3-way'!Y66)/3)</f>
        <v>0.56062053544168333</v>
      </c>
      <c r="AG66" s="11">
        <f>-'OddsRatio_working_3-way'!U66/(3*'OddsRatio_working_3-way'!X66^(1/3))*COS(('OddsRatio_working_3-way'!Y66+2*PI())/3)</f>
        <v>-0.429288756570948</v>
      </c>
      <c r="AH66" s="11">
        <f>-'OddsRatio_working_3-way'!U66/(3*'OddsRatio_working_3-way'!X66^(1/3))*COS(('OddsRatio_working_3-way'!Y66+4*PI())/3)</f>
        <v>-0.13133177887073522</v>
      </c>
      <c r="AI66" s="11">
        <f>'OddsRatio_working_3-way'!U66/(3*'OddsRatio_working_3-way'!X66^(1/3))*SIN(('OddsRatio_working_3-way'!Y66)/3)</f>
        <v>-0.17202554128214523</v>
      </c>
      <c r="AJ66" s="11">
        <f>'OddsRatio_working_3-way'!U66/(3*'OddsRatio_working_3-way'!X66^(1/3))*SIN(('OddsRatio_working_3-way'!Y66+2*PI())/3)</f>
        <v>-0.39949885493465948</v>
      </c>
      <c r="AK66" s="11">
        <f>'OddsRatio_working_3-way'!U66/(3*'OddsRatio_working_3-way'!X66^(1/3))*SIN(('OddsRatio_working_3-way'!Y66+4*PI())/3)</f>
        <v>0.57152439621680462</v>
      </c>
      <c r="AL66" s="11">
        <f>'OddsRatio_working_3-way'!Z66+'OddsRatio_working_3-way'!AF66</f>
        <v>1.1212410708833667</v>
      </c>
      <c r="AM66" s="11">
        <f>'OddsRatio_working_3-way'!AA66+'OddsRatio_working_3-way'!AG66</f>
        <v>-0.85857751314189612</v>
      </c>
      <c r="AN66" s="11">
        <f>'OddsRatio_working_3-way'!AB66+'OddsRatio_working_3-way'!AH66</f>
        <v>-0.26266355774147043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1.1212410708833667</v>
      </c>
      <c r="AS66" s="11">
        <f>IF(('OddsRatio_working_3-way'!X66=0),IF(Q66&gt;0,-Q66^(1/3),(-Q66)^(1/3)),'OddsRatio_working_3-way'!AM66-'OddsRatio_working_3-way'!R66/3)</f>
        <v>-0.85857751314189612</v>
      </c>
      <c r="AT66" s="11">
        <f>IF(('OddsRatio_working_3-way'!X66=0),IF(Q66&gt;0,-Q66^(1/3),(-Q66)^(1/3)),'OddsRatio_working_3-way'!AN66-'OddsRatio_working_3-way'!R66/3)</f>
        <v>-0.26266355774147043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2.37</v>
      </c>
      <c r="B67" s="4">
        <f>IF('True_Odds_Calculator_3-way'!B68="","",'True_Odds_Calculator_3-way'!B68)</f>
        <v>3.23</v>
      </c>
      <c r="C67" s="4">
        <f>IF('True_Odds_Calculator_3-way'!C68="","",'True_Odds_Calculator_3-way'!C68)</f>
        <v>3.09</v>
      </c>
      <c r="D67" s="9">
        <f t="shared" si="13"/>
        <v>0.40194426740705069</v>
      </c>
      <c r="E67" s="9">
        <f t="shared" si="14"/>
        <v>0.29223344704067045</v>
      </c>
      <c r="F67" s="9">
        <f t="shared" si="15"/>
        <v>0.30582228555227903</v>
      </c>
      <c r="G67" s="9">
        <f t="shared" si="16"/>
        <v>1.0860635826599836</v>
      </c>
      <c r="H67" s="9">
        <f t="shared" si="17"/>
        <v>2.4879071082441779</v>
      </c>
      <c r="I67" s="9">
        <f t="shared" si="18"/>
        <v>3.4219217893317628</v>
      </c>
      <c r="J67" s="9">
        <f t="shared" si="19"/>
        <v>3.2698728877593659</v>
      </c>
      <c r="K67" s="11">
        <f t="shared" si="20"/>
        <v>0.42194092827004215</v>
      </c>
      <c r="L67" s="11">
        <f t="shared" si="21"/>
        <v>0.30959752321981426</v>
      </c>
      <c r="M67" s="11">
        <f t="shared" si="22"/>
        <v>0.3236245954692557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-0.26993696991311389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0.24054864707450785</v>
      </c>
      <c r="Q67" s="11">
        <f>2*'OddsRatio_working_3-way'!K67*'OddsRatio_working_3-way'!L67*'OddsRatio_working_3-way'!M67</f>
        <v>8.4551369797718046E-2</v>
      </c>
      <c r="R67" s="11">
        <f t="shared" si="23"/>
        <v>0</v>
      </c>
      <c r="S67" s="11">
        <f t="shared" si="24"/>
        <v>-0.89112894447890767</v>
      </c>
      <c r="T67" s="11">
        <f t="shared" si="25"/>
        <v>-0.31322634252334192</v>
      </c>
      <c r="U67" s="11">
        <f>'OddsRatio_working_3-way'!S67-'OddsRatio_working_3-way'!R67^2/3</f>
        <v>-0.89112894447890767</v>
      </c>
      <c r="V67" s="11">
        <f>'OddsRatio_working_3-way'!S67*'OddsRatio_working_3-way'!R67/3-2*'OddsRatio_working_3-way'!R67^3/27-'OddsRatio_working_3-way'!T67</f>
        <v>0.31322634252334192</v>
      </c>
      <c r="W67" s="11">
        <f>'OddsRatio_working_3-way'!V67^2+4*'OddsRatio_working_3-way'!U67^3/27</f>
        <v>-6.7270531880923162E-3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0.16189332509297769</v>
      </c>
      <c r="Y67" s="11">
        <f>IF('OddsRatio_working_3-way'!W67&gt;=0,IF('OddsRatio_working_3-way'!V67+SQRT('OddsRatio_working_3-way'!W67)&gt;0,0,PI()),ACOS('OddsRatio_working_3-way'!V67/(2*'OddsRatio_working_3-way'!X67)))</f>
        <v>0.2561010228401559</v>
      </c>
      <c r="Z67" s="11">
        <f>'OddsRatio_working_3-way'!X67^(1/3)*COS('OddsRatio_working_3-way'!Y67/3)</f>
        <v>0.5430317913299918</v>
      </c>
      <c r="AA67" s="11">
        <f>'OddsRatio_working_3-way'!X67^(1/3)*COS(('OddsRatio_working_3-way'!Y67+2*PI())/3)</f>
        <v>-0.31176004211428776</v>
      </c>
      <c r="AB67" s="11">
        <f>'OddsRatio_working_3-way'!X67^(1/3)*COS(('OddsRatio_working_3-way'!Y67+4*PI())/3)</f>
        <v>-0.23127174921570418</v>
      </c>
      <c r="AC67" s="11">
        <f>'OddsRatio_working_3-way'!X67^(1/3)*SIN('OddsRatio_working_3-way'!Y67/3)</f>
        <v>4.6469937571610935E-2</v>
      </c>
      <c r="AD67" s="11">
        <f>'OddsRatio_working_3-way'!X67^(1/3)*SIN(('OddsRatio_working_3-way'!Y67+2*PI())/3)</f>
        <v>0.44704435756853783</v>
      </c>
      <c r="AE67" s="11">
        <f>'OddsRatio_working_3-way'!X67^(1/3)*SIN(('OddsRatio_working_3-way'!Y67+4*PI())/3)</f>
        <v>-0.49351429514014855</v>
      </c>
      <c r="AF67" s="11">
        <f>-'OddsRatio_working_3-way'!U67/(3*'OddsRatio_working_3-way'!X67^(1/3))*COS(('OddsRatio_working_3-way'!Y67)/3)</f>
        <v>0.5430317913299918</v>
      </c>
      <c r="AG67" s="11">
        <f>-'OddsRatio_working_3-way'!U67/(3*'OddsRatio_working_3-way'!X67^(1/3))*COS(('OddsRatio_working_3-way'!Y67+2*PI())/3)</f>
        <v>-0.31176004211428776</v>
      </c>
      <c r="AH67" s="11">
        <f>-'OddsRatio_working_3-way'!U67/(3*'OddsRatio_working_3-way'!X67^(1/3))*COS(('OddsRatio_working_3-way'!Y67+4*PI())/3)</f>
        <v>-0.23127174921570418</v>
      </c>
      <c r="AI67" s="11">
        <f>'OddsRatio_working_3-way'!U67/(3*'OddsRatio_working_3-way'!X67^(1/3))*SIN(('OddsRatio_working_3-way'!Y67)/3)</f>
        <v>-4.6469937571610935E-2</v>
      </c>
      <c r="AJ67" s="11">
        <f>'OddsRatio_working_3-way'!U67/(3*'OddsRatio_working_3-way'!X67^(1/3))*SIN(('OddsRatio_working_3-way'!Y67+2*PI())/3)</f>
        <v>-0.44704435756853783</v>
      </c>
      <c r="AK67" s="11">
        <f>'OddsRatio_working_3-way'!U67/(3*'OddsRatio_working_3-way'!X67^(1/3))*SIN(('OddsRatio_working_3-way'!Y67+4*PI())/3)</f>
        <v>0.49351429514014855</v>
      </c>
      <c r="AL67" s="11">
        <f>'OddsRatio_working_3-way'!Z67+'OddsRatio_working_3-way'!AF67</f>
        <v>1.0860635826599836</v>
      </c>
      <c r="AM67" s="11">
        <f>'OddsRatio_working_3-way'!AA67+'OddsRatio_working_3-way'!AG67</f>
        <v>-0.62352008422857552</v>
      </c>
      <c r="AN67" s="11">
        <f>'OddsRatio_working_3-way'!AB67+'OddsRatio_working_3-way'!AH67</f>
        <v>-0.46254349843140835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1.0860635826599836</v>
      </c>
      <c r="AS67" s="11">
        <f>IF(('OddsRatio_working_3-way'!X67=0),IF(Q67&gt;0,-Q67^(1/3),(-Q67)^(1/3)),'OddsRatio_working_3-way'!AM67-'OddsRatio_working_3-way'!R67/3)</f>
        <v>-0.62352008422857552</v>
      </c>
      <c r="AT67" s="11">
        <f>IF(('OddsRatio_working_3-way'!X67=0),IF(Q67&gt;0,-Q67^(1/3),(-Q67)^(1/3)),'OddsRatio_working_3-way'!AN67-'OddsRatio_working_3-way'!R67/3)</f>
        <v>-0.46254349843140835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1.7</v>
      </c>
      <c r="B68" s="4">
        <f>IF('True_Odds_Calculator_3-way'!B69="","",'True_Odds_Calculator_3-way'!B69)</f>
        <v>3.63</v>
      </c>
      <c r="C68" s="4">
        <f>IF('True_Odds_Calculator_3-way'!C69="","",'True_Odds_Calculator_3-way'!C69)</f>
        <v>5.09</v>
      </c>
      <c r="D68" s="9">
        <f t="shared" ref="D68:D131" si="26">(K68/(AR68+K68-(AR68*K68)))</f>
        <v>0.56341889904964293</v>
      </c>
      <c r="E68" s="9">
        <f t="shared" ref="E68:E131" si="27">(L68/(AR68+L68-(AR68*L68)))</f>
        <v>0.25566759982111548</v>
      </c>
      <c r="F68" s="9">
        <f t="shared" ref="F68:F131" si="28">(M68/(AR68+M68-(AR68*M68)))</f>
        <v>0.18091350112924148</v>
      </c>
      <c r="G68" s="9">
        <f t="shared" ref="G68:G131" si="29">AR68</f>
        <v>1.1069690564586216</v>
      </c>
      <c r="H68" s="9">
        <f t="shared" ref="H68:H131" si="30">IF(A68="","",1/D68)</f>
        <v>1.7748783395210352</v>
      </c>
      <c r="I68" s="9">
        <f t="shared" ref="I68:I131" si="31">IF(B68="","",1/E68)</f>
        <v>3.9113286184861757</v>
      </c>
      <c r="J68" s="9">
        <f t="shared" ref="J68:J131" si="32">IF(C68="","",1/F68)</f>
        <v>5.5275034409157628</v>
      </c>
      <c r="K68" s="11">
        <f t="shared" ref="K68:K131" si="33">1/A68</f>
        <v>0.58823529411764708</v>
      </c>
      <c r="L68" s="11">
        <f t="shared" ref="L68:L131" si="34">1/B68</f>
        <v>0.27548209366391185</v>
      </c>
      <c r="M68" s="11">
        <f t="shared" ref="M68:M131" si="35">1/C68</f>
        <v>0.19646365422396858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-0.23971972331448277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0.23622756673826723</v>
      </c>
      <c r="Q68" s="11">
        <f>2*'OddsRatio_working_3-way'!K68*'OddsRatio_working_3-way'!L68*'OddsRatio_working_3-way'!M68</f>
        <v>6.3673198581743182E-2</v>
      </c>
      <c r="R68" s="11">
        <f t="shared" ref="R68:R131" si="36">O68/N68</f>
        <v>0</v>
      </c>
      <c r="S68" s="11">
        <f t="shared" ref="S68:S131" si="37">P68/N68</f>
        <v>-0.98543233519573914</v>
      </c>
      <c r="T68" s="11">
        <f t="shared" ref="T68:T131" si="38">Q68/N68</f>
        <v>-0.26561518468887846</v>
      </c>
      <c r="U68" s="11">
        <f>'OddsRatio_working_3-way'!S68-'OddsRatio_working_3-way'!R68^2/3</f>
        <v>-0.98543233519573914</v>
      </c>
      <c r="V68" s="11">
        <f>'OddsRatio_working_3-way'!S68*'OddsRatio_working_3-way'!R68/3-2*'OddsRatio_working_3-way'!R68^3/27-'OddsRatio_working_3-way'!T68</f>
        <v>0.26561518468887846</v>
      </c>
      <c r="W68" s="11">
        <f>'OddsRatio_working_3-way'!V68^2+4*'OddsRatio_working_3-way'!U68^3/27</f>
        <v>-7.1216064722946976E-2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0.18826011995391775</v>
      </c>
      <c r="Y68" s="11">
        <f>IF('OddsRatio_working_3-way'!W68&gt;=0,IF('OddsRatio_working_3-way'!V68+SQRT('OddsRatio_working_3-way'!W68)&gt;0,0,PI()),ACOS('OddsRatio_working_3-way'!V68/(2*'OddsRatio_working_3-way'!X68)))</f>
        <v>0.78774228621230646</v>
      </c>
      <c r="Z68" s="11">
        <f>'OddsRatio_working_3-way'!X68^(1/3)*COS('OddsRatio_working_3-way'!Y68/3)</f>
        <v>0.55348452822931093</v>
      </c>
      <c r="AA68" s="11">
        <f>'OddsRatio_working_3-way'!X68^(1/3)*COS(('OddsRatio_working_3-way'!Y68+2*PI())/3)</f>
        <v>-0.40558030801868872</v>
      </c>
      <c r="AB68" s="11">
        <f>'OddsRatio_working_3-way'!X68^(1/3)*COS(('OddsRatio_working_3-way'!Y68+4*PI())/3)</f>
        <v>-0.14790422021062236</v>
      </c>
      <c r="AC68" s="11">
        <f>'OddsRatio_working_3-way'!X68^(1/3)*SIN('OddsRatio_working_3-way'!Y68/3)</f>
        <v>0.14876935865971688</v>
      </c>
      <c r="AD68" s="11">
        <f>'OddsRatio_working_3-way'!X68^(1/3)*SIN(('OddsRatio_working_3-way'!Y68+2*PI())/3)</f>
        <v>0.40494698271837015</v>
      </c>
      <c r="AE68" s="11">
        <f>'OddsRatio_working_3-way'!X68^(1/3)*SIN(('OddsRatio_working_3-way'!Y68+4*PI())/3)</f>
        <v>-0.55371634137808701</v>
      </c>
      <c r="AF68" s="11">
        <f>-'OddsRatio_working_3-way'!U68/(3*'OddsRatio_working_3-way'!X68^(1/3))*COS(('OddsRatio_working_3-way'!Y68)/3)</f>
        <v>0.55348452822931082</v>
      </c>
      <c r="AG68" s="11">
        <f>-'OddsRatio_working_3-way'!U68/(3*'OddsRatio_working_3-way'!X68^(1/3))*COS(('OddsRatio_working_3-way'!Y68+2*PI())/3)</f>
        <v>-0.40558030801868866</v>
      </c>
      <c r="AH68" s="11">
        <f>-'OddsRatio_working_3-way'!U68/(3*'OddsRatio_working_3-way'!X68^(1/3))*COS(('OddsRatio_working_3-way'!Y68+4*PI())/3)</f>
        <v>-0.14790422021062233</v>
      </c>
      <c r="AI68" s="11">
        <f>'OddsRatio_working_3-way'!U68/(3*'OddsRatio_working_3-way'!X68^(1/3))*SIN(('OddsRatio_working_3-way'!Y68)/3)</f>
        <v>-0.14876935865971685</v>
      </c>
      <c r="AJ68" s="11">
        <f>'OddsRatio_working_3-way'!U68/(3*'OddsRatio_working_3-way'!X68^(1/3))*SIN(('OddsRatio_working_3-way'!Y68+2*PI())/3)</f>
        <v>-0.4049469827183701</v>
      </c>
      <c r="AK68" s="11">
        <f>'OddsRatio_working_3-way'!U68/(3*'OddsRatio_working_3-way'!X68^(1/3))*SIN(('OddsRatio_working_3-way'!Y68+4*PI())/3)</f>
        <v>0.5537163413780869</v>
      </c>
      <c r="AL68" s="11">
        <f>'OddsRatio_working_3-way'!Z68+'OddsRatio_working_3-way'!AF68</f>
        <v>1.1069690564586216</v>
      </c>
      <c r="AM68" s="11">
        <f>'OddsRatio_working_3-way'!AA68+'OddsRatio_working_3-way'!AG68</f>
        <v>-0.81116061603737744</v>
      </c>
      <c r="AN68" s="11">
        <f>'OddsRatio_working_3-way'!AB68+'OddsRatio_working_3-way'!AH68</f>
        <v>-0.29580844042124466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1.1069690564586216</v>
      </c>
      <c r="AS68" s="11">
        <f>IF(('OddsRatio_working_3-way'!X68=0),IF(Q68&gt;0,-Q68^(1/3),(-Q68)^(1/3)),'OddsRatio_working_3-way'!AM68-'OddsRatio_working_3-way'!R68/3)</f>
        <v>-0.81116061603737744</v>
      </c>
      <c r="AT68" s="11">
        <f>IF(('OddsRatio_working_3-way'!X68=0),IF(Q68&gt;0,-Q68^(1/3),(-Q68)^(1/3)),'OddsRatio_working_3-way'!AN68-'OddsRatio_working_3-way'!R68/3)</f>
        <v>-0.29580844042124466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3.1</v>
      </c>
      <c r="B69" s="4">
        <f>IF('True_Odds_Calculator_3-way'!B70="","",'True_Odds_Calculator_3-way'!B70)</f>
        <v>3.55</v>
      </c>
      <c r="C69" s="4">
        <f>IF('True_Odds_Calculator_3-way'!C70="","",'True_Odds_Calculator_3-way'!C70)</f>
        <v>2.2200000000000002</v>
      </c>
      <c r="D69" s="9">
        <f t="shared" si="26"/>
        <v>0.30474237397748588</v>
      </c>
      <c r="E69" s="9">
        <f t="shared" si="27"/>
        <v>0.26522774305124613</v>
      </c>
      <c r="F69" s="9">
        <f t="shared" si="28"/>
        <v>0.43002988297126782</v>
      </c>
      <c r="G69" s="9">
        <f t="shared" si="29"/>
        <v>1.0864096636432339</v>
      </c>
      <c r="H69" s="9">
        <f t="shared" si="30"/>
        <v>3.2814602936507908</v>
      </c>
      <c r="I69" s="9">
        <f t="shared" si="31"/>
        <v>3.7703446422902465</v>
      </c>
      <c r="J69" s="9">
        <f t="shared" si="32"/>
        <v>2.3254197896447453</v>
      </c>
      <c r="K69" s="11">
        <f t="shared" si="33"/>
        <v>0.32258064516129031</v>
      </c>
      <c r="L69" s="11">
        <f t="shared" si="34"/>
        <v>0.28169014084507044</v>
      </c>
      <c r="M69" s="11">
        <f t="shared" si="35"/>
        <v>0.4504504504504504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-0.2674091629112072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0.24026752786407485</v>
      </c>
      <c r="Q69" s="11">
        <f>2*'OddsRatio_working_3-way'!K69*'OddsRatio_working_3-way'!L69*'OddsRatio_working_3-way'!M69</f>
        <v>8.1862871503943738E-2</v>
      </c>
      <c r="R69" s="11">
        <f t="shared" si="36"/>
        <v>0</v>
      </c>
      <c r="S69" s="11">
        <f t="shared" si="37"/>
        <v>-0.89850147709357031</v>
      </c>
      <c r="T69" s="11">
        <f t="shared" si="38"/>
        <v>-0.30613338231467474</v>
      </c>
      <c r="U69" s="11">
        <f>'OddsRatio_working_3-way'!S69-'OddsRatio_working_3-way'!R69^2/3</f>
        <v>-0.89850147709357031</v>
      </c>
      <c r="V69" s="11">
        <f>'OddsRatio_working_3-way'!S69*'OddsRatio_working_3-way'!R69/3-2*'OddsRatio_working_3-way'!R69^3/27-'OddsRatio_working_3-way'!T69</f>
        <v>0.30613338231467474</v>
      </c>
      <c r="W69" s="11">
        <f>'OddsRatio_working_3-way'!V69^2+4*'OddsRatio_working_3-way'!U69^3/27</f>
        <v>-1.374378171609858E-2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0.16390655072595586</v>
      </c>
      <c r="Y69" s="11">
        <f>IF('OddsRatio_working_3-way'!W69&gt;=0,IF('OddsRatio_working_3-way'!V69+SQRT('OddsRatio_working_3-way'!W69)&gt;0,0,PI()),ACOS('OddsRatio_working_3-way'!V69/(2*'OddsRatio_working_3-way'!X69)))</f>
        <v>0.36572252911019687</v>
      </c>
      <c r="Z69" s="11">
        <f>'OddsRatio_working_3-way'!X69^(1/3)*COS('OddsRatio_working_3-way'!Y69/3)</f>
        <v>0.54320483182161705</v>
      </c>
      <c r="AA69" s="11">
        <f>'OddsRatio_working_3-way'!X69^(1/3)*COS(('OddsRatio_working_3-way'!Y69+2*PI())/3)</f>
        <v>-0.32923706076639181</v>
      </c>
      <c r="AB69" s="11">
        <f>'OddsRatio_working_3-way'!X69^(1/3)*COS(('OddsRatio_working_3-way'!Y69+4*PI())/3)</f>
        <v>-0.2139677710552251</v>
      </c>
      <c r="AC69" s="11">
        <f>'OddsRatio_working_3-way'!X69^(1/3)*SIN('OddsRatio_working_3-way'!Y69/3)</f>
        <v>6.6550755444038948E-2</v>
      </c>
      <c r="AD69" s="11">
        <f>'OddsRatio_working_3-way'!X69^(1/3)*SIN(('OddsRatio_working_3-way'!Y69+2*PI())/3)</f>
        <v>0.43715380609395449</v>
      </c>
      <c r="AE69" s="11">
        <f>'OddsRatio_working_3-way'!X69^(1/3)*SIN(('OddsRatio_working_3-way'!Y69+4*PI())/3)</f>
        <v>-0.50370456153799348</v>
      </c>
      <c r="AF69" s="11">
        <f>-'OddsRatio_working_3-way'!U69/(3*'OddsRatio_working_3-way'!X69^(1/3))*COS(('OddsRatio_working_3-way'!Y69)/3)</f>
        <v>0.54320483182161694</v>
      </c>
      <c r="AG69" s="11">
        <f>-'OddsRatio_working_3-way'!U69/(3*'OddsRatio_working_3-way'!X69^(1/3))*COS(('OddsRatio_working_3-way'!Y69+2*PI())/3)</f>
        <v>-0.3292370607663917</v>
      </c>
      <c r="AH69" s="11">
        <f>-'OddsRatio_working_3-way'!U69/(3*'OddsRatio_working_3-way'!X69^(1/3))*COS(('OddsRatio_working_3-way'!Y69+4*PI())/3)</f>
        <v>-0.21396777105522508</v>
      </c>
      <c r="AI69" s="11">
        <f>'OddsRatio_working_3-way'!U69/(3*'OddsRatio_working_3-way'!X69^(1/3))*SIN(('OddsRatio_working_3-way'!Y69)/3)</f>
        <v>-6.6550755444038934E-2</v>
      </c>
      <c r="AJ69" s="11">
        <f>'OddsRatio_working_3-way'!U69/(3*'OddsRatio_working_3-way'!X69^(1/3))*SIN(('OddsRatio_working_3-way'!Y69+2*PI())/3)</f>
        <v>-0.43715380609395438</v>
      </c>
      <c r="AK69" s="11">
        <f>'OddsRatio_working_3-way'!U69/(3*'OddsRatio_working_3-way'!X69^(1/3))*SIN(('OddsRatio_working_3-way'!Y69+4*PI())/3)</f>
        <v>0.50370456153799337</v>
      </c>
      <c r="AL69" s="11">
        <f>'OddsRatio_working_3-way'!Z69+'OddsRatio_working_3-way'!AF69</f>
        <v>1.0864096636432339</v>
      </c>
      <c r="AM69" s="11">
        <f>'OddsRatio_working_3-way'!AA69+'OddsRatio_working_3-way'!AG69</f>
        <v>-0.65847412153278351</v>
      </c>
      <c r="AN69" s="11">
        <f>'OddsRatio_working_3-way'!AB69+'OddsRatio_working_3-way'!AH69</f>
        <v>-0.42793554211045015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1.0864096636432339</v>
      </c>
      <c r="AS69" s="11">
        <f>IF(('OddsRatio_working_3-way'!X69=0),IF(Q69&gt;0,-Q69^(1/3),(-Q69)^(1/3)),'OddsRatio_working_3-way'!AM69-'OddsRatio_working_3-way'!R69/3)</f>
        <v>-0.65847412153278351</v>
      </c>
      <c r="AT69" s="11">
        <f>IF(('OddsRatio_working_3-way'!X69=0),IF(Q69&gt;0,-Q69^(1/3),(-Q69)^(1/3)),'OddsRatio_working_3-way'!AN69-'OddsRatio_working_3-way'!R69/3)</f>
        <v>-0.42793554211045015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6.35</v>
      </c>
      <c r="B70" s="4">
        <f>IF('True_Odds_Calculator_3-way'!B71="","",'True_Odds_Calculator_3-way'!B71)</f>
        <v>4.09</v>
      </c>
      <c r="C70" s="4">
        <f>IF('True_Odds_Calculator_3-way'!C71="","",'True_Odds_Calculator_3-way'!C71)</f>
        <v>1.51</v>
      </c>
      <c r="D70" s="9">
        <f t="shared" si="26"/>
        <v>0.1421740953993228</v>
      </c>
      <c r="E70" s="9">
        <f t="shared" si="27"/>
        <v>0.22297318035584698</v>
      </c>
      <c r="F70" s="9">
        <f t="shared" si="28"/>
        <v>0.6348527242448303</v>
      </c>
      <c r="G70" s="9">
        <f t="shared" si="29"/>
        <v>1.1277813312560001</v>
      </c>
      <c r="H70" s="9">
        <f t="shared" si="30"/>
        <v>7.0336301222196012</v>
      </c>
      <c r="I70" s="9">
        <f t="shared" si="31"/>
        <v>4.4848443135810401</v>
      </c>
      <c r="J70" s="9">
        <f t="shared" si="32"/>
        <v>1.5751684789405598</v>
      </c>
      <c r="K70" s="11">
        <f t="shared" si="33"/>
        <v>0.15748031496062992</v>
      </c>
      <c r="L70" s="11">
        <f t="shared" si="34"/>
        <v>0.24449877750611249</v>
      </c>
      <c r="M70" s="11">
        <f t="shared" si="35"/>
        <v>0.66225165562913912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-0.21498514737180707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0.22821755839596464</v>
      </c>
      <c r="Q70" s="11">
        <f>2*'OddsRatio_working_3-way'!K70*'OddsRatio_working_3-way'!L70*'OddsRatio_working_3-way'!M70</f>
        <v>5.0998337071723944E-2</v>
      </c>
      <c r="R70" s="11">
        <f t="shared" si="36"/>
        <v>0</v>
      </c>
      <c r="S70" s="11">
        <f t="shared" si="37"/>
        <v>-1.0615503498075274</v>
      </c>
      <c r="T70" s="11">
        <f t="shared" si="38"/>
        <v>-0.23721795526425196</v>
      </c>
      <c r="U70" s="11">
        <f>'OddsRatio_working_3-way'!S70-'OddsRatio_working_3-way'!R70^2/3</f>
        <v>-1.0615503498075274</v>
      </c>
      <c r="V70" s="11">
        <f>'OddsRatio_working_3-way'!S70*'OddsRatio_working_3-way'!R70/3-2*'OddsRatio_working_3-way'!R70^3/27-'OddsRatio_working_3-way'!T70</f>
        <v>0.23721795526425196</v>
      </c>
      <c r="W70" s="11">
        <f>'OddsRatio_working_3-way'!V70^2+4*'OddsRatio_working_3-way'!U70^3/27</f>
        <v>-0.12094979966415874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0.2104888108450847</v>
      </c>
      <c r="Y70" s="11">
        <f>IF('OddsRatio_working_3-way'!W70&gt;=0,IF('OddsRatio_working_3-way'!V70+SQRT('OddsRatio_working_3-way'!W70)&gt;0,0,PI()),ACOS('OddsRatio_working_3-way'!V70/(2*'OddsRatio_working_3-way'!X70)))</f>
        <v>0.97218836354976235</v>
      </c>
      <c r="Z70" s="11">
        <f>'OddsRatio_working_3-way'!X70^(1/3)*COS('OddsRatio_working_3-way'!Y70/3)</f>
        <v>0.56389066562800005</v>
      </c>
      <c r="AA70" s="11">
        <f>'OddsRatio_working_3-way'!X70^(1/3)*COS(('OddsRatio_working_3-way'!Y70+2*PI())/3)</f>
        <v>-0.44598214382021939</v>
      </c>
      <c r="AB70" s="11">
        <f>'OddsRatio_working_3-way'!X70^(1/3)*COS(('OddsRatio_working_3-way'!Y70+4*PI())/3)</f>
        <v>-0.11790852180778086</v>
      </c>
      <c r="AC70" s="11">
        <f>'OddsRatio_working_3-way'!X70^(1/3)*SIN('OddsRatio_working_3-way'!Y70/3)</f>
        <v>0.189413393982897</v>
      </c>
      <c r="AD70" s="11">
        <f>'OddsRatio_working_3-way'!X70^(1/3)*SIN(('OddsRatio_working_3-way'!Y70+2*PI())/3)</f>
        <v>0.39363694439931618</v>
      </c>
      <c r="AE70" s="11">
        <f>'OddsRatio_working_3-way'!X70^(1/3)*SIN(('OddsRatio_working_3-way'!Y70+4*PI())/3)</f>
        <v>-0.5830503383822131</v>
      </c>
      <c r="AF70" s="11">
        <f>-'OddsRatio_working_3-way'!U70/(3*'OddsRatio_working_3-way'!X70^(1/3))*COS(('OddsRatio_working_3-way'!Y70)/3)</f>
        <v>0.56389066562800005</v>
      </c>
      <c r="AG70" s="11">
        <f>-'OddsRatio_working_3-way'!U70/(3*'OddsRatio_working_3-way'!X70^(1/3))*COS(('OddsRatio_working_3-way'!Y70+2*PI())/3)</f>
        <v>-0.44598214382021939</v>
      </c>
      <c r="AH70" s="11">
        <f>-'OddsRatio_working_3-way'!U70/(3*'OddsRatio_working_3-way'!X70^(1/3))*COS(('OddsRatio_working_3-way'!Y70+4*PI())/3)</f>
        <v>-0.11790852180778086</v>
      </c>
      <c r="AI70" s="11">
        <f>'OddsRatio_working_3-way'!U70/(3*'OddsRatio_working_3-way'!X70^(1/3))*SIN(('OddsRatio_working_3-way'!Y70)/3)</f>
        <v>-0.189413393982897</v>
      </c>
      <c r="AJ70" s="11">
        <f>'OddsRatio_working_3-way'!U70/(3*'OddsRatio_working_3-way'!X70^(1/3))*SIN(('OddsRatio_working_3-way'!Y70+2*PI())/3)</f>
        <v>-0.39363694439931618</v>
      </c>
      <c r="AK70" s="11">
        <f>'OddsRatio_working_3-way'!U70/(3*'OddsRatio_working_3-way'!X70^(1/3))*SIN(('OddsRatio_working_3-way'!Y70+4*PI())/3)</f>
        <v>0.5830503383822131</v>
      </c>
      <c r="AL70" s="11">
        <f>'OddsRatio_working_3-way'!Z70+'OddsRatio_working_3-way'!AF70</f>
        <v>1.1277813312560001</v>
      </c>
      <c r="AM70" s="11">
        <f>'OddsRatio_working_3-way'!AA70+'OddsRatio_working_3-way'!AG70</f>
        <v>-0.89196428764043878</v>
      </c>
      <c r="AN70" s="11">
        <f>'OddsRatio_working_3-way'!AB70+'OddsRatio_working_3-way'!AH70</f>
        <v>-0.23581704361556172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1.1277813312560001</v>
      </c>
      <c r="AS70" s="11">
        <f>IF(('OddsRatio_working_3-way'!X70=0),IF(Q70&gt;0,-Q70^(1/3),(-Q70)^(1/3)),'OddsRatio_working_3-way'!AM70-'OddsRatio_working_3-way'!R70/3)</f>
        <v>-0.89196428764043878</v>
      </c>
      <c r="AT70" s="11">
        <f>IF(('OddsRatio_working_3-way'!X70=0),IF(Q70&gt;0,-Q70^(1/3),(-Q70)^(1/3)),'OddsRatio_working_3-way'!AN70-'OddsRatio_working_3-way'!R70/3)</f>
        <v>-0.23581704361556172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2.36</v>
      </c>
      <c r="B71" s="4">
        <f>IF('True_Odds_Calculator_3-way'!B72="","",'True_Odds_Calculator_3-way'!B72)</f>
        <v>3.63</v>
      </c>
      <c r="C71" s="4">
        <f>IF('True_Odds_Calculator_3-way'!C72="","",'True_Odds_Calculator_3-way'!C72)</f>
        <v>2.81</v>
      </c>
      <c r="D71" s="9">
        <f t="shared" si="26"/>
        <v>0.40363347972307734</v>
      </c>
      <c r="E71" s="9">
        <f t="shared" si="27"/>
        <v>0.25925441418843842</v>
      </c>
      <c r="F71" s="9">
        <f t="shared" si="28"/>
        <v>0.33711210608848435</v>
      </c>
      <c r="G71" s="9">
        <f t="shared" si="29"/>
        <v>1.0863935137940337</v>
      </c>
      <c r="H71" s="9">
        <f t="shared" si="30"/>
        <v>2.4774951787598853</v>
      </c>
      <c r="I71" s="9">
        <f t="shared" si="31"/>
        <v>3.8572149412783094</v>
      </c>
      <c r="J71" s="9">
        <f t="shared" si="32"/>
        <v>2.9663722599672004</v>
      </c>
      <c r="K71" s="11">
        <f t="shared" si="33"/>
        <v>0.42372881355932207</v>
      </c>
      <c r="L71" s="11">
        <f t="shared" si="34"/>
        <v>0.27548209366391185</v>
      </c>
      <c r="M71" s="11">
        <f t="shared" si="35"/>
        <v>0.35587188612099646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-0.26893559295447778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0.24093674878621885</v>
      </c>
      <c r="Q71" s="11">
        <f>2*'OddsRatio_working_3-way'!K71*'OddsRatio_working_3-way'!L71*'OddsRatio_working_3-way'!M71</f>
        <v>8.3081637512489259E-2</v>
      </c>
      <c r="R71" s="11">
        <f t="shared" si="36"/>
        <v>0</v>
      </c>
      <c r="S71" s="11">
        <f t="shared" si="37"/>
        <v>-0.89589015027476027</v>
      </c>
      <c r="T71" s="11">
        <f t="shared" si="38"/>
        <v>-0.30892763802577938</v>
      </c>
      <c r="U71" s="11">
        <f>'OddsRatio_working_3-way'!S71-'OddsRatio_working_3-way'!R71^2/3</f>
        <v>-0.89589015027476027</v>
      </c>
      <c r="V71" s="11">
        <f>'OddsRatio_working_3-way'!S71*'OddsRatio_working_3-way'!R71/3-2*'OddsRatio_working_3-way'!R71^3/27-'OddsRatio_working_3-way'!T71</f>
        <v>0.30892763802577938</v>
      </c>
      <c r="W71" s="11">
        <f>'OddsRatio_working_3-way'!V71^2+4*'OddsRatio_working_3-way'!U71^3/27</f>
        <v>-1.1090914624348525E-2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0.16319252446155086</v>
      </c>
      <c r="Y71" s="11">
        <f>IF('OddsRatio_working_3-way'!W71&gt;=0,IF('OddsRatio_working_3-way'!V71+SQRT('OddsRatio_working_3-way'!W71)&gt;0,0,PI()),ACOS('OddsRatio_working_3-way'!V71/(2*'OddsRatio_working_3-way'!X71)))</f>
        <v>0.32854496703296543</v>
      </c>
      <c r="Z71" s="11">
        <f>'OddsRatio_working_3-way'!X71^(1/3)*COS('OddsRatio_working_3-way'!Y71/3)</f>
        <v>0.54319675689701685</v>
      </c>
      <c r="AA71" s="11">
        <f>'OddsRatio_working_3-way'!X71^(1/3)*COS(('OddsRatio_working_3-way'!Y71+2*PI())/3)</f>
        <v>-0.32332361446645663</v>
      </c>
      <c r="AB71" s="11">
        <f>'OddsRatio_working_3-way'!X71^(1/3)*COS(('OddsRatio_working_3-way'!Y71+4*PI())/3)</f>
        <v>-0.21987314243056047</v>
      </c>
      <c r="AC71" s="11">
        <f>'OddsRatio_working_3-way'!X71^(1/3)*SIN('OddsRatio_working_3-way'!Y71/3)</f>
        <v>5.9727157877718644E-2</v>
      </c>
      <c r="AD71" s="11">
        <f>'OddsRatio_working_3-way'!X71^(1/3)*SIN(('OddsRatio_working_3-way'!Y71+2*PI())/3)</f>
        <v>0.4405586117872774</v>
      </c>
      <c r="AE71" s="11">
        <f>'OddsRatio_working_3-way'!X71^(1/3)*SIN(('OddsRatio_working_3-way'!Y71+4*PI())/3)</f>
        <v>-0.50028576966499594</v>
      </c>
      <c r="AF71" s="11">
        <f>-'OddsRatio_working_3-way'!U71/(3*'OddsRatio_working_3-way'!X71^(1/3))*COS(('OddsRatio_working_3-way'!Y71)/3)</f>
        <v>0.54319675689701674</v>
      </c>
      <c r="AG71" s="11">
        <f>-'OddsRatio_working_3-way'!U71/(3*'OddsRatio_working_3-way'!X71^(1/3))*COS(('OddsRatio_working_3-way'!Y71+2*PI())/3)</f>
        <v>-0.32332361446645658</v>
      </c>
      <c r="AH71" s="11">
        <f>-'OddsRatio_working_3-way'!U71/(3*'OddsRatio_working_3-way'!X71^(1/3))*COS(('OddsRatio_working_3-way'!Y71+4*PI())/3)</f>
        <v>-0.21987314243056041</v>
      </c>
      <c r="AI71" s="11">
        <f>'OddsRatio_working_3-way'!U71/(3*'OddsRatio_working_3-way'!X71^(1/3))*SIN(('OddsRatio_working_3-way'!Y71)/3)</f>
        <v>-5.972715787771863E-2</v>
      </c>
      <c r="AJ71" s="11">
        <f>'OddsRatio_working_3-way'!U71/(3*'OddsRatio_working_3-way'!X71^(1/3))*SIN(('OddsRatio_working_3-way'!Y71+2*PI())/3)</f>
        <v>-0.44055861178727729</v>
      </c>
      <c r="AK71" s="11">
        <f>'OddsRatio_working_3-way'!U71/(3*'OddsRatio_working_3-way'!X71^(1/3))*SIN(('OddsRatio_working_3-way'!Y71+4*PI())/3)</f>
        <v>0.50028576966499583</v>
      </c>
      <c r="AL71" s="11">
        <f>'OddsRatio_working_3-way'!Z71+'OddsRatio_working_3-way'!AF71</f>
        <v>1.0863935137940337</v>
      </c>
      <c r="AM71" s="11">
        <f>'OddsRatio_working_3-way'!AA71+'OddsRatio_working_3-way'!AG71</f>
        <v>-0.64664722893291326</v>
      </c>
      <c r="AN71" s="11">
        <f>'OddsRatio_working_3-way'!AB71+'OddsRatio_working_3-way'!AH71</f>
        <v>-0.43974628486112088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1.0863935137940337</v>
      </c>
      <c r="AS71" s="11">
        <f>IF(('OddsRatio_working_3-way'!X71=0),IF(Q71&gt;0,-Q71^(1/3),(-Q71)^(1/3)),'OddsRatio_working_3-way'!AM71-'OddsRatio_working_3-way'!R71/3)</f>
        <v>-0.64664722893291326</v>
      </c>
      <c r="AT71" s="11">
        <f>IF(('OddsRatio_working_3-way'!X71=0),IF(Q71&gt;0,-Q71^(1/3),(-Q71)^(1/3)),'OddsRatio_working_3-way'!AN71-'OddsRatio_working_3-way'!R71/3)</f>
        <v>-0.43974628486112088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3.16</v>
      </c>
      <c r="B72" s="4">
        <f>IF('True_Odds_Calculator_3-way'!B73="","",'True_Odds_Calculator_3-way'!B73)</f>
        <v>3.51</v>
      </c>
      <c r="C72" s="4">
        <f>IF('True_Odds_Calculator_3-way'!C73="","",'True_Odds_Calculator_3-way'!C73)</f>
        <v>2.38</v>
      </c>
      <c r="D72" s="9">
        <f t="shared" si="26"/>
        <v>0.30944679623056937</v>
      </c>
      <c r="E72" s="9">
        <f t="shared" si="27"/>
        <v>0.27830572306340262</v>
      </c>
      <c r="F72" s="9">
        <f t="shared" si="28"/>
        <v>0.41224748070602807</v>
      </c>
      <c r="G72" s="9">
        <f t="shared" si="29"/>
        <v>1.0331357803505998</v>
      </c>
      <c r="H72" s="9">
        <f t="shared" si="30"/>
        <v>3.2315732855572956</v>
      </c>
      <c r="I72" s="9">
        <f t="shared" si="31"/>
        <v>3.5931708086800054</v>
      </c>
      <c r="J72" s="9">
        <f t="shared" si="32"/>
        <v>2.4257273768838279</v>
      </c>
      <c r="K72" s="11">
        <f t="shared" si="33"/>
        <v>0.31645569620253161</v>
      </c>
      <c r="L72" s="11">
        <f t="shared" si="34"/>
        <v>0.28490028490028491</v>
      </c>
      <c r="M72" s="11">
        <f t="shared" si="35"/>
        <v>0.42016806722689076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-0.28342320375082852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0.22918395963816668</v>
      </c>
      <c r="Q72" s="11">
        <f>2*'OddsRatio_working_3-way'!K72*'OddsRatio_working_3-way'!L72*'OddsRatio_working_3-way'!M72</f>
        <v>7.5763292442369137E-2</v>
      </c>
      <c r="R72" s="11">
        <f t="shared" si="36"/>
        <v>0</v>
      </c>
      <c r="S72" s="11">
        <f t="shared" si="37"/>
        <v>-0.80862807492520528</v>
      </c>
      <c r="T72" s="11">
        <f t="shared" si="38"/>
        <v>-0.26731506609097688</v>
      </c>
      <c r="U72" s="11">
        <f>'OddsRatio_working_3-way'!S72-'OddsRatio_working_3-way'!R72^2/3</f>
        <v>-0.80862807492520528</v>
      </c>
      <c r="V72" s="11">
        <f>'OddsRatio_working_3-way'!S72*'OddsRatio_working_3-way'!R72/3-2*'OddsRatio_working_3-way'!R72^3/27-'OddsRatio_working_3-way'!T72</f>
        <v>0.26731506609097688</v>
      </c>
      <c r="W72" s="11">
        <f>'OddsRatio_working_3-way'!V72^2+4*'OddsRatio_working_3-way'!U72^3/27</f>
        <v>-6.875279290645131E-3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0.13993982979290462</v>
      </c>
      <c r="Y72" s="11">
        <f>IF('OddsRatio_working_3-way'!W72&gt;=0,IF('OddsRatio_working_3-way'!V72+SQRT('OddsRatio_working_3-way'!W72)&gt;0,0,PI()),ACOS('OddsRatio_working_3-way'!V72/(2*'OddsRatio_working_3-way'!X72)))</f>
        <v>0.30077505621248557</v>
      </c>
      <c r="Z72" s="11">
        <f>'OddsRatio_working_3-way'!X72^(1/3)*COS('OddsRatio_working_3-way'!Y72/3)</f>
        <v>0.51656789017530003</v>
      </c>
      <c r="AA72" s="11">
        <f>'OddsRatio_working_3-way'!X72^(1/3)*COS(('OddsRatio_working_3-way'!Y72+2*PI())/3)</f>
        <v>-0.3032864990282958</v>
      </c>
      <c r="AB72" s="11">
        <f>'OddsRatio_working_3-way'!X72^(1/3)*COS(('OddsRatio_working_3-way'!Y72+4*PI())/3)</f>
        <v>-0.21328139114700437</v>
      </c>
      <c r="AC72" s="11">
        <f>'OddsRatio_working_3-way'!X72^(1/3)*SIN('OddsRatio_working_3-way'!Y72/3)</f>
        <v>5.1964473263704979E-2</v>
      </c>
      <c r="AD72" s="11">
        <f>'OddsRatio_working_3-way'!X72^(1/3)*SIN(('OddsRatio_working_3-way'!Y72+2*PI())/3)</f>
        <v>0.42137867903928727</v>
      </c>
      <c r="AE72" s="11">
        <f>'OddsRatio_working_3-way'!X72^(1/3)*SIN(('OddsRatio_working_3-way'!Y72+4*PI())/3)</f>
        <v>-0.47334315230299218</v>
      </c>
      <c r="AF72" s="11">
        <f>-'OddsRatio_working_3-way'!U72/(3*'OddsRatio_working_3-way'!X72^(1/3))*COS(('OddsRatio_working_3-way'!Y72)/3)</f>
        <v>0.51656789017529992</v>
      </c>
      <c r="AG72" s="11">
        <f>-'OddsRatio_working_3-way'!U72/(3*'OddsRatio_working_3-way'!X72^(1/3))*COS(('OddsRatio_working_3-way'!Y72+2*PI())/3)</f>
        <v>-0.30328649902829574</v>
      </c>
      <c r="AH72" s="11">
        <f>-'OddsRatio_working_3-way'!U72/(3*'OddsRatio_working_3-way'!X72^(1/3))*COS(('OddsRatio_working_3-way'!Y72+4*PI())/3)</f>
        <v>-0.21328139114700434</v>
      </c>
      <c r="AI72" s="11">
        <f>'OddsRatio_working_3-way'!U72/(3*'OddsRatio_working_3-way'!X72^(1/3))*SIN(('OddsRatio_working_3-way'!Y72)/3)</f>
        <v>-5.1964473263704972E-2</v>
      </c>
      <c r="AJ72" s="11">
        <f>'OddsRatio_working_3-way'!U72/(3*'OddsRatio_working_3-way'!X72^(1/3))*SIN(('OddsRatio_working_3-way'!Y72+2*PI())/3)</f>
        <v>-0.42137867903928716</v>
      </c>
      <c r="AK72" s="11">
        <f>'OddsRatio_working_3-way'!U72/(3*'OddsRatio_working_3-way'!X72^(1/3))*SIN(('OddsRatio_working_3-way'!Y72+4*PI())/3)</f>
        <v>0.47334315230299207</v>
      </c>
      <c r="AL72" s="11">
        <f>'OddsRatio_working_3-way'!Z72+'OddsRatio_working_3-way'!AF72</f>
        <v>1.0331357803505998</v>
      </c>
      <c r="AM72" s="11">
        <f>'OddsRatio_working_3-way'!AA72+'OddsRatio_working_3-way'!AG72</f>
        <v>-0.60657299805659148</v>
      </c>
      <c r="AN72" s="11">
        <f>'OddsRatio_working_3-way'!AB72+'OddsRatio_working_3-way'!AH72</f>
        <v>-0.42656278229400868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1.0331357803505998</v>
      </c>
      <c r="AS72" s="11">
        <f>IF(('OddsRatio_working_3-way'!X72=0),IF(Q72&gt;0,-Q72^(1/3),(-Q72)^(1/3)),'OddsRatio_working_3-way'!AM72-'OddsRatio_working_3-way'!R72/3)</f>
        <v>-0.60657299805659148</v>
      </c>
      <c r="AT72" s="11">
        <f>IF(('OddsRatio_working_3-way'!X72=0),IF(Q72&gt;0,-Q72^(1/3),(-Q72)^(1/3)),'OddsRatio_working_3-way'!AN72-'OddsRatio_working_3-way'!R72/3)</f>
        <v>-0.42656278229400868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1.98</v>
      </c>
      <c r="B73" s="4">
        <f>IF('True_Odds_Calculator_3-way'!B74="","",'True_Odds_Calculator_3-way'!B74)</f>
        <v>3.8</v>
      </c>
      <c r="C73" s="4">
        <f>IF('True_Odds_Calculator_3-way'!C74="","",'True_Odds_Calculator_3-way'!C74)</f>
        <v>3.93</v>
      </c>
      <c r="D73" s="9">
        <f t="shared" si="26"/>
        <v>0.49606198235196447</v>
      </c>
      <c r="E73" s="9">
        <f t="shared" si="27"/>
        <v>0.25624559855572437</v>
      </c>
      <c r="F73" s="9">
        <f t="shared" si="28"/>
        <v>0.2476924190923111</v>
      </c>
      <c r="G73" s="9">
        <f t="shared" si="29"/>
        <v>1.0366093054535714</v>
      </c>
      <c r="H73" s="9">
        <f t="shared" si="30"/>
        <v>2.0158771193444993</v>
      </c>
      <c r="I73" s="9">
        <f t="shared" si="31"/>
        <v>3.9025060552700004</v>
      </c>
      <c r="J73" s="9">
        <f t="shared" si="32"/>
        <v>4.0372652649789638</v>
      </c>
      <c r="K73" s="11">
        <f t="shared" si="33"/>
        <v>0.50505050505050508</v>
      </c>
      <c r="L73" s="11">
        <f t="shared" si="34"/>
        <v>0.26315789473684209</v>
      </c>
      <c r="M73" s="11">
        <f t="shared" si="35"/>
        <v>0.2544529262086514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-0.27190074036196954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0.22692439325625341</v>
      </c>
      <c r="Q73" s="11">
        <f>2*'OddsRatio_working_3-way'!K73*'OddsRatio_working_3-way'!L73*'OddsRatio_working_3-way'!M73</f>
        <v>6.7637673101714882E-2</v>
      </c>
      <c r="R73" s="11">
        <f t="shared" si="36"/>
        <v>0</v>
      </c>
      <c r="S73" s="11">
        <f t="shared" si="37"/>
        <v>-0.83458541876038628</v>
      </c>
      <c r="T73" s="11">
        <f t="shared" si="38"/>
        <v>-0.24875869411635956</v>
      </c>
      <c r="U73" s="11">
        <f>'OddsRatio_working_3-way'!S73-'OddsRatio_working_3-way'!R73^2/3</f>
        <v>-0.83458541876038628</v>
      </c>
      <c r="V73" s="11">
        <f>'OddsRatio_working_3-way'!S73*'OddsRatio_working_3-way'!R73/3-2*'OddsRatio_working_3-way'!R73^3/27-'OddsRatio_working_3-way'!T73</f>
        <v>0.24875869411635956</v>
      </c>
      <c r="W73" s="11">
        <f>'OddsRatio_working_3-way'!V73^2+4*'OddsRatio_working_3-way'!U73^3/27</f>
        <v>-2.4240021178230473E-2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0.1467318209154945</v>
      </c>
      <c r="Y73" s="11">
        <f>IF('OddsRatio_working_3-way'!W73&gt;=0,IF('OddsRatio_working_3-way'!V73+SQRT('OddsRatio_working_3-way'!W73)&gt;0,0,PI()),ACOS('OddsRatio_working_3-way'!V73/(2*'OddsRatio_working_3-way'!X73)))</f>
        <v>0.55922892836392513</v>
      </c>
      <c r="Z73" s="11">
        <f>'OddsRatio_working_3-way'!X73^(1/3)*COS('OddsRatio_working_3-way'!Y73/3)</f>
        <v>0.51830465272678572</v>
      </c>
      <c r="AA73" s="11">
        <f>'OddsRatio_working_3-way'!X73^(1/3)*COS(('OddsRatio_working_3-way'!Y73+2*PI())/3)</f>
        <v>-0.34380792222935497</v>
      </c>
      <c r="AB73" s="11">
        <f>'OddsRatio_working_3-way'!X73^(1/3)*COS(('OddsRatio_working_3-way'!Y73+4*PI())/3)</f>
        <v>-0.17449673049743089</v>
      </c>
      <c r="AC73" s="11">
        <f>'OddsRatio_working_3-way'!X73^(1/3)*SIN('OddsRatio_working_3-way'!Y73/3)</f>
        <v>9.7751862123242855E-2</v>
      </c>
      <c r="AD73" s="11">
        <f>'OddsRatio_working_3-way'!X73^(1/3)*SIN(('OddsRatio_working_3-way'!Y73+2*PI())/3)</f>
        <v>0.39998906509944648</v>
      </c>
      <c r="AE73" s="11">
        <f>'OddsRatio_working_3-way'!X73^(1/3)*SIN(('OddsRatio_working_3-way'!Y73+4*PI())/3)</f>
        <v>-0.4977409272226892</v>
      </c>
      <c r="AF73" s="11">
        <f>-'OddsRatio_working_3-way'!U73/(3*'OddsRatio_working_3-way'!X73^(1/3))*COS(('OddsRatio_working_3-way'!Y73)/3)</f>
        <v>0.51830465272678572</v>
      </c>
      <c r="AG73" s="11">
        <f>-'OddsRatio_working_3-way'!U73/(3*'OddsRatio_working_3-way'!X73^(1/3))*COS(('OddsRatio_working_3-way'!Y73+2*PI())/3)</f>
        <v>-0.34380792222935497</v>
      </c>
      <c r="AH73" s="11">
        <f>-'OddsRatio_working_3-way'!U73/(3*'OddsRatio_working_3-way'!X73^(1/3))*COS(('OddsRatio_working_3-way'!Y73+4*PI())/3)</f>
        <v>-0.17449673049743089</v>
      </c>
      <c r="AI73" s="11">
        <f>'OddsRatio_working_3-way'!U73/(3*'OddsRatio_working_3-way'!X73^(1/3))*SIN(('OddsRatio_working_3-way'!Y73)/3)</f>
        <v>-9.7751862123242855E-2</v>
      </c>
      <c r="AJ73" s="11">
        <f>'OddsRatio_working_3-way'!U73/(3*'OddsRatio_working_3-way'!X73^(1/3))*SIN(('OddsRatio_working_3-way'!Y73+2*PI())/3)</f>
        <v>-0.39998906509944648</v>
      </c>
      <c r="AK73" s="11">
        <f>'OddsRatio_working_3-way'!U73/(3*'OddsRatio_working_3-way'!X73^(1/3))*SIN(('OddsRatio_working_3-way'!Y73+4*PI())/3)</f>
        <v>0.4977409272226892</v>
      </c>
      <c r="AL73" s="11">
        <f>'OddsRatio_working_3-way'!Z73+'OddsRatio_working_3-way'!AF73</f>
        <v>1.0366093054535714</v>
      </c>
      <c r="AM73" s="11">
        <f>'OddsRatio_working_3-way'!AA73+'OddsRatio_working_3-way'!AG73</f>
        <v>-0.68761584445870993</v>
      </c>
      <c r="AN73" s="11">
        <f>'OddsRatio_working_3-way'!AB73+'OddsRatio_working_3-way'!AH73</f>
        <v>-0.34899346099486178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1.0366093054535714</v>
      </c>
      <c r="AS73" s="11">
        <f>IF(('OddsRatio_working_3-way'!X73=0),IF(Q73&gt;0,-Q73^(1/3),(-Q73)^(1/3)),'OddsRatio_working_3-way'!AM73-'OddsRatio_working_3-way'!R73/3)</f>
        <v>-0.68761584445870993</v>
      </c>
      <c r="AT73" s="11">
        <f>IF(('OddsRatio_working_3-way'!X73=0),IF(Q73&gt;0,-Q73^(1/3),(-Q73)^(1/3)),'OddsRatio_working_3-way'!AN73-'OddsRatio_working_3-way'!R73/3)</f>
        <v>-0.34899346099486178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4.7</v>
      </c>
      <c r="B74" s="4">
        <f>IF('True_Odds_Calculator_3-way'!B75="","",'True_Odds_Calculator_3-way'!B75)</f>
        <v>3.56</v>
      </c>
      <c r="C74" s="4">
        <f>IF('True_Odds_Calculator_3-way'!C75="","",'True_Odds_Calculator_3-way'!C75)</f>
        <v>1.81</v>
      </c>
      <c r="D74" s="9">
        <f t="shared" si="26"/>
        <v>0.20038049911618394</v>
      </c>
      <c r="E74" s="9">
        <f t="shared" si="27"/>
        <v>0.2658868411989484</v>
      </c>
      <c r="F74" s="9">
        <f t="shared" si="28"/>
        <v>0.53373265968486794</v>
      </c>
      <c r="G74" s="9">
        <f t="shared" si="29"/>
        <v>1.078515023020985</v>
      </c>
      <c r="H74" s="9">
        <f t="shared" si="30"/>
        <v>4.9905055851776448</v>
      </c>
      <c r="I74" s="9">
        <f t="shared" si="31"/>
        <v>3.7609984589337211</v>
      </c>
      <c r="J74" s="9">
        <f t="shared" si="32"/>
        <v>1.8735971686469974</v>
      </c>
      <c r="K74" s="11">
        <f t="shared" si="33"/>
        <v>0.21276595744680851</v>
      </c>
      <c r="L74" s="11">
        <f t="shared" si="34"/>
        <v>0.2808988764044944</v>
      </c>
      <c r="M74" s="11">
        <f t="shared" si="35"/>
        <v>0.5524861878453039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-0.25333796490134375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0.23344951877039793</v>
      </c>
      <c r="Q74" s="11">
        <f>2*'OddsRatio_working_3-way'!K74*'OddsRatio_working_3-way'!L74*'OddsRatio_working_3-way'!M74</f>
        <v>6.6039467827552462E-2</v>
      </c>
      <c r="R74" s="11">
        <f t="shared" si="36"/>
        <v>0</v>
      </c>
      <c r="S74" s="11">
        <f t="shared" si="37"/>
        <v>-0.92149441107774399</v>
      </c>
      <c r="T74" s="11">
        <f t="shared" si="38"/>
        <v>-0.26067734401067727</v>
      </c>
      <c r="U74" s="11">
        <f>'OddsRatio_working_3-way'!S74-'OddsRatio_working_3-way'!R74^2/3</f>
        <v>-0.92149441107774399</v>
      </c>
      <c r="V74" s="11">
        <f>'OddsRatio_working_3-way'!S74*'OddsRatio_working_3-way'!R74/3-2*'OddsRatio_working_3-way'!R74^3/27-'OddsRatio_working_3-way'!T74</f>
        <v>0.26067734401067727</v>
      </c>
      <c r="W74" s="11">
        <f>'OddsRatio_working_3-way'!V74^2+4*'OddsRatio_working_3-way'!U74^3/27</f>
        <v>-4.7971585394495753E-2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0.17023826176491341</v>
      </c>
      <c r="Y74" s="11">
        <f>IF('OddsRatio_working_3-way'!W74&gt;=0,IF('OddsRatio_working_3-way'!V74+SQRT('OddsRatio_working_3-way'!W74)&gt;0,0,PI()),ACOS('OddsRatio_working_3-way'!V74/(2*'OddsRatio_working_3-way'!X74)))</f>
        <v>0.69878395902012858</v>
      </c>
      <c r="Z74" s="11">
        <f>'OddsRatio_working_3-way'!X74^(1/3)*COS('OddsRatio_working_3-way'!Y74/3)</f>
        <v>0.5392575115104925</v>
      </c>
      <c r="AA74" s="11">
        <f>'OddsRatio_working_3-way'!X74^(1/3)*COS(('OddsRatio_working_3-way'!Y74+2*PI())/3)</f>
        <v>-0.38041957206720084</v>
      </c>
      <c r="AB74" s="11">
        <f>'OddsRatio_working_3-way'!X74^(1/3)*COS(('OddsRatio_working_3-way'!Y74+4*PI())/3)</f>
        <v>-0.15883793944329205</v>
      </c>
      <c r="AC74" s="11">
        <f>'OddsRatio_working_3-way'!X74^(1/3)*SIN('OddsRatio_working_3-way'!Y74/3)</f>
        <v>0.12793021524289072</v>
      </c>
      <c r="AD74" s="11">
        <f>'OddsRatio_working_3-way'!X74^(1/3)*SIN(('OddsRatio_working_3-way'!Y74+2*PI())/3)</f>
        <v>0.40304559652822053</v>
      </c>
      <c r="AE74" s="11">
        <f>'OddsRatio_working_3-way'!X74^(1/3)*SIN(('OddsRatio_working_3-way'!Y74+4*PI())/3)</f>
        <v>-0.53097581177111108</v>
      </c>
      <c r="AF74" s="11">
        <f>-'OddsRatio_working_3-way'!U74/(3*'OddsRatio_working_3-way'!X74^(1/3))*COS(('OddsRatio_working_3-way'!Y74)/3)</f>
        <v>0.5392575115104925</v>
      </c>
      <c r="AG74" s="11">
        <f>-'OddsRatio_working_3-way'!U74/(3*'OddsRatio_working_3-way'!X74^(1/3))*COS(('OddsRatio_working_3-way'!Y74+2*PI())/3)</f>
        <v>-0.38041957206720084</v>
      </c>
      <c r="AH74" s="11">
        <f>-'OddsRatio_working_3-way'!U74/(3*'OddsRatio_working_3-way'!X74^(1/3))*COS(('OddsRatio_working_3-way'!Y74+4*PI())/3)</f>
        <v>-0.15883793944329205</v>
      </c>
      <c r="AI74" s="11">
        <f>'OddsRatio_working_3-way'!U74/(3*'OddsRatio_working_3-way'!X74^(1/3))*SIN(('OddsRatio_working_3-way'!Y74)/3)</f>
        <v>-0.12793021524289072</v>
      </c>
      <c r="AJ74" s="11">
        <f>'OddsRatio_working_3-way'!U74/(3*'OddsRatio_working_3-way'!X74^(1/3))*SIN(('OddsRatio_working_3-way'!Y74+2*PI())/3)</f>
        <v>-0.40304559652822053</v>
      </c>
      <c r="AK74" s="11">
        <f>'OddsRatio_working_3-way'!U74/(3*'OddsRatio_working_3-way'!X74^(1/3))*SIN(('OddsRatio_working_3-way'!Y74+4*PI())/3)</f>
        <v>0.53097581177111108</v>
      </c>
      <c r="AL74" s="11">
        <f>'OddsRatio_working_3-way'!Z74+'OddsRatio_working_3-way'!AF74</f>
        <v>1.078515023020985</v>
      </c>
      <c r="AM74" s="11">
        <f>'OddsRatio_working_3-way'!AA74+'OddsRatio_working_3-way'!AG74</f>
        <v>-0.76083914413440168</v>
      </c>
      <c r="AN74" s="11">
        <f>'OddsRatio_working_3-way'!AB74+'OddsRatio_working_3-way'!AH74</f>
        <v>-0.31767587888658411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1.078515023020985</v>
      </c>
      <c r="AS74" s="11">
        <f>IF(('OddsRatio_working_3-way'!X74=0),IF(Q74&gt;0,-Q74^(1/3),(-Q74)^(1/3)),'OddsRatio_working_3-way'!AM74-'OddsRatio_working_3-way'!R74/3)</f>
        <v>-0.76083914413440168</v>
      </c>
      <c r="AT74" s="11">
        <f>IF(('OddsRatio_working_3-way'!X74=0),IF(Q74&gt;0,-Q74^(1/3),(-Q74)^(1/3)),'OddsRatio_working_3-way'!AN74-'OddsRatio_working_3-way'!R74/3)</f>
        <v>-0.31767587888658411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2.21</v>
      </c>
      <c r="B75" s="4">
        <f>IF('True_Odds_Calculator_3-way'!B76="","",'True_Odds_Calculator_3-way'!B76)</f>
        <v>2.92</v>
      </c>
      <c r="C75" s="4">
        <f>IF('True_Odds_Calculator_3-way'!C76="","",'True_Odds_Calculator_3-way'!C76)</f>
        <v>4.0199999999999996</v>
      </c>
      <c r="D75" s="9">
        <f t="shared" si="26"/>
        <v>0.43597247044157444</v>
      </c>
      <c r="E75" s="9">
        <f t="shared" si="27"/>
        <v>0.32756283170787137</v>
      </c>
      <c r="F75" s="9">
        <f t="shared" si="28"/>
        <v>0.23646469785055443</v>
      </c>
      <c r="G75" s="9">
        <f t="shared" si="29"/>
        <v>1.0691924049892165</v>
      </c>
      <c r="H75" s="9">
        <f t="shared" si="30"/>
        <v>2.2937228100369516</v>
      </c>
      <c r="I75" s="9">
        <f t="shared" si="31"/>
        <v>3.0528494175792957</v>
      </c>
      <c r="J75" s="9">
        <f t="shared" si="32"/>
        <v>4.228961063067433</v>
      </c>
      <c r="K75" s="11">
        <f t="shared" si="33"/>
        <v>0.45248868778280543</v>
      </c>
      <c r="L75" s="11">
        <f t="shared" si="34"/>
        <v>0.34246575342465752</v>
      </c>
      <c r="M75" s="11">
        <f t="shared" si="35"/>
        <v>0.24875621890547267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-0.270453349073143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0.23706854680912676</v>
      </c>
      <c r="Q75" s="11">
        <f>2*'OddsRatio_working_3-way'!K75*'OddsRatio_working_3-way'!L75*'OddsRatio_working_3-way'!M75</f>
        <v>7.7095462376951793E-2</v>
      </c>
      <c r="R75" s="11">
        <f t="shared" si="36"/>
        <v>0</v>
      </c>
      <c r="S75" s="11">
        <f t="shared" si="37"/>
        <v>-0.87655984894094452</v>
      </c>
      <c r="T75" s="11">
        <f t="shared" si="38"/>
        <v>-0.28506011347672994</v>
      </c>
      <c r="U75" s="11">
        <f>'OddsRatio_working_3-way'!S75-'OddsRatio_working_3-way'!R75^2/3</f>
        <v>-0.87655984894094452</v>
      </c>
      <c r="V75" s="11">
        <f>'OddsRatio_working_3-way'!S75*'OddsRatio_working_3-way'!R75/3-2*'OddsRatio_working_3-way'!R75^3/27-'OddsRatio_working_3-way'!T75</f>
        <v>0.28506011347672994</v>
      </c>
      <c r="W75" s="11">
        <f>'OddsRatio_working_3-way'!V75^2+4*'OddsRatio_working_3-way'!U75^3/27</f>
        <v>-1.852014560010519E-2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0.15793939810531074</v>
      </c>
      <c r="Y75" s="11">
        <f>IF('OddsRatio_working_3-way'!W75&gt;=0,IF('OddsRatio_working_3-way'!V75+SQRT('OddsRatio_working_3-way'!W75)&gt;0,0,PI()),ACOS('OddsRatio_working_3-way'!V75/(2*'OddsRatio_working_3-way'!X75)))</f>
        <v>0.44540767990979901</v>
      </c>
      <c r="Z75" s="11">
        <f>'OddsRatio_working_3-way'!X75^(1/3)*COS('OddsRatio_working_3-way'!Y75/3)</f>
        <v>0.53459620249460837</v>
      </c>
      <c r="AA75" s="11">
        <f>'OddsRatio_working_3-way'!X75^(1/3)*COS(('OddsRatio_working_3-way'!Y75+2*PI())/3)</f>
        <v>-0.33654503218286186</v>
      </c>
      <c r="AB75" s="11">
        <f>'OddsRatio_working_3-way'!X75^(1/3)*COS(('OddsRatio_working_3-way'!Y75+4*PI())/3)</f>
        <v>-0.1980511703117466</v>
      </c>
      <c r="AC75" s="11">
        <f>'OddsRatio_working_3-way'!X75^(1/3)*SIN('OddsRatio_working_3-way'!Y75/3)</f>
        <v>7.9959468432399455E-2</v>
      </c>
      <c r="AD75" s="11">
        <f>'OddsRatio_working_3-way'!X75^(1/3)*SIN(('OddsRatio_working_3-way'!Y75+2*PI())/3)</f>
        <v>0.42299415791082112</v>
      </c>
      <c r="AE75" s="11">
        <f>'OddsRatio_working_3-way'!X75^(1/3)*SIN(('OddsRatio_working_3-way'!Y75+4*PI())/3)</f>
        <v>-0.50295362634322038</v>
      </c>
      <c r="AF75" s="11">
        <f>-'OddsRatio_working_3-way'!U75/(3*'OddsRatio_working_3-way'!X75^(1/3))*COS(('OddsRatio_working_3-way'!Y75)/3)</f>
        <v>0.53459620249460826</v>
      </c>
      <c r="AG75" s="11">
        <f>-'OddsRatio_working_3-way'!U75/(3*'OddsRatio_working_3-way'!X75^(1/3))*COS(('OddsRatio_working_3-way'!Y75+2*PI())/3)</f>
        <v>-0.3365450321828618</v>
      </c>
      <c r="AH75" s="11">
        <f>-'OddsRatio_working_3-way'!U75/(3*'OddsRatio_working_3-way'!X75^(1/3))*COS(('OddsRatio_working_3-way'!Y75+4*PI())/3)</f>
        <v>-0.19805117031174657</v>
      </c>
      <c r="AI75" s="11">
        <f>'OddsRatio_working_3-way'!U75/(3*'OddsRatio_working_3-way'!X75^(1/3))*SIN(('OddsRatio_working_3-way'!Y75)/3)</f>
        <v>-7.9959468432399441E-2</v>
      </c>
      <c r="AJ75" s="11">
        <f>'OddsRatio_working_3-way'!U75/(3*'OddsRatio_working_3-way'!X75^(1/3))*SIN(('OddsRatio_working_3-way'!Y75+2*PI())/3)</f>
        <v>-0.42299415791082101</v>
      </c>
      <c r="AK75" s="11">
        <f>'OddsRatio_working_3-way'!U75/(3*'OddsRatio_working_3-way'!X75^(1/3))*SIN(('OddsRatio_working_3-way'!Y75+4*PI())/3)</f>
        <v>0.50295362634322027</v>
      </c>
      <c r="AL75" s="11">
        <f>'OddsRatio_working_3-way'!Z75+'OddsRatio_working_3-way'!AF75</f>
        <v>1.0691924049892165</v>
      </c>
      <c r="AM75" s="11">
        <f>'OddsRatio_working_3-way'!AA75+'OddsRatio_working_3-way'!AG75</f>
        <v>-0.67309006436572361</v>
      </c>
      <c r="AN75" s="11">
        <f>'OddsRatio_working_3-way'!AB75+'OddsRatio_working_3-way'!AH75</f>
        <v>-0.39610234062349314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1.0691924049892165</v>
      </c>
      <c r="AS75" s="11">
        <f>IF(('OddsRatio_working_3-way'!X75=0),IF(Q75&gt;0,-Q75^(1/3),(-Q75)^(1/3)),'OddsRatio_working_3-way'!AM75-'OddsRatio_working_3-way'!R75/3)</f>
        <v>-0.67309006436572361</v>
      </c>
      <c r="AT75" s="11">
        <f>IF(('OddsRatio_working_3-way'!X75=0),IF(Q75&gt;0,-Q75^(1/3),(-Q75)^(1/3)),'OddsRatio_working_3-way'!AN75-'OddsRatio_working_3-way'!R75/3)</f>
        <v>-0.39610234062349314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1.93</v>
      </c>
      <c r="B76" s="4">
        <f>IF('True_Odds_Calculator_3-way'!B77="","",'True_Odds_Calculator_3-way'!B77)</f>
        <v>3.41</v>
      </c>
      <c r="C76" s="4">
        <f>IF('True_Odds_Calculator_3-way'!C77="","",'True_Odds_Calculator_3-way'!C77)</f>
        <v>4.26</v>
      </c>
      <c r="D76" s="9">
        <f t="shared" si="26"/>
        <v>0.49983956484293041</v>
      </c>
      <c r="E76" s="9">
        <f t="shared" si="27"/>
        <v>0.27831419835830856</v>
      </c>
      <c r="F76" s="9">
        <f t="shared" si="28"/>
        <v>0.22184623679876073</v>
      </c>
      <c r="G76" s="9">
        <f t="shared" si="29"/>
        <v>1.0759590823762246</v>
      </c>
      <c r="H76" s="9">
        <f t="shared" si="30"/>
        <v>2.0006419466098886</v>
      </c>
      <c r="I76" s="9">
        <f t="shared" si="31"/>
        <v>3.5930613885267015</v>
      </c>
      <c r="J76" s="9">
        <f t="shared" si="32"/>
        <v>4.5076266085464933</v>
      </c>
      <c r="K76" s="11">
        <f t="shared" si="33"/>
        <v>0.5181347150259068</v>
      </c>
      <c r="L76" s="11">
        <f t="shared" si="34"/>
        <v>0.29325513196480935</v>
      </c>
      <c r="M76" s="11">
        <f t="shared" si="35"/>
        <v>0.23474178403755869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-0.26061313713652601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0.23540877556833556</v>
      </c>
      <c r="Q76" s="11">
        <f>2*'OddsRatio_working_3-way'!K76*'OddsRatio_working_3-way'!L76*'OddsRatio_working_3-way'!M76</f>
        <v>7.1335992596465336E-2</v>
      </c>
      <c r="R76" s="11">
        <f t="shared" si="36"/>
        <v>0</v>
      </c>
      <c r="S76" s="11">
        <f t="shared" si="37"/>
        <v>-0.90328821545559013</v>
      </c>
      <c r="T76" s="11">
        <f t="shared" si="38"/>
        <v>-0.27372370165320919</v>
      </c>
      <c r="U76" s="11">
        <f>'OddsRatio_working_3-way'!S76-'OddsRatio_working_3-way'!R76^2/3</f>
        <v>-0.90328821545559013</v>
      </c>
      <c r="V76" s="11">
        <f>'OddsRatio_working_3-way'!S76*'OddsRatio_working_3-way'!R76/3-2*'OddsRatio_working_3-way'!R76^3/27-'OddsRatio_working_3-way'!T76</f>
        <v>0.27372370165320919</v>
      </c>
      <c r="W76" s="11">
        <f>'OddsRatio_working_3-way'!V76^2+4*'OddsRatio_working_3-way'!U76^3/27</f>
        <v>-3.4263422928796569E-2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0.16521810416501853</v>
      </c>
      <c r="Y76" s="11">
        <f>IF('OddsRatio_working_3-way'!W76&gt;=0,IF('OddsRatio_working_3-way'!V76+SQRT('OddsRatio_working_3-way'!W76)&gt;0,0,PI()),ACOS('OddsRatio_working_3-way'!V76/(2*'OddsRatio_working_3-way'!X76)))</f>
        <v>0.5946033024715236</v>
      </c>
      <c r="Z76" s="11">
        <f>'OddsRatio_working_3-way'!X76^(1/3)*COS('OddsRatio_working_3-way'!Y76/3)</f>
        <v>0.5379795411881122</v>
      </c>
      <c r="AA76" s="11">
        <f>'OddsRatio_working_3-way'!X76^(1/3)*COS(('OddsRatio_working_3-way'!Y76+2*PI())/3)</f>
        <v>-0.36256094035894026</v>
      </c>
      <c r="AB76" s="11">
        <f>'OddsRatio_working_3-way'!X76^(1/3)*COS(('OddsRatio_working_3-way'!Y76+4*PI())/3)</f>
        <v>-0.17541860082917224</v>
      </c>
      <c r="AC76" s="11">
        <f>'OddsRatio_working_3-way'!X76^(1/3)*SIN('OddsRatio_working_3-way'!Y76/3)</f>
        <v>0.10804668010428818</v>
      </c>
      <c r="AD76" s="11">
        <f>'OddsRatio_working_3-way'!X76^(1/3)*SIN(('OddsRatio_working_3-way'!Y76+2*PI())/3)</f>
        <v>0.41188060933305776</v>
      </c>
      <c r="AE76" s="11">
        <f>'OddsRatio_working_3-way'!X76^(1/3)*SIN(('OddsRatio_working_3-way'!Y76+4*PI())/3)</f>
        <v>-0.51992728943734579</v>
      </c>
      <c r="AF76" s="11">
        <f>-'OddsRatio_working_3-way'!U76/(3*'OddsRatio_working_3-way'!X76^(1/3))*COS(('OddsRatio_working_3-way'!Y76)/3)</f>
        <v>0.53797954118811231</v>
      </c>
      <c r="AG76" s="11">
        <f>-'OddsRatio_working_3-way'!U76/(3*'OddsRatio_working_3-way'!X76^(1/3))*COS(('OddsRatio_working_3-way'!Y76+2*PI())/3)</f>
        <v>-0.36256094035894038</v>
      </c>
      <c r="AH76" s="11">
        <f>-'OddsRatio_working_3-way'!U76/(3*'OddsRatio_working_3-way'!X76^(1/3))*COS(('OddsRatio_working_3-way'!Y76+4*PI())/3)</f>
        <v>-0.17541860082917227</v>
      </c>
      <c r="AI76" s="11">
        <f>'OddsRatio_working_3-way'!U76/(3*'OddsRatio_working_3-way'!X76^(1/3))*SIN(('OddsRatio_working_3-way'!Y76)/3)</f>
        <v>-0.1080466801042882</v>
      </c>
      <c r="AJ76" s="11">
        <f>'OddsRatio_working_3-way'!U76/(3*'OddsRatio_working_3-way'!X76^(1/3))*SIN(('OddsRatio_working_3-way'!Y76+2*PI())/3)</f>
        <v>-0.41188060933305787</v>
      </c>
      <c r="AK76" s="11">
        <f>'OddsRatio_working_3-way'!U76/(3*'OddsRatio_working_3-way'!X76^(1/3))*SIN(('OddsRatio_working_3-way'!Y76+4*PI())/3)</f>
        <v>0.5199272894373459</v>
      </c>
      <c r="AL76" s="11">
        <f>'OddsRatio_working_3-way'!Z76+'OddsRatio_working_3-way'!AF76</f>
        <v>1.0759590823762246</v>
      </c>
      <c r="AM76" s="11">
        <f>'OddsRatio_working_3-way'!AA76+'OddsRatio_working_3-way'!AG76</f>
        <v>-0.72512188071788064</v>
      </c>
      <c r="AN76" s="11">
        <f>'OddsRatio_working_3-way'!AB76+'OddsRatio_working_3-way'!AH76</f>
        <v>-0.35083720165834453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1.0759590823762246</v>
      </c>
      <c r="AS76" s="11">
        <f>IF(('OddsRatio_working_3-way'!X76=0),IF(Q76&gt;0,-Q76^(1/3),(-Q76)^(1/3)),'OddsRatio_working_3-way'!AM76-'OddsRatio_working_3-way'!R76/3)</f>
        <v>-0.72512188071788064</v>
      </c>
      <c r="AT76" s="11">
        <f>IF(('OddsRatio_working_3-way'!X76=0),IF(Q76&gt;0,-Q76^(1/3),(-Q76)^(1/3)),'OddsRatio_working_3-way'!AN76-'OddsRatio_working_3-way'!R76/3)</f>
        <v>-0.35083720165834453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1.68</v>
      </c>
      <c r="B77" s="4">
        <f>IF('True_Odds_Calculator_3-way'!B78="","",'True_Odds_Calculator_3-way'!B78)</f>
        <v>3.61</v>
      </c>
      <c r="C77" s="4">
        <f>IF('True_Odds_Calculator_3-way'!C78="","",'True_Odds_Calculator_3-way'!C78)</f>
        <v>5.7</v>
      </c>
      <c r="D77" s="9">
        <f t="shared" si="26"/>
        <v>0.57528761671209738</v>
      </c>
      <c r="E77" s="9">
        <f t="shared" si="27"/>
        <v>0.26085010986606205</v>
      </c>
      <c r="F77" s="9">
        <f t="shared" si="28"/>
        <v>0.16386227342184057</v>
      </c>
      <c r="G77" s="9">
        <f t="shared" si="29"/>
        <v>1.0856778698219138</v>
      </c>
      <c r="H77" s="9">
        <f t="shared" si="30"/>
        <v>1.7382609514789016</v>
      </c>
      <c r="I77" s="9">
        <f t="shared" si="31"/>
        <v>3.8336192402351954</v>
      </c>
      <c r="J77" s="9">
        <f t="shared" si="32"/>
        <v>6.1026859881629951</v>
      </c>
      <c r="K77" s="11">
        <f t="shared" si="33"/>
        <v>0.59523809523809523</v>
      </c>
      <c r="L77" s="11">
        <f t="shared" si="34"/>
        <v>0.2770083102493075</v>
      </c>
      <c r="M77" s="11">
        <f t="shared" si="35"/>
        <v>0.17543859649122806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-0.2412992314581468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0.2311295320480333</v>
      </c>
      <c r="Q77" s="11">
        <f>2*'OddsRatio_working_3-way'!K77*'OddsRatio_working_3-way'!L77*'OddsRatio_working_3-way'!M77</f>
        <v>5.7854701388744253E-2</v>
      </c>
      <c r="R77" s="11">
        <f t="shared" si="36"/>
        <v>0</v>
      </c>
      <c r="S77" s="11">
        <f t="shared" si="37"/>
        <v>-0.95785440613026807</v>
      </c>
      <c r="T77" s="11">
        <f t="shared" si="38"/>
        <v>-0.23976330566464782</v>
      </c>
      <c r="U77" s="11">
        <f>'OddsRatio_working_3-way'!S77-'OddsRatio_working_3-way'!R77^2/3</f>
        <v>-0.95785440613026807</v>
      </c>
      <c r="V77" s="11">
        <f>'OddsRatio_working_3-way'!S77*'OddsRatio_working_3-way'!R77/3-2*'OddsRatio_working_3-way'!R77^3/27-'OddsRatio_working_3-way'!T77</f>
        <v>0.23976330566464782</v>
      </c>
      <c r="W77" s="11">
        <f>'OddsRatio_working_3-way'!V77^2+4*'OddsRatio_working_3-way'!U77^3/27</f>
        <v>-7.2708684735569837E-2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0.18041280960536671</v>
      </c>
      <c r="Y77" s="11">
        <f>IF('OddsRatio_working_3-way'!W77&gt;=0,IF('OddsRatio_working_3-way'!V77+SQRT('OddsRatio_working_3-way'!W77)&gt;0,0,PI()),ACOS('OddsRatio_working_3-way'!V77/(2*'OddsRatio_working_3-way'!X77)))</f>
        <v>0.84399151732841371</v>
      </c>
      <c r="Z77" s="11">
        <f>'OddsRatio_working_3-way'!X77^(1/3)*COS('OddsRatio_working_3-way'!Y77/3)</f>
        <v>0.54283893491095692</v>
      </c>
      <c r="AA77" s="11">
        <f>'OddsRatio_working_3-way'!X77^(1/3)*COS(('OddsRatio_working_3-way'!Y77+2*PI())/3)</f>
        <v>-0.40727976184320752</v>
      </c>
      <c r="AB77" s="11">
        <f>'OddsRatio_working_3-way'!X77^(1/3)*COS(('OddsRatio_working_3-way'!Y77+4*PI())/3)</f>
        <v>-0.13555917306774959</v>
      </c>
      <c r="AC77" s="11">
        <f>'OddsRatio_working_3-way'!X77^(1/3)*SIN('OddsRatio_working_3-way'!Y77/3)</f>
        <v>0.15687795507387439</v>
      </c>
      <c r="AD77" s="11">
        <f>'OddsRatio_working_3-way'!X77^(1/3)*SIN(('OddsRatio_working_3-way'!Y77+2*PI())/3)</f>
        <v>0.39167333025923901</v>
      </c>
      <c r="AE77" s="11">
        <f>'OddsRatio_working_3-way'!X77^(1/3)*SIN(('OddsRatio_working_3-way'!Y77+4*PI())/3)</f>
        <v>-0.54855128533311326</v>
      </c>
      <c r="AF77" s="11">
        <f>-'OddsRatio_working_3-way'!U77/(3*'OddsRatio_working_3-way'!X77^(1/3))*COS(('OddsRatio_working_3-way'!Y77)/3)</f>
        <v>0.54283893491095692</v>
      </c>
      <c r="AG77" s="11">
        <f>-'OddsRatio_working_3-way'!U77/(3*'OddsRatio_working_3-way'!X77^(1/3))*COS(('OddsRatio_working_3-way'!Y77+2*PI())/3)</f>
        <v>-0.40727976184320752</v>
      </c>
      <c r="AH77" s="11">
        <f>-'OddsRatio_working_3-way'!U77/(3*'OddsRatio_working_3-way'!X77^(1/3))*COS(('OddsRatio_working_3-way'!Y77+4*PI())/3)</f>
        <v>-0.13555917306774959</v>
      </c>
      <c r="AI77" s="11">
        <f>'OddsRatio_working_3-way'!U77/(3*'OddsRatio_working_3-way'!X77^(1/3))*SIN(('OddsRatio_working_3-way'!Y77)/3)</f>
        <v>-0.15687795507387439</v>
      </c>
      <c r="AJ77" s="11">
        <f>'OddsRatio_working_3-way'!U77/(3*'OddsRatio_working_3-way'!X77^(1/3))*SIN(('OddsRatio_working_3-way'!Y77+2*PI())/3)</f>
        <v>-0.39167333025923901</v>
      </c>
      <c r="AK77" s="11">
        <f>'OddsRatio_working_3-way'!U77/(3*'OddsRatio_working_3-way'!X77^(1/3))*SIN(('OddsRatio_working_3-way'!Y77+4*PI())/3)</f>
        <v>0.54855128533311326</v>
      </c>
      <c r="AL77" s="11">
        <f>'OddsRatio_working_3-way'!Z77+'OddsRatio_working_3-way'!AF77</f>
        <v>1.0856778698219138</v>
      </c>
      <c r="AM77" s="11">
        <f>'OddsRatio_working_3-way'!AA77+'OddsRatio_working_3-way'!AG77</f>
        <v>-0.81455952368641504</v>
      </c>
      <c r="AN77" s="11">
        <f>'OddsRatio_working_3-way'!AB77+'OddsRatio_working_3-way'!AH77</f>
        <v>-0.27111834613549918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1.0856778698219138</v>
      </c>
      <c r="AS77" s="11">
        <f>IF(('OddsRatio_working_3-way'!X77=0),IF(Q77&gt;0,-Q77^(1/3),(-Q77)^(1/3)),'OddsRatio_working_3-way'!AM77-'OddsRatio_working_3-way'!R77/3)</f>
        <v>-0.81455952368641504</v>
      </c>
      <c r="AT77" s="11">
        <f>IF(('OddsRatio_working_3-way'!X77=0),IF(Q77&gt;0,-Q77^(1/3),(-Q77)^(1/3)),'OddsRatio_working_3-way'!AN77-'OddsRatio_working_3-way'!R77/3)</f>
        <v>-0.27111834613549918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2.34</v>
      </c>
      <c r="B78" s="4">
        <f>IF('True_Odds_Calculator_3-way'!B79="","",'True_Odds_Calculator_3-way'!B79)</f>
        <v>2.99</v>
      </c>
      <c r="C78" s="4">
        <f>IF('True_Odds_Calculator_3-way'!C79="","",'True_Odds_Calculator_3-way'!C79)</f>
        <v>3.53</v>
      </c>
      <c r="D78" s="9">
        <f t="shared" si="26"/>
        <v>0.41080893120226192</v>
      </c>
      <c r="E78" s="9">
        <f t="shared" si="27"/>
        <v>0.31949635084404704</v>
      </c>
      <c r="F78" s="9">
        <f t="shared" si="28"/>
        <v>0.26969471795369082</v>
      </c>
      <c r="G78" s="9">
        <f t="shared" si="29"/>
        <v>1.0703146744502368</v>
      </c>
      <c r="H78" s="9">
        <f t="shared" si="30"/>
        <v>2.4342216637633167</v>
      </c>
      <c r="I78" s="9">
        <f t="shared" si="31"/>
        <v>3.1299262021559717</v>
      </c>
      <c r="J78" s="9">
        <f t="shared" si="32"/>
        <v>3.707896126359099</v>
      </c>
      <c r="K78" s="11">
        <f t="shared" si="33"/>
        <v>0.42735042735042739</v>
      </c>
      <c r="L78" s="11">
        <f t="shared" si="34"/>
        <v>0.33444816053511706</v>
      </c>
      <c r="M78" s="11">
        <f t="shared" si="35"/>
        <v>0.28328611898016998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-0.27315971116363347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0.2372661946122111</v>
      </c>
      <c r="Q78" s="11">
        <f>2*'OddsRatio_working_3-way'!K78*'OddsRatio_working_3-way'!L78*'OddsRatio_working_3-way'!M78</f>
        <v>8.0978223417136896E-2</v>
      </c>
      <c r="R78" s="11">
        <f t="shared" si="36"/>
        <v>0</v>
      </c>
      <c r="S78" s="11">
        <f t="shared" si="37"/>
        <v>-0.86859879006856644</v>
      </c>
      <c r="T78" s="11">
        <f t="shared" si="38"/>
        <v>-0.29645009899951075</v>
      </c>
      <c r="U78" s="11">
        <f>'OddsRatio_working_3-way'!S78-'OddsRatio_working_3-way'!R78^2/3</f>
        <v>-0.86859879006856644</v>
      </c>
      <c r="V78" s="11">
        <f>'OddsRatio_working_3-way'!S78*'OddsRatio_working_3-way'!R78/3-2*'OddsRatio_working_3-way'!R78^3/27-'OddsRatio_working_3-way'!T78</f>
        <v>0.29645009899951075</v>
      </c>
      <c r="W78" s="11">
        <f>'OddsRatio_working_3-way'!V78^2+4*'OddsRatio_working_3-way'!U78^3/27</f>
        <v>-9.2027305518577462E-3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0.15579264404062654</v>
      </c>
      <c r="Y78" s="11">
        <f>IF('OddsRatio_working_3-way'!W78&gt;=0,IF('OddsRatio_working_3-way'!V78+SQRT('OddsRatio_working_3-way'!W78)&gt;0,0,PI()),ACOS('OddsRatio_working_3-way'!V78/(2*'OddsRatio_working_3-way'!X78)))</f>
        <v>0.31296393961172297</v>
      </c>
      <c r="Z78" s="11">
        <f>'OddsRatio_working_3-way'!X78^(1/3)*COS('OddsRatio_working_3-way'!Y78/3)</f>
        <v>0.53515733722511838</v>
      </c>
      <c r="AA78" s="11">
        <f>'OddsRatio_working_3-way'!X78^(1/3)*COS(('OddsRatio_working_3-way'!Y78+2*PI())/3)</f>
        <v>-0.31610356766173114</v>
      </c>
      <c r="AB78" s="11">
        <f>'OddsRatio_working_3-way'!X78^(1/3)*COS(('OddsRatio_working_3-way'!Y78+4*PI())/3)</f>
        <v>-0.21905376956338735</v>
      </c>
      <c r="AC78" s="11">
        <f>'OddsRatio_working_3-way'!X78^(1/3)*SIN('OddsRatio_working_3-way'!Y78/3)</f>
        <v>5.6031727056877728E-2</v>
      </c>
      <c r="AD78" s="11">
        <f>'OddsRatio_working_3-way'!X78^(1/3)*SIN(('OddsRatio_working_3-way'!Y78+2*PI())/3)</f>
        <v>0.43544398553014929</v>
      </c>
      <c r="AE78" s="11">
        <f>'OddsRatio_working_3-way'!X78^(1/3)*SIN(('OddsRatio_working_3-way'!Y78+4*PI())/3)</f>
        <v>-0.49147571258702694</v>
      </c>
      <c r="AF78" s="11">
        <f>-'OddsRatio_working_3-way'!U78/(3*'OddsRatio_working_3-way'!X78^(1/3))*COS(('OddsRatio_working_3-way'!Y78)/3)</f>
        <v>0.53515733722511827</v>
      </c>
      <c r="AG78" s="11">
        <f>-'OddsRatio_working_3-way'!U78/(3*'OddsRatio_working_3-way'!X78^(1/3))*COS(('OddsRatio_working_3-way'!Y78+2*PI())/3)</f>
        <v>-0.31610356766173109</v>
      </c>
      <c r="AH78" s="11">
        <f>-'OddsRatio_working_3-way'!U78/(3*'OddsRatio_working_3-way'!X78^(1/3))*COS(('OddsRatio_working_3-way'!Y78+4*PI())/3)</f>
        <v>-0.21905376956338729</v>
      </c>
      <c r="AI78" s="11">
        <f>'OddsRatio_working_3-way'!U78/(3*'OddsRatio_working_3-way'!X78^(1/3))*SIN(('OddsRatio_working_3-way'!Y78)/3)</f>
        <v>-5.6031727056877714E-2</v>
      </c>
      <c r="AJ78" s="11">
        <f>'OddsRatio_working_3-way'!U78/(3*'OddsRatio_working_3-way'!X78^(1/3))*SIN(('OddsRatio_working_3-way'!Y78+2*PI())/3)</f>
        <v>-0.43544398553014924</v>
      </c>
      <c r="AK78" s="11">
        <f>'OddsRatio_working_3-way'!U78/(3*'OddsRatio_working_3-way'!X78^(1/3))*SIN(('OddsRatio_working_3-way'!Y78+4*PI())/3)</f>
        <v>0.49147571258702683</v>
      </c>
      <c r="AL78" s="11">
        <f>'OddsRatio_working_3-way'!Z78+'OddsRatio_working_3-way'!AF78</f>
        <v>1.0703146744502368</v>
      </c>
      <c r="AM78" s="11">
        <f>'OddsRatio_working_3-way'!AA78+'OddsRatio_working_3-way'!AG78</f>
        <v>-0.63220713532346218</v>
      </c>
      <c r="AN78" s="11">
        <f>'OddsRatio_working_3-way'!AB78+'OddsRatio_working_3-way'!AH78</f>
        <v>-0.43810753912677464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1.0703146744502368</v>
      </c>
      <c r="AS78" s="11">
        <f>IF(('OddsRatio_working_3-way'!X78=0),IF(Q78&gt;0,-Q78^(1/3),(-Q78)^(1/3)),'OddsRatio_working_3-way'!AM78-'OddsRatio_working_3-way'!R78/3)</f>
        <v>-0.63220713532346218</v>
      </c>
      <c r="AT78" s="11">
        <f>IF(('OddsRatio_working_3-way'!X78=0),IF(Q78&gt;0,-Q78^(1/3),(-Q78)^(1/3)),'OddsRatio_working_3-way'!AN78-'OddsRatio_working_3-way'!R78/3)</f>
        <v>-0.43810753912677464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2.0499999999999998</v>
      </c>
      <c r="B79" s="4">
        <f>IF('True_Odds_Calculator_3-way'!B80="","",'True_Odds_Calculator_3-way'!B80)</f>
        <v>3.38</v>
      </c>
      <c r="C79" s="4">
        <f>IF('True_Odds_Calculator_3-way'!C80="","",'True_Odds_Calculator_3-way'!C80)</f>
        <v>3.83</v>
      </c>
      <c r="D79" s="9">
        <f t="shared" si="26"/>
        <v>0.47047675362881342</v>
      </c>
      <c r="E79" s="9">
        <f t="shared" si="27"/>
        <v>0.28159960604225009</v>
      </c>
      <c r="F79" s="9">
        <f t="shared" si="28"/>
        <v>0.24792364032893643</v>
      </c>
      <c r="G79" s="9">
        <f t="shared" si="29"/>
        <v>1.0719081225524745</v>
      </c>
      <c r="H79" s="9">
        <f t="shared" si="30"/>
        <v>2.1255035286800981</v>
      </c>
      <c r="I79" s="9">
        <f t="shared" si="31"/>
        <v>3.5511413316748888</v>
      </c>
      <c r="J79" s="9">
        <f t="shared" si="32"/>
        <v>4.0334999868235029</v>
      </c>
      <c r="K79" s="11">
        <f t="shared" si="33"/>
        <v>0.48780487804878053</v>
      </c>
      <c r="L79" s="11">
        <f t="shared" si="34"/>
        <v>0.29585798816568049</v>
      </c>
      <c r="M79" s="11">
        <f t="shared" si="35"/>
        <v>0.2610966057441253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-0.26649149693251983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0.23588753816686744</v>
      </c>
      <c r="Q79" s="11">
        <f>2*'OddsRatio_working_3-way'!K79*'OddsRatio_working_3-way'!L79*'OddsRatio_working_3-way'!M79</f>
        <v>7.5363430724238803E-2</v>
      </c>
      <c r="R79" s="11">
        <f t="shared" si="36"/>
        <v>0</v>
      </c>
      <c r="S79" s="11">
        <f t="shared" si="37"/>
        <v>-0.88515971759728662</v>
      </c>
      <c r="T79" s="11">
        <f t="shared" si="38"/>
        <v>-0.28279863182021941</v>
      </c>
      <c r="U79" s="11">
        <f>'OddsRatio_working_3-way'!S79-'OddsRatio_working_3-way'!R79^2/3</f>
        <v>-0.88515971759728662</v>
      </c>
      <c r="V79" s="11">
        <f>'OddsRatio_working_3-way'!S79*'OddsRatio_working_3-way'!R79/3-2*'OddsRatio_working_3-way'!R79^3/27-'OddsRatio_working_3-way'!T79</f>
        <v>0.28279863182021941</v>
      </c>
      <c r="W79" s="11">
        <f>'OddsRatio_working_3-way'!V79^2+4*'OddsRatio_working_3-way'!U79^3/27</f>
        <v>-2.277004157065067E-2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0.16026938863210802</v>
      </c>
      <c r="Y79" s="11">
        <f>IF('OddsRatio_working_3-way'!W79&gt;=0,IF('OddsRatio_working_3-way'!V79+SQRT('OddsRatio_working_3-way'!W79)&gt;0,0,PI()),ACOS('OddsRatio_working_3-way'!V79/(2*'OddsRatio_working_3-way'!X79)))</f>
        <v>0.49015419200261601</v>
      </c>
      <c r="Z79" s="11">
        <f>'OddsRatio_working_3-way'!X79^(1/3)*COS('OddsRatio_working_3-way'!Y79/3)</f>
        <v>0.53595406127623724</v>
      </c>
      <c r="AA79" s="11">
        <f>'OddsRatio_working_3-way'!X79^(1/3)*COS(('OddsRatio_working_3-way'!Y79+2*PI())/3)</f>
        <v>-0.34449410422599286</v>
      </c>
      <c r="AB79" s="11">
        <f>'OddsRatio_working_3-way'!X79^(1/3)*COS(('OddsRatio_working_3-way'!Y79+4*PI())/3)</f>
        <v>-0.19145995705024405</v>
      </c>
      <c r="AC79" s="11">
        <f>'OddsRatio_working_3-way'!X79^(1/3)*SIN('OddsRatio_working_3-way'!Y79/3)</f>
        <v>8.83543060671233E-2</v>
      </c>
      <c r="AD79" s="11">
        <f>'OddsRatio_working_3-way'!X79^(1/3)*SIN(('OddsRatio_working_3-way'!Y79+2*PI())/3)</f>
        <v>0.41997267929310156</v>
      </c>
      <c r="AE79" s="11">
        <f>'OddsRatio_working_3-way'!X79^(1/3)*SIN(('OddsRatio_working_3-way'!Y79+4*PI())/3)</f>
        <v>-0.5083269853602248</v>
      </c>
      <c r="AF79" s="11">
        <f>-'OddsRatio_working_3-way'!U79/(3*'OddsRatio_working_3-way'!X79^(1/3))*COS(('OddsRatio_working_3-way'!Y79)/3)</f>
        <v>0.53595406127623724</v>
      </c>
      <c r="AG79" s="11">
        <f>-'OddsRatio_working_3-way'!U79/(3*'OddsRatio_working_3-way'!X79^(1/3))*COS(('OddsRatio_working_3-way'!Y79+2*PI())/3)</f>
        <v>-0.34449410422599286</v>
      </c>
      <c r="AH79" s="11">
        <f>-'OddsRatio_working_3-way'!U79/(3*'OddsRatio_working_3-way'!X79^(1/3))*COS(('OddsRatio_working_3-way'!Y79+4*PI())/3)</f>
        <v>-0.19145995705024405</v>
      </c>
      <c r="AI79" s="11">
        <f>'OddsRatio_working_3-way'!U79/(3*'OddsRatio_working_3-way'!X79^(1/3))*SIN(('OddsRatio_working_3-way'!Y79)/3)</f>
        <v>-8.83543060671233E-2</v>
      </c>
      <c r="AJ79" s="11">
        <f>'OddsRatio_working_3-way'!U79/(3*'OddsRatio_working_3-way'!X79^(1/3))*SIN(('OddsRatio_working_3-way'!Y79+2*PI())/3)</f>
        <v>-0.41997267929310156</v>
      </c>
      <c r="AK79" s="11">
        <f>'OddsRatio_working_3-way'!U79/(3*'OddsRatio_working_3-way'!X79^(1/3))*SIN(('OddsRatio_working_3-way'!Y79+4*PI())/3)</f>
        <v>0.5083269853602248</v>
      </c>
      <c r="AL79" s="11">
        <f>'OddsRatio_working_3-way'!Z79+'OddsRatio_working_3-way'!AF79</f>
        <v>1.0719081225524745</v>
      </c>
      <c r="AM79" s="11">
        <f>'OddsRatio_working_3-way'!AA79+'OddsRatio_working_3-way'!AG79</f>
        <v>-0.68898820845198572</v>
      </c>
      <c r="AN79" s="11">
        <f>'OddsRatio_working_3-way'!AB79+'OddsRatio_working_3-way'!AH79</f>
        <v>-0.38291991410048809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1.0719081225524745</v>
      </c>
      <c r="AS79" s="11">
        <f>IF(('OddsRatio_working_3-way'!X79=0),IF(Q79&gt;0,-Q79^(1/3),(-Q79)^(1/3)),'OddsRatio_working_3-way'!AM79-'OddsRatio_working_3-way'!R79/3)</f>
        <v>-0.68898820845198572</v>
      </c>
      <c r="AT79" s="11">
        <f>IF(('OddsRatio_working_3-way'!X79=0),IF(Q79&gt;0,-Q79^(1/3),(-Q79)^(1/3)),'OddsRatio_working_3-way'!AN79-'OddsRatio_working_3-way'!R79/3)</f>
        <v>-0.38291991410048809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3.06</v>
      </c>
      <c r="B80" s="4">
        <f>IF('True_Odds_Calculator_3-way'!B81="","",'True_Odds_Calculator_3-way'!B81)</f>
        <v>2.84</v>
      </c>
      <c r="C80" s="4">
        <f>IF('True_Odds_Calculator_3-way'!C81="","",'True_Odds_Calculator_3-way'!C81)</f>
        <v>2.74</v>
      </c>
      <c r="D80" s="9">
        <f t="shared" si="26"/>
        <v>0.31262044435545511</v>
      </c>
      <c r="E80" s="9">
        <f t="shared" si="27"/>
        <v>0.33738791111929228</v>
      </c>
      <c r="F80" s="9">
        <f t="shared" si="28"/>
        <v>0.34999164452525261</v>
      </c>
      <c r="G80" s="9">
        <f t="shared" si="29"/>
        <v>1.0673626820277766</v>
      </c>
      <c r="H80" s="9">
        <f t="shared" si="30"/>
        <v>3.1987671249772198</v>
      </c>
      <c r="I80" s="9">
        <f t="shared" si="31"/>
        <v>2.9639473349311083</v>
      </c>
      <c r="J80" s="9">
        <f t="shared" si="32"/>
        <v>2.8572110667283313</v>
      </c>
      <c r="K80" s="11">
        <f t="shared" si="33"/>
        <v>0.32679738562091504</v>
      </c>
      <c r="L80" s="11">
        <f t="shared" si="34"/>
        <v>0.35211267605633806</v>
      </c>
      <c r="M80" s="11">
        <f t="shared" si="35"/>
        <v>0.36496350364963503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-0.2769771628194817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0.23685839093527822</v>
      </c>
      <c r="Q80" s="11">
        <f>2*'OddsRatio_working_3-way'!K80*'OddsRatio_working_3-way'!L80*'OddsRatio_working_3-way'!M80</f>
        <v>8.3992337211091575E-2</v>
      </c>
      <c r="R80" s="11">
        <f t="shared" si="36"/>
        <v>0</v>
      </c>
      <c r="S80" s="11">
        <f t="shared" si="37"/>
        <v>-0.85515494679844539</v>
      </c>
      <c r="T80" s="11">
        <f t="shared" si="38"/>
        <v>-0.30324643503490972</v>
      </c>
      <c r="U80" s="11">
        <f>'OddsRatio_working_3-way'!S80-'OddsRatio_working_3-way'!R80^2/3</f>
        <v>-0.85515494679844539</v>
      </c>
      <c r="V80" s="11">
        <f>'OddsRatio_working_3-way'!S80*'OddsRatio_working_3-way'!R80/3-2*'OddsRatio_working_3-way'!R80^3/27-'OddsRatio_working_3-way'!T80</f>
        <v>0.30324643503490972</v>
      </c>
      <c r="W80" s="11">
        <f>'OddsRatio_working_3-way'!V80^2+4*'OddsRatio_working_3-way'!U80^3/27</f>
        <v>-6.8845097721823012E-4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0.15218972644252302</v>
      </c>
      <c r="Y80" s="11">
        <f>IF('OddsRatio_working_3-way'!W80&gt;=0,IF('OddsRatio_working_3-way'!V80+SQRT('OddsRatio_working_3-way'!W80)&gt;0,0,PI()),ACOS('OddsRatio_working_3-way'!V80/(2*'OddsRatio_working_3-way'!X80)))</f>
        <v>8.6309880931515925E-2</v>
      </c>
      <c r="Z80" s="11">
        <f>'OddsRatio_working_3-way'!X80^(1/3)*COS('OddsRatio_working_3-way'!Y80/3)</f>
        <v>0.53368134101388831</v>
      </c>
      <c r="AA80" s="11">
        <f>'OddsRatio_working_3-way'!X80^(1/3)*COS(('OddsRatio_working_3-way'!Y80+2*PI())/3)</f>
        <v>-0.28014128665149907</v>
      </c>
      <c r="AB80" s="11">
        <f>'OddsRatio_working_3-way'!X80^(1/3)*COS(('OddsRatio_working_3-way'!Y80+4*PI())/3)</f>
        <v>-0.25354005436238924</v>
      </c>
      <c r="AC80" s="11">
        <f>'OddsRatio_working_3-way'!X80^(1/3)*SIN('OddsRatio_working_3-way'!Y80/3)</f>
        <v>1.5358228622893487E-2</v>
      </c>
      <c r="AD80" s="11">
        <f>'OddsRatio_working_3-way'!X80^(1/3)*SIN(('OddsRatio_working_3-way'!Y80+2*PI())/3)</f>
        <v>0.45450248453232661</v>
      </c>
      <c r="AE80" s="11">
        <f>'OddsRatio_working_3-way'!X80^(1/3)*SIN(('OddsRatio_working_3-way'!Y80+4*PI())/3)</f>
        <v>-0.46986071315521993</v>
      </c>
      <c r="AF80" s="11">
        <f>-'OddsRatio_working_3-way'!U80/(3*'OddsRatio_working_3-way'!X80^(1/3))*COS(('OddsRatio_working_3-way'!Y80)/3)</f>
        <v>0.5336813410138882</v>
      </c>
      <c r="AG80" s="11">
        <f>-'OddsRatio_working_3-way'!U80/(3*'OddsRatio_working_3-way'!X80^(1/3))*COS(('OddsRatio_working_3-way'!Y80+2*PI())/3)</f>
        <v>-0.28014128665149901</v>
      </c>
      <c r="AH80" s="11">
        <f>-'OddsRatio_working_3-way'!U80/(3*'OddsRatio_working_3-way'!X80^(1/3))*COS(('OddsRatio_working_3-way'!Y80+4*PI())/3)</f>
        <v>-0.25354005436238919</v>
      </c>
      <c r="AI80" s="11">
        <f>'OddsRatio_working_3-way'!U80/(3*'OddsRatio_working_3-way'!X80^(1/3))*SIN(('OddsRatio_working_3-way'!Y80)/3)</f>
        <v>-1.5358228622893485E-2</v>
      </c>
      <c r="AJ80" s="11">
        <f>'OddsRatio_working_3-way'!U80/(3*'OddsRatio_working_3-way'!X80^(1/3))*SIN(('OddsRatio_working_3-way'!Y80+2*PI())/3)</f>
        <v>-0.4545024845323265</v>
      </c>
      <c r="AK80" s="11">
        <f>'OddsRatio_working_3-way'!U80/(3*'OddsRatio_working_3-way'!X80^(1/3))*SIN(('OddsRatio_working_3-way'!Y80+4*PI())/3)</f>
        <v>0.46986071315521982</v>
      </c>
      <c r="AL80" s="11">
        <f>'OddsRatio_working_3-way'!Z80+'OddsRatio_working_3-way'!AF80</f>
        <v>1.0673626820277766</v>
      </c>
      <c r="AM80" s="11">
        <f>'OddsRatio_working_3-way'!AA80+'OddsRatio_working_3-way'!AG80</f>
        <v>-0.56028257330299813</v>
      </c>
      <c r="AN80" s="11">
        <f>'OddsRatio_working_3-way'!AB80+'OddsRatio_working_3-way'!AH80</f>
        <v>-0.50708010872477849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1.0673626820277766</v>
      </c>
      <c r="AS80" s="11">
        <f>IF(('OddsRatio_working_3-way'!X80=0),IF(Q80&gt;0,-Q80^(1/3),(-Q80)^(1/3)),'OddsRatio_working_3-way'!AM80-'OddsRatio_working_3-way'!R80/3)</f>
        <v>-0.56028257330299813</v>
      </c>
      <c r="AT80" s="11">
        <f>IF(('OddsRatio_working_3-way'!X80=0),IF(Q80&gt;0,-Q80^(1/3),(-Q80)^(1/3)),'OddsRatio_working_3-way'!AN80-'OddsRatio_working_3-way'!R80/3)</f>
        <v>-0.50708010872477849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3.72</v>
      </c>
      <c r="B81" s="4">
        <f>IF('True_Odds_Calculator_3-way'!B82="","",'True_Odds_Calculator_3-way'!B82)</f>
        <v>2.98</v>
      </c>
      <c r="C81" s="4">
        <f>IF('True_Odds_Calculator_3-way'!C82="","",'True_Odds_Calculator_3-way'!C82)</f>
        <v>2.27</v>
      </c>
      <c r="D81" s="9">
        <f t="shared" si="26"/>
        <v>0.25563745977459351</v>
      </c>
      <c r="E81" s="9">
        <f t="shared" si="27"/>
        <v>0.32055271793426382</v>
      </c>
      <c r="F81" s="9">
        <f t="shared" si="28"/>
        <v>0.42380982229114295</v>
      </c>
      <c r="G81" s="9">
        <f t="shared" si="29"/>
        <v>1.0705109448888352</v>
      </c>
      <c r="H81" s="9">
        <f t="shared" si="30"/>
        <v>3.911789770097633</v>
      </c>
      <c r="I81" s="9">
        <f t="shared" si="31"/>
        <v>3.1196116708798938</v>
      </c>
      <c r="J81" s="9">
        <f t="shared" si="32"/>
        <v>2.3595489000088206</v>
      </c>
      <c r="K81" s="11">
        <f t="shared" si="33"/>
        <v>0.26881720430107525</v>
      </c>
      <c r="L81" s="11">
        <f t="shared" si="34"/>
        <v>0.33557046979865773</v>
      </c>
      <c r="M81" s="11">
        <f t="shared" si="35"/>
        <v>0.44052863436123346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-0.27180206635492377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0.23724073998128775</v>
      </c>
      <c r="Q81" s="11">
        <f>2*'OddsRatio_working_3-way'!K81*'OddsRatio_working_3-way'!L81*'OddsRatio_working_3-way'!M81</f>
        <v>7.9477634834602268E-2</v>
      </c>
      <c r="R81" s="11">
        <f t="shared" si="36"/>
        <v>0</v>
      </c>
      <c r="S81" s="11">
        <f t="shared" si="37"/>
        <v>-0.87284376886044257</v>
      </c>
      <c r="T81" s="11">
        <f t="shared" si="38"/>
        <v>-0.2924099728175687</v>
      </c>
      <c r="U81" s="11">
        <f>'OddsRatio_working_3-way'!S81-'OddsRatio_working_3-way'!R81^2/3</f>
        <v>-0.87284376886044257</v>
      </c>
      <c r="V81" s="11">
        <f>'OddsRatio_working_3-way'!S81*'OddsRatio_working_3-way'!R81/3-2*'OddsRatio_working_3-way'!R81^3/27-'OddsRatio_working_3-way'!T81</f>
        <v>0.2924099728175687</v>
      </c>
      <c r="W81" s="11">
        <f>'OddsRatio_working_3-way'!V81^2+4*'OddsRatio_working_3-way'!U81^3/27</f>
        <v>-1.3012182030117919E-2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0.15693611298334839</v>
      </c>
      <c r="Y81" s="11">
        <f>IF('OddsRatio_working_3-way'!W81&gt;=0,IF('OddsRatio_working_3-way'!V81+SQRT('OddsRatio_working_3-way'!W81)&gt;0,0,PI()),ACOS('OddsRatio_working_3-way'!V81/(2*'OddsRatio_working_3-way'!X81)))</f>
        <v>0.37194827496164851</v>
      </c>
      <c r="Z81" s="11">
        <f>'OddsRatio_working_3-way'!X81^(1/3)*COS('OddsRatio_working_3-way'!Y81/3)</f>
        <v>0.53525547244441773</v>
      </c>
      <c r="AA81" s="11">
        <f>'OddsRatio_working_3-way'!X81^(1/3)*COS(('OddsRatio_working_3-way'!Y81+2*PI())/3)</f>
        <v>-0.32539560470320855</v>
      </c>
      <c r="AB81" s="11">
        <f>'OddsRatio_working_3-way'!X81^(1/3)*COS(('OddsRatio_working_3-way'!Y81+4*PI())/3)</f>
        <v>-0.20985986774120949</v>
      </c>
      <c r="AC81" s="11">
        <f>'OddsRatio_working_3-way'!X81^(1/3)*SIN('OddsRatio_working_3-way'!Y81/3)</f>
        <v>6.6704588836032169E-2</v>
      </c>
      <c r="AD81" s="11">
        <f>'OddsRatio_working_3-way'!X81^(1/3)*SIN(('OddsRatio_working_3-way'!Y81+2*PI())/3)</f>
        <v>0.43019254223349129</v>
      </c>
      <c r="AE81" s="11">
        <f>'OddsRatio_working_3-way'!X81^(1/3)*SIN(('OddsRatio_working_3-way'!Y81+4*PI())/3)</f>
        <v>-0.49689713106952327</v>
      </c>
      <c r="AF81" s="11">
        <f>-'OddsRatio_working_3-way'!U81/(3*'OddsRatio_working_3-way'!X81^(1/3))*COS(('OddsRatio_working_3-way'!Y81)/3)</f>
        <v>0.53525547244441762</v>
      </c>
      <c r="AG81" s="11">
        <f>-'OddsRatio_working_3-way'!U81/(3*'OddsRatio_working_3-way'!X81^(1/3))*COS(('OddsRatio_working_3-way'!Y81+2*PI())/3)</f>
        <v>-0.3253956047032085</v>
      </c>
      <c r="AH81" s="11">
        <f>-'OddsRatio_working_3-way'!U81/(3*'OddsRatio_working_3-way'!X81^(1/3))*COS(('OddsRatio_working_3-way'!Y81+4*PI())/3)</f>
        <v>-0.20985986774120943</v>
      </c>
      <c r="AI81" s="11">
        <f>'OddsRatio_working_3-way'!U81/(3*'OddsRatio_working_3-way'!X81^(1/3))*SIN(('OddsRatio_working_3-way'!Y81)/3)</f>
        <v>-6.6704588836032155E-2</v>
      </c>
      <c r="AJ81" s="11">
        <f>'OddsRatio_working_3-way'!U81/(3*'OddsRatio_working_3-way'!X81^(1/3))*SIN(('OddsRatio_working_3-way'!Y81+2*PI())/3)</f>
        <v>-0.43019254223349118</v>
      </c>
      <c r="AK81" s="11">
        <f>'OddsRatio_working_3-way'!U81/(3*'OddsRatio_working_3-way'!X81^(1/3))*SIN(('OddsRatio_working_3-way'!Y81+4*PI())/3)</f>
        <v>0.49689713106952316</v>
      </c>
      <c r="AL81" s="11">
        <f>'OddsRatio_working_3-way'!Z81+'OddsRatio_working_3-way'!AF81</f>
        <v>1.0705109448888352</v>
      </c>
      <c r="AM81" s="11">
        <f>'OddsRatio_working_3-way'!AA81+'OddsRatio_working_3-way'!AG81</f>
        <v>-0.65079120940641699</v>
      </c>
      <c r="AN81" s="11">
        <f>'OddsRatio_working_3-way'!AB81+'OddsRatio_working_3-way'!AH81</f>
        <v>-0.41971973548241892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1.0705109448888352</v>
      </c>
      <c r="AS81" s="11">
        <f>IF(('OddsRatio_working_3-way'!X81=0),IF(Q81&gt;0,-Q81^(1/3),(-Q81)^(1/3)),'OddsRatio_working_3-way'!AM81-'OddsRatio_working_3-way'!R81/3)</f>
        <v>-0.65079120940641699</v>
      </c>
      <c r="AT81" s="11">
        <f>IF(('OddsRatio_working_3-way'!X81=0),IF(Q81&gt;0,-Q81^(1/3),(-Q81)^(1/3)),'OddsRatio_working_3-way'!AN81-'OddsRatio_working_3-way'!R81/3)</f>
        <v>-0.41971973548241892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1.53</v>
      </c>
      <c r="B82" s="4">
        <f>IF('True_Odds_Calculator_3-way'!B83="","",'True_Odds_Calculator_3-way'!B83)</f>
        <v>3.89</v>
      </c>
      <c r="C82" s="4">
        <f>IF('True_Odds_Calculator_3-way'!C83="","",'True_Odds_Calculator_3-way'!C83)</f>
        <v>7.06</v>
      </c>
      <c r="D82" s="9">
        <f t="shared" si="26"/>
        <v>0.63107284353832049</v>
      </c>
      <c r="E82" s="9">
        <f t="shared" si="27"/>
        <v>0.23879219469796595</v>
      </c>
      <c r="F82" s="9">
        <f t="shared" si="28"/>
        <v>0.13013496176371359</v>
      </c>
      <c r="G82" s="9">
        <f t="shared" si="29"/>
        <v>1.1030247642302977</v>
      </c>
      <c r="H82" s="9">
        <f t="shared" si="30"/>
        <v>1.5846031250420574</v>
      </c>
      <c r="I82" s="9">
        <f t="shared" si="31"/>
        <v>4.1877415686255599</v>
      </c>
      <c r="J82" s="9">
        <f t="shared" si="32"/>
        <v>7.6843300712356051</v>
      </c>
      <c r="K82" s="11">
        <f t="shared" si="33"/>
        <v>0.65359477124183007</v>
      </c>
      <c r="L82" s="11">
        <f t="shared" si="34"/>
        <v>0.25706940874035988</v>
      </c>
      <c r="M82" s="11">
        <f t="shared" si="35"/>
        <v>0.14164305949008499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-0.22090248597527373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0.2256122123033765</v>
      </c>
      <c r="Q82" s="11">
        <f>2*'OddsRatio_working_3-way'!K82*'OddsRatio_working_3-way'!L82*'OddsRatio_working_3-way'!M82</f>
        <v>4.7597513144172245E-2</v>
      </c>
      <c r="R82" s="11">
        <f t="shared" si="36"/>
        <v>0</v>
      </c>
      <c r="S82" s="11">
        <f t="shared" si="37"/>
        <v>-1.0213203862659559</v>
      </c>
      <c r="T82" s="11">
        <f t="shared" si="38"/>
        <v>-0.21546843592108772</v>
      </c>
      <c r="U82" s="11">
        <f>'OddsRatio_working_3-way'!S82-'OddsRatio_working_3-way'!R82^2/3</f>
        <v>-1.0213203862659559</v>
      </c>
      <c r="V82" s="11">
        <f>'OddsRatio_working_3-way'!S82*'OddsRatio_working_3-way'!R82/3-2*'OddsRatio_working_3-way'!R82^3/27-'OddsRatio_working_3-way'!T82</f>
        <v>0.21546843592108772</v>
      </c>
      <c r="W82" s="11">
        <f>'OddsRatio_working_3-way'!V82^2+4*'OddsRatio_working_3-way'!U82^3/27</f>
        <v>-0.11140069042248407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0.19863744441869713</v>
      </c>
      <c r="Y82" s="11">
        <f>IF('OddsRatio_working_3-way'!W82&gt;=0,IF('OddsRatio_working_3-way'!V82+SQRT('OddsRatio_working_3-way'!W82)&gt;0,0,PI()),ACOS('OddsRatio_working_3-way'!V82/(2*'OddsRatio_working_3-way'!X82)))</f>
        <v>0.99754544897402742</v>
      </c>
      <c r="Z82" s="11">
        <f>'OddsRatio_working_3-way'!X82^(1/3)*COS('OddsRatio_working_3-way'!Y82/3)</f>
        <v>0.55151238211514886</v>
      </c>
      <c r="AA82" s="11">
        <f>'OddsRatio_working_3-way'!X82^(1/3)*COS(('OddsRatio_working_3-way'!Y82+2*PI())/3)</f>
        <v>-0.44069759230888123</v>
      </c>
      <c r="AB82" s="11">
        <f>'OddsRatio_working_3-way'!X82^(1/3)*COS(('OddsRatio_working_3-way'!Y82+4*PI())/3)</f>
        <v>-0.11081478980626773</v>
      </c>
      <c r="AC82" s="11">
        <f>'OddsRatio_working_3-way'!X82^(1/3)*SIN('OddsRatio_working_3-way'!Y82/3)</f>
        <v>0.19045792482591212</v>
      </c>
      <c r="AD82" s="11">
        <f>'OddsRatio_working_3-way'!X82^(1/3)*SIN(('OddsRatio_working_3-way'!Y82+2*PI())/3)</f>
        <v>0.38239477100043329</v>
      </c>
      <c r="AE82" s="11">
        <f>'OddsRatio_working_3-way'!X82^(1/3)*SIN(('OddsRatio_working_3-way'!Y82+4*PI())/3)</f>
        <v>-0.57285269582634535</v>
      </c>
      <c r="AF82" s="11">
        <f>-'OddsRatio_working_3-way'!U82/(3*'OddsRatio_working_3-way'!X82^(1/3))*COS(('OddsRatio_working_3-way'!Y82)/3)</f>
        <v>0.55151238211514875</v>
      </c>
      <c r="AG82" s="11">
        <f>-'OddsRatio_working_3-way'!U82/(3*'OddsRatio_working_3-way'!X82^(1/3))*COS(('OddsRatio_working_3-way'!Y82+2*PI())/3)</f>
        <v>-0.44069759230888117</v>
      </c>
      <c r="AH82" s="11">
        <f>-'OddsRatio_working_3-way'!U82/(3*'OddsRatio_working_3-way'!X82^(1/3))*COS(('OddsRatio_working_3-way'!Y82+4*PI())/3)</f>
        <v>-0.1108147898062677</v>
      </c>
      <c r="AI82" s="11">
        <f>'OddsRatio_working_3-way'!U82/(3*'OddsRatio_working_3-way'!X82^(1/3))*SIN(('OddsRatio_working_3-way'!Y82)/3)</f>
        <v>-0.19045792482591206</v>
      </c>
      <c r="AJ82" s="11">
        <f>'OddsRatio_working_3-way'!U82/(3*'OddsRatio_working_3-way'!X82^(1/3))*SIN(('OddsRatio_working_3-way'!Y82+2*PI())/3)</f>
        <v>-0.38239477100043323</v>
      </c>
      <c r="AK82" s="11">
        <f>'OddsRatio_working_3-way'!U82/(3*'OddsRatio_working_3-way'!X82^(1/3))*SIN(('OddsRatio_working_3-way'!Y82+4*PI())/3)</f>
        <v>0.57285269582634535</v>
      </c>
      <c r="AL82" s="11">
        <f>'OddsRatio_working_3-way'!Z82+'OddsRatio_working_3-way'!AF82</f>
        <v>1.1030247642302977</v>
      </c>
      <c r="AM82" s="11">
        <f>'OddsRatio_working_3-way'!AA82+'OddsRatio_working_3-way'!AG82</f>
        <v>-0.88139518461776234</v>
      </c>
      <c r="AN82" s="11">
        <f>'OddsRatio_working_3-way'!AB82+'OddsRatio_working_3-way'!AH82</f>
        <v>-0.22162957961253543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1.1030247642302977</v>
      </c>
      <c r="AS82" s="11">
        <f>IF(('OddsRatio_working_3-way'!X82=0),IF(Q82&gt;0,-Q82^(1/3),(-Q82)^(1/3)),'OddsRatio_working_3-way'!AM82-'OddsRatio_working_3-way'!R82/3)</f>
        <v>-0.88139518461776234</v>
      </c>
      <c r="AT82" s="11">
        <f>IF(('OddsRatio_working_3-way'!X82=0),IF(Q82&gt;0,-Q82^(1/3),(-Q82)^(1/3)),'OddsRatio_working_3-way'!AN82-'OddsRatio_working_3-way'!R82/3)</f>
        <v>-0.22162957961253543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2.98</v>
      </c>
      <c r="B83" s="4">
        <f>IF('True_Odds_Calculator_3-way'!B84="","",'True_Odds_Calculator_3-way'!B84)</f>
        <v>3.01</v>
      </c>
      <c r="C83" s="4">
        <f>IF('True_Odds_Calculator_3-way'!C84="","",'True_Odds_Calculator_3-way'!C84)</f>
        <v>2.58</v>
      </c>
      <c r="D83" s="9">
        <f t="shared" si="26"/>
        <v>0.31749085897579871</v>
      </c>
      <c r="E83" s="9">
        <f t="shared" si="27"/>
        <v>0.31424127499592275</v>
      </c>
      <c r="F83" s="9">
        <f t="shared" si="28"/>
        <v>0.36826786602827871</v>
      </c>
      <c r="G83" s="9">
        <f t="shared" si="29"/>
        <v>1.0857055459418272</v>
      </c>
      <c r="H83" s="9">
        <f t="shared" si="30"/>
        <v>3.1496969809648179</v>
      </c>
      <c r="I83" s="9">
        <f t="shared" si="31"/>
        <v>3.1822681473430725</v>
      </c>
      <c r="J83" s="9">
        <f t="shared" si="32"/>
        <v>2.7154147625880873</v>
      </c>
      <c r="K83" s="11">
        <f t="shared" si="33"/>
        <v>0.33557046979865773</v>
      </c>
      <c r="L83" s="11">
        <f t="shared" si="34"/>
        <v>0.33222591362126247</v>
      </c>
      <c r="M83" s="11">
        <f t="shared" si="35"/>
        <v>0.38759689922480617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-0.27171641067416419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0.24068705307611882</v>
      </c>
      <c r="Q83" s="11">
        <f>2*'OddsRatio_working_3-way'!K83*'OddsRatio_working_3-way'!L83*'OddsRatio_working_3-way'!M83</f>
        <v>8.6422640242771562E-2</v>
      </c>
      <c r="R83" s="11">
        <f t="shared" si="36"/>
        <v>0</v>
      </c>
      <c r="S83" s="11">
        <f t="shared" si="37"/>
        <v>-0.88580241612548372</v>
      </c>
      <c r="T83" s="11">
        <f t="shared" si="38"/>
        <v>-0.31806190884218444</v>
      </c>
      <c r="U83" s="11">
        <f>'OddsRatio_working_3-way'!S83-'OddsRatio_working_3-way'!R83^2/3</f>
        <v>-0.88580241612548372</v>
      </c>
      <c r="V83" s="11">
        <f>'OddsRatio_working_3-way'!S83*'OddsRatio_working_3-way'!R83/3-2*'OddsRatio_working_3-way'!R83^3/27-'OddsRatio_working_3-way'!T83</f>
        <v>0.31806190884218444</v>
      </c>
      <c r="W83" s="11">
        <f>'OddsRatio_working_3-way'!V83^2+4*'OddsRatio_working_3-way'!U83^3/27</f>
        <v>-1.8056965296657929E-3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0.16044397338790872</v>
      </c>
      <c r="Y83" s="11">
        <f>IF('OddsRatio_working_3-way'!W83&gt;=0,IF('OddsRatio_working_3-way'!V83+SQRT('OddsRatio_working_3-way'!W83)&gt;0,0,PI()),ACOS('OddsRatio_working_3-way'!V83/(2*'OddsRatio_working_3-way'!X83)))</f>
        <v>0.13281482014399271</v>
      </c>
      <c r="Z83" s="11">
        <f>'OddsRatio_working_3-way'!X83^(1/3)*COS('OddsRatio_working_3-way'!Y83/3)</f>
        <v>0.54285277297091361</v>
      </c>
      <c r="AA83" s="11">
        <f>'OddsRatio_working_3-way'!X83^(1/3)*COS(('OddsRatio_working_3-way'!Y83+2*PI())/3)</f>
        <v>-0.29225315267018254</v>
      </c>
      <c r="AB83" s="11">
        <f>'OddsRatio_working_3-way'!X83^(1/3)*COS(('OddsRatio_working_3-way'!Y83+4*PI())/3)</f>
        <v>-0.25059962030073119</v>
      </c>
      <c r="AC83" s="11">
        <f>'OddsRatio_working_3-way'!X83^(1/3)*SIN('OddsRatio_working_3-way'!Y83/3)</f>
        <v>2.4048678126201584E-2</v>
      </c>
      <c r="AD83" s="11">
        <f>'OddsRatio_working_3-way'!X83^(1/3)*SIN(('OddsRatio_working_3-way'!Y83+2*PI())/3)</f>
        <v>0.45809995284453692</v>
      </c>
      <c r="AE83" s="11">
        <f>'OddsRatio_working_3-way'!X83^(1/3)*SIN(('OddsRatio_working_3-way'!Y83+4*PI())/3)</f>
        <v>-0.48214863097073846</v>
      </c>
      <c r="AF83" s="11">
        <f>-'OddsRatio_working_3-way'!U83/(3*'OddsRatio_working_3-way'!X83^(1/3))*COS(('OddsRatio_working_3-way'!Y83)/3)</f>
        <v>0.5428527729709135</v>
      </c>
      <c r="AG83" s="11">
        <f>-'OddsRatio_working_3-way'!U83/(3*'OddsRatio_working_3-way'!X83^(1/3))*COS(('OddsRatio_working_3-way'!Y83+2*PI())/3)</f>
        <v>-0.29225315267018248</v>
      </c>
      <c r="AH83" s="11">
        <f>-'OddsRatio_working_3-way'!U83/(3*'OddsRatio_working_3-way'!X83^(1/3))*COS(('OddsRatio_working_3-way'!Y83+4*PI())/3)</f>
        <v>-0.25059962030073113</v>
      </c>
      <c r="AI83" s="11">
        <f>'OddsRatio_working_3-way'!U83/(3*'OddsRatio_working_3-way'!X83^(1/3))*SIN(('OddsRatio_working_3-way'!Y83)/3)</f>
        <v>-2.4048678126201577E-2</v>
      </c>
      <c r="AJ83" s="11">
        <f>'OddsRatio_working_3-way'!U83/(3*'OddsRatio_working_3-way'!X83^(1/3))*SIN(('OddsRatio_working_3-way'!Y83+2*PI())/3)</f>
        <v>-0.45809995284453681</v>
      </c>
      <c r="AK83" s="11">
        <f>'OddsRatio_working_3-way'!U83/(3*'OddsRatio_working_3-way'!X83^(1/3))*SIN(('OddsRatio_working_3-way'!Y83+4*PI())/3)</f>
        <v>0.48214863097073835</v>
      </c>
      <c r="AL83" s="11">
        <f>'OddsRatio_working_3-way'!Z83+'OddsRatio_working_3-way'!AF83</f>
        <v>1.0857055459418272</v>
      </c>
      <c r="AM83" s="11">
        <f>'OddsRatio_working_3-way'!AA83+'OddsRatio_working_3-way'!AG83</f>
        <v>-0.58450630534036496</v>
      </c>
      <c r="AN83" s="11">
        <f>'OddsRatio_working_3-way'!AB83+'OddsRatio_working_3-way'!AH83</f>
        <v>-0.50119924060146226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1.0857055459418272</v>
      </c>
      <c r="AS83" s="11">
        <f>IF(('OddsRatio_working_3-way'!X83=0),IF(Q83&gt;0,-Q83^(1/3),(-Q83)^(1/3)),'OddsRatio_working_3-way'!AM83-'OddsRatio_working_3-way'!R83/3)</f>
        <v>-0.58450630534036496</v>
      </c>
      <c r="AT83" s="11">
        <f>IF(('OddsRatio_working_3-way'!X83=0),IF(Q83&gt;0,-Q83^(1/3),(-Q83)^(1/3)),'OddsRatio_working_3-way'!AN83-'OddsRatio_working_3-way'!R83/3)</f>
        <v>-0.50119924060146226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1.61</v>
      </c>
      <c r="B84" s="4">
        <f>IF('True_Odds_Calculator_3-way'!B85="","",'True_Odds_Calculator_3-way'!B85)</f>
        <v>3.71</v>
      </c>
      <c r="C84" s="4">
        <f>IF('True_Odds_Calculator_3-way'!C85="","",'True_Odds_Calculator_3-way'!C85)</f>
        <v>5.88</v>
      </c>
      <c r="D84" s="9">
        <f t="shared" si="26"/>
        <v>0.59557723715696398</v>
      </c>
      <c r="E84" s="9">
        <f t="shared" si="27"/>
        <v>0.24895850851025161</v>
      </c>
      <c r="F84" s="9">
        <f t="shared" si="28"/>
        <v>0.15546425433278441</v>
      </c>
      <c r="G84" s="9">
        <f t="shared" si="29"/>
        <v>1.113185821159121</v>
      </c>
      <c r="H84" s="9">
        <f t="shared" si="30"/>
        <v>1.6790433509070641</v>
      </c>
      <c r="I84" s="9">
        <f t="shared" si="31"/>
        <v>4.0167335753412177</v>
      </c>
      <c r="J84" s="9">
        <f t="shared" si="32"/>
        <v>6.4323468072565113</v>
      </c>
      <c r="K84" s="11">
        <f t="shared" si="33"/>
        <v>0.6211180124223602</v>
      </c>
      <c r="L84" s="11">
        <f t="shared" si="34"/>
        <v>0.26954177897574122</v>
      </c>
      <c r="M84" s="11">
        <f t="shared" si="35"/>
        <v>0.17006802721088435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-0.2296898669397277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0.23347304132347552</v>
      </c>
      <c r="Q84" s="11">
        <f>2*'OddsRatio_working_3-way'!K84*'OddsRatio_working_3-way'!L84*'OddsRatio_working_3-way'!M84</f>
        <v>5.6944644225237928E-2</v>
      </c>
      <c r="R84" s="11">
        <f t="shared" si="36"/>
        <v>0</v>
      </c>
      <c r="S84" s="11">
        <f t="shared" si="37"/>
        <v>-1.0164707935711441</v>
      </c>
      <c r="T84" s="11">
        <f t="shared" si="38"/>
        <v>-0.24791970574905953</v>
      </c>
      <c r="U84" s="11">
        <f>'OddsRatio_working_3-way'!S84-'OddsRatio_working_3-way'!R84^2/3</f>
        <v>-1.0164707935711441</v>
      </c>
      <c r="V84" s="11">
        <f>'OddsRatio_working_3-way'!S84*'OddsRatio_working_3-way'!R84/3-2*'OddsRatio_working_3-way'!R84^3/27-'OddsRatio_working_3-way'!T84</f>
        <v>0.24791970574905953</v>
      </c>
      <c r="W84" s="11">
        <f>'OddsRatio_working_3-way'!V84^2+4*'OddsRatio_working_3-way'!U84^3/27</f>
        <v>-9.4125554338169465E-2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0.19722432332047035</v>
      </c>
      <c r="Y84" s="11">
        <f>IF('OddsRatio_working_3-way'!W84&gt;=0,IF('OddsRatio_working_3-way'!V84+SQRT('OddsRatio_working_3-way'!W84)&gt;0,0,PI()),ACOS('OddsRatio_working_3-way'!V84/(2*'OddsRatio_working_3-way'!X84)))</f>
        <v>0.89114465477413907</v>
      </c>
      <c r="Z84" s="11">
        <f>'OddsRatio_working_3-way'!X84^(1/3)*COS('OddsRatio_working_3-way'!Y84/3)</f>
        <v>0.55659291057956051</v>
      </c>
      <c r="AA84" s="11">
        <f>'OddsRatio_working_3-way'!X84^(1/3)*COS(('OddsRatio_working_3-way'!Y84+2*PI())/3)</f>
        <v>-0.4258462682758225</v>
      </c>
      <c r="AB84" s="11">
        <f>'OddsRatio_working_3-way'!X84^(1/3)*COS(('OddsRatio_working_3-way'!Y84+4*PI())/3)</f>
        <v>-0.1307466423037382</v>
      </c>
      <c r="AC84" s="11">
        <f>'OddsRatio_working_3-way'!X84^(1/3)*SIN('OddsRatio_working_3-way'!Y84/3)</f>
        <v>0.17037584849274084</v>
      </c>
      <c r="AD84" s="11">
        <f>'OddsRatio_working_3-way'!X84^(1/3)*SIN(('OddsRatio_working_3-way'!Y84+2*PI())/3)</f>
        <v>0.39683567588184943</v>
      </c>
      <c r="AE84" s="11">
        <f>'OddsRatio_working_3-way'!X84^(1/3)*SIN(('OddsRatio_working_3-way'!Y84+4*PI())/3)</f>
        <v>-0.56721152437459021</v>
      </c>
      <c r="AF84" s="11">
        <f>-'OddsRatio_working_3-way'!U84/(3*'OddsRatio_working_3-way'!X84^(1/3))*COS(('OddsRatio_working_3-way'!Y84)/3)</f>
        <v>0.55659291057956051</v>
      </c>
      <c r="AG84" s="11">
        <f>-'OddsRatio_working_3-way'!U84/(3*'OddsRatio_working_3-way'!X84^(1/3))*COS(('OddsRatio_working_3-way'!Y84+2*PI())/3)</f>
        <v>-0.4258462682758225</v>
      </c>
      <c r="AH84" s="11">
        <f>-'OddsRatio_working_3-way'!U84/(3*'OddsRatio_working_3-way'!X84^(1/3))*COS(('OddsRatio_working_3-way'!Y84+4*PI())/3)</f>
        <v>-0.1307466423037382</v>
      </c>
      <c r="AI84" s="11">
        <f>'OddsRatio_working_3-way'!U84/(3*'OddsRatio_working_3-way'!X84^(1/3))*SIN(('OddsRatio_working_3-way'!Y84)/3)</f>
        <v>-0.17037584849274084</v>
      </c>
      <c r="AJ84" s="11">
        <f>'OddsRatio_working_3-way'!U84/(3*'OddsRatio_working_3-way'!X84^(1/3))*SIN(('OddsRatio_working_3-way'!Y84+2*PI())/3)</f>
        <v>-0.39683567588184943</v>
      </c>
      <c r="AK84" s="11">
        <f>'OddsRatio_working_3-way'!U84/(3*'OddsRatio_working_3-way'!X84^(1/3))*SIN(('OddsRatio_working_3-way'!Y84+4*PI())/3)</f>
        <v>0.56721152437459021</v>
      </c>
      <c r="AL84" s="11">
        <f>'OddsRatio_working_3-way'!Z84+'OddsRatio_working_3-way'!AF84</f>
        <v>1.113185821159121</v>
      </c>
      <c r="AM84" s="11">
        <f>'OddsRatio_working_3-way'!AA84+'OddsRatio_working_3-way'!AG84</f>
        <v>-0.85169253655164501</v>
      </c>
      <c r="AN84" s="11">
        <f>'OddsRatio_working_3-way'!AB84+'OddsRatio_working_3-way'!AH84</f>
        <v>-0.2614932846074764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1.113185821159121</v>
      </c>
      <c r="AS84" s="11">
        <f>IF(('OddsRatio_working_3-way'!X84=0),IF(Q84&gt;0,-Q84^(1/3),(-Q84)^(1/3)),'OddsRatio_working_3-way'!AM84-'OddsRatio_working_3-way'!R84/3)</f>
        <v>-0.85169253655164501</v>
      </c>
      <c r="AT84" s="11">
        <f>IF(('OddsRatio_working_3-way'!X84=0),IF(Q84&gt;0,-Q84^(1/3),(-Q84)^(1/3)),'OddsRatio_working_3-way'!AN84-'OddsRatio_working_3-way'!R84/3)</f>
        <v>-0.2614932846074764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1.77</v>
      </c>
      <c r="B85" s="4">
        <f>IF('True_Odds_Calculator_3-way'!B86="","",'True_Odds_Calculator_3-way'!B86)</f>
        <v>4.07</v>
      </c>
      <c r="C85" s="4">
        <f>IF('True_Odds_Calculator_3-way'!C86="","",'True_Odds_Calculator_3-way'!C86)</f>
        <v>4.68</v>
      </c>
      <c r="D85" s="9">
        <f t="shared" si="26"/>
        <v>0.55490360528080263</v>
      </c>
      <c r="E85" s="9">
        <f t="shared" si="27"/>
        <v>0.23820628038079109</v>
      </c>
      <c r="F85" s="9">
        <f t="shared" si="28"/>
        <v>0.20689011433840618</v>
      </c>
      <c r="G85" s="9">
        <f t="shared" si="29"/>
        <v>1.0417075332869268</v>
      </c>
      <c r="H85" s="9">
        <f t="shared" si="30"/>
        <v>1.8021148006309338</v>
      </c>
      <c r="I85" s="9">
        <f t="shared" si="31"/>
        <v>4.1980421271908659</v>
      </c>
      <c r="J85" s="9">
        <f t="shared" si="32"/>
        <v>4.8334837224958909</v>
      </c>
      <c r="K85" s="11">
        <f t="shared" si="33"/>
        <v>0.56497175141242939</v>
      </c>
      <c r="L85" s="11">
        <f t="shared" si="34"/>
        <v>0.24570024570024568</v>
      </c>
      <c r="M85" s="11">
        <f t="shared" si="35"/>
        <v>0.21367521367521369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-0.25802595294120723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0.22305107050869766</v>
      </c>
      <c r="Q85" s="11">
        <f>2*'OddsRatio_working_3-way'!K85*'OddsRatio_working_3-way'!L85*'OddsRatio_working_3-way'!M85</f>
        <v>5.9322093220398303E-2</v>
      </c>
      <c r="R85" s="11">
        <f t="shared" si="36"/>
        <v>0</v>
      </c>
      <c r="S85" s="11">
        <f t="shared" si="37"/>
        <v>-0.8644520753287217</v>
      </c>
      <c r="T85" s="11">
        <f t="shared" si="38"/>
        <v>-0.22990746684274507</v>
      </c>
      <c r="U85" s="11">
        <f>'OddsRatio_working_3-way'!S85-'OddsRatio_working_3-way'!R85^2/3</f>
        <v>-0.8644520753287217</v>
      </c>
      <c r="V85" s="11">
        <f>'OddsRatio_working_3-way'!S85*'OddsRatio_working_3-way'!R85/3-2*'OddsRatio_working_3-way'!R85^3/27-'OddsRatio_working_3-way'!T85</f>
        <v>0.22990746684274507</v>
      </c>
      <c r="W85" s="11">
        <f>'OddsRatio_working_3-way'!V85^2+4*'OddsRatio_working_3-way'!U85^3/27</f>
        <v>-4.2844110926789178E-2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0.15467833901102401</v>
      </c>
      <c r="Y85" s="11">
        <f>IF('OddsRatio_working_3-way'!W85&gt;=0,IF('OddsRatio_working_3-way'!V85+SQRT('OddsRatio_working_3-way'!W85)&gt;0,0,PI()),ACOS('OddsRatio_working_3-way'!V85/(2*'OddsRatio_working_3-way'!X85)))</f>
        <v>0.73298682377432089</v>
      </c>
      <c r="Z85" s="11">
        <f>'OddsRatio_working_3-way'!X85^(1/3)*COS('OddsRatio_working_3-way'!Y85/3)</f>
        <v>0.52085376664346339</v>
      </c>
      <c r="AA85" s="11">
        <f>'OddsRatio_working_3-way'!X85^(1/3)*COS(('OddsRatio_working_3-way'!Y85+2*PI())/3)</f>
        <v>-0.37288369352977507</v>
      </c>
      <c r="AB85" s="11">
        <f>'OddsRatio_working_3-way'!X85^(1/3)*COS(('OddsRatio_working_3-way'!Y85+4*PI())/3)</f>
        <v>-0.14797007311368843</v>
      </c>
      <c r="AC85" s="11">
        <f>'OddsRatio_working_3-way'!X85^(1/3)*SIN('OddsRatio_working_3-way'!Y85/3)</f>
        <v>0.12985393929164094</v>
      </c>
      <c r="AD85" s="11">
        <f>'OddsRatio_working_3-way'!X85^(1/3)*SIN(('OddsRatio_working_3-way'!Y85+2*PI())/3)</f>
        <v>0.38614562392423069</v>
      </c>
      <c r="AE85" s="11">
        <f>'OddsRatio_working_3-way'!X85^(1/3)*SIN(('OddsRatio_working_3-way'!Y85+4*PI())/3)</f>
        <v>-0.51599956321587159</v>
      </c>
      <c r="AF85" s="11">
        <f>-'OddsRatio_working_3-way'!U85/(3*'OddsRatio_working_3-way'!X85^(1/3))*COS(('OddsRatio_working_3-way'!Y85)/3)</f>
        <v>0.52085376664346339</v>
      </c>
      <c r="AG85" s="11">
        <f>-'OddsRatio_working_3-way'!U85/(3*'OddsRatio_working_3-way'!X85^(1/3))*COS(('OddsRatio_working_3-way'!Y85+2*PI())/3)</f>
        <v>-0.37288369352977507</v>
      </c>
      <c r="AH85" s="11">
        <f>-'OddsRatio_working_3-way'!U85/(3*'OddsRatio_working_3-way'!X85^(1/3))*COS(('OddsRatio_working_3-way'!Y85+4*PI())/3)</f>
        <v>-0.14797007311368843</v>
      </c>
      <c r="AI85" s="11">
        <f>'OddsRatio_working_3-way'!U85/(3*'OddsRatio_working_3-way'!X85^(1/3))*SIN(('OddsRatio_working_3-way'!Y85)/3)</f>
        <v>-0.12985393929164094</v>
      </c>
      <c r="AJ85" s="11">
        <f>'OddsRatio_working_3-way'!U85/(3*'OddsRatio_working_3-way'!X85^(1/3))*SIN(('OddsRatio_working_3-way'!Y85+2*PI())/3)</f>
        <v>-0.38614562392423069</v>
      </c>
      <c r="AK85" s="11">
        <f>'OddsRatio_working_3-way'!U85/(3*'OddsRatio_working_3-way'!X85^(1/3))*SIN(('OddsRatio_working_3-way'!Y85+4*PI())/3)</f>
        <v>0.51599956321587159</v>
      </c>
      <c r="AL85" s="11">
        <f>'OddsRatio_working_3-way'!Z85+'OddsRatio_working_3-way'!AF85</f>
        <v>1.0417075332869268</v>
      </c>
      <c r="AM85" s="11">
        <f>'OddsRatio_working_3-way'!AA85+'OddsRatio_working_3-way'!AG85</f>
        <v>-0.74576738705955015</v>
      </c>
      <c r="AN85" s="11">
        <f>'OddsRatio_working_3-way'!AB85+'OddsRatio_working_3-way'!AH85</f>
        <v>-0.29594014622737685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1.0417075332869268</v>
      </c>
      <c r="AS85" s="11">
        <f>IF(('OddsRatio_working_3-way'!X85=0),IF(Q85&gt;0,-Q85^(1/3),(-Q85)^(1/3)),'OddsRatio_working_3-way'!AM85-'OddsRatio_working_3-way'!R85/3)</f>
        <v>-0.74576738705955015</v>
      </c>
      <c r="AT85" s="11">
        <f>IF(('OddsRatio_working_3-way'!X85=0),IF(Q85&gt;0,-Q85^(1/3),(-Q85)^(1/3)),'OddsRatio_working_3-way'!AN85-'OddsRatio_working_3-way'!R85/3)</f>
        <v>-0.29594014622737685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2.77</v>
      </c>
      <c r="B86" s="4">
        <f>IF('True_Odds_Calculator_3-way'!B87="","",'True_Odds_Calculator_3-way'!B87)</f>
        <v>3.58</v>
      </c>
      <c r="C86" s="4">
        <f>IF('True_Odds_Calculator_3-way'!C87="","",'True_Odds_Calculator_3-way'!C87)</f>
        <v>2.63</v>
      </c>
      <c r="D86" s="9">
        <f t="shared" si="26"/>
        <v>0.35390012230723411</v>
      </c>
      <c r="E86" s="9">
        <f t="shared" si="27"/>
        <v>0.2731400361060462</v>
      </c>
      <c r="F86" s="9">
        <f t="shared" si="28"/>
        <v>0.37295984158671935</v>
      </c>
      <c r="G86" s="9">
        <f t="shared" si="29"/>
        <v>1.0314440614138687</v>
      </c>
      <c r="H86" s="9">
        <f t="shared" si="30"/>
        <v>2.8256559887025472</v>
      </c>
      <c r="I86" s="9">
        <f t="shared" si="31"/>
        <v>3.6611256784477817</v>
      </c>
      <c r="J86" s="9">
        <f t="shared" si="32"/>
        <v>2.6812538201046059</v>
      </c>
      <c r="K86" s="11">
        <f t="shared" si="33"/>
        <v>0.36101083032490977</v>
      </c>
      <c r="L86" s="11">
        <f t="shared" si="34"/>
        <v>0.27932960893854747</v>
      </c>
      <c r="M86" s="11">
        <f t="shared" si="35"/>
        <v>0.38022813688212931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-0.28540529920679125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0.22928869355980205</v>
      </c>
      <c r="Q86" s="11">
        <f>2*'OddsRatio_working_3-way'!K86*'OddsRatio_working_3-way'!L86*'OddsRatio_working_3-way'!M86</f>
        <v>7.668518179257594E-2</v>
      </c>
      <c r="R86" s="11">
        <f t="shared" si="36"/>
        <v>0</v>
      </c>
      <c r="S86" s="11">
        <f t="shared" si="37"/>
        <v>-0.80337924417328443</v>
      </c>
      <c r="T86" s="11">
        <f t="shared" si="38"/>
        <v>-0.26868871042584763</v>
      </c>
      <c r="U86" s="11">
        <f>'OddsRatio_working_3-way'!S86-'OddsRatio_working_3-way'!R86^2/3</f>
        <v>-0.80337924417328443</v>
      </c>
      <c r="V86" s="11">
        <f>'OddsRatio_working_3-way'!S86*'OddsRatio_working_3-way'!R86/3-2*'OddsRatio_working_3-way'!R86^3/27-'OddsRatio_working_3-way'!T86</f>
        <v>0.26868871042584763</v>
      </c>
      <c r="W86" s="11">
        <f>'OddsRatio_working_3-way'!V86^2+4*'OddsRatio_working_3-way'!U86^3/27</f>
        <v>-4.6235018823050505E-3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0.13857951236799945</v>
      </c>
      <c r="Y86" s="11">
        <f>IF('OddsRatio_working_3-way'!W86&gt;=0,IF('OddsRatio_working_3-way'!V86+SQRT('OddsRatio_working_3-way'!W86)&gt;0,0,PI()),ACOS('OddsRatio_working_3-way'!V86/(2*'OddsRatio_working_3-way'!X86)))</f>
        <v>0.24786348142739745</v>
      </c>
      <c r="Z86" s="11">
        <f>'OddsRatio_working_3-way'!X86^(1/3)*COS('OddsRatio_working_3-way'!Y86/3)</f>
        <v>0.51572203070693434</v>
      </c>
      <c r="AA86" s="11">
        <f>'OddsRatio_working_3-way'!X86^(1/3)*COS(('OddsRatio_working_3-way'!Y86+2*PI())/3)</f>
        <v>-0.2948461654269503</v>
      </c>
      <c r="AB86" s="11">
        <f>'OddsRatio_working_3-way'!X86^(1/3)*COS(('OddsRatio_working_3-way'!Y86+4*PI())/3)</f>
        <v>-0.22087586527998412</v>
      </c>
      <c r="AC86" s="11">
        <f>'OddsRatio_working_3-way'!X86^(1/3)*SIN('OddsRatio_working_3-way'!Y86/3)</f>
        <v>4.2706772701888378E-2</v>
      </c>
      <c r="AD86" s="11">
        <f>'OddsRatio_working_3-way'!X86^(1/3)*SIN(('OddsRatio_working_3-way'!Y86+2*PI())/3)</f>
        <v>0.42527499353255926</v>
      </c>
      <c r="AE86" s="11">
        <f>'OddsRatio_working_3-way'!X86^(1/3)*SIN(('OddsRatio_working_3-way'!Y86+4*PI())/3)</f>
        <v>-0.46798176623444759</v>
      </c>
      <c r="AF86" s="11">
        <f>-'OddsRatio_working_3-way'!U86/(3*'OddsRatio_working_3-way'!X86^(1/3))*COS(('OddsRatio_working_3-way'!Y86)/3)</f>
        <v>0.51572203070693423</v>
      </c>
      <c r="AG86" s="11">
        <f>-'OddsRatio_working_3-way'!U86/(3*'OddsRatio_working_3-way'!X86^(1/3))*COS(('OddsRatio_working_3-way'!Y86+2*PI())/3)</f>
        <v>-0.29484616542695025</v>
      </c>
      <c r="AH86" s="11">
        <f>-'OddsRatio_working_3-way'!U86/(3*'OddsRatio_working_3-way'!X86^(1/3))*COS(('OddsRatio_working_3-way'!Y86+4*PI())/3)</f>
        <v>-0.2208758652799841</v>
      </c>
      <c r="AI86" s="11">
        <f>'OddsRatio_working_3-way'!U86/(3*'OddsRatio_working_3-way'!X86^(1/3))*SIN(('OddsRatio_working_3-way'!Y86)/3)</f>
        <v>-4.2706772701888364E-2</v>
      </c>
      <c r="AJ86" s="11">
        <f>'OddsRatio_working_3-way'!U86/(3*'OddsRatio_working_3-way'!X86^(1/3))*SIN(('OddsRatio_working_3-way'!Y86+2*PI())/3)</f>
        <v>-0.42527499353255915</v>
      </c>
      <c r="AK86" s="11">
        <f>'OddsRatio_working_3-way'!U86/(3*'OddsRatio_working_3-way'!X86^(1/3))*SIN(('OddsRatio_working_3-way'!Y86+4*PI())/3)</f>
        <v>0.46798176623444748</v>
      </c>
      <c r="AL86" s="11">
        <f>'OddsRatio_working_3-way'!Z86+'OddsRatio_working_3-way'!AF86</f>
        <v>1.0314440614138687</v>
      </c>
      <c r="AM86" s="11">
        <f>'OddsRatio_working_3-way'!AA86+'OddsRatio_working_3-way'!AG86</f>
        <v>-0.5896923308539006</v>
      </c>
      <c r="AN86" s="11">
        <f>'OddsRatio_working_3-way'!AB86+'OddsRatio_working_3-way'!AH86</f>
        <v>-0.44175173055996819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1.0314440614138687</v>
      </c>
      <c r="AS86" s="11">
        <f>IF(('OddsRatio_working_3-way'!X86=0),IF(Q86&gt;0,-Q86^(1/3),(-Q86)^(1/3)),'OddsRatio_working_3-way'!AM86-'OddsRatio_working_3-way'!R86/3)</f>
        <v>-0.5896923308539006</v>
      </c>
      <c r="AT86" s="11">
        <f>IF(('OddsRatio_working_3-way'!X86=0),IF(Q86&gt;0,-Q86^(1/3),(-Q86)^(1/3)),'OddsRatio_working_3-way'!AN86-'OddsRatio_working_3-way'!R86/3)</f>
        <v>-0.44175173055996819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1.52</v>
      </c>
      <c r="B87" s="4">
        <f>IF('True_Odds_Calculator_3-way'!B88="","",'True_Odds_Calculator_3-way'!B88)</f>
        <v>4.33</v>
      </c>
      <c r="C87" s="4">
        <f>IF('True_Odds_Calculator_3-way'!C88="","",'True_Odds_Calculator_3-way'!C88)</f>
        <v>7.46</v>
      </c>
      <c r="D87" s="9">
        <f t="shared" si="26"/>
        <v>0.647848017115641</v>
      </c>
      <c r="E87" s="9">
        <f t="shared" si="27"/>
        <v>0.22316691885267897</v>
      </c>
      <c r="F87" s="9">
        <f t="shared" si="28"/>
        <v>0.12898506403168009</v>
      </c>
      <c r="G87" s="9">
        <f t="shared" si="29"/>
        <v>1.045330592684067</v>
      </c>
      <c r="H87" s="9">
        <f t="shared" si="30"/>
        <v>1.5435719081957147</v>
      </c>
      <c r="I87" s="9">
        <f t="shared" si="31"/>
        <v>4.4809508736379442</v>
      </c>
      <c r="J87" s="9">
        <f t="shared" si="32"/>
        <v>7.7528356287390725</v>
      </c>
      <c r="K87" s="11">
        <f t="shared" si="33"/>
        <v>0.65789473684210531</v>
      </c>
      <c r="L87" s="11">
        <f t="shared" si="34"/>
        <v>0.23094688221709006</v>
      </c>
      <c r="M87" s="11">
        <f t="shared" si="35"/>
        <v>0.13404825737265416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-0.22782940888743042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0.20998503912605818</v>
      </c>
      <c r="Q87" s="11">
        <f>2*'OddsRatio_working_3-way'!K87*'OddsRatio_working_3-way'!L87*'OddsRatio_working_3-way'!M87</f>
        <v>4.073424619322176E-2</v>
      </c>
      <c r="R87" s="11">
        <f t="shared" si="36"/>
        <v>0</v>
      </c>
      <c r="S87" s="11">
        <f t="shared" si="37"/>
        <v>-0.92167661827104563</v>
      </c>
      <c r="T87" s="11">
        <f t="shared" si="38"/>
        <v>-0.1787927484521912</v>
      </c>
      <c r="U87" s="11">
        <f>'OddsRatio_working_3-way'!S87-'OddsRatio_working_3-way'!R87^2/3</f>
        <v>-0.92167661827104563</v>
      </c>
      <c r="V87" s="11">
        <f>'OddsRatio_working_3-way'!S87*'OddsRatio_working_3-way'!R87/3-2*'OddsRatio_working_3-way'!R87^3/27-'OddsRatio_working_3-way'!T87</f>
        <v>0.1787927484521912</v>
      </c>
      <c r="W87" s="11">
        <f>'OddsRatio_working_3-way'!V87^2+4*'OddsRatio_working_3-way'!U87^3/27</f>
        <v>-8.402619492634214E-2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0.17028875610667213</v>
      </c>
      <c r="Y87" s="11">
        <f>IF('OddsRatio_working_3-way'!W87&gt;=0,IF('OddsRatio_working_3-way'!V87+SQRT('OddsRatio_working_3-way'!W87)&gt;0,0,PI()),ACOS('OddsRatio_working_3-way'!V87/(2*'OddsRatio_working_3-way'!X87)))</f>
        <v>1.0181172487407699</v>
      </c>
      <c r="Z87" s="11">
        <f>'OddsRatio_working_3-way'!X87^(1/3)*COS('OddsRatio_working_3-way'!Y87/3)</f>
        <v>0.52266529634203351</v>
      </c>
      <c r="AA87" s="11">
        <f>'OddsRatio_working_3-way'!X87^(1/3)*COS(('OddsRatio_working_3-way'!Y87+2*PI())/3)</f>
        <v>-0.42112906730339938</v>
      </c>
      <c r="AB87" s="11">
        <f>'OddsRatio_working_3-way'!X87^(1/3)*COS(('OddsRatio_working_3-way'!Y87+4*PI())/3)</f>
        <v>-0.10153622903863403</v>
      </c>
      <c r="AC87" s="11">
        <f>'OddsRatio_working_3-way'!X87^(1/3)*SIN('OddsRatio_working_3-way'!Y87/3)</f>
        <v>0.18451701120323871</v>
      </c>
      <c r="AD87" s="11">
        <f>'OddsRatio_working_3-way'!X87^(1/3)*SIN(('OddsRatio_working_3-way'!Y87+2*PI())/3)</f>
        <v>0.36038291870710348</v>
      </c>
      <c r="AE87" s="11">
        <f>'OddsRatio_working_3-way'!X87^(1/3)*SIN(('OddsRatio_working_3-way'!Y87+4*PI())/3)</f>
        <v>-0.54489992991034231</v>
      </c>
      <c r="AF87" s="11">
        <f>-'OddsRatio_working_3-way'!U87/(3*'OddsRatio_working_3-way'!X87^(1/3))*COS(('OddsRatio_working_3-way'!Y87)/3)</f>
        <v>0.52266529634203351</v>
      </c>
      <c r="AG87" s="11">
        <f>-'OddsRatio_working_3-way'!U87/(3*'OddsRatio_working_3-way'!X87^(1/3))*COS(('OddsRatio_working_3-way'!Y87+2*PI())/3)</f>
        <v>-0.42112906730339938</v>
      </c>
      <c r="AH87" s="11">
        <f>-'OddsRatio_working_3-way'!U87/(3*'OddsRatio_working_3-way'!X87^(1/3))*COS(('OddsRatio_working_3-way'!Y87+4*PI())/3)</f>
        <v>-0.10153622903863403</v>
      </c>
      <c r="AI87" s="11">
        <f>'OddsRatio_working_3-way'!U87/(3*'OddsRatio_working_3-way'!X87^(1/3))*SIN(('OddsRatio_working_3-way'!Y87)/3)</f>
        <v>-0.18451701120323871</v>
      </c>
      <c r="AJ87" s="11">
        <f>'OddsRatio_working_3-way'!U87/(3*'OddsRatio_working_3-way'!X87^(1/3))*SIN(('OddsRatio_working_3-way'!Y87+2*PI())/3)</f>
        <v>-0.36038291870710348</v>
      </c>
      <c r="AK87" s="11">
        <f>'OddsRatio_working_3-way'!U87/(3*'OddsRatio_working_3-way'!X87^(1/3))*SIN(('OddsRatio_working_3-way'!Y87+4*PI())/3)</f>
        <v>0.54489992991034231</v>
      </c>
      <c r="AL87" s="11">
        <f>'OddsRatio_working_3-way'!Z87+'OddsRatio_working_3-way'!AF87</f>
        <v>1.045330592684067</v>
      </c>
      <c r="AM87" s="11">
        <f>'OddsRatio_working_3-way'!AA87+'OddsRatio_working_3-way'!AG87</f>
        <v>-0.84225813460679877</v>
      </c>
      <c r="AN87" s="11">
        <f>'OddsRatio_working_3-way'!AB87+'OddsRatio_working_3-way'!AH87</f>
        <v>-0.20307245807726806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1.045330592684067</v>
      </c>
      <c r="AS87" s="11">
        <f>IF(('OddsRatio_working_3-way'!X87=0),IF(Q87&gt;0,-Q87^(1/3),(-Q87)^(1/3)),'OddsRatio_working_3-way'!AM87-'OddsRatio_working_3-way'!R87/3)</f>
        <v>-0.84225813460679877</v>
      </c>
      <c r="AT87" s="11">
        <f>IF(('OddsRatio_working_3-way'!X87=0),IF(Q87&gt;0,-Q87^(1/3),(-Q87)^(1/3)),'OddsRatio_working_3-way'!AN87-'OddsRatio_working_3-way'!R87/3)</f>
        <v>-0.20307245807726806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2.89</v>
      </c>
      <c r="B88" s="4">
        <f>IF('True_Odds_Calculator_3-way'!B89="","",'True_Odds_Calculator_3-way'!B89)</f>
        <v>2.95</v>
      </c>
      <c r="C88" s="4">
        <f>IF('True_Odds_Calculator_3-way'!C89="","",'True_Odds_Calculator_3-way'!C89)</f>
        <v>2.92</v>
      </c>
      <c r="D88" s="9">
        <f t="shared" si="26"/>
        <v>0.33681786439638445</v>
      </c>
      <c r="E88" s="9">
        <f t="shared" si="27"/>
        <v>0.32987291754137232</v>
      </c>
      <c r="F88" s="9">
        <f t="shared" si="28"/>
        <v>0.33330921806224334</v>
      </c>
      <c r="G88" s="9">
        <f t="shared" si="29"/>
        <v>1.0417797151784873</v>
      </c>
      <c r="H88" s="9">
        <f t="shared" si="30"/>
        <v>2.9689636616873414</v>
      </c>
      <c r="I88" s="9">
        <f t="shared" si="31"/>
        <v>3.0314704445980505</v>
      </c>
      <c r="J88" s="9">
        <f t="shared" si="32"/>
        <v>3.0002170531426962</v>
      </c>
      <c r="K88" s="11">
        <f t="shared" si="33"/>
        <v>0.34602076124567471</v>
      </c>
      <c r="L88" s="11">
        <f t="shared" si="34"/>
        <v>0.33898305084745761</v>
      </c>
      <c r="M88" s="11">
        <f t="shared" si="35"/>
        <v>0.34246575342465752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-0.28424637449456625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0.23137678021535707</v>
      </c>
      <c r="Q88" s="11">
        <f>2*'OddsRatio_working_3-way'!K88*'OddsRatio_working_3-way'!L88*'OddsRatio_working_3-way'!M88</f>
        <v>8.0339159796998988E-2</v>
      </c>
      <c r="R88" s="11">
        <f t="shared" si="36"/>
        <v>0</v>
      </c>
      <c r="S88" s="11">
        <f t="shared" si="37"/>
        <v>-0.81400081400081381</v>
      </c>
      <c r="T88" s="11">
        <f t="shared" si="38"/>
        <v>-0.28263917152806034</v>
      </c>
      <c r="U88" s="11">
        <f>'OddsRatio_working_3-way'!S88-'OddsRatio_working_3-way'!R88^2/3</f>
        <v>-0.81400081400081381</v>
      </c>
      <c r="V88" s="11">
        <f>'OddsRatio_working_3-way'!S88*'OddsRatio_working_3-way'!R88/3-2*'OddsRatio_working_3-way'!R88^3/27-'OddsRatio_working_3-way'!T88</f>
        <v>0.28263917152806034</v>
      </c>
      <c r="W88" s="11">
        <f>'OddsRatio_working_3-way'!V88^2+4*'OddsRatio_working_3-way'!U88^3/27</f>
        <v>-1.9507912400976157E-5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0.14133683984940842</v>
      </c>
      <c r="Y88" s="11">
        <f>IF('OddsRatio_working_3-way'!W88&gt;=0,IF('OddsRatio_working_3-way'!V88+SQRT('OddsRatio_working_3-way'!W88)&gt;0,0,PI()),ACOS('OddsRatio_working_3-way'!V88/(2*'OddsRatio_working_3-way'!X88)))</f>
        <v>1.5625635852735131E-2</v>
      </c>
      <c r="Z88" s="11">
        <f>'OddsRatio_working_3-way'!X88^(1/3)*COS('OddsRatio_working_3-way'!Y88/3)</f>
        <v>0.52088985758924367</v>
      </c>
      <c r="AA88" s="11">
        <f>'OddsRatio_working_3-way'!X88^(1/3)*COS(('OddsRatio_working_3-way'!Y88+2*PI())/3)</f>
        <v>-0.2627945448688892</v>
      </c>
      <c r="AB88" s="11">
        <f>'OddsRatio_working_3-way'!X88^(1/3)*COS(('OddsRatio_working_3-way'!Y88+4*PI())/3)</f>
        <v>-0.25809531272035424</v>
      </c>
      <c r="AC88" s="11">
        <f>'OddsRatio_working_3-way'!X88^(1/3)*SIN('OddsRatio_working_3-way'!Y88/3)</f>
        <v>2.7131029459411767E-3</v>
      </c>
      <c r="AD88" s="11">
        <f>'OddsRatio_working_3-way'!X88^(1/3)*SIN(('OddsRatio_working_3-way'!Y88+2*PI())/3)</f>
        <v>0.44974729777297306</v>
      </c>
      <c r="AE88" s="11">
        <f>'OddsRatio_working_3-way'!X88^(1/3)*SIN(('OddsRatio_working_3-way'!Y88+4*PI())/3)</f>
        <v>-0.45246040071891419</v>
      </c>
      <c r="AF88" s="11">
        <f>-'OddsRatio_working_3-way'!U88/(3*'OddsRatio_working_3-way'!X88^(1/3))*COS(('OddsRatio_working_3-way'!Y88)/3)</f>
        <v>0.52088985758924367</v>
      </c>
      <c r="AG88" s="11">
        <f>-'OddsRatio_working_3-way'!U88/(3*'OddsRatio_working_3-way'!X88^(1/3))*COS(('OddsRatio_working_3-way'!Y88+2*PI())/3)</f>
        <v>-0.2627945448688892</v>
      </c>
      <c r="AH88" s="11">
        <f>-'OddsRatio_working_3-way'!U88/(3*'OddsRatio_working_3-way'!X88^(1/3))*COS(('OddsRatio_working_3-way'!Y88+4*PI())/3)</f>
        <v>-0.25809531272035424</v>
      </c>
      <c r="AI88" s="11">
        <f>'OddsRatio_working_3-way'!U88/(3*'OddsRatio_working_3-way'!X88^(1/3))*SIN(('OddsRatio_working_3-way'!Y88)/3)</f>
        <v>-2.7131029459411767E-3</v>
      </c>
      <c r="AJ88" s="11">
        <f>'OddsRatio_working_3-way'!U88/(3*'OddsRatio_working_3-way'!X88^(1/3))*SIN(('OddsRatio_working_3-way'!Y88+2*PI())/3)</f>
        <v>-0.44974729777297306</v>
      </c>
      <c r="AK88" s="11">
        <f>'OddsRatio_working_3-way'!U88/(3*'OddsRatio_working_3-way'!X88^(1/3))*SIN(('OddsRatio_working_3-way'!Y88+4*PI())/3)</f>
        <v>0.45246040071891419</v>
      </c>
      <c r="AL88" s="11">
        <f>'OddsRatio_working_3-way'!Z88+'OddsRatio_working_3-way'!AF88</f>
        <v>1.0417797151784873</v>
      </c>
      <c r="AM88" s="11">
        <f>'OddsRatio_working_3-way'!AA88+'OddsRatio_working_3-way'!AG88</f>
        <v>-0.5255890897377784</v>
      </c>
      <c r="AN88" s="11">
        <f>'OddsRatio_working_3-way'!AB88+'OddsRatio_working_3-way'!AH88</f>
        <v>-0.51619062544070848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1.0417797151784873</v>
      </c>
      <c r="AS88" s="11">
        <f>IF(('OddsRatio_working_3-way'!X88=0),IF(Q88&gt;0,-Q88^(1/3),(-Q88)^(1/3)),'OddsRatio_working_3-way'!AM88-'OddsRatio_working_3-way'!R88/3)</f>
        <v>-0.5255890897377784</v>
      </c>
      <c r="AT88" s="11">
        <f>IF(('OddsRatio_working_3-way'!X88=0),IF(Q88&gt;0,-Q88^(1/3),(-Q88)^(1/3)),'OddsRatio_working_3-way'!AN88-'OddsRatio_working_3-way'!R88/3)</f>
        <v>-0.51619062544070848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1.96</v>
      </c>
      <c r="B89" s="4">
        <f>IF('True_Odds_Calculator_3-way'!B90="","",'True_Odds_Calculator_3-way'!B90)</f>
        <v>3.23</v>
      </c>
      <c r="C89" s="4">
        <f>IF('True_Odds_Calculator_3-way'!C90="","",'True_Odds_Calculator_3-way'!C90)</f>
        <v>4.8</v>
      </c>
      <c r="D89" s="9">
        <f t="shared" si="26"/>
        <v>0.49894480532023899</v>
      </c>
      <c r="E89" s="9">
        <f t="shared" si="27"/>
        <v>0.30005323673482071</v>
      </c>
      <c r="F89" s="9">
        <f t="shared" si="28"/>
        <v>0.20100195794494016</v>
      </c>
      <c r="G89" s="9">
        <f t="shared" si="29"/>
        <v>1.0460726094203767</v>
      </c>
      <c r="H89" s="9">
        <f t="shared" si="30"/>
        <v>2.0042297050435618</v>
      </c>
      <c r="I89" s="9">
        <f t="shared" si="31"/>
        <v>3.3327419190074399</v>
      </c>
      <c r="J89" s="9">
        <f t="shared" si="32"/>
        <v>4.9750759157974311</v>
      </c>
      <c r="K89" s="11">
        <f t="shared" si="33"/>
        <v>0.51020408163265307</v>
      </c>
      <c r="L89" s="11">
        <f t="shared" si="34"/>
        <v>0.30959752321981426</v>
      </c>
      <c r="M89" s="11">
        <f t="shared" si="35"/>
        <v>0.20833333333333334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-0.26770708283313327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0.23002622101472173</v>
      </c>
      <c r="Q89" s="11">
        <f>2*'OddsRatio_working_3-way'!K89*'OddsRatio_working_3-way'!L89*'OddsRatio_working_3-way'!M89</f>
        <v>6.5815800004212222E-2</v>
      </c>
      <c r="R89" s="11">
        <f t="shared" si="36"/>
        <v>0</v>
      </c>
      <c r="S89" s="11">
        <f t="shared" si="37"/>
        <v>-0.85924592872315331</v>
      </c>
      <c r="T89" s="11">
        <f t="shared" si="38"/>
        <v>-0.24585005113681066</v>
      </c>
      <c r="U89" s="11">
        <f>'OddsRatio_working_3-way'!S89-'OddsRatio_working_3-way'!R89^2/3</f>
        <v>-0.85924592872315331</v>
      </c>
      <c r="V89" s="11">
        <f>'OddsRatio_working_3-way'!S89*'OddsRatio_working_3-way'!R89/3-2*'OddsRatio_working_3-way'!R89^3/27-'OddsRatio_working_3-way'!T89</f>
        <v>0.24585005113681066</v>
      </c>
      <c r="W89" s="11">
        <f>'OddsRatio_working_3-way'!V89^2+4*'OddsRatio_working_3-way'!U89^3/27</f>
        <v>-3.3540616544287673E-2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0.15328312381689324</v>
      </c>
      <c r="Y89" s="11">
        <f>IF('OddsRatio_working_3-way'!W89&gt;=0,IF('OddsRatio_working_3-way'!V89+SQRT('OddsRatio_working_3-way'!W89)&gt;0,0,PI()),ACOS('OddsRatio_working_3-way'!V89/(2*'OddsRatio_working_3-way'!X89)))</f>
        <v>0.64024813218224486</v>
      </c>
      <c r="Z89" s="11">
        <f>'OddsRatio_working_3-way'!X89^(1/3)*COS('OddsRatio_working_3-way'!Y89/3)</f>
        <v>0.52303630471018847</v>
      </c>
      <c r="AA89" s="11">
        <f>'OddsRatio_working_3-way'!X89^(1/3)*COS(('OddsRatio_working_3-way'!Y89+2*PI())/3)</f>
        <v>-0.3596825560211972</v>
      </c>
      <c r="AB89" s="11">
        <f>'OddsRatio_working_3-way'!X89^(1/3)*COS(('OddsRatio_working_3-way'!Y89+4*PI())/3)</f>
        <v>-0.16335374868899133</v>
      </c>
      <c r="AC89" s="11">
        <f>'OddsRatio_working_3-way'!X89^(1/3)*SIN('OddsRatio_working_3-way'!Y89/3)</f>
        <v>0.11335048976292733</v>
      </c>
      <c r="AD89" s="11">
        <f>'OddsRatio_working_3-way'!X89^(1/3)*SIN(('OddsRatio_working_3-way'!Y89+2*PI())/3)</f>
        <v>0.39628748209909798</v>
      </c>
      <c r="AE89" s="11">
        <f>'OddsRatio_working_3-way'!X89^(1/3)*SIN(('OddsRatio_working_3-way'!Y89+4*PI())/3)</f>
        <v>-0.5096379718620252</v>
      </c>
      <c r="AF89" s="11">
        <f>-'OddsRatio_working_3-way'!U89/(3*'OddsRatio_working_3-way'!X89^(1/3))*COS(('OddsRatio_working_3-way'!Y89)/3)</f>
        <v>0.52303630471018825</v>
      </c>
      <c r="AG89" s="11">
        <f>-'OddsRatio_working_3-way'!U89/(3*'OddsRatio_working_3-way'!X89^(1/3))*COS(('OddsRatio_working_3-way'!Y89+2*PI())/3)</f>
        <v>-0.35968255602119709</v>
      </c>
      <c r="AH89" s="11">
        <f>-'OddsRatio_working_3-way'!U89/(3*'OddsRatio_working_3-way'!X89^(1/3))*COS(('OddsRatio_working_3-way'!Y89+4*PI())/3)</f>
        <v>-0.16335374868899127</v>
      </c>
      <c r="AI89" s="11">
        <f>'OddsRatio_working_3-way'!U89/(3*'OddsRatio_working_3-way'!X89^(1/3))*SIN(('OddsRatio_working_3-way'!Y89)/3)</f>
        <v>-0.11335048976292728</v>
      </c>
      <c r="AJ89" s="11">
        <f>'OddsRatio_working_3-way'!U89/(3*'OddsRatio_working_3-way'!X89^(1/3))*SIN(('OddsRatio_working_3-way'!Y89+2*PI())/3)</f>
        <v>-0.39628748209909781</v>
      </c>
      <c r="AK89" s="11">
        <f>'OddsRatio_working_3-way'!U89/(3*'OddsRatio_working_3-way'!X89^(1/3))*SIN(('OddsRatio_working_3-way'!Y89+4*PI())/3)</f>
        <v>0.50963797186202497</v>
      </c>
      <c r="AL89" s="11">
        <f>'OddsRatio_working_3-way'!Z89+'OddsRatio_working_3-way'!AF89</f>
        <v>1.0460726094203767</v>
      </c>
      <c r="AM89" s="11">
        <f>'OddsRatio_working_3-way'!AA89+'OddsRatio_working_3-way'!AG89</f>
        <v>-0.71936511204239428</v>
      </c>
      <c r="AN89" s="11">
        <f>'OddsRatio_working_3-way'!AB89+'OddsRatio_working_3-way'!AH89</f>
        <v>-0.3267074973779826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1.0460726094203767</v>
      </c>
      <c r="AS89" s="11">
        <f>IF(('OddsRatio_working_3-way'!X89=0),IF(Q89&gt;0,-Q89^(1/3),(-Q89)^(1/3)),'OddsRatio_working_3-way'!AM89-'OddsRatio_working_3-way'!R89/3)</f>
        <v>-0.71936511204239428</v>
      </c>
      <c r="AT89" s="11">
        <f>IF(('OddsRatio_working_3-way'!X89=0),IF(Q89&gt;0,-Q89^(1/3),(-Q89)^(1/3)),'OddsRatio_working_3-way'!AN89-'OddsRatio_working_3-way'!R89/3)</f>
        <v>-0.3267074973779826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1.56</v>
      </c>
      <c r="B90" s="4">
        <f>IF('True_Odds_Calculator_3-way'!B91="","",'True_Odds_Calculator_3-way'!B91)</f>
        <v>4</v>
      </c>
      <c r="C90" s="4">
        <f>IF('True_Odds_Calculator_3-way'!C91="","",'True_Odds_Calculator_3-way'!C91)</f>
        <v>7.07</v>
      </c>
      <c r="D90" s="9">
        <f t="shared" si="26"/>
        <v>0.62695719525447735</v>
      </c>
      <c r="E90" s="9">
        <f t="shared" si="27"/>
        <v>0.23880437498903809</v>
      </c>
      <c r="F90" s="9">
        <f t="shared" si="28"/>
        <v>0.13423842975648456</v>
      </c>
      <c r="G90" s="9">
        <f t="shared" si="29"/>
        <v>1.0625093238568226</v>
      </c>
      <c r="H90" s="9">
        <f t="shared" si="30"/>
        <v>1.5950052213598207</v>
      </c>
      <c r="I90" s="9">
        <f t="shared" si="31"/>
        <v>4.1875279715704679</v>
      </c>
      <c r="J90" s="9">
        <f t="shared" si="32"/>
        <v>7.4494315958109132</v>
      </c>
      <c r="K90" s="11">
        <f t="shared" si="33"/>
        <v>0.64102564102564097</v>
      </c>
      <c r="L90" s="11">
        <f t="shared" si="34"/>
        <v>0.25</v>
      </c>
      <c r="M90" s="11">
        <f t="shared" si="35"/>
        <v>0.14144271570014144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-0.2311500380807312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0.21828419105646824</v>
      </c>
      <c r="Q90" s="11">
        <f>2*'OddsRatio_working_3-way'!K90*'OddsRatio_working_3-way'!L90*'OddsRatio_working_3-way'!M90</f>
        <v>4.5334203750045328E-2</v>
      </c>
      <c r="R90" s="11">
        <f t="shared" si="36"/>
        <v>0</v>
      </c>
      <c r="S90" s="11">
        <f t="shared" si="37"/>
        <v>-0.94433984466933352</v>
      </c>
      <c r="T90" s="11">
        <f t="shared" si="38"/>
        <v>-0.19612457833215652</v>
      </c>
      <c r="U90" s="11">
        <f>'OddsRatio_working_3-way'!S90-'OddsRatio_working_3-way'!R90^2/3</f>
        <v>-0.94433984466933352</v>
      </c>
      <c r="V90" s="11">
        <f>'OddsRatio_working_3-way'!S90*'OddsRatio_working_3-way'!R90/3-2*'OddsRatio_working_3-way'!R90^3/27-'OddsRatio_working_3-way'!T90</f>
        <v>0.19612457833215652</v>
      </c>
      <c r="W90" s="11">
        <f>'OddsRatio_working_3-way'!V90^2+4*'OddsRatio_working_3-way'!U90^3/27</f>
        <v>-8.6296817118795652E-2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0.17660808825246499</v>
      </c>
      <c r="Y90" s="11">
        <f>IF('OddsRatio_working_3-way'!W90&gt;=0,IF('OddsRatio_working_3-way'!V90+SQRT('OddsRatio_working_3-way'!W90)&gt;0,0,PI()),ACOS('OddsRatio_working_3-way'!V90/(2*'OddsRatio_working_3-way'!X90)))</f>
        <v>0.98212838286433746</v>
      </c>
      <c r="Z90" s="11">
        <f>'OddsRatio_working_3-way'!X90^(1/3)*COS('OddsRatio_working_3-way'!Y90/3)</f>
        <v>0.53125466192841131</v>
      </c>
      <c r="AA90" s="11">
        <f>'OddsRatio_working_3-way'!X90^(1/3)*COS(('OddsRatio_working_3-way'!Y90+2*PI())/3)</f>
        <v>-0.42186856848436383</v>
      </c>
      <c r="AB90" s="11">
        <f>'OddsRatio_working_3-way'!X90^(1/3)*COS(('OddsRatio_working_3-way'!Y90+4*PI())/3)</f>
        <v>-0.10938609344404757</v>
      </c>
      <c r="AC90" s="11">
        <f>'OddsRatio_working_3-way'!X90^(1/3)*SIN('OddsRatio_working_3-way'!Y90/3)</f>
        <v>0.18041184108156721</v>
      </c>
      <c r="AD90" s="11">
        <f>'OddsRatio_working_3-way'!X90^(1/3)*SIN(('OddsRatio_working_3-way'!Y90+2*PI())/3)</f>
        <v>0.36987411256813424</v>
      </c>
      <c r="AE90" s="11">
        <f>'OddsRatio_working_3-way'!X90^(1/3)*SIN(('OddsRatio_working_3-way'!Y90+4*PI())/3)</f>
        <v>-0.55028595364970134</v>
      </c>
      <c r="AF90" s="11">
        <f>-'OddsRatio_working_3-way'!U90/(3*'OddsRatio_working_3-way'!X90^(1/3))*COS(('OddsRatio_working_3-way'!Y90)/3)</f>
        <v>0.5312546619284112</v>
      </c>
      <c r="AG90" s="11">
        <f>-'OddsRatio_working_3-way'!U90/(3*'OddsRatio_working_3-way'!X90^(1/3))*COS(('OddsRatio_working_3-way'!Y90+2*PI())/3)</f>
        <v>-0.42186856848436372</v>
      </c>
      <c r="AH90" s="11">
        <f>-'OddsRatio_working_3-way'!U90/(3*'OddsRatio_working_3-way'!X90^(1/3))*COS(('OddsRatio_working_3-way'!Y90+4*PI())/3)</f>
        <v>-0.10938609344404755</v>
      </c>
      <c r="AI90" s="11">
        <f>'OddsRatio_working_3-way'!U90/(3*'OddsRatio_working_3-way'!X90^(1/3))*SIN(('OddsRatio_working_3-way'!Y90)/3)</f>
        <v>-0.18041184108156716</v>
      </c>
      <c r="AJ90" s="11">
        <f>'OddsRatio_working_3-way'!U90/(3*'OddsRatio_working_3-way'!X90^(1/3))*SIN(('OddsRatio_working_3-way'!Y90+2*PI())/3)</f>
        <v>-0.36987411256813418</v>
      </c>
      <c r="AK90" s="11">
        <f>'OddsRatio_working_3-way'!U90/(3*'OddsRatio_working_3-way'!X90^(1/3))*SIN(('OddsRatio_working_3-way'!Y90+4*PI())/3)</f>
        <v>0.55028595364970123</v>
      </c>
      <c r="AL90" s="11">
        <f>'OddsRatio_working_3-way'!Z90+'OddsRatio_working_3-way'!AF90</f>
        <v>1.0625093238568226</v>
      </c>
      <c r="AM90" s="11">
        <f>'OddsRatio_working_3-way'!AA90+'OddsRatio_working_3-way'!AG90</f>
        <v>-0.84373713696872754</v>
      </c>
      <c r="AN90" s="11">
        <f>'OddsRatio_working_3-way'!AB90+'OddsRatio_working_3-way'!AH90</f>
        <v>-0.21877218688809513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1.0625093238568226</v>
      </c>
      <c r="AS90" s="11">
        <f>IF(('OddsRatio_working_3-way'!X90=0),IF(Q90&gt;0,-Q90^(1/3),(-Q90)^(1/3)),'OddsRatio_working_3-way'!AM90-'OddsRatio_working_3-way'!R90/3)</f>
        <v>-0.84373713696872754</v>
      </c>
      <c r="AT90" s="11">
        <f>IF(('OddsRatio_working_3-way'!X90=0),IF(Q90&gt;0,-Q90^(1/3),(-Q90)^(1/3)),'OddsRatio_working_3-way'!AN90-'OddsRatio_working_3-way'!R90/3)</f>
        <v>-0.21877218688809513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2.2200000000000002</v>
      </c>
      <c r="B91" s="4">
        <f>IF('True_Odds_Calculator_3-way'!B92="","",'True_Odds_Calculator_3-way'!B92)</f>
        <v>3.22</v>
      </c>
      <c r="C91" s="4">
        <f>IF('True_Odds_Calculator_3-way'!C92="","",'True_Odds_Calculator_3-way'!C92)</f>
        <v>3.74</v>
      </c>
      <c r="D91" s="9">
        <f t="shared" si="26"/>
        <v>0.43971657905127798</v>
      </c>
      <c r="E91" s="9">
        <f t="shared" si="27"/>
        <v>0.30133079942781249</v>
      </c>
      <c r="F91" s="9">
        <f t="shared" si="28"/>
        <v>0.25895262152090942</v>
      </c>
      <c r="G91" s="9">
        <f t="shared" si="29"/>
        <v>1.0444198094293775</v>
      </c>
      <c r="H91" s="9">
        <f t="shared" si="30"/>
        <v>2.2741921675038412</v>
      </c>
      <c r="I91" s="9">
        <f t="shared" si="31"/>
        <v>3.3186119769332185</v>
      </c>
      <c r="J91" s="9">
        <f t="shared" si="32"/>
        <v>3.8617102778364956</v>
      </c>
      <c r="K91" s="11">
        <f t="shared" si="33"/>
        <v>0.4504504504504504</v>
      </c>
      <c r="L91" s="11">
        <f t="shared" si="34"/>
        <v>0.3105590062111801</v>
      </c>
      <c r="M91" s="11">
        <f t="shared" si="35"/>
        <v>0.26737967914438499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-0.27757664330554355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0.2311575201600776</v>
      </c>
      <c r="Q91" s="11">
        <f>2*'OddsRatio_working_3-way'!K91*'OddsRatio_working_3-way'!L91*'OddsRatio_working_3-way'!M91</f>
        <v>7.4808258951481438E-2</v>
      </c>
      <c r="R91" s="11">
        <f t="shared" si="36"/>
        <v>0</v>
      </c>
      <c r="S91" s="11">
        <f t="shared" si="37"/>
        <v>-0.83277006814161258</v>
      </c>
      <c r="T91" s="11">
        <f t="shared" si="38"/>
        <v>-0.26950487642123389</v>
      </c>
      <c r="U91" s="11">
        <f>'OddsRatio_working_3-way'!S91-'OddsRatio_working_3-way'!R91^2/3</f>
        <v>-0.83277006814161258</v>
      </c>
      <c r="V91" s="11">
        <f>'OddsRatio_working_3-way'!S91*'OddsRatio_working_3-way'!R91/3-2*'OddsRatio_working_3-way'!R91^3/27-'OddsRatio_working_3-way'!T91</f>
        <v>0.26950487642123389</v>
      </c>
      <c r="W91" s="11">
        <f>'OddsRatio_working_3-way'!V91^2+4*'OddsRatio_working_3-way'!U91^3/27</f>
        <v>-1.2927273814030291E-2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0.1462533352003082</v>
      </c>
      <c r="Y91" s="11">
        <f>IF('OddsRatio_working_3-way'!W91&gt;=0,IF('OddsRatio_working_3-way'!V91+SQRT('OddsRatio_working_3-way'!W91)&gt;0,0,PI()),ACOS('OddsRatio_working_3-way'!V91/(2*'OddsRatio_working_3-way'!X91)))</f>
        <v>0.39922328965100085</v>
      </c>
      <c r="Z91" s="11">
        <f>'OddsRatio_working_3-way'!X91^(1/3)*COS('OddsRatio_working_3-way'!Y91/3)</f>
        <v>0.52220990471468876</v>
      </c>
      <c r="AA91" s="11">
        <f>'OddsRatio_working_3-way'!X91^(1/3)*COS(('OddsRatio_working_3-way'!Y91+2*PI())/3)</f>
        <v>-0.32164525792982962</v>
      </c>
      <c r="AB91" s="11">
        <f>'OddsRatio_working_3-way'!X91^(1/3)*COS(('OddsRatio_working_3-way'!Y91+4*PI())/3)</f>
        <v>-0.20056464678485925</v>
      </c>
      <c r="AC91" s="11">
        <f>'OddsRatio_working_3-way'!X91^(1/3)*SIN('OddsRatio_working_3-way'!Y91/3)</f>
        <v>6.9905923438193199E-2</v>
      </c>
      <c r="AD91" s="11">
        <f>'OddsRatio_working_3-way'!X91^(1/3)*SIN(('OddsRatio_working_3-way'!Y91+2*PI())/3)</f>
        <v>0.41729408187167499</v>
      </c>
      <c r="AE91" s="11">
        <f>'OddsRatio_working_3-way'!X91^(1/3)*SIN(('OddsRatio_working_3-way'!Y91+4*PI())/3)</f>
        <v>-0.48720000530986807</v>
      </c>
      <c r="AF91" s="11">
        <f>-'OddsRatio_working_3-way'!U91/(3*'OddsRatio_working_3-way'!X91^(1/3))*COS(('OddsRatio_working_3-way'!Y91)/3)</f>
        <v>0.52220990471468876</v>
      </c>
      <c r="AG91" s="11">
        <f>-'OddsRatio_working_3-way'!U91/(3*'OddsRatio_working_3-way'!X91^(1/3))*COS(('OddsRatio_working_3-way'!Y91+2*PI())/3)</f>
        <v>-0.32164525792982962</v>
      </c>
      <c r="AH91" s="11">
        <f>-'OddsRatio_working_3-way'!U91/(3*'OddsRatio_working_3-way'!X91^(1/3))*COS(('OddsRatio_working_3-way'!Y91+4*PI())/3)</f>
        <v>-0.20056464678485925</v>
      </c>
      <c r="AI91" s="11">
        <f>'OddsRatio_working_3-way'!U91/(3*'OddsRatio_working_3-way'!X91^(1/3))*SIN(('OddsRatio_working_3-way'!Y91)/3)</f>
        <v>-6.9905923438193199E-2</v>
      </c>
      <c r="AJ91" s="11">
        <f>'OddsRatio_working_3-way'!U91/(3*'OddsRatio_working_3-way'!X91^(1/3))*SIN(('OddsRatio_working_3-way'!Y91+2*PI())/3)</f>
        <v>-0.41729408187167499</v>
      </c>
      <c r="AK91" s="11">
        <f>'OddsRatio_working_3-way'!U91/(3*'OddsRatio_working_3-way'!X91^(1/3))*SIN(('OddsRatio_working_3-way'!Y91+4*PI())/3)</f>
        <v>0.48720000530986807</v>
      </c>
      <c r="AL91" s="11">
        <f>'OddsRatio_working_3-way'!Z91+'OddsRatio_working_3-way'!AF91</f>
        <v>1.0444198094293775</v>
      </c>
      <c r="AM91" s="11">
        <f>'OddsRatio_working_3-way'!AA91+'OddsRatio_working_3-way'!AG91</f>
        <v>-0.64329051585965924</v>
      </c>
      <c r="AN91" s="11">
        <f>'OddsRatio_working_3-way'!AB91+'OddsRatio_working_3-way'!AH91</f>
        <v>-0.40112929356971849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1.0444198094293775</v>
      </c>
      <c r="AS91" s="11">
        <f>IF(('OddsRatio_working_3-way'!X91=0),IF(Q91&gt;0,-Q91^(1/3),(-Q91)^(1/3)),'OddsRatio_working_3-way'!AM91-'OddsRatio_working_3-way'!R91/3)</f>
        <v>-0.64329051585965924</v>
      </c>
      <c r="AT91" s="11">
        <f>IF(('OddsRatio_working_3-way'!X91=0),IF(Q91&gt;0,-Q91^(1/3),(-Q91)^(1/3)),'OddsRatio_working_3-way'!AN91-'OddsRatio_working_3-way'!R91/3)</f>
        <v>-0.40112929356971849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2.19</v>
      </c>
      <c r="B92" s="4">
        <f>IF('True_Odds_Calculator_3-way'!B93="","",'True_Odds_Calculator_3-way'!B93)</f>
        <v>3.7</v>
      </c>
      <c r="C92" s="4">
        <f>IF('True_Odds_Calculator_3-way'!C93="","",'True_Odds_Calculator_3-way'!C93)</f>
        <v>3.32</v>
      </c>
      <c r="D92" s="9">
        <f t="shared" si="26"/>
        <v>0.44594306043737608</v>
      </c>
      <c r="E92" s="9">
        <f t="shared" si="27"/>
        <v>0.26185011318690543</v>
      </c>
      <c r="F92" s="9">
        <f t="shared" si="28"/>
        <v>0.29220682637571843</v>
      </c>
      <c r="G92" s="9">
        <f t="shared" si="29"/>
        <v>1.0440661783203857</v>
      </c>
      <c r="H92" s="9">
        <f t="shared" si="30"/>
        <v>2.2424387522012585</v>
      </c>
      <c r="I92" s="9">
        <f t="shared" si="31"/>
        <v>3.8189786814650417</v>
      </c>
      <c r="J92" s="9">
        <f t="shared" si="32"/>
        <v>3.4222335337032947</v>
      </c>
      <c r="K92" s="11">
        <f t="shared" si="33"/>
        <v>0.45662100456621008</v>
      </c>
      <c r="L92" s="11">
        <f t="shared" si="34"/>
        <v>0.27027027027027023</v>
      </c>
      <c r="M92" s="11">
        <f t="shared" si="35"/>
        <v>0.30120481927710846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-0.27708613052729236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0.23083819914980175</v>
      </c>
      <c r="Q92" s="11">
        <f>2*'OddsRatio_working_3-way'!K92*'OddsRatio_working_3-way'!L92*'OddsRatio_working_3-way'!M92</f>
        <v>7.4344025491079463E-2</v>
      </c>
      <c r="R92" s="11">
        <f t="shared" si="36"/>
        <v>0</v>
      </c>
      <c r="S92" s="11">
        <f t="shared" si="37"/>
        <v>-0.83309185743262848</v>
      </c>
      <c r="T92" s="11">
        <f t="shared" si="38"/>
        <v>-0.26830655633901079</v>
      </c>
      <c r="U92" s="11">
        <f>'OddsRatio_working_3-way'!S92-'OddsRatio_working_3-way'!R92^2/3</f>
        <v>-0.83309185743262848</v>
      </c>
      <c r="V92" s="11">
        <f>'OddsRatio_working_3-way'!S92*'OddsRatio_working_3-way'!R92/3-2*'OddsRatio_working_3-way'!R92^3/27-'OddsRatio_working_3-way'!T92</f>
        <v>0.26830655633901079</v>
      </c>
      <c r="W92" s="11">
        <f>'OddsRatio_working_3-way'!V92^2+4*'OddsRatio_working_3-way'!U92^3/27</f>
        <v>-1.3670965851133018E-2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0.14633811364920604</v>
      </c>
      <c r="Y92" s="11">
        <f>IF('OddsRatio_working_3-way'!W92&gt;=0,IF('OddsRatio_working_3-way'!V92+SQRT('OddsRatio_working_3-way'!W92)&gt;0,0,PI()),ACOS('OddsRatio_working_3-way'!V92/(2*'OddsRatio_working_3-way'!X92)))</f>
        <v>0.41096671776016436</v>
      </c>
      <c r="Z92" s="11">
        <f>'OddsRatio_working_3-way'!X92^(1/3)*COS('OddsRatio_working_3-way'!Y92/3)</f>
        <v>0.52203308916019286</v>
      </c>
      <c r="AA92" s="11">
        <f>'OddsRatio_working_3-way'!X92^(1/3)*COS(('OddsRatio_working_3-way'!Y92+2*PI())/3)</f>
        <v>-0.32333872943073177</v>
      </c>
      <c r="AB92" s="11">
        <f>'OddsRatio_working_3-way'!X92^(1/3)*COS(('OddsRatio_working_3-way'!Y92+4*PI())/3)</f>
        <v>-0.19869435972946115</v>
      </c>
      <c r="AC92" s="11">
        <f>'OddsRatio_working_3-way'!X92^(1/3)*SIN('OddsRatio_working_3-way'!Y92/3)</f>
        <v>7.1963460399999873E-2</v>
      </c>
      <c r="AD92" s="11">
        <f>'OddsRatio_working_3-way'!X92^(1/3)*SIN(('OddsRatio_working_3-way'!Y92+2*PI())/3)</f>
        <v>0.41611218662879396</v>
      </c>
      <c r="AE92" s="11">
        <f>'OddsRatio_working_3-way'!X92^(1/3)*SIN(('OddsRatio_working_3-way'!Y92+4*PI())/3)</f>
        <v>-0.48807564702879375</v>
      </c>
      <c r="AF92" s="11">
        <f>-'OddsRatio_working_3-way'!U92/(3*'OddsRatio_working_3-way'!X92^(1/3))*COS(('OddsRatio_working_3-way'!Y92)/3)</f>
        <v>0.52203308916019286</v>
      </c>
      <c r="AG92" s="11">
        <f>-'OddsRatio_working_3-way'!U92/(3*'OddsRatio_working_3-way'!X92^(1/3))*COS(('OddsRatio_working_3-way'!Y92+2*PI())/3)</f>
        <v>-0.32333872943073177</v>
      </c>
      <c r="AH92" s="11">
        <f>-'OddsRatio_working_3-way'!U92/(3*'OddsRatio_working_3-way'!X92^(1/3))*COS(('OddsRatio_working_3-way'!Y92+4*PI())/3)</f>
        <v>-0.19869435972946115</v>
      </c>
      <c r="AI92" s="11">
        <f>'OddsRatio_working_3-way'!U92/(3*'OddsRatio_working_3-way'!X92^(1/3))*SIN(('OddsRatio_working_3-way'!Y92)/3)</f>
        <v>-7.1963460399999873E-2</v>
      </c>
      <c r="AJ92" s="11">
        <f>'OddsRatio_working_3-way'!U92/(3*'OddsRatio_working_3-way'!X92^(1/3))*SIN(('OddsRatio_working_3-way'!Y92+2*PI())/3)</f>
        <v>-0.41611218662879396</v>
      </c>
      <c r="AK92" s="11">
        <f>'OddsRatio_working_3-way'!U92/(3*'OddsRatio_working_3-way'!X92^(1/3))*SIN(('OddsRatio_working_3-way'!Y92+4*PI())/3)</f>
        <v>0.48807564702879375</v>
      </c>
      <c r="AL92" s="11">
        <f>'OddsRatio_working_3-way'!Z92+'OddsRatio_working_3-way'!AF92</f>
        <v>1.0440661783203857</v>
      </c>
      <c r="AM92" s="11">
        <f>'OddsRatio_working_3-way'!AA92+'OddsRatio_working_3-way'!AG92</f>
        <v>-0.64667745886146355</v>
      </c>
      <c r="AN92" s="11">
        <f>'OddsRatio_working_3-way'!AB92+'OddsRatio_working_3-way'!AH92</f>
        <v>-0.39738871945892229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1.0440661783203857</v>
      </c>
      <c r="AS92" s="11">
        <f>IF(('OddsRatio_working_3-way'!X92=0),IF(Q92&gt;0,-Q92^(1/3),(-Q92)^(1/3)),'OddsRatio_working_3-way'!AM92-'OddsRatio_working_3-way'!R92/3)</f>
        <v>-0.64667745886146355</v>
      </c>
      <c r="AT92" s="11">
        <f>IF(('OddsRatio_working_3-way'!X92=0),IF(Q92&gt;0,-Q92^(1/3),(-Q92)^(1/3)),'OddsRatio_working_3-way'!AN92-'OddsRatio_working_3-way'!R92/3)</f>
        <v>-0.39738871945892229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2.87</v>
      </c>
      <c r="B93" s="4">
        <f>IF('True_Odds_Calculator_3-way'!B94="","",'True_Odds_Calculator_3-way'!B94)</f>
        <v>3.11</v>
      </c>
      <c r="C93" s="4">
        <f>IF('True_Odds_Calculator_3-way'!C94="","",'True_Odds_Calculator_3-way'!C94)</f>
        <v>2.8</v>
      </c>
      <c r="D93" s="9">
        <f t="shared" si="26"/>
        <v>0.33930599709022585</v>
      </c>
      <c r="E93" s="9">
        <f t="shared" si="27"/>
        <v>0.31278353239752282</v>
      </c>
      <c r="F93" s="9">
        <f t="shared" si="28"/>
        <v>0.34791047051225127</v>
      </c>
      <c r="G93" s="9">
        <f t="shared" si="29"/>
        <v>1.0412792701902029</v>
      </c>
      <c r="H93" s="9">
        <f t="shared" si="30"/>
        <v>2.9471922352556801</v>
      </c>
      <c r="I93" s="9">
        <f t="shared" si="31"/>
        <v>3.1970992601013282</v>
      </c>
      <c r="J93" s="9">
        <f t="shared" si="32"/>
        <v>2.8743026863423649</v>
      </c>
      <c r="K93" s="11">
        <f t="shared" si="33"/>
        <v>0.34843205574912889</v>
      </c>
      <c r="L93" s="11">
        <f t="shared" si="34"/>
        <v>0.32154340836012862</v>
      </c>
      <c r="M93" s="11">
        <f t="shared" si="35"/>
        <v>0.35714285714285715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-0.28418179286458523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0.23127437783991334</v>
      </c>
      <c r="Q93" s="11">
        <f>2*'OddsRatio_working_3-way'!K93*'OddsRatio_working_3-way'!L93*'OddsRatio_working_3-way'!M93</f>
        <v>8.0025736276786608E-2</v>
      </c>
      <c r="R93" s="11">
        <f t="shared" si="36"/>
        <v>0</v>
      </c>
      <c r="S93" s="11">
        <f t="shared" si="37"/>
        <v>-0.81382545837522158</v>
      </c>
      <c r="T93" s="11">
        <f t="shared" si="38"/>
        <v>-0.28160050462810432</v>
      </c>
      <c r="U93" s="11">
        <f>'OddsRatio_working_3-way'!S93-'OddsRatio_working_3-way'!R93^2/3</f>
        <v>-0.81382545837522158</v>
      </c>
      <c r="V93" s="11">
        <f>'OddsRatio_working_3-way'!S93*'OddsRatio_working_3-way'!R93/3-2*'OddsRatio_working_3-way'!R93^3/27-'OddsRatio_working_3-way'!T93</f>
        <v>0.28160050462810432</v>
      </c>
      <c r="W93" s="11">
        <f>'OddsRatio_working_3-way'!V93^2+4*'OddsRatio_working_3-way'!U93^3/27</f>
        <v>-5.5393603652105494E-4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0.14129117120623996</v>
      </c>
      <c r="Y93" s="11">
        <f>IF('OddsRatio_working_3-way'!W93&gt;=0,IF('OddsRatio_working_3-way'!V93+SQRT('OddsRatio_working_3-way'!W93)&gt;0,0,PI()),ACOS('OddsRatio_working_3-way'!V93/(2*'OddsRatio_working_3-way'!X93)))</f>
        <v>8.3385048411851681E-2</v>
      </c>
      <c r="Z93" s="11">
        <f>'OddsRatio_working_3-way'!X93^(1/3)*COS('OddsRatio_working_3-way'!Y93/3)</f>
        <v>0.52063963509510147</v>
      </c>
      <c r="AA93" s="11">
        <f>'OddsRatio_working_3-way'!X93^(1/3)*COS(('OddsRatio_working_3-way'!Y93+2*PI())/3)</f>
        <v>-0.27285546152123924</v>
      </c>
      <c r="AB93" s="11">
        <f>'OddsRatio_working_3-way'!X93^(1/3)*COS(('OddsRatio_working_3-way'!Y93+4*PI())/3)</f>
        <v>-0.24778417357386215</v>
      </c>
      <c r="AC93" s="11">
        <f>'OddsRatio_working_3-way'!X93^(1/3)*SIN('OddsRatio_working_3-way'!Y93/3)</f>
        <v>1.4474914845348696E-2</v>
      </c>
      <c r="AD93" s="11">
        <f>'OddsRatio_working_3-way'!X93^(1/3)*SIN(('OddsRatio_working_3-way'!Y93+2*PI())/3)</f>
        <v>0.44364969278674365</v>
      </c>
      <c r="AE93" s="11">
        <f>'OddsRatio_working_3-way'!X93^(1/3)*SIN(('OddsRatio_working_3-way'!Y93+4*PI())/3)</f>
        <v>-0.45812460763209251</v>
      </c>
      <c r="AF93" s="11">
        <f>-'OddsRatio_working_3-way'!U93/(3*'OddsRatio_working_3-way'!X93^(1/3))*COS(('OddsRatio_working_3-way'!Y93)/3)</f>
        <v>0.52063963509510147</v>
      </c>
      <c r="AG93" s="11">
        <f>-'OddsRatio_working_3-way'!U93/(3*'OddsRatio_working_3-way'!X93^(1/3))*COS(('OddsRatio_working_3-way'!Y93+2*PI())/3)</f>
        <v>-0.27285546152123924</v>
      </c>
      <c r="AH93" s="11">
        <f>-'OddsRatio_working_3-way'!U93/(3*'OddsRatio_working_3-way'!X93^(1/3))*COS(('OddsRatio_working_3-way'!Y93+4*PI())/3)</f>
        <v>-0.24778417357386215</v>
      </c>
      <c r="AI93" s="11">
        <f>'OddsRatio_working_3-way'!U93/(3*'OddsRatio_working_3-way'!X93^(1/3))*SIN(('OddsRatio_working_3-way'!Y93)/3)</f>
        <v>-1.4474914845348696E-2</v>
      </c>
      <c r="AJ93" s="11">
        <f>'OddsRatio_working_3-way'!U93/(3*'OddsRatio_working_3-way'!X93^(1/3))*SIN(('OddsRatio_working_3-way'!Y93+2*PI())/3)</f>
        <v>-0.44364969278674365</v>
      </c>
      <c r="AK93" s="11">
        <f>'OddsRatio_working_3-way'!U93/(3*'OddsRatio_working_3-way'!X93^(1/3))*SIN(('OddsRatio_working_3-way'!Y93+4*PI())/3)</f>
        <v>0.45812460763209251</v>
      </c>
      <c r="AL93" s="11">
        <f>'OddsRatio_working_3-way'!Z93+'OddsRatio_working_3-way'!AF93</f>
        <v>1.0412792701902029</v>
      </c>
      <c r="AM93" s="11">
        <f>'OddsRatio_working_3-way'!AA93+'OddsRatio_working_3-way'!AG93</f>
        <v>-0.54571092304247848</v>
      </c>
      <c r="AN93" s="11">
        <f>'OddsRatio_working_3-way'!AB93+'OddsRatio_working_3-way'!AH93</f>
        <v>-0.4955683471477243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1.0412792701902029</v>
      </c>
      <c r="AS93" s="11">
        <f>IF(('OddsRatio_working_3-way'!X93=0),IF(Q93&gt;0,-Q93^(1/3),(-Q93)^(1/3)),'OddsRatio_working_3-way'!AM93-'OddsRatio_working_3-way'!R93/3)</f>
        <v>-0.54571092304247848</v>
      </c>
      <c r="AT93" s="11">
        <f>IF(('OddsRatio_working_3-way'!X93=0),IF(Q93&gt;0,-Q93^(1/3),(-Q93)^(1/3)),'OddsRatio_working_3-way'!AN93-'OddsRatio_working_3-way'!R93/3)</f>
        <v>-0.4955683471477243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2.67</v>
      </c>
      <c r="B94" s="4">
        <f>IF('True_Odds_Calculator_3-way'!B95="","",'True_Odds_Calculator_3-way'!B95)</f>
        <v>3.33</v>
      </c>
      <c r="C94" s="4">
        <f>IF('True_Odds_Calculator_3-way'!C95="","",'True_Odds_Calculator_3-way'!C95)</f>
        <v>2.83</v>
      </c>
      <c r="D94" s="9">
        <f t="shared" si="26"/>
        <v>0.36470547337528841</v>
      </c>
      <c r="E94" s="9">
        <f t="shared" si="27"/>
        <v>0.2915137972703008</v>
      </c>
      <c r="F94" s="9">
        <f t="shared" si="28"/>
        <v>0.34378072935441084</v>
      </c>
      <c r="G94" s="9">
        <f t="shared" si="29"/>
        <v>1.0430769812301652</v>
      </c>
      <c r="H94" s="9">
        <f t="shared" si="30"/>
        <v>2.7419385586543754</v>
      </c>
      <c r="I94" s="9">
        <f t="shared" si="31"/>
        <v>3.4303693662662851</v>
      </c>
      <c r="J94" s="9">
        <f t="shared" si="32"/>
        <v>2.9088308756512027</v>
      </c>
      <c r="K94" s="11">
        <f t="shared" si="33"/>
        <v>0.37453183520599254</v>
      </c>
      <c r="L94" s="11">
        <f t="shared" si="34"/>
        <v>0.3003003003003003</v>
      </c>
      <c r="M94" s="11">
        <f t="shared" si="35"/>
        <v>0.35335689045936397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-0.28299681743918859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0.23170031507666006</v>
      </c>
      <c r="Q94" s="11">
        <f>2*'OddsRatio_working_3-way'!K94*'OddsRatio_working_3-way'!L94*'OddsRatio_working_3-way'!M94</f>
        <v>7.948552832818527E-2</v>
      </c>
      <c r="R94" s="11">
        <f t="shared" si="36"/>
        <v>0</v>
      </c>
      <c r="S94" s="11">
        <f t="shared" si="37"/>
        <v>-0.81873823590418537</v>
      </c>
      <c r="T94" s="11">
        <f t="shared" si="38"/>
        <v>-0.28087074988136718</v>
      </c>
      <c r="U94" s="11">
        <f>'OddsRatio_working_3-way'!S94-'OddsRatio_working_3-way'!R94^2/3</f>
        <v>-0.81873823590418537</v>
      </c>
      <c r="V94" s="11">
        <f>'OddsRatio_working_3-way'!S94*'OddsRatio_working_3-way'!R94/3-2*'OddsRatio_working_3-way'!R94^3/27-'OddsRatio_working_3-way'!T94</f>
        <v>0.28087074988136718</v>
      </c>
      <c r="W94" s="11">
        <f>'OddsRatio_working_3-way'!V94^2+4*'OddsRatio_working_3-way'!U94^3/27</f>
        <v>-2.4192787346742212E-3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0.14257248759279939</v>
      </c>
      <c r="Y94" s="11">
        <f>IF('OddsRatio_working_3-way'!W94&gt;=0,IF('OddsRatio_working_3-way'!V94+SQRT('OddsRatio_working_3-way'!W94)&gt;0,0,PI()),ACOS('OddsRatio_working_3-way'!V94/(2*'OddsRatio_working_3-way'!X94)))</f>
        <v>0.17336236889464485</v>
      </c>
      <c r="Z94" s="11">
        <f>'OddsRatio_working_3-way'!X94^(1/3)*COS('OddsRatio_working_3-way'!Y94/3)</f>
        <v>0.52153849061508273</v>
      </c>
      <c r="AA94" s="11">
        <f>'OddsRatio_working_3-way'!X94^(1/3)*COS(('OddsRatio_working_3-way'!Y94+2*PI())/3)</f>
        <v>-0.28689894261256926</v>
      </c>
      <c r="AB94" s="11">
        <f>'OddsRatio_working_3-way'!X94^(1/3)*COS(('OddsRatio_working_3-way'!Y94+4*PI())/3)</f>
        <v>-0.23463954800251327</v>
      </c>
      <c r="AC94" s="11">
        <f>'OddsRatio_working_3-way'!X94^(1/3)*SIN('OddsRatio_working_3-way'!Y94/3)</f>
        <v>3.017197554580275E-2</v>
      </c>
      <c r="AD94" s="11">
        <f>'OddsRatio_working_3-way'!X94^(1/3)*SIN(('OddsRatio_working_3-way'!Y94+2*PI())/3)</f>
        <v>0.43657959415115233</v>
      </c>
      <c r="AE94" s="11">
        <f>'OddsRatio_working_3-way'!X94^(1/3)*SIN(('OddsRatio_working_3-way'!Y94+4*PI())/3)</f>
        <v>-0.46675156969695497</v>
      </c>
      <c r="AF94" s="11">
        <f>-'OddsRatio_working_3-way'!U94/(3*'OddsRatio_working_3-way'!X94^(1/3))*COS(('OddsRatio_working_3-way'!Y94)/3)</f>
        <v>0.52153849061508262</v>
      </c>
      <c r="AG94" s="11">
        <f>-'OddsRatio_working_3-way'!U94/(3*'OddsRatio_working_3-way'!X94^(1/3))*COS(('OddsRatio_working_3-way'!Y94+2*PI())/3)</f>
        <v>-0.28689894261256921</v>
      </c>
      <c r="AH94" s="11">
        <f>-'OddsRatio_working_3-way'!U94/(3*'OddsRatio_working_3-way'!X94^(1/3))*COS(('OddsRatio_working_3-way'!Y94+4*PI())/3)</f>
        <v>-0.23463954800251322</v>
      </c>
      <c r="AI94" s="11">
        <f>'OddsRatio_working_3-way'!U94/(3*'OddsRatio_working_3-way'!X94^(1/3))*SIN(('OddsRatio_working_3-way'!Y94)/3)</f>
        <v>-3.0171975545802743E-2</v>
      </c>
      <c r="AJ94" s="11">
        <f>'OddsRatio_working_3-way'!U94/(3*'OddsRatio_working_3-way'!X94^(1/3))*SIN(('OddsRatio_working_3-way'!Y94+2*PI())/3)</f>
        <v>-0.43657959415115222</v>
      </c>
      <c r="AK94" s="11">
        <f>'OddsRatio_working_3-way'!U94/(3*'OddsRatio_working_3-way'!X94^(1/3))*SIN(('OddsRatio_working_3-way'!Y94+4*PI())/3)</f>
        <v>0.46675156969695492</v>
      </c>
      <c r="AL94" s="11">
        <f>'OddsRatio_working_3-way'!Z94+'OddsRatio_working_3-way'!AF94</f>
        <v>1.0430769812301652</v>
      </c>
      <c r="AM94" s="11">
        <f>'OddsRatio_working_3-way'!AA94+'OddsRatio_working_3-way'!AG94</f>
        <v>-0.57379788522513842</v>
      </c>
      <c r="AN94" s="11">
        <f>'OddsRatio_working_3-way'!AB94+'OddsRatio_working_3-way'!AH94</f>
        <v>-0.46927909600502649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1.0430769812301652</v>
      </c>
      <c r="AS94" s="11">
        <f>IF(('OddsRatio_working_3-way'!X94=0),IF(Q94&gt;0,-Q94^(1/3),(-Q94)^(1/3)),'OddsRatio_working_3-way'!AM94-'OddsRatio_working_3-way'!R94/3)</f>
        <v>-0.57379788522513842</v>
      </c>
      <c r="AT94" s="11">
        <f>IF(('OddsRatio_working_3-way'!X94=0),IF(Q94&gt;0,-Q94^(1/3),(-Q94)^(1/3)),'OddsRatio_working_3-way'!AN94-'OddsRatio_working_3-way'!R94/3)</f>
        <v>-0.46927909600502649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2.39</v>
      </c>
      <c r="B95" s="4">
        <f>IF('True_Odds_Calculator_3-way'!B96="","",'True_Odds_Calculator_3-way'!B96)</f>
        <v>3.6</v>
      </c>
      <c r="C95" s="4">
        <f>IF('True_Odds_Calculator_3-way'!C96="","",'True_Odds_Calculator_3-way'!C96)</f>
        <v>3.03</v>
      </c>
      <c r="D95" s="9">
        <f t="shared" si="26"/>
        <v>0.40878891809120294</v>
      </c>
      <c r="E95" s="9">
        <f t="shared" si="27"/>
        <v>0.2698897748049684</v>
      </c>
      <c r="F95" s="9">
        <f t="shared" si="28"/>
        <v>0.32132130710382867</v>
      </c>
      <c r="G95" s="9">
        <f t="shared" si="29"/>
        <v>1.040467817937661</v>
      </c>
      <c r="H95" s="9">
        <f t="shared" si="30"/>
        <v>2.4462502669333488</v>
      </c>
      <c r="I95" s="9">
        <f t="shared" si="31"/>
        <v>3.7052163266379181</v>
      </c>
      <c r="J95" s="9">
        <f t="shared" si="32"/>
        <v>3.1121496704134519</v>
      </c>
      <c r="K95" s="11">
        <f t="shared" si="33"/>
        <v>0.41841004184100417</v>
      </c>
      <c r="L95" s="11">
        <f t="shared" si="34"/>
        <v>0.27777777777777779</v>
      </c>
      <c r="M95" s="11">
        <f t="shared" si="35"/>
        <v>0.33003300330033003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-0.28141105602889449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0.23091569965922676</v>
      </c>
      <c r="Q95" s="11">
        <f>2*'OddsRatio_working_3-way'!K95*'OddsRatio_working_3-way'!L95*'OddsRatio_working_3-way'!M95</f>
        <v>7.6716179288779648E-2</v>
      </c>
      <c r="R95" s="11">
        <f t="shared" si="36"/>
        <v>0</v>
      </c>
      <c r="S95" s="11">
        <f t="shared" si="37"/>
        <v>-0.82056370818464575</v>
      </c>
      <c r="T95" s="11">
        <f t="shared" si="38"/>
        <v>-0.27261252763609489</v>
      </c>
      <c r="U95" s="11">
        <f>'OddsRatio_working_3-way'!S95-'OddsRatio_working_3-way'!R95^2/3</f>
        <v>-0.82056370818464575</v>
      </c>
      <c r="V95" s="11">
        <f>'OddsRatio_working_3-way'!S95*'OddsRatio_working_3-way'!R95/3-2*'OddsRatio_working_3-way'!R95^3/27-'OddsRatio_working_3-way'!T95</f>
        <v>0.27261252763609489</v>
      </c>
      <c r="W95" s="11">
        <f>'OddsRatio_working_3-way'!V95^2+4*'OddsRatio_working_3-way'!U95^3/27</f>
        <v>-7.5351348182019356E-3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0.14304957623350595</v>
      </c>
      <c r="Y95" s="11">
        <f>IF('OddsRatio_working_3-way'!W95&gt;=0,IF('OddsRatio_working_3-way'!V95+SQRT('OddsRatio_working_3-way'!W95)&gt;0,0,PI()),ACOS('OddsRatio_working_3-way'!V95/(2*'OddsRatio_working_3-way'!X95)))</f>
        <v>0.30826862927066934</v>
      </c>
      <c r="Z95" s="11">
        <f>'OddsRatio_working_3-way'!X95^(1/3)*COS('OddsRatio_working_3-way'!Y95/3)</f>
        <v>0.52023390896883048</v>
      </c>
      <c r="AA95" s="11">
        <f>'OddsRatio_working_3-way'!X95^(1/3)*COS(('OddsRatio_working_3-way'!Y95+2*PI())/3)</f>
        <v>-0.30657593655913806</v>
      </c>
      <c r="AB95" s="11">
        <f>'OddsRatio_working_3-way'!X95^(1/3)*COS(('OddsRatio_working_3-way'!Y95+4*PI())/3)</f>
        <v>-0.21365797240969234</v>
      </c>
      <c r="AC95" s="11">
        <f>'OddsRatio_working_3-way'!X95^(1/3)*SIN('OddsRatio_working_3-way'!Y95/3)</f>
        <v>5.3646211614234447E-2</v>
      </c>
      <c r="AD95" s="11">
        <f>'OddsRatio_working_3-way'!X95^(1/3)*SIN(('OddsRatio_working_3-way'!Y95+2*PI())/3)</f>
        <v>0.42371267526997108</v>
      </c>
      <c r="AE95" s="11">
        <f>'OddsRatio_working_3-way'!X95^(1/3)*SIN(('OddsRatio_working_3-way'!Y95+4*PI())/3)</f>
        <v>-0.47735888688420552</v>
      </c>
      <c r="AF95" s="11">
        <f>-'OddsRatio_working_3-way'!U95/(3*'OddsRatio_working_3-way'!X95^(1/3))*COS(('OddsRatio_working_3-way'!Y95)/3)</f>
        <v>0.52023390896883048</v>
      </c>
      <c r="AG95" s="11">
        <f>-'OddsRatio_working_3-way'!U95/(3*'OddsRatio_working_3-way'!X95^(1/3))*COS(('OddsRatio_working_3-way'!Y95+2*PI())/3)</f>
        <v>-0.30657593655913806</v>
      </c>
      <c r="AH95" s="11">
        <f>-'OddsRatio_working_3-way'!U95/(3*'OddsRatio_working_3-way'!X95^(1/3))*COS(('OddsRatio_working_3-way'!Y95+4*PI())/3)</f>
        <v>-0.21365797240969234</v>
      </c>
      <c r="AI95" s="11">
        <f>'OddsRatio_working_3-way'!U95/(3*'OddsRatio_working_3-way'!X95^(1/3))*SIN(('OddsRatio_working_3-way'!Y95)/3)</f>
        <v>-5.3646211614234447E-2</v>
      </c>
      <c r="AJ95" s="11">
        <f>'OddsRatio_working_3-way'!U95/(3*'OddsRatio_working_3-way'!X95^(1/3))*SIN(('OddsRatio_working_3-way'!Y95+2*PI())/3)</f>
        <v>-0.42371267526997108</v>
      </c>
      <c r="AK95" s="11">
        <f>'OddsRatio_working_3-way'!U95/(3*'OddsRatio_working_3-way'!X95^(1/3))*SIN(('OddsRatio_working_3-way'!Y95+4*PI())/3)</f>
        <v>0.47735888688420552</v>
      </c>
      <c r="AL95" s="11">
        <f>'OddsRatio_working_3-way'!Z95+'OddsRatio_working_3-way'!AF95</f>
        <v>1.040467817937661</v>
      </c>
      <c r="AM95" s="11">
        <f>'OddsRatio_working_3-way'!AA95+'OddsRatio_working_3-way'!AG95</f>
        <v>-0.61315187311827613</v>
      </c>
      <c r="AN95" s="11">
        <f>'OddsRatio_working_3-way'!AB95+'OddsRatio_working_3-way'!AH95</f>
        <v>-0.42731594481938467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1.040467817937661</v>
      </c>
      <c r="AS95" s="11">
        <f>IF(('OddsRatio_working_3-way'!X95=0),IF(Q95&gt;0,-Q95^(1/3),(-Q95)^(1/3)),'OddsRatio_working_3-way'!AM95-'OddsRatio_working_3-way'!R95/3)</f>
        <v>-0.61315187311827613</v>
      </c>
      <c r="AT95" s="11">
        <f>IF(('OddsRatio_working_3-way'!X95=0),IF(Q95&gt;0,-Q95^(1/3),(-Q95)^(1/3)),'OddsRatio_working_3-way'!AN95-'OddsRatio_working_3-way'!R95/3)</f>
        <v>-0.42731594481938467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1.86</v>
      </c>
      <c r="B96" s="4">
        <f>IF('True_Odds_Calculator_3-way'!B97="","",'True_Odds_Calculator_3-way'!B97)</f>
        <v>3.75</v>
      </c>
      <c r="C96" s="4">
        <f>IF('True_Odds_Calculator_3-way'!C97="","",'True_Odds_Calculator_3-way'!C97)</f>
        <v>4.4400000000000004</v>
      </c>
      <c r="D96" s="9">
        <f t="shared" si="26"/>
        <v>0.52567137062698543</v>
      </c>
      <c r="E96" s="9">
        <f t="shared" si="27"/>
        <v>0.25737673823548024</v>
      </c>
      <c r="F96" s="9">
        <f t="shared" si="28"/>
        <v>0.21695189113753457</v>
      </c>
      <c r="G96" s="9">
        <f t="shared" si="29"/>
        <v>1.0492200045396287</v>
      </c>
      <c r="H96" s="9">
        <f t="shared" si="30"/>
        <v>1.9023292039040804</v>
      </c>
      <c r="I96" s="9">
        <f t="shared" si="31"/>
        <v>3.8853550124839784</v>
      </c>
      <c r="J96" s="9">
        <f t="shared" si="32"/>
        <v>4.6093168156163227</v>
      </c>
      <c r="K96" s="11">
        <f t="shared" si="33"/>
        <v>0.5376344086021505</v>
      </c>
      <c r="L96" s="11">
        <f t="shared" si="34"/>
        <v>0.26666666666666666</v>
      </c>
      <c r="M96" s="11">
        <f t="shared" si="35"/>
        <v>0.2252252252252252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-0.26270141108850797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0.22764700184055023</v>
      </c>
      <c r="Q96" s="11">
        <f>2*'OddsRatio_working_3-way'!K96*'OddsRatio_working_3-way'!L96*'OddsRatio_working_3-way'!M96</f>
        <v>6.4580709742000059E-2</v>
      </c>
      <c r="R96" s="11">
        <f t="shared" si="36"/>
        <v>0</v>
      </c>
      <c r="S96" s="11">
        <f t="shared" si="37"/>
        <v>-0.86656177786518473</v>
      </c>
      <c r="T96" s="11">
        <f t="shared" si="38"/>
        <v>-0.2458331284723928</v>
      </c>
      <c r="U96" s="11">
        <f>'OddsRatio_working_3-way'!S96-'OddsRatio_working_3-way'!R96^2/3</f>
        <v>-0.86656177786518473</v>
      </c>
      <c r="V96" s="11">
        <f>'OddsRatio_working_3-way'!S96*'OddsRatio_working_3-way'!R96/3-2*'OddsRatio_working_3-way'!R96^3/27-'OddsRatio_working_3-way'!T96</f>
        <v>0.2458331284723928</v>
      </c>
      <c r="W96" s="11">
        <f>'OddsRatio_working_3-way'!V96^2+4*'OddsRatio_working_3-way'!U96^3/27</f>
        <v>-3.5970019928209952E-2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0.15524492502392304</v>
      </c>
      <c r="Y96" s="11">
        <f>IF('OddsRatio_working_3-way'!W96&gt;=0,IF('OddsRatio_working_3-way'!V96+SQRT('OddsRatio_working_3-way'!W96)&gt;0,0,PI()),ACOS('OddsRatio_working_3-way'!V96/(2*'OddsRatio_working_3-way'!X96)))</f>
        <v>0.65711303334120208</v>
      </c>
      <c r="Z96" s="11">
        <f>'OddsRatio_working_3-way'!X96^(1/3)*COS('OddsRatio_working_3-way'!Y96/3)</f>
        <v>0.52461000226981447</v>
      </c>
      <c r="AA96" s="11">
        <f>'OddsRatio_working_3-way'!X96^(1/3)*COS(('OddsRatio_working_3-way'!Y96+2*PI())/3)</f>
        <v>-0.3634420547065097</v>
      </c>
      <c r="AB96" s="11">
        <f>'OddsRatio_working_3-way'!X96^(1/3)*COS(('OddsRatio_working_3-way'!Y96+4*PI())/3)</f>
        <v>-0.16116794756330485</v>
      </c>
      <c r="AC96" s="11">
        <f>'OddsRatio_working_3-way'!X96^(1/3)*SIN('OddsRatio_working_3-way'!Y96/3)</f>
        <v>0.11678301020922065</v>
      </c>
      <c r="AD96" s="11">
        <f>'OddsRatio_working_3-way'!X96^(1/3)*SIN(('OddsRatio_working_3-way'!Y96+2*PI())/3)</f>
        <v>0.39593408394046103</v>
      </c>
      <c r="AE96" s="11">
        <f>'OddsRatio_working_3-way'!X96^(1/3)*SIN(('OddsRatio_working_3-way'!Y96+4*PI())/3)</f>
        <v>-0.51271709414968158</v>
      </c>
      <c r="AF96" s="11">
        <f>-'OddsRatio_working_3-way'!U96/(3*'OddsRatio_working_3-way'!X96^(1/3))*COS(('OddsRatio_working_3-way'!Y96)/3)</f>
        <v>0.52461000226981436</v>
      </c>
      <c r="AG96" s="11">
        <f>-'OddsRatio_working_3-way'!U96/(3*'OddsRatio_working_3-way'!X96^(1/3))*COS(('OddsRatio_working_3-way'!Y96+2*PI())/3)</f>
        <v>-0.36344205470650964</v>
      </c>
      <c r="AH96" s="11">
        <f>-'OddsRatio_working_3-way'!U96/(3*'OddsRatio_working_3-way'!X96^(1/3))*COS(('OddsRatio_working_3-way'!Y96+4*PI())/3)</f>
        <v>-0.1611679475633048</v>
      </c>
      <c r="AI96" s="11">
        <f>'OddsRatio_working_3-way'!U96/(3*'OddsRatio_working_3-way'!X96^(1/3))*SIN(('OddsRatio_working_3-way'!Y96)/3)</f>
        <v>-0.11678301020922062</v>
      </c>
      <c r="AJ96" s="11">
        <f>'OddsRatio_working_3-way'!U96/(3*'OddsRatio_working_3-way'!X96^(1/3))*SIN(('OddsRatio_working_3-way'!Y96+2*PI())/3)</f>
        <v>-0.39593408394046092</v>
      </c>
      <c r="AK96" s="11">
        <f>'OddsRatio_working_3-way'!U96/(3*'OddsRatio_working_3-way'!X96^(1/3))*SIN(('OddsRatio_working_3-way'!Y96+4*PI())/3)</f>
        <v>0.51271709414968147</v>
      </c>
      <c r="AL96" s="11">
        <f>'OddsRatio_working_3-way'!Z96+'OddsRatio_working_3-way'!AF96</f>
        <v>1.0492200045396287</v>
      </c>
      <c r="AM96" s="11">
        <f>'OddsRatio_working_3-way'!AA96+'OddsRatio_working_3-way'!AG96</f>
        <v>-0.7268841094130194</v>
      </c>
      <c r="AN96" s="11">
        <f>'OddsRatio_working_3-way'!AB96+'OddsRatio_working_3-way'!AH96</f>
        <v>-0.32233589512660965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1.0492200045396287</v>
      </c>
      <c r="AS96" s="11">
        <f>IF(('OddsRatio_working_3-way'!X96=0),IF(Q96&gt;0,-Q96^(1/3),(-Q96)^(1/3)),'OddsRatio_working_3-way'!AM96-'OddsRatio_working_3-way'!R96/3)</f>
        <v>-0.7268841094130194</v>
      </c>
      <c r="AT96" s="11">
        <f>IF(('OddsRatio_working_3-way'!X96=0),IF(Q96&gt;0,-Q96^(1/3),(-Q96)^(1/3)),'OddsRatio_working_3-way'!AN96-'OddsRatio_working_3-way'!R96/3)</f>
        <v>-0.32233589512660965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5.0199999999999996</v>
      </c>
      <c r="B97" s="4">
        <f>IF('True_Odds_Calculator_3-way'!B98="","",'True_Odds_Calculator_3-way'!B98)</f>
        <v>4.07</v>
      </c>
      <c r="C97" s="4">
        <f>IF('True_Odds_Calculator_3-way'!C98="","",'True_Odds_Calculator_3-way'!C98)</f>
        <v>1.71</v>
      </c>
      <c r="D97" s="9">
        <f t="shared" si="26"/>
        <v>0.19121235939240408</v>
      </c>
      <c r="E97" s="9">
        <f t="shared" si="27"/>
        <v>0.23639483741918979</v>
      </c>
      <c r="F97" s="9">
        <f t="shared" si="28"/>
        <v>0.5723928031884058</v>
      </c>
      <c r="G97" s="9">
        <f t="shared" si="29"/>
        <v>1.0521859361723673</v>
      </c>
      <c r="H97" s="9">
        <f t="shared" si="30"/>
        <v>5.2297874634129169</v>
      </c>
      <c r="I97" s="9">
        <f t="shared" si="31"/>
        <v>4.230210824049168</v>
      </c>
      <c r="J97" s="9">
        <f t="shared" si="32"/>
        <v>1.7470520146823811</v>
      </c>
      <c r="K97" s="11">
        <f t="shared" si="33"/>
        <v>0.19920318725099603</v>
      </c>
      <c r="L97" s="11">
        <f t="shared" si="34"/>
        <v>0.24570024570024568</v>
      </c>
      <c r="M97" s="11">
        <f t="shared" si="35"/>
        <v>0.58479532163742687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-0.25080058231662328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0.22325457427155893</v>
      </c>
      <c r="Q97" s="11">
        <f>2*'OddsRatio_working_3-way'!K97*'OddsRatio_working_3-way'!L97*'OddsRatio_working_3-way'!M97</f>
        <v>5.7244762633733064E-2</v>
      </c>
      <c r="R97" s="11">
        <f t="shared" si="36"/>
        <v>0</v>
      </c>
      <c r="S97" s="11">
        <f t="shared" si="37"/>
        <v>-0.89016768704990934</v>
      </c>
      <c r="T97" s="11">
        <f t="shared" si="38"/>
        <v>-0.22824812488459215</v>
      </c>
      <c r="U97" s="11">
        <f>'OddsRatio_working_3-way'!S97-'OddsRatio_working_3-way'!R97^2/3</f>
        <v>-0.89016768704990934</v>
      </c>
      <c r="V97" s="11">
        <f>'OddsRatio_working_3-way'!S97*'OddsRatio_working_3-way'!R97/3-2*'OddsRatio_working_3-way'!R97^3/27-'OddsRatio_working_3-way'!T97</f>
        <v>0.22824812488459215</v>
      </c>
      <c r="W97" s="11">
        <f>'OddsRatio_working_3-way'!V97^2+4*'OddsRatio_working_3-way'!U97^3/27</f>
        <v>-5.2401689756149478E-2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0.16163144516884845</v>
      </c>
      <c r="Y97" s="11">
        <f>IF('OddsRatio_working_3-way'!W97&gt;=0,IF('OddsRatio_working_3-way'!V97+SQRT('OddsRatio_working_3-way'!W97)&gt;0,0,PI()),ACOS('OddsRatio_working_3-way'!V97/(2*'OddsRatio_working_3-way'!X97)))</f>
        <v>0.78685503846755922</v>
      </c>
      <c r="Z97" s="11">
        <f>'OddsRatio_working_3-way'!X97^(1/3)*COS('OddsRatio_working_3-way'!Y97/3)</f>
        <v>0.52609296808618367</v>
      </c>
      <c r="AA97" s="11">
        <f>'OddsRatio_working_3-way'!X97^(1/3)*COS(('OddsRatio_working_3-way'!Y97+2*PI())/3)</f>
        <v>-0.385363954014391</v>
      </c>
      <c r="AB97" s="11">
        <f>'OddsRatio_working_3-way'!X97^(1/3)*COS(('OddsRatio_working_3-way'!Y97+4*PI())/3)</f>
        <v>-0.14072901407179259</v>
      </c>
      <c r="AC97" s="11">
        <f>'OddsRatio_working_3-way'!X97^(1/3)*SIN('OddsRatio_working_3-way'!Y97/3)</f>
        <v>0.14124004842904717</v>
      </c>
      <c r="AD97" s="11">
        <f>'OddsRatio_working_3-way'!X97^(1/3)*SIN(('OddsRatio_working_3-way'!Y97+2*PI())/3)</f>
        <v>0.3849898509004675</v>
      </c>
      <c r="AE97" s="11">
        <f>'OddsRatio_working_3-way'!X97^(1/3)*SIN(('OddsRatio_working_3-way'!Y97+4*PI())/3)</f>
        <v>-0.52622989932951458</v>
      </c>
      <c r="AF97" s="11">
        <f>-'OddsRatio_working_3-way'!U97/(3*'OddsRatio_working_3-way'!X97^(1/3))*COS(('OddsRatio_working_3-way'!Y97)/3)</f>
        <v>0.52609296808618355</v>
      </c>
      <c r="AG97" s="11">
        <f>-'OddsRatio_working_3-way'!U97/(3*'OddsRatio_working_3-way'!X97^(1/3))*COS(('OddsRatio_working_3-way'!Y97+2*PI())/3)</f>
        <v>-0.38536395401439089</v>
      </c>
      <c r="AH97" s="11">
        <f>-'OddsRatio_working_3-way'!U97/(3*'OddsRatio_working_3-way'!X97^(1/3))*COS(('OddsRatio_working_3-way'!Y97+4*PI())/3)</f>
        <v>-0.14072901407179253</v>
      </c>
      <c r="AI97" s="11">
        <f>'OddsRatio_working_3-way'!U97/(3*'OddsRatio_working_3-way'!X97^(1/3))*SIN(('OddsRatio_working_3-way'!Y97)/3)</f>
        <v>-0.14124004842904714</v>
      </c>
      <c r="AJ97" s="11">
        <f>'OddsRatio_working_3-way'!U97/(3*'OddsRatio_working_3-way'!X97^(1/3))*SIN(('OddsRatio_working_3-way'!Y97+2*PI())/3)</f>
        <v>-0.38498985090046745</v>
      </c>
      <c r="AK97" s="11">
        <f>'OddsRatio_working_3-way'!U97/(3*'OddsRatio_working_3-way'!X97^(1/3))*SIN(('OddsRatio_working_3-way'!Y97+4*PI())/3)</f>
        <v>0.52622989932951447</v>
      </c>
      <c r="AL97" s="11">
        <f>'OddsRatio_working_3-way'!Z97+'OddsRatio_working_3-way'!AF97</f>
        <v>1.0521859361723673</v>
      </c>
      <c r="AM97" s="11">
        <f>'OddsRatio_working_3-way'!AA97+'OddsRatio_working_3-way'!AG97</f>
        <v>-0.77072790802878188</v>
      </c>
      <c r="AN97" s="11">
        <f>'OddsRatio_working_3-way'!AB97+'OddsRatio_working_3-way'!AH97</f>
        <v>-0.28145802814358512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1.0521859361723673</v>
      </c>
      <c r="AS97" s="11">
        <f>IF(('OddsRatio_working_3-way'!X97=0),IF(Q97&gt;0,-Q97^(1/3),(-Q97)^(1/3)),'OddsRatio_working_3-way'!AM97-'OddsRatio_working_3-way'!R97/3)</f>
        <v>-0.77072790802878188</v>
      </c>
      <c r="AT97" s="11">
        <f>IF(('OddsRatio_working_3-way'!X97=0),IF(Q97&gt;0,-Q97^(1/3),(-Q97)^(1/3)),'OddsRatio_working_3-way'!AN97-'OddsRatio_working_3-way'!R97/3)</f>
        <v>-0.28145802814358512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1.4</v>
      </c>
      <c r="B98" s="4">
        <f>IF('True_Odds_Calculator_3-way'!B99="","",'True_Odds_Calculator_3-way'!B99)</f>
        <v>4.8499999999999996</v>
      </c>
      <c r="C98" s="4">
        <f>IF('True_Odds_Calculator_3-way'!C99="","",'True_Odds_Calculator_3-way'!C99)</f>
        <v>8.9700000000000006</v>
      </c>
      <c r="D98" s="9">
        <f t="shared" si="26"/>
        <v>0.70002205093340375</v>
      </c>
      <c r="E98" s="9">
        <f t="shared" si="27"/>
        <v>0.19513844297627747</v>
      </c>
      <c r="F98" s="9">
        <f t="shared" si="28"/>
        <v>0.10483950609031857</v>
      </c>
      <c r="G98" s="9">
        <f t="shared" si="29"/>
        <v>1.0713160702102451</v>
      </c>
      <c r="H98" s="9">
        <f t="shared" si="30"/>
        <v>1.4285264280840984</v>
      </c>
      <c r="I98" s="9">
        <f t="shared" si="31"/>
        <v>5.1245668703094429</v>
      </c>
      <c r="J98" s="9">
        <f t="shared" si="32"/>
        <v>9.538389079575655</v>
      </c>
      <c r="K98" s="11">
        <f t="shared" si="33"/>
        <v>0.7142857142857143</v>
      </c>
      <c r="L98" s="11">
        <f t="shared" si="34"/>
        <v>0.2061855670103093</v>
      </c>
      <c r="M98" s="11">
        <f t="shared" si="35"/>
        <v>0.11148272017837234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-0.20151938305232786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0.20063605899553905</v>
      </c>
      <c r="Q98" s="11">
        <f>2*'OddsRatio_working_3-way'!K98*'OddsRatio_working_3-way'!L98*'OddsRatio_working_3-way'!M98</f>
        <v>3.2837325531184784E-2</v>
      </c>
      <c r="R98" s="11">
        <f t="shared" si="36"/>
        <v>0</v>
      </c>
      <c r="S98" s="11">
        <f t="shared" si="37"/>
        <v>-0.99561667943098331</v>
      </c>
      <c r="T98" s="11">
        <f t="shared" si="38"/>
        <v>-0.16294872003780414</v>
      </c>
      <c r="U98" s="11">
        <f>'OddsRatio_working_3-way'!S98-'OddsRatio_working_3-way'!R98^2/3</f>
        <v>-0.99561667943098331</v>
      </c>
      <c r="V98" s="11">
        <f>'OddsRatio_working_3-way'!S98*'OddsRatio_working_3-way'!R98/3-2*'OddsRatio_working_3-way'!R98^3/27-'OddsRatio_working_3-way'!T98</f>
        <v>0.16294872003780414</v>
      </c>
      <c r="W98" s="11">
        <f>'OddsRatio_working_3-way'!V98^2+4*'OddsRatio_working_3-way'!U98^3/27</f>
        <v>-0.11965624716717554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0.19118612170417484</v>
      </c>
      <c r="Y98" s="11">
        <f>IF('OddsRatio_working_3-way'!W98&gt;=0,IF('OddsRatio_working_3-way'!V98+SQRT('OddsRatio_working_3-way'!W98)&gt;0,0,PI()),ACOS('OddsRatio_working_3-way'!V98/(2*'OddsRatio_working_3-way'!X98)))</f>
        <v>1.1305613354087798</v>
      </c>
      <c r="Z98" s="11">
        <f>'OddsRatio_working_3-way'!X98^(1/3)*COS('OddsRatio_working_3-way'!Y98/3)</f>
        <v>0.53565803510512255</v>
      </c>
      <c r="AA98" s="11">
        <f>'OddsRatio_working_3-way'!X98^(1/3)*COS(('OddsRatio_working_3-way'!Y98+2*PI())/3)</f>
        <v>-0.45142373950348041</v>
      </c>
      <c r="AB98" s="11">
        <f>'OddsRatio_working_3-way'!X98^(1/3)*COS(('OddsRatio_working_3-way'!Y98+4*PI())/3)</f>
        <v>-8.423429560164232E-2</v>
      </c>
      <c r="AC98" s="11">
        <f>'OddsRatio_working_3-way'!X98^(1/3)*SIN('OddsRatio_working_3-way'!Y98/3)</f>
        <v>0.21199692428031536</v>
      </c>
      <c r="AD98" s="11">
        <f>'OddsRatio_working_3-way'!X98^(1/3)*SIN(('OddsRatio_working_3-way'!Y98+2*PI())/3)</f>
        <v>0.35789500400213514</v>
      </c>
      <c r="AE98" s="11">
        <f>'OddsRatio_working_3-way'!X98^(1/3)*SIN(('OddsRatio_working_3-way'!Y98+4*PI())/3)</f>
        <v>-0.56989192828245039</v>
      </c>
      <c r="AF98" s="11">
        <f>-'OddsRatio_working_3-way'!U98/(3*'OddsRatio_working_3-way'!X98^(1/3))*COS(('OddsRatio_working_3-way'!Y98)/3)</f>
        <v>0.53565803510512255</v>
      </c>
      <c r="AG98" s="11">
        <f>-'OddsRatio_working_3-way'!U98/(3*'OddsRatio_working_3-way'!X98^(1/3))*COS(('OddsRatio_working_3-way'!Y98+2*PI())/3)</f>
        <v>-0.45142373950348041</v>
      </c>
      <c r="AH98" s="11">
        <f>-'OddsRatio_working_3-way'!U98/(3*'OddsRatio_working_3-way'!X98^(1/3))*COS(('OddsRatio_working_3-way'!Y98+4*PI())/3)</f>
        <v>-8.423429560164232E-2</v>
      </c>
      <c r="AI98" s="11">
        <f>'OddsRatio_working_3-way'!U98/(3*'OddsRatio_working_3-way'!X98^(1/3))*SIN(('OddsRatio_working_3-way'!Y98)/3)</f>
        <v>-0.21199692428031536</v>
      </c>
      <c r="AJ98" s="11">
        <f>'OddsRatio_working_3-way'!U98/(3*'OddsRatio_working_3-way'!X98^(1/3))*SIN(('OddsRatio_working_3-way'!Y98+2*PI())/3)</f>
        <v>-0.35789500400213514</v>
      </c>
      <c r="AK98" s="11">
        <f>'OddsRatio_working_3-way'!U98/(3*'OddsRatio_working_3-way'!X98^(1/3))*SIN(('OddsRatio_working_3-way'!Y98+4*PI())/3)</f>
        <v>0.56989192828245039</v>
      </c>
      <c r="AL98" s="11">
        <f>'OddsRatio_working_3-way'!Z98+'OddsRatio_working_3-way'!AF98</f>
        <v>1.0713160702102451</v>
      </c>
      <c r="AM98" s="11">
        <f>'OddsRatio_working_3-way'!AA98+'OddsRatio_working_3-way'!AG98</f>
        <v>-0.90284747900696083</v>
      </c>
      <c r="AN98" s="11">
        <f>'OddsRatio_working_3-way'!AB98+'OddsRatio_working_3-way'!AH98</f>
        <v>-0.16846859120328464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1.0713160702102451</v>
      </c>
      <c r="AS98" s="11">
        <f>IF(('OddsRatio_working_3-way'!X98=0),IF(Q98&gt;0,-Q98^(1/3),(-Q98)^(1/3)),'OddsRatio_working_3-way'!AM98-'OddsRatio_working_3-way'!R98/3)</f>
        <v>-0.90284747900696083</v>
      </c>
      <c r="AT98" s="11">
        <f>IF(('OddsRatio_working_3-way'!X98=0),IF(Q98&gt;0,-Q98^(1/3),(-Q98)^(1/3)),'OddsRatio_working_3-way'!AN98-'OddsRatio_working_3-way'!R98/3)</f>
        <v>-0.16846859120328464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1.25</v>
      </c>
      <c r="B99" s="4">
        <f>IF('True_Odds_Calculator_3-way'!B100="","",'True_Odds_Calculator_3-way'!B100)</f>
        <v>6.17</v>
      </c>
      <c r="C99" s="4">
        <f>IF('True_Odds_Calculator_3-way'!C100="","",'True_Odds_Calculator_3-way'!C100)</f>
        <v>13.22</v>
      </c>
      <c r="D99" s="9">
        <f t="shared" si="26"/>
        <v>0.78285578728492533</v>
      </c>
      <c r="E99" s="9">
        <f t="shared" si="27"/>
        <v>0.14845376197933202</v>
      </c>
      <c r="F99" s="9">
        <f t="shared" si="28"/>
        <v>6.869045073574255E-2</v>
      </c>
      <c r="G99" s="9">
        <f t="shared" si="29"/>
        <v>1.1094978985499599</v>
      </c>
      <c r="H99" s="9">
        <f t="shared" si="30"/>
        <v>1.2773744746374898</v>
      </c>
      <c r="I99" s="9">
        <f t="shared" si="31"/>
        <v>6.7361041355032931</v>
      </c>
      <c r="J99" s="9">
        <f t="shared" si="32"/>
        <v>14.558064320280513</v>
      </c>
      <c r="K99" s="11">
        <f t="shared" si="33"/>
        <v>0.8</v>
      </c>
      <c r="L99" s="11">
        <f t="shared" si="34"/>
        <v>0.16207455429497569</v>
      </c>
      <c r="M99" s="11">
        <f t="shared" si="35"/>
        <v>7.5642965204235996E-2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-0.15490845607436288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0.17301029577993168</v>
      </c>
      <c r="Q99" s="11">
        <f>2*'OddsRatio_working_3-way'!K99*'OddsRatio_working_3-way'!L99*'OddsRatio_working_3-way'!M99</f>
        <v>1.9615679793643044E-2</v>
      </c>
      <c r="R99" s="11">
        <f t="shared" si="36"/>
        <v>0</v>
      </c>
      <c r="S99" s="11">
        <f t="shared" si="37"/>
        <v>-1.1168550779234359</v>
      </c>
      <c r="T99" s="11">
        <f t="shared" si="38"/>
        <v>-0.1266275598552648</v>
      </c>
      <c r="U99" s="11">
        <f>'OddsRatio_working_3-way'!S99-'OddsRatio_working_3-way'!R99^2/3</f>
        <v>-1.1168550779234359</v>
      </c>
      <c r="V99" s="11">
        <f>'OddsRatio_working_3-way'!S99*'OddsRatio_working_3-way'!R99/3-2*'OddsRatio_working_3-way'!R99^3/27-'OddsRatio_working_3-way'!T99</f>
        <v>0.1266275598552648</v>
      </c>
      <c r="W99" s="11">
        <f>'OddsRatio_working_3-way'!V99^2+4*'OddsRatio_working_3-way'!U99^3/27</f>
        <v>-0.19035453224564469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0.22715031981077166</v>
      </c>
      <c r="Y99" s="11">
        <f>IF('OddsRatio_working_3-way'!W99&gt;=0,IF('OddsRatio_working_3-way'!V99+SQRT('OddsRatio_working_3-way'!W99)&gt;0,0,PI()),ACOS('OddsRatio_working_3-way'!V99/(2*'OddsRatio_working_3-way'!X99)))</f>
        <v>1.2883240943277308</v>
      </c>
      <c r="Z99" s="11">
        <f>'OddsRatio_working_3-way'!X99^(1/3)*COS('OddsRatio_working_3-way'!Y99/3)</f>
        <v>0.55474894927497997</v>
      </c>
      <c r="AA99" s="11">
        <f>'OddsRatio_working_3-way'!X99^(1/3)*COS(('OddsRatio_working_3-way'!Y99+2*PI())/3)</f>
        <v>-0.49738350158772265</v>
      </c>
      <c r="AB99" s="11">
        <f>'OddsRatio_working_3-way'!X99^(1/3)*COS(('OddsRatio_working_3-way'!Y99+4*PI())/3)</f>
        <v>-5.7365447687257452E-2</v>
      </c>
      <c r="AC99" s="11">
        <f>'OddsRatio_working_3-way'!X99^(1/3)*SIN('OddsRatio_working_3-way'!Y99/3)</f>
        <v>0.2540445418677289</v>
      </c>
      <c r="AD99" s="11">
        <f>'OddsRatio_working_3-way'!X99^(1/3)*SIN(('OddsRatio_working_3-way'!Y99+2*PI())/3)</f>
        <v>0.35340441186099314</v>
      </c>
      <c r="AE99" s="11">
        <f>'OddsRatio_working_3-way'!X99^(1/3)*SIN(('OddsRatio_working_3-way'!Y99+4*PI())/3)</f>
        <v>-0.60744895372872199</v>
      </c>
      <c r="AF99" s="11">
        <f>-'OddsRatio_working_3-way'!U99/(3*'OddsRatio_working_3-way'!X99^(1/3))*COS(('OddsRatio_working_3-way'!Y99)/3)</f>
        <v>0.55474894927497997</v>
      </c>
      <c r="AG99" s="11">
        <f>-'OddsRatio_working_3-way'!U99/(3*'OddsRatio_working_3-way'!X99^(1/3))*COS(('OddsRatio_working_3-way'!Y99+2*PI())/3)</f>
        <v>-0.49738350158772265</v>
      </c>
      <c r="AH99" s="11">
        <f>-'OddsRatio_working_3-way'!U99/(3*'OddsRatio_working_3-way'!X99^(1/3))*COS(('OddsRatio_working_3-way'!Y99+4*PI())/3)</f>
        <v>-5.7365447687257452E-2</v>
      </c>
      <c r="AI99" s="11">
        <f>'OddsRatio_working_3-way'!U99/(3*'OddsRatio_working_3-way'!X99^(1/3))*SIN(('OddsRatio_working_3-way'!Y99)/3)</f>
        <v>-0.2540445418677289</v>
      </c>
      <c r="AJ99" s="11">
        <f>'OddsRatio_working_3-way'!U99/(3*'OddsRatio_working_3-way'!X99^(1/3))*SIN(('OddsRatio_working_3-way'!Y99+2*PI())/3)</f>
        <v>-0.35340441186099314</v>
      </c>
      <c r="AK99" s="11">
        <f>'OddsRatio_working_3-way'!U99/(3*'OddsRatio_working_3-way'!X99^(1/3))*SIN(('OddsRatio_working_3-way'!Y99+4*PI())/3)</f>
        <v>0.60744895372872199</v>
      </c>
      <c r="AL99" s="11">
        <f>'OddsRatio_working_3-way'!Z99+'OddsRatio_working_3-way'!AF99</f>
        <v>1.1094978985499599</v>
      </c>
      <c r="AM99" s="11">
        <f>'OddsRatio_working_3-way'!AA99+'OddsRatio_working_3-way'!AG99</f>
        <v>-0.99476700317544531</v>
      </c>
      <c r="AN99" s="11">
        <f>'OddsRatio_working_3-way'!AB99+'OddsRatio_working_3-way'!AH99</f>
        <v>-0.1147308953745149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1.1094978985499599</v>
      </c>
      <c r="AS99" s="11">
        <f>IF(('OddsRatio_working_3-way'!X99=0),IF(Q99&gt;0,-Q99^(1/3),(-Q99)^(1/3)),'OddsRatio_working_3-way'!AM99-'OddsRatio_working_3-way'!R99/3)</f>
        <v>-0.99476700317544531</v>
      </c>
      <c r="AT99" s="11">
        <f>IF(('OddsRatio_working_3-way'!X99=0),IF(Q99&gt;0,-Q99^(1/3),(-Q99)^(1/3)),'OddsRatio_working_3-way'!AN99-'OddsRatio_working_3-way'!R99/3)</f>
        <v>-0.1147308953745149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2.27</v>
      </c>
      <c r="B100" s="4">
        <f>IF('True_Odds_Calculator_3-way'!B101="","",'True_Odds_Calculator_3-way'!B101)</f>
        <v>3.17</v>
      </c>
      <c r="C100" s="4">
        <f>IF('True_Odds_Calculator_3-way'!C101="","",'True_Odds_Calculator_3-way'!C101)</f>
        <v>3.67</v>
      </c>
      <c r="D100" s="9">
        <f t="shared" si="26"/>
        <v>0.42986723244911951</v>
      </c>
      <c r="E100" s="9">
        <f t="shared" si="27"/>
        <v>0.30616646165801081</v>
      </c>
      <c r="F100" s="9">
        <f t="shared" si="28"/>
        <v>0.26396630589286957</v>
      </c>
      <c r="G100" s="9">
        <f t="shared" si="29"/>
        <v>1.0443304470051162</v>
      </c>
      <c r="H100" s="9">
        <f t="shared" si="30"/>
        <v>2.3262996676964982</v>
      </c>
      <c r="I100" s="9">
        <f t="shared" si="31"/>
        <v>3.2661970700011032</v>
      </c>
      <c r="J100" s="9">
        <f t="shared" si="32"/>
        <v>3.7883622935036598</v>
      </c>
      <c r="K100" s="11">
        <f t="shared" si="33"/>
        <v>0.44052863436123346</v>
      </c>
      <c r="L100" s="11">
        <f t="shared" si="34"/>
        <v>0.31545741324921134</v>
      </c>
      <c r="M100" s="11">
        <f t="shared" si="35"/>
        <v>0.27247956403269757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-0.27862721403608859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0.23136093278669551</v>
      </c>
      <c r="Q100" s="11">
        <f>2*'OddsRatio_working_3-way'!K100*'OddsRatio_working_3-way'!L100*'OddsRatio_working_3-way'!M100</f>
        <v>7.5731892892535346E-2</v>
      </c>
      <c r="R100" s="11">
        <f t="shared" si="36"/>
        <v>0</v>
      </c>
      <c r="S100" s="11">
        <f t="shared" si="37"/>
        <v>-0.830360141191122</v>
      </c>
      <c r="T100" s="11">
        <f t="shared" si="38"/>
        <v>-0.271803646871071</v>
      </c>
      <c r="U100" s="11">
        <f>'OddsRatio_working_3-way'!S100-'OddsRatio_working_3-way'!R100^2/3</f>
        <v>-0.830360141191122</v>
      </c>
      <c r="V100" s="11">
        <f>'OddsRatio_working_3-way'!S100*'OddsRatio_working_3-way'!R100/3-2*'OddsRatio_working_3-way'!R100^3/27-'OddsRatio_working_3-way'!T100</f>
        <v>0.271803646871071</v>
      </c>
      <c r="W100" s="11">
        <f>'OddsRatio_working_3-way'!V100^2+4*'OddsRatio_working_3-way'!U100^3/27</f>
        <v>-1.0942277814783144E-2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0.14561893787141578</v>
      </c>
      <c r="Y100" s="11">
        <f>IF('OddsRatio_working_3-way'!W100&gt;=0,IF('OddsRatio_working_3-way'!V100+SQRT('OddsRatio_working_3-way'!W100)&gt;0,0,PI()),ACOS('OddsRatio_working_3-way'!V100/(2*'OddsRatio_working_3-way'!X100)))</f>
        <v>0.36738367776385883</v>
      </c>
      <c r="Z100" s="11">
        <f>'OddsRatio_working_3-way'!X100^(1/3)*COS('OddsRatio_working_3-way'!Y100/3)</f>
        <v>0.52216522350255812</v>
      </c>
      <c r="AA100" s="11">
        <f>'OddsRatio_working_3-way'!X100^(1/3)*COS(('OddsRatio_working_3-way'!Y100+2*PI())/3)</f>
        <v>-0.31673910123070287</v>
      </c>
      <c r="AB100" s="11">
        <f>'OddsRatio_working_3-way'!X100^(1/3)*COS(('OddsRatio_working_3-way'!Y100+4*PI())/3)</f>
        <v>-0.20542612227185528</v>
      </c>
      <c r="AC100" s="11">
        <f>'OddsRatio_working_3-way'!X100^(1/3)*SIN('OddsRatio_working_3-way'!Y100/3)</f>
        <v>6.4266578366189875E-2</v>
      </c>
      <c r="AD100" s="11">
        <f>'OddsRatio_working_3-way'!X100^(1/3)*SIN(('OddsRatio_working_3-way'!Y100+2*PI())/3)</f>
        <v>0.42007505934289957</v>
      </c>
      <c r="AE100" s="11">
        <f>'OddsRatio_working_3-way'!X100^(1/3)*SIN(('OddsRatio_working_3-way'!Y100+4*PI())/3)</f>
        <v>-0.48434163770908939</v>
      </c>
      <c r="AF100" s="11">
        <f>-'OddsRatio_working_3-way'!U100/(3*'OddsRatio_working_3-way'!X100^(1/3))*COS(('OddsRatio_working_3-way'!Y100)/3)</f>
        <v>0.52216522350255812</v>
      </c>
      <c r="AG100" s="11">
        <f>-'OddsRatio_working_3-way'!U100/(3*'OddsRatio_working_3-way'!X100^(1/3))*COS(('OddsRatio_working_3-way'!Y100+2*PI())/3)</f>
        <v>-0.31673910123070287</v>
      </c>
      <c r="AH100" s="11">
        <f>-'OddsRatio_working_3-way'!U100/(3*'OddsRatio_working_3-way'!X100^(1/3))*COS(('OddsRatio_working_3-way'!Y100+4*PI())/3)</f>
        <v>-0.20542612227185528</v>
      </c>
      <c r="AI100" s="11">
        <f>'OddsRatio_working_3-way'!U100/(3*'OddsRatio_working_3-way'!X100^(1/3))*SIN(('OddsRatio_working_3-way'!Y100)/3)</f>
        <v>-6.4266578366189875E-2</v>
      </c>
      <c r="AJ100" s="11">
        <f>'OddsRatio_working_3-way'!U100/(3*'OddsRatio_working_3-way'!X100^(1/3))*SIN(('OddsRatio_working_3-way'!Y100+2*PI())/3)</f>
        <v>-0.42007505934289957</v>
      </c>
      <c r="AK100" s="11">
        <f>'OddsRatio_working_3-way'!U100/(3*'OddsRatio_working_3-way'!X100^(1/3))*SIN(('OddsRatio_working_3-way'!Y100+4*PI())/3)</f>
        <v>0.48434163770908939</v>
      </c>
      <c r="AL100" s="11">
        <f>'OddsRatio_working_3-way'!Z100+'OddsRatio_working_3-way'!AF100</f>
        <v>1.0443304470051162</v>
      </c>
      <c r="AM100" s="11">
        <f>'OddsRatio_working_3-way'!AA100+'OddsRatio_working_3-way'!AG100</f>
        <v>-0.63347820246140574</v>
      </c>
      <c r="AN100" s="11">
        <f>'OddsRatio_working_3-way'!AB100+'OddsRatio_working_3-way'!AH100</f>
        <v>-0.41085224454371055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1.0443304470051162</v>
      </c>
      <c r="AS100" s="11">
        <f>IF(('OddsRatio_working_3-way'!X100=0),IF(Q100&gt;0,-Q100^(1/3),(-Q100)^(1/3)),'OddsRatio_working_3-way'!AM100-'OddsRatio_working_3-way'!R100/3)</f>
        <v>-0.63347820246140574</v>
      </c>
      <c r="AT100" s="11">
        <f>IF(('OddsRatio_working_3-way'!X100=0),IF(Q100&gt;0,-Q100^(1/3),(-Q100)^(1/3)),'OddsRatio_working_3-way'!AN100-'OddsRatio_working_3-way'!R100/3)</f>
        <v>-0.41085224454371055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</v>
      </c>
      <c r="B101" s="4">
        <f>IF('True_Odds_Calculator_3-way'!B102="","",'True_Odds_Calculator_3-way'!B102)</f>
        <v>3.64</v>
      </c>
      <c r="C101" s="4">
        <f>IF('True_Odds_Calculator_3-way'!C102="","",'True_Odds_Calculator_3-way'!C102)</f>
        <v>3.94</v>
      </c>
      <c r="D101" s="9">
        <f t="shared" si="26"/>
        <v>0.48875914643430007</v>
      </c>
      <c r="E101" s="9">
        <f t="shared" si="27"/>
        <v>0.26585609307632696</v>
      </c>
      <c r="F101" s="9">
        <f t="shared" si="28"/>
        <v>0.24538476048937269</v>
      </c>
      <c r="G101" s="9">
        <f t="shared" si="29"/>
        <v>1.0459975169680469</v>
      </c>
      <c r="H101" s="9">
        <f t="shared" si="30"/>
        <v>2.0459975169680469</v>
      </c>
      <c r="I101" s="9">
        <f t="shared" si="31"/>
        <v>3.7614334447956446</v>
      </c>
      <c r="J101" s="9">
        <f t="shared" si="32"/>
        <v>4.0752326998860582</v>
      </c>
      <c r="K101" s="11">
        <f t="shared" si="33"/>
        <v>0.5</v>
      </c>
      <c r="L101" s="11">
        <f t="shared" si="34"/>
        <v>0.27472527472527469</v>
      </c>
      <c r="M101" s="11">
        <f t="shared" si="35"/>
        <v>0.25380710659898476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-0.27059742288168676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0.22940257711831319</v>
      </c>
      <c r="Q101" s="11">
        <f>2*'OddsRatio_working_3-way'!K101*'OddsRatio_working_3-way'!L101*'OddsRatio_working_3-way'!M101</f>
        <v>6.9727227087633167E-2</v>
      </c>
      <c r="R101" s="11">
        <f t="shared" si="36"/>
        <v>0</v>
      </c>
      <c r="S101" s="11">
        <f t="shared" si="37"/>
        <v>-0.84776334776334816</v>
      </c>
      <c r="T101" s="11">
        <f t="shared" si="38"/>
        <v>-0.25767882910740059</v>
      </c>
      <c r="U101" s="11">
        <f>'OddsRatio_working_3-way'!S101-'OddsRatio_working_3-way'!R101^2/3</f>
        <v>-0.84776334776334816</v>
      </c>
      <c r="V101" s="11">
        <f>'OddsRatio_working_3-way'!S101*'OddsRatio_working_3-way'!R101/3-2*'OddsRatio_working_3-way'!R101^3/27-'OddsRatio_working_3-way'!T101</f>
        <v>0.25767882910740059</v>
      </c>
      <c r="W101" s="11">
        <f>'OddsRatio_working_3-way'!V101^2+4*'OddsRatio_working_3-way'!U101^3/27</f>
        <v>-2.3866776844902987E-2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0.15022080066943455</v>
      </c>
      <c r="Y101" s="11">
        <f>IF('OddsRatio_working_3-way'!W101&gt;=0,IF('OddsRatio_working_3-way'!V101+SQRT('OddsRatio_working_3-way'!W101)&gt;0,0,PI()),ACOS('OddsRatio_working_3-way'!V101/(2*'OddsRatio_working_3-way'!X101)))</f>
        <v>0.54008118035853414</v>
      </c>
      <c r="Z101" s="11">
        <f>'OddsRatio_working_3-way'!X101^(1/3)*COS('OddsRatio_working_3-way'!Y101/3)</f>
        <v>0.52299875848402344</v>
      </c>
      <c r="AA101" s="11">
        <f>'OddsRatio_working_3-way'!X101^(1/3)*COS(('OddsRatio_working_3-way'!Y101+2*PI())/3)</f>
        <v>-0.34393153867608622</v>
      </c>
      <c r="AB101" s="11">
        <f>'OddsRatio_working_3-way'!X101^(1/3)*COS(('OddsRatio_working_3-way'!Y101+4*PI())/3)</f>
        <v>-0.17906721980793713</v>
      </c>
      <c r="AC101" s="11">
        <f>'OddsRatio_working_3-way'!X101^(1/3)*SIN('OddsRatio_working_3-way'!Y101/3)</f>
        <v>9.5184458878290149E-2</v>
      </c>
      <c r="AD101" s="11">
        <f>'OddsRatio_working_3-way'!X101^(1/3)*SIN(('OddsRatio_working_3-way'!Y101+2*PI())/3)</f>
        <v>0.40533798155574141</v>
      </c>
      <c r="AE101" s="11">
        <f>'OddsRatio_working_3-way'!X101^(1/3)*SIN(('OddsRatio_working_3-way'!Y101+4*PI())/3)</f>
        <v>-0.5005224404340316</v>
      </c>
      <c r="AF101" s="11">
        <f>-'OddsRatio_working_3-way'!U101/(3*'OddsRatio_working_3-way'!X101^(1/3))*COS(('OddsRatio_working_3-way'!Y101)/3)</f>
        <v>0.52299875848402333</v>
      </c>
      <c r="AG101" s="11">
        <f>-'OddsRatio_working_3-way'!U101/(3*'OddsRatio_working_3-way'!X101^(1/3))*COS(('OddsRatio_working_3-way'!Y101+2*PI())/3)</f>
        <v>-0.34393153867608611</v>
      </c>
      <c r="AH101" s="11">
        <f>-'OddsRatio_working_3-way'!U101/(3*'OddsRatio_working_3-way'!X101^(1/3))*COS(('OddsRatio_working_3-way'!Y101+4*PI())/3)</f>
        <v>-0.17906721980793708</v>
      </c>
      <c r="AI101" s="11">
        <f>'OddsRatio_working_3-way'!U101/(3*'OddsRatio_working_3-way'!X101^(1/3))*SIN(('OddsRatio_working_3-way'!Y101)/3)</f>
        <v>-9.5184458878290135E-2</v>
      </c>
      <c r="AJ101" s="11">
        <f>'OddsRatio_working_3-way'!U101/(3*'OddsRatio_working_3-way'!X101^(1/3))*SIN(('OddsRatio_working_3-way'!Y101+2*PI())/3)</f>
        <v>-0.40533798155574136</v>
      </c>
      <c r="AK101" s="11">
        <f>'OddsRatio_working_3-way'!U101/(3*'OddsRatio_working_3-way'!X101^(1/3))*SIN(('OddsRatio_working_3-way'!Y101+4*PI())/3)</f>
        <v>0.50052244043403149</v>
      </c>
      <c r="AL101" s="11">
        <f>'OddsRatio_working_3-way'!Z101+'OddsRatio_working_3-way'!AF101</f>
        <v>1.0459975169680469</v>
      </c>
      <c r="AM101" s="11">
        <f>'OddsRatio_working_3-way'!AA101+'OddsRatio_working_3-way'!AG101</f>
        <v>-0.68786307735217234</v>
      </c>
      <c r="AN101" s="11">
        <f>'OddsRatio_working_3-way'!AB101+'OddsRatio_working_3-way'!AH101</f>
        <v>-0.35813443961587421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1.0459975169680469</v>
      </c>
      <c r="AS101" s="11">
        <f>IF(('OddsRatio_working_3-way'!X101=0),IF(Q101&gt;0,-Q101^(1/3),(-Q101)^(1/3)),'OddsRatio_working_3-way'!AM101-'OddsRatio_working_3-way'!R101/3)</f>
        <v>-0.68786307735217234</v>
      </c>
      <c r="AT101" s="11">
        <f>IF(('OddsRatio_working_3-way'!X101=0),IF(Q101&gt;0,-Q101^(1/3),(-Q101)^(1/3)),'OddsRatio_working_3-way'!AN101-'OddsRatio_working_3-way'!R101/3)</f>
        <v>-0.35813443961587421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1.68</v>
      </c>
      <c r="B102" s="4">
        <f>IF('True_Odds_Calculator_3-way'!B103="","",'True_Odds_Calculator_3-way'!B103)</f>
        <v>3.53</v>
      </c>
      <c r="C102" s="4">
        <f>IF('True_Odds_Calculator_3-way'!C103="","",'True_Odds_Calculator_3-way'!C103)</f>
        <v>5.48</v>
      </c>
      <c r="D102" s="9">
        <f t="shared" si="26"/>
        <v>0.56991828142611001</v>
      </c>
      <c r="E102" s="9">
        <f t="shared" si="27"/>
        <v>0.26262604387128263</v>
      </c>
      <c r="F102" s="9">
        <f t="shared" si="28"/>
        <v>0.16745567470260767</v>
      </c>
      <c r="G102" s="9">
        <f t="shared" si="29"/>
        <v>1.1097610590191931</v>
      </c>
      <c r="H102" s="9">
        <f t="shared" si="30"/>
        <v>1.7546375201330511</v>
      </c>
      <c r="I102" s="9">
        <f t="shared" si="31"/>
        <v>3.8076954793185576</v>
      </c>
      <c r="J102" s="9">
        <f t="shared" si="32"/>
        <v>5.9717295444059841</v>
      </c>
      <c r="K102" s="11">
        <f t="shared" si="33"/>
        <v>0.59523809523809523</v>
      </c>
      <c r="L102" s="11">
        <f t="shared" si="34"/>
        <v>0.28328611898016998</v>
      </c>
      <c r="M102" s="11">
        <f t="shared" si="35"/>
        <v>0.18248175182481752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-0.23716079761240128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0.23662563596601355</v>
      </c>
      <c r="Q102" s="11">
        <f>2*'OddsRatio_working_3-way'!K102*'OddsRatio_working_3-way'!L102*'OddsRatio_working_3-way'!M102</f>
        <v>6.1541127689470364E-2</v>
      </c>
      <c r="R102" s="11">
        <f t="shared" si="36"/>
        <v>0</v>
      </c>
      <c r="S102" s="11">
        <f t="shared" si="37"/>
        <v>-0.99774346497492239</v>
      </c>
      <c r="T102" s="11">
        <f t="shared" si="38"/>
        <v>-0.25949114823795122</v>
      </c>
      <c r="U102" s="11">
        <f>'OddsRatio_working_3-way'!S102-'OddsRatio_working_3-way'!R102^2/3</f>
        <v>-0.99774346497492239</v>
      </c>
      <c r="V102" s="11">
        <f>'OddsRatio_working_3-way'!S102*'OddsRatio_working_3-way'!R102/3-2*'OddsRatio_working_3-way'!R102^3/27-'OddsRatio_working_3-way'!T102</f>
        <v>0.25949114823795122</v>
      </c>
      <c r="W102" s="11">
        <f>'OddsRatio_working_3-way'!V102^2+4*'OddsRatio_working_3-way'!U102^3/27</f>
        <v>-7.9811849065492005E-2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0.19179905179597628</v>
      </c>
      <c r="Y102" s="11">
        <f>IF('OddsRatio_working_3-way'!W102&gt;=0,IF('OddsRatio_working_3-way'!V102+SQRT('OddsRatio_working_3-way'!W102)&gt;0,0,PI()),ACOS('OddsRatio_working_3-way'!V102/(2*'OddsRatio_working_3-way'!X102)))</f>
        <v>0.82784261334019016</v>
      </c>
      <c r="Z102" s="11">
        <f>'OddsRatio_working_3-way'!X102^(1/3)*COS('OddsRatio_working_3-way'!Y102/3)</f>
        <v>0.55488052950959654</v>
      </c>
      <c r="AA102" s="11">
        <f>'OddsRatio_working_3-way'!X102^(1/3)*COS(('OddsRatio_working_3-way'!Y102+2*PI())/3)</f>
        <v>-0.41351584934693902</v>
      </c>
      <c r="AB102" s="11">
        <f>'OddsRatio_working_3-way'!X102^(1/3)*COS(('OddsRatio_working_3-way'!Y102+4*PI())/3)</f>
        <v>-0.14136468016265766</v>
      </c>
      <c r="AC102" s="11">
        <f>'OddsRatio_working_3-way'!X102^(1/3)*SIN('OddsRatio_working_3-way'!Y102/3)</f>
        <v>0.15712655078881632</v>
      </c>
      <c r="AD102" s="11">
        <f>'OddsRatio_working_3-way'!X102^(1/3)*SIN(('OddsRatio_working_3-way'!Y102+2*PI())/3)</f>
        <v>0.40197735922626338</v>
      </c>
      <c r="AE102" s="11">
        <f>'OddsRatio_working_3-way'!X102^(1/3)*SIN(('OddsRatio_working_3-way'!Y102+4*PI())/3)</f>
        <v>-0.55910391001507964</v>
      </c>
      <c r="AF102" s="11">
        <f>-'OddsRatio_working_3-way'!U102/(3*'OddsRatio_working_3-way'!X102^(1/3))*COS(('OddsRatio_working_3-way'!Y102)/3)</f>
        <v>0.55488052950959654</v>
      </c>
      <c r="AG102" s="11">
        <f>-'OddsRatio_working_3-way'!U102/(3*'OddsRatio_working_3-way'!X102^(1/3))*COS(('OddsRatio_working_3-way'!Y102+2*PI())/3)</f>
        <v>-0.41351584934693902</v>
      </c>
      <c r="AH102" s="11">
        <f>-'OddsRatio_working_3-way'!U102/(3*'OddsRatio_working_3-way'!X102^(1/3))*COS(('OddsRatio_working_3-way'!Y102+4*PI())/3)</f>
        <v>-0.14136468016265766</v>
      </c>
      <c r="AI102" s="11">
        <f>'OddsRatio_working_3-way'!U102/(3*'OddsRatio_working_3-way'!X102^(1/3))*SIN(('OddsRatio_working_3-way'!Y102)/3)</f>
        <v>-0.15712655078881632</v>
      </c>
      <c r="AJ102" s="11">
        <f>'OddsRatio_working_3-way'!U102/(3*'OddsRatio_working_3-way'!X102^(1/3))*SIN(('OddsRatio_working_3-way'!Y102+2*PI())/3)</f>
        <v>-0.40197735922626338</v>
      </c>
      <c r="AK102" s="11">
        <f>'OddsRatio_working_3-way'!U102/(3*'OddsRatio_working_3-way'!X102^(1/3))*SIN(('OddsRatio_working_3-way'!Y102+4*PI())/3)</f>
        <v>0.55910391001507964</v>
      </c>
      <c r="AL102" s="11">
        <f>'OddsRatio_working_3-way'!Z102+'OddsRatio_working_3-way'!AF102</f>
        <v>1.1097610590191931</v>
      </c>
      <c r="AM102" s="11">
        <f>'OddsRatio_working_3-way'!AA102+'OddsRatio_working_3-way'!AG102</f>
        <v>-0.82703169869387805</v>
      </c>
      <c r="AN102" s="11">
        <f>'OddsRatio_working_3-way'!AB102+'OddsRatio_working_3-way'!AH102</f>
        <v>-0.28272936032531532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1.1097610590191931</v>
      </c>
      <c r="AS102" s="11">
        <f>IF(('OddsRatio_working_3-way'!X102=0),IF(Q102&gt;0,-Q102^(1/3),(-Q102)^(1/3)),'OddsRatio_working_3-way'!AM102-'OddsRatio_working_3-way'!R102/3)</f>
        <v>-0.82703169869387805</v>
      </c>
      <c r="AT102" s="11">
        <f>IF(('OddsRatio_working_3-way'!X102=0),IF(Q102&gt;0,-Q102^(1/3),(-Q102)^(1/3)),'OddsRatio_working_3-way'!AN102-'OddsRatio_working_3-way'!R102/3)</f>
        <v>-0.28272936032531532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2.06</v>
      </c>
      <c r="B103" s="4">
        <f>IF('True_Odds_Calculator_3-way'!B104="","",'True_Odds_Calculator_3-way'!B104)</f>
        <v>3.31</v>
      </c>
      <c r="C103" s="4">
        <f>IF('True_Odds_Calculator_3-way'!C104="","",'True_Odds_Calculator_3-way'!C104)</f>
        <v>3.72</v>
      </c>
      <c r="D103" s="9">
        <f t="shared" si="26"/>
        <v>0.46378369465681224</v>
      </c>
      <c r="E103" s="9">
        <f t="shared" si="27"/>
        <v>0.28412363844498212</v>
      </c>
      <c r="F103" s="9">
        <f t="shared" si="28"/>
        <v>0.2520926668982057</v>
      </c>
      <c r="G103" s="9">
        <f t="shared" si="29"/>
        <v>1.0907335571107857</v>
      </c>
      <c r="H103" s="9">
        <f t="shared" si="30"/>
        <v>2.1561775705374329</v>
      </c>
      <c r="I103" s="9">
        <f t="shared" si="31"/>
        <v>3.5195945169259142</v>
      </c>
      <c r="J103" s="9">
        <f t="shared" si="32"/>
        <v>3.9667952753413376</v>
      </c>
      <c r="K103" s="11">
        <f t="shared" si="33"/>
        <v>0.4854368932038835</v>
      </c>
      <c r="L103" s="11">
        <f t="shared" si="34"/>
        <v>0.30211480362537763</v>
      </c>
      <c r="M103" s="11">
        <f t="shared" si="35"/>
        <v>0.26881720430107525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-0.26257211063097807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0.24009280118991411</v>
      </c>
      <c r="Q103" s="11">
        <f>2*'OddsRatio_working_3-way'!K103*'OddsRatio_working_3-way'!L103*'OddsRatio_working_3-way'!M103</f>
        <v>7.8848210571400346E-2</v>
      </c>
      <c r="R103" s="11">
        <f t="shared" si="36"/>
        <v>0</v>
      </c>
      <c r="S103" s="11">
        <f t="shared" si="37"/>
        <v>-0.91438805367773179</v>
      </c>
      <c r="T103" s="11">
        <f t="shared" si="38"/>
        <v>-0.30029164324391844</v>
      </c>
      <c r="U103" s="11">
        <f>'OddsRatio_working_3-way'!S103-'OddsRatio_working_3-way'!R103^2/3</f>
        <v>-0.91438805367773179</v>
      </c>
      <c r="V103" s="11">
        <f>'OddsRatio_working_3-way'!S103*'OddsRatio_working_3-way'!R103/3-2*'OddsRatio_working_3-way'!R103^3/27-'OddsRatio_working_3-way'!T103</f>
        <v>0.30029164324391844</v>
      </c>
      <c r="W103" s="11">
        <f>'OddsRatio_working_3-way'!V103^2+4*'OddsRatio_working_3-way'!U103^3/27</f>
        <v>-2.3087876025244022E-2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0.16827280456700128</v>
      </c>
      <c r="Y103" s="11">
        <f>IF('OddsRatio_working_3-way'!W103&gt;=0,IF('OddsRatio_working_3-way'!V103+SQRT('OddsRatio_working_3-way'!W103)&gt;0,0,PI()),ACOS('OddsRatio_working_3-way'!V103/(2*'OddsRatio_working_3-way'!X103)))</f>
        <v>0.46843443584935152</v>
      </c>
      <c r="Z103" s="11">
        <f>'OddsRatio_working_3-way'!X103^(1/3)*COS('OddsRatio_working_3-way'!Y103/3)</f>
        <v>0.54536677855539295</v>
      </c>
      <c r="AA103" s="11">
        <f>'OddsRatio_working_3-way'!X103^(1/3)*COS(('OddsRatio_working_3-way'!Y103+2*PI())/3)</f>
        <v>-0.34703606949514226</v>
      </c>
      <c r="AB103" s="11">
        <f>'OddsRatio_working_3-way'!X103^(1/3)*COS(('OddsRatio_working_3-way'!Y103+4*PI())/3)</f>
        <v>-0.19833070906025077</v>
      </c>
      <c r="AC103" s="11">
        <f>'OddsRatio_working_3-way'!X103^(1/3)*SIN('OddsRatio_working_3-way'!Y103/3)</f>
        <v>8.585507987702494E-2</v>
      </c>
      <c r="AD103" s="11">
        <f>'OddsRatio_working_3-way'!X103^(1/3)*SIN(('OddsRatio_working_3-way'!Y103+2*PI())/3)</f>
        <v>0.42937394467054019</v>
      </c>
      <c r="AE103" s="11">
        <f>'OddsRatio_working_3-way'!X103^(1/3)*SIN(('OddsRatio_working_3-way'!Y103+4*PI())/3)</f>
        <v>-0.51522902454756514</v>
      </c>
      <c r="AF103" s="11">
        <f>-'OddsRatio_working_3-way'!U103/(3*'OddsRatio_working_3-way'!X103^(1/3))*COS(('OddsRatio_working_3-way'!Y103)/3)</f>
        <v>0.54536677855539284</v>
      </c>
      <c r="AG103" s="11">
        <f>-'OddsRatio_working_3-way'!U103/(3*'OddsRatio_working_3-way'!X103^(1/3))*COS(('OddsRatio_working_3-way'!Y103+2*PI())/3)</f>
        <v>-0.34703606949514221</v>
      </c>
      <c r="AH103" s="11">
        <f>-'OddsRatio_working_3-way'!U103/(3*'OddsRatio_working_3-way'!X103^(1/3))*COS(('OddsRatio_working_3-way'!Y103+4*PI())/3)</f>
        <v>-0.19833070906025074</v>
      </c>
      <c r="AI103" s="11">
        <f>'OddsRatio_working_3-way'!U103/(3*'OddsRatio_working_3-way'!X103^(1/3))*SIN(('OddsRatio_working_3-way'!Y103)/3)</f>
        <v>-8.5855079877024926E-2</v>
      </c>
      <c r="AJ103" s="11">
        <f>'OddsRatio_working_3-way'!U103/(3*'OddsRatio_working_3-way'!X103^(1/3))*SIN(('OddsRatio_working_3-way'!Y103+2*PI())/3)</f>
        <v>-0.42937394467054008</v>
      </c>
      <c r="AK103" s="11">
        <f>'OddsRatio_working_3-way'!U103/(3*'OddsRatio_working_3-way'!X103^(1/3))*SIN(('OddsRatio_working_3-way'!Y103+4*PI())/3)</f>
        <v>0.51522902454756503</v>
      </c>
      <c r="AL103" s="11">
        <f>'OddsRatio_working_3-way'!Z103+'OddsRatio_working_3-way'!AF103</f>
        <v>1.0907335571107857</v>
      </c>
      <c r="AM103" s="11">
        <f>'OddsRatio_working_3-way'!AA103+'OddsRatio_working_3-way'!AG103</f>
        <v>-0.69407213899028442</v>
      </c>
      <c r="AN103" s="11">
        <f>'OddsRatio_working_3-way'!AB103+'OddsRatio_working_3-way'!AH103</f>
        <v>-0.39666141812050149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1.0907335571107857</v>
      </c>
      <c r="AS103" s="11">
        <f>IF(('OddsRatio_working_3-way'!X103=0),IF(Q103&gt;0,-Q103^(1/3),(-Q103)^(1/3)),'OddsRatio_working_3-way'!AM103-'OddsRatio_working_3-way'!R103/3)</f>
        <v>-0.69407213899028442</v>
      </c>
      <c r="AT103" s="11">
        <f>IF(('OddsRatio_working_3-way'!X103=0),IF(Q103&gt;0,-Q103^(1/3),(-Q103)^(1/3)),'OddsRatio_working_3-way'!AN103-'OddsRatio_working_3-way'!R103/3)</f>
        <v>-0.39666141812050149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2.2000000000000002</v>
      </c>
      <c r="B104" s="4">
        <f>IF('True_Odds_Calculator_3-way'!B105="","",'True_Odds_Calculator_3-way'!B105)</f>
        <v>3.25</v>
      </c>
      <c r="C104" s="4">
        <f>IF('True_Odds_Calculator_3-way'!C105="","",'True_Odds_Calculator_3-way'!C105)</f>
        <v>3.03</v>
      </c>
      <c r="D104" s="9">
        <f t="shared" si="26"/>
        <v>0.42061133584013966</v>
      </c>
      <c r="E104" s="9">
        <f t="shared" si="27"/>
        <v>0.27911153423806384</v>
      </c>
      <c r="F104" s="9">
        <f t="shared" si="28"/>
        <v>0.30027712992179656</v>
      </c>
      <c r="G104" s="9">
        <f t="shared" si="29"/>
        <v>1.1479098294758963</v>
      </c>
      <c r="H104" s="9">
        <f t="shared" si="30"/>
        <v>2.3774917953710752</v>
      </c>
      <c r="I104" s="9">
        <f t="shared" si="31"/>
        <v>3.5827971163207666</v>
      </c>
      <c r="J104" s="9">
        <f t="shared" si="32"/>
        <v>3.33025695383607</v>
      </c>
      <c r="K104" s="11">
        <f t="shared" si="33"/>
        <v>0.45454545454545453</v>
      </c>
      <c r="L104" s="11">
        <f t="shared" si="34"/>
        <v>0.30769230769230771</v>
      </c>
      <c r="M104" s="11">
        <f t="shared" si="35"/>
        <v>0.33003300330033003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-0.25299453022225304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0.25294837176025298</v>
      </c>
      <c r="Q104" s="11">
        <f>2*'OddsRatio_working_3-way'!K104*'OddsRatio_working_3-way'!L104*'OddsRatio_working_3-way'!M104</f>
        <v>9.2316924000092324E-2</v>
      </c>
      <c r="R104" s="11">
        <f t="shared" si="36"/>
        <v>0</v>
      </c>
      <c r="S104" s="11">
        <f t="shared" si="37"/>
        <v>-0.99981755154168939</v>
      </c>
      <c r="T104" s="11">
        <f t="shared" si="38"/>
        <v>-0.3648969166210545</v>
      </c>
      <c r="U104" s="11">
        <f>'OddsRatio_working_3-way'!S104-'OddsRatio_working_3-way'!R104^2/3</f>
        <v>-0.99981755154168939</v>
      </c>
      <c r="V104" s="11">
        <f>'OddsRatio_working_3-way'!S104*'OddsRatio_working_3-way'!R104/3-2*'OddsRatio_working_3-way'!R104^3/27-'OddsRatio_working_3-way'!T104</f>
        <v>0.3648969166210545</v>
      </c>
      <c r="W104" s="11">
        <f>'OddsRatio_working_3-way'!V104^2+4*'OddsRatio_working_3-way'!U104^3/27</f>
        <v>-1.4917314978419777E-2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0.19239742379900293</v>
      </c>
      <c r="Y104" s="11">
        <f>IF('OddsRatio_working_3-way'!W104&gt;=0,IF('OddsRatio_working_3-way'!V104+SQRT('OddsRatio_working_3-way'!W104)&gt;0,0,PI()),ACOS('OddsRatio_working_3-way'!V104/(2*'OddsRatio_working_3-way'!X104)))</f>
        <v>0.32299351151101297</v>
      </c>
      <c r="Z104" s="11">
        <f>'OddsRatio_working_3-way'!X104^(1/3)*COS('OddsRatio_working_3-way'!Y104/3)</f>
        <v>0.57395491473794813</v>
      </c>
      <c r="AA104" s="11">
        <f>'OddsRatio_working_3-way'!X104^(1/3)*COS(('OddsRatio_working_3-way'!Y104+2*PI())/3)</f>
        <v>-0.34070086727134669</v>
      </c>
      <c r="AB104" s="11">
        <f>'OddsRatio_working_3-way'!X104^(1/3)*COS(('OddsRatio_working_3-way'!Y104+4*PI())/3)</f>
        <v>-0.23325404746660161</v>
      </c>
      <c r="AC104" s="11">
        <f>'OddsRatio_working_3-way'!X104^(1/3)*SIN('OddsRatio_working_3-way'!Y104/3)</f>
        <v>6.2034450337838713E-2</v>
      </c>
      <c r="AD104" s="11">
        <f>'OddsRatio_working_3-way'!X104^(1/3)*SIN(('OddsRatio_working_3-way'!Y104+2*PI())/3)</f>
        <v>0.46604231162107518</v>
      </c>
      <c r="AE104" s="11">
        <f>'OddsRatio_working_3-way'!X104^(1/3)*SIN(('OddsRatio_working_3-way'!Y104+4*PI())/3)</f>
        <v>-0.52807676195891395</v>
      </c>
      <c r="AF104" s="11">
        <f>-'OddsRatio_working_3-way'!U104/(3*'OddsRatio_working_3-way'!X104^(1/3))*COS(('OddsRatio_working_3-way'!Y104)/3)</f>
        <v>0.57395491473794813</v>
      </c>
      <c r="AG104" s="11">
        <f>-'OddsRatio_working_3-way'!U104/(3*'OddsRatio_working_3-way'!X104^(1/3))*COS(('OddsRatio_working_3-way'!Y104+2*PI())/3)</f>
        <v>-0.34070086727134669</v>
      </c>
      <c r="AH104" s="11">
        <f>-'OddsRatio_working_3-way'!U104/(3*'OddsRatio_working_3-way'!X104^(1/3))*COS(('OddsRatio_working_3-way'!Y104+4*PI())/3)</f>
        <v>-0.23325404746660161</v>
      </c>
      <c r="AI104" s="11">
        <f>'OddsRatio_working_3-way'!U104/(3*'OddsRatio_working_3-way'!X104^(1/3))*SIN(('OddsRatio_working_3-way'!Y104)/3)</f>
        <v>-6.2034450337838713E-2</v>
      </c>
      <c r="AJ104" s="11">
        <f>'OddsRatio_working_3-way'!U104/(3*'OddsRatio_working_3-way'!X104^(1/3))*SIN(('OddsRatio_working_3-way'!Y104+2*PI())/3)</f>
        <v>-0.46604231162107518</v>
      </c>
      <c r="AK104" s="11">
        <f>'OddsRatio_working_3-way'!U104/(3*'OddsRatio_working_3-way'!X104^(1/3))*SIN(('OddsRatio_working_3-way'!Y104+4*PI())/3)</f>
        <v>0.52807676195891395</v>
      </c>
      <c r="AL104" s="11">
        <f>'OddsRatio_working_3-way'!Z104+'OddsRatio_working_3-way'!AF104</f>
        <v>1.1479098294758963</v>
      </c>
      <c r="AM104" s="11">
        <f>'OddsRatio_working_3-way'!AA104+'OddsRatio_working_3-way'!AG104</f>
        <v>-0.68140173454269337</v>
      </c>
      <c r="AN104" s="11">
        <f>'OddsRatio_working_3-way'!AB104+'OddsRatio_working_3-way'!AH104</f>
        <v>-0.46650809493320322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1.1479098294758963</v>
      </c>
      <c r="AS104" s="11">
        <f>IF(('OddsRatio_working_3-way'!X104=0),IF(Q104&gt;0,-Q104^(1/3),(-Q104)^(1/3)),'OddsRatio_working_3-way'!AM104-'OddsRatio_working_3-way'!R104/3)</f>
        <v>-0.68140173454269337</v>
      </c>
      <c r="AT104" s="11">
        <f>IF(('OddsRatio_working_3-way'!X104=0),IF(Q104&gt;0,-Q104^(1/3),(-Q104)^(1/3)),'OddsRatio_working_3-way'!AN104-'OddsRatio_working_3-way'!R104/3)</f>
        <v>-0.46650809493320322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1.94</v>
      </c>
      <c r="B105" s="4">
        <f>IF('True_Odds_Calculator_3-way'!B106="","",'True_Odds_Calculator_3-way'!B106)</f>
        <v>3.53</v>
      </c>
      <c r="C105" s="4">
        <f>IF('True_Odds_Calculator_3-way'!C106="","",'True_Odds_Calculator_3-way'!C106)</f>
        <v>3.41</v>
      </c>
      <c r="D105" s="9">
        <f t="shared" si="26"/>
        <v>0.47995926139200368</v>
      </c>
      <c r="E105" s="9">
        <f t="shared" si="27"/>
        <v>0.25534591681759194</v>
      </c>
      <c r="F105" s="9">
        <f t="shared" si="28"/>
        <v>0.26469482179040443</v>
      </c>
      <c r="G105" s="9">
        <f t="shared" si="29"/>
        <v>1.1526703885280969</v>
      </c>
      <c r="H105" s="9">
        <f t="shared" si="30"/>
        <v>2.0835101652164107</v>
      </c>
      <c r="I105" s="9">
        <f t="shared" si="31"/>
        <v>3.9162560829760857</v>
      </c>
      <c r="J105" s="9">
        <f t="shared" si="32"/>
        <v>3.7779356363527148</v>
      </c>
      <c r="K105" s="11">
        <f t="shared" si="33"/>
        <v>0.51546391752577325</v>
      </c>
      <c r="L105" s="11">
        <f t="shared" si="34"/>
        <v>0.28328611898016998</v>
      </c>
      <c r="M105" s="11">
        <f t="shared" si="35"/>
        <v>0.29325513196480935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-0.24543393083748877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0.2517946578594491</v>
      </c>
      <c r="Q105" s="11">
        <f>2*'OddsRatio_working_3-way'!K105*'OddsRatio_working_3-way'!L105*'OddsRatio_working_3-way'!M105</f>
        <v>8.5644441448792213E-2</v>
      </c>
      <c r="R105" s="11">
        <f t="shared" si="36"/>
        <v>0</v>
      </c>
      <c r="S105" s="11">
        <f t="shared" si="37"/>
        <v>-1.0259162496410166</v>
      </c>
      <c r="T105" s="11">
        <f t="shared" si="38"/>
        <v>-0.34895110532007362</v>
      </c>
      <c r="U105" s="11">
        <f>'OddsRatio_working_3-way'!S105-'OddsRatio_working_3-way'!R105^2/3</f>
        <v>-1.0259162496410166</v>
      </c>
      <c r="V105" s="11">
        <f>'OddsRatio_working_3-way'!S105*'OddsRatio_working_3-way'!R105/3-2*'OddsRatio_working_3-way'!R105^3/27-'OddsRatio_working_3-way'!T105</f>
        <v>0.34895110532007362</v>
      </c>
      <c r="W105" s="11">
        <f>'OddsRatio_working_3-way'!V105^2+4*'OddsRatio_working_3-way'!U105^3/27</f>
        <v>-3.8200698186299217E-2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0.19997973152947296</v>
      </c>
      <c r="Y105" s="11">
        <f>IF('OddsRatio_working_3-way'!W105&gt;=0,IF('OddsRatio_working_3-way'!V105+SQRT('OddsRatio_working_3-way'!W105)&gt;0,0,PI()),ACOS('OddsRatio_working_3-way'!V105/(2*'OddsRatio_working_3-way'!X105)))</f>
        <v>0.51056984402131778</v>
      </c>
      <c r="Z105" s="11">
        <f>'OddsRatio_working_3-way'!X105^(1/3)*COS('OddsRatio_working_3-way'!Y105/3)</f>
        <v>0.57633519426404856</v>
      </c>
      <c r="AA105" s="11">
        <f>'OddsRatio_working_3-way'!X105^(1/3)*COS(('OddsRatio_working_3-way'!Y105+2*PI())/3)</f>
        <v>-0.37394271181991179</v>
      </c>
      <c r="AB105" s="11">
        <f>'OddsRatio_working_3-way'!X105^(1/3)*COS(('OddsRatio_working_3-way'!Y105+4*PI())/3)</f>
        <v>-0.20239248244413688</v>
      </c>
      <c r="AC105" s="11">
        <f>'OddsRatio_working_3-way'!X105^(1/3)*SIN('OddsRatio_working_3-way'!Y105/3)</f>
        <v>9.9044571109645665E-2</v>
      </c>
      <c r="AD105" s="11">
        <f>'OddsRatio_working_3-way'!X105^(1/3)*SIN(('OddsRatio_working_3-way'!Y105+2*PI())/3)</f>
        <v>0.44959863377288262</v>
      </c>
      <c r="AE105" s="11">
        <f>'OddsRatio_working_3-way'!X105^(1/3)*SIN(('OddsRatio_working_3-way'!Y105+4*PI())/3)</f>
        <v>-0.54864320488252827</v>
      </c>
      <c r="AF105" s="11">
        <f>-'OddsRatio_working_3-way'!U105/(3*'OddsRatio_working_3-way'!X105^(1/3))*COS(('OddsRatio_working_3-way'!Y105)/3)</f>
        <v>0.57633519426404844</v>
      </c>
      <c r="AG105" s="11">
        <f>-'OddsRatio_working_3-way'!U105/(3*'OddsRatio_working_3-way'!X105^(1/3))*COS(('OddsRatio_working_3-way'!Y105+2*PI())/3)</f>
        <v>-0.37394271181991173</v>
      </c>
      <c r="AH105" s="11">
        <f>-'OddsRatio_working_3-way'!U105/(3*'OddsRatio_working_3-way'!X105^(1/3))*COS(('OddsRatio_working_3-way'!Y105+4*PI())/3)</f>
        <v>-0.20239248244413685</v>
      </c>
      <c r="AI105" s="11">
        <f>'OddsRatio_working_3-way'!U105/(3*'OddsRatio_working_3-way'!X105^(1/3))*SIN(('OddsRatio_working_3-way'!Y105)/3)</f>
        <v>-9.9044571109645652E-2</v>
      </c>
      <c r="AJ105" s="11">
        <f>'OddsRatio_working_3-way'!U105/(3*'OddsRatio_working_3-way'!X105^(1/3))*SIN(('OddsRatio_working_3-way'!Y105+2*PI())/3)</f>
        <v>-0.44959863377288256</v>
      </c>
      <c r="AK105" s="11">
        <f>'OddsRatio_working_3-way'!U105/(3*'OddsRatio_working_3-way'!X105^(1/3))*SIN(('OddsRatio_working_3-way'!Y105+4*PI())/3)</f>
        <v>0.54864320488252816</v>
      </c>
      <c r="AL105" s="11">
        <f>'OddsRatio_working_3-way'!Z105+'OddsRatio_working_3-way'!AF105</f>
        <v>1.1526703885280969</v>
      </c>
      <c r="AM105" s="11">
        <f>'OddsRatio_working_3-way'!AA105+'OddsRatio_working_3-way'!AG105</f>
        <v>-0.74788542363982358</v>
      </c>
      <c r="AN105" s="11">
        <f>'OddsRatio_working_3-way'!AB105+'OddsRatio_working_3-way'!AH105</f>
        <v>-0.40478496488827376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1.1526703885280969</v>
      </c>
      <c r="AS105" s="11">
        <f>IF(('OddsRatio_working_3-way'!X105=0),IF(Q105&gt;0,-Q105^(1/3),(-Q105)^(1/3)),'OddsRatio_working_3-way'!AM105-'OddsRatio_working_3-way'!R105/3)</f>
        <v>-0.74788542363982358</v>
      </c>
      <c r="AT105" s="11">
        <f>IF(('OddsRatio_working_3-way'!X105=0),IF(Q105&gt;0,-Q105^(1/3),(-Q105)^(1/3)),'OddsRatio_working_3-way'!AN105-'OddsRatio_working_3-way'!R105/3)</f>
        <v>-0.40478496488827376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2.3199999999999998</v>
      </c>
      <c r="B106" s="4">
        <f>IF('True_Odds_Calculator_3-way'!B107="","",'True_Odds_Calculator_3-way'!B107)</f>
        <v>3.42</v>
      </c>
      <c r="C106" s="4">
        <f>IF('True_Odds_Calculator_3-way'!C107="","",'True_Odds_Calculator_3-way'!C107)</f>
        <v>2.72</v>
      </c>
      <c r="D106" s="9">
        <f t="shared" si="26"/>
        <v>0.3981327964776244</v>
      </c>
      <c r="E106" s="9">
        <f t="shared" si="27"/>
        <v>0.26514681816684521</v>
      </c>
      <c r="F106" s="9">
        <f t="shared" si="28"/>
        <v>0.33672038535553039</v>
      </c>
      <c r="G106" s="9">
        <f t="shared" si="29"/>
        <v>1.1452460252017747</v>
      </c>
      <c r="H106" s="9">
        <f t="shared" si="30"/>
        <v>2.5117247532663423</v>
      </c>
      <c r="I106" s="9">
        <f t="shared" si="31"/>
        <v>3.771495380988295</v>
      </c>
      <c r="J106" s="9">
        <f t="shared" si="32"/>
        <v>2.9698231633470531</v>
      </c>
      <c r="K106" s="11">
        <f t="shared" si="33"/>
        <v>0.43103448275862072</v>
      </c>
      <c r="L106" s="11">
        <f t="shared" si="34"/>
        <v>0.29239766081871343</v>
      </c>
      <c r="M106" s="11">
        <f t="shared" si="35"/>
        <v>0.36764705882352938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-0.25458613572470745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0.2529936657058468</v>
      </c>
      <c r="Q106" s="11">
        <f>2*'OddsRatio_working_3-way'!K106*'OddsRatio_working_3-way'!L106*'OddsRatio_working_3-way'!M106</f>
        <v>9.2671672419724099E-2</v>
      </c>
      <c r="R106" s="11">
        <f t="shared" si="36"/>
        <v>0</v>
      </c>
      <c r="S106" s="11">
        <f t="shared" si="37"/>
        <v>-0.99374486747156321</v>
      </c>
      <c r="T106" s="11">
        <f t="shared" si="38"/>
        <v>-0.36400910896394256</v>
      </c>
      <c r="U106" s="11">
        <f>'OddsRatio_working_3-way'!S106-'OddsRatio_working_3-way'!R106^2/3</f>
        <v>-0.99374486747156321</v>
      </c>
      <c r="V106" s="11">
        <f>'OddsRatio_working_3-way'!S106*'OddsRatio_working_3-way'!R106/3-2*'OddsRatio_working_3-way'!R106^3/27-'OddsRatio_working_3-way'!T106</f>
        <v>0.36400910896394256</v>
      </c>
      <c r="W106" s="11">
        <f>'OddsRatio_working_3-way'!V106^2+4*'OddsRatio_working_3-way'!U106^3/27</f>
        <v>-1.2882811216602119E-2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0.19064721518115962</v>
      </c>
      <c r="Y106" s="11">
        <f>IF('OddsRatio_working_3-way'!W106&gt;=0,IF('OddsRatio_working_3-way'!V106+SQRT('OddsRatio_working_3-way'!W106)&gt;0,0,PI()),ACOS('OddsRatio_working_3-way'!V106/(2*'OddsRatio_working_3-way'!X106)))</f>
        <v>0.30225811588869611</v>
      </c>
      <c r="Z106" s="11">
        <f>'OddsRatio_working_3-way'!X106^(1/3)*COS('OddsRatio_working_3-way'!Y106/3)</f>
        <v>0.57262301260088733</v>
      </c>
      <c r="AA106" s="11">
        <f>'OddsRatio_working_3-way'!X106^(1/3)*COS(('OddsRatio_working_3-way'!Y106+2*PI())/3)</f>
        <v>-0.33644513720629238</v>
      </c>
      <c r="AB106" s="11">
        <f>'OddsRatio_working_3-way'!X106^(1/3)*COS(('OddsRatio_working_3-way'!Y106+4*PI())/3)</f>
        <v>-0.23617787539459503</v>
      </c>
      <c r="AC106" s="11">
        <f>'OddsRatio_working_3-way'!X106^(1/3)*SIN('OddsRatio_working_3-way'!Y106/3)</f>
        <v>5.788933059789033E-2</v>
      </c>
      <c r="AD106" s="11">
        <f>'OddsRatio_working_3-way'!X106^(1/3)*SIN(('OddsRatio_working_3-way'!Y106+2*PI())/3)</f>
        <v>0.466961410405</v>
      </c>
      <c r="AE106" s="11">
        <f>'OddsRatio_working_3-way'!X106^(1/3)*SIN(('OddsRatio_working_3-way'!Y106+4*PI())/3)</f>
        <v>-0.5248507410028902</v>
      </c>
      <c r="AF106" s="11">
        <f>-'OddsRatio_working_3-way'!U106/(3*'OddsRatio_working_3-way'!X106^(1/3))*COS(('OddsRatio_working_3-way'!Y106)/3)</f>
        <v>0.57262301260088733</v>
      </c>
      <c r="AG106" s="11">
        <f>-'OddsRatio_working_3-way'!U106/(3*'OddsRatio_working_3-way'!X106^(1/3))*COS(('OddsRatio_working_3-way'!Y106+2*PI())/3)</f>
        <v>-0.33644513720629238</v>
      </c>
      <c r="AH106" s="11">
        <f>-'OddsRatio_working_3-way'!U106/(3*'OddsRatio_working_3-way'!X106^(1/3))*COS(('OddsRatio_working_3-way'!Y106+4*PI())/3)</f>
        <v>-0.23617787539459503</v>
      </c>
      <c r="AI106" s="11">
        <f>'OddsRatio_working_3-way'!U106/(3*'OddsRatio_working_3-way'!X106^(1/3))*SIN(('OddsRatio_working_3-way'!Y106)/3)</f>
        <v>-5.788933059789033E-2</v>
      </c>
      <c r="AJ106" s="11">
        <f>'OddsRatio_working_3-way'!U106/(3*'OddsRatio_working_3-way'!X106^(1/3))*SIN(('OddsRatio_working_3-way'!Y106+2*PI())/3)</f>
        <v>-0.466961410405</v>
      </c>
      <c r="AK106" s="11">
        <f>'OddsRatio_working_3-way'!U106/(3*'OddsRatio_working_3-way'!X106^(1/3))*SIN(('OddsRatio_working_3-way'!Y106+4*PI())/3)</f>
        <v>0.5248507410028902</v>
      </c>
      <c r="AL106" s="11">
        <f>'OddsRatio_working_3-way'!Z106+'OddsRatio_working_3-way'!AF106</f>
        <v>1.1452460252017747</v>
      </c>
      <c r="AM106" s="11">
        <f>'OddsRatio_working_3-way'!AA106+'OddsRatio_working_3-way'!AG106</f>
        <v>-0.67289027441258475</v>
      </c>
      <c r="AN106" s="11">
        <f>'OddsRatio_working_3-way'!AB106+'OddsRatio_working_3-way'!AH106</f>
        <v>-0.47235575078919007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1.1452460252017747</v>
      </c>
      <c r="AS106" s="11">
        <f>IF(('OddsRatio_working_3-way'!X106=0),IF(Q106&gt;0,-Q106^(1/3),(-Q106)^(1/3)),'OddsRatio_working_3-way'!AM106-'OddsRatio_working_3-way'!R106/3)</f>
        <v>-0.67289027441258475</v>
      </c>
      <c r="AT106" s="11">
        <f>IF(('OddsRatio_working_3-way'!X106=0),IF(Q106&gt;0,-Q106^(1/3),(-Q106)^(1/3)),'OddsRatio_working_3-way'!AN106-'OddsRatio_working_3-way'!R106/3)</f>
        <v>-0.47235575078919007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1.76</v>
      </c>
      <c r="B107" s="4">
        <f>IF('True_Odds_Calculator_3-way'!B108="","",'True_Odds_Calculator_3-way'!B108)</f>
        <v>3.84</v>
      </c>
      <c r="C107" s="4">
        <f>IF('True_Odds_Calculator_3-way'!C108="","",'True_Odds_Calculator_3-way'!C108)</f>
        <v>4.24</v>
      </c>
      <c r="D107" s="9">
        <f t="shared" si="26"/>
        <v>0.54208538064258038</v>
      </c>
      <c r="E107" s="9">
        <f t="shared" si="27"/>
        <v>0.24058039890414004</v>
      </c>
      <c r="F107" s="9">
        <f t="shared" si="28"/>
        <v>0.21733422045327952</v>
      </c>
      <c r="G107" s="9">
        <f t="shared" si="29"/>
        <v>1.1114840161938828</v>
      </c>
      <c r="H107" s="9">
        <f t="shared" si="30"/>
        <v>1.8447278523073507</v>
      </c>
      <c r="I107" s="9">
        <f t="shared" si="31"/>
        <v>4.1566146059906277</v>
      </c>
      <c r="J107" s="9">
        <f t="shared" si="32"/>
        <v>4.6012082124681815</v>
      </c>
      <c r="K107" s="11">
        <f t="shared" si="33"/>
        <v>0.56818181818181823</v>
      </c>
      <c r="L107" s="11">
        <f t="shared" si="34"/>
        <v>0.26041666666666669</v>
      </c>
      <c r="M107" s="11">
        <f t="shared" si="35"/>
        <v>0.23584905660377356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-0.24404347126929671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0.23869666595197253</v>
      </c>
      <c r="Q107" s="11">
        <f>2*'OddsRatio_working_3-way'!K107*'OddsRatio_working_3-way'!L107*'OddsRatio_working_3-way'!M107</f>
        <v>6.9794346769582613E-2</v>
      </c>
      <c r="R107" s="11">
        <f t="shared" si="36"/>
        <v>0</v>
      </c>
      <c r="S107" s="11">
        <f t="shared" si="37"/>
        <v>-0.97809076682316121</v>
      </c>
      <c r="T107" s="11">
        <f t="shared" si="38"/>
        <v>-0.28599145228747402</v>
      </c>
      <c r="U107" s="11">
        <f>'OddsRatio_working_3-way'!S107-'OddsRatio_working_3-way'!R107^2/3</f>
        <v>-0.97809076682316121</v>
      </c>
      <c r="V107" s="11">
        <f>'OddsRatio_working_3-way'!S107*'OddsRatio_working_3-way'!R107/3-2*'OddsRatio_working_3-way'!R107^3/27-'OddsRatio_working_3-way'!T107</f>
        <v>0.28599145228747402</v>
      </c>
      <c r="W107" s="11">
        <f>'OddsRatio_working_3-way'!V107^2+4*'OddsRatio_working_3-way'!U107^3/27</f>
        <v>-5.6831382139257203E-2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0.18616020850382858</v>
      </c>
      <c r="Y107" s="11">
        <f>IF('OddsRatio_working_3-way'!W107&gt;=0,IF('OddsRatio_working_3-way'!V107+SQRT('OddsRatio_working_3-way'!W107)&gt;0,0,PI()),ACOS('OddsRatio_working_3-way'!V107/(2*'OddsRatio_working_3-way'!X107)))</f>
        <v>0.6948767768368207</v>
      </c>
      <c r="Z107" s="11">
        <f>'OddsRatio_working_3-way'!X107^(1/3)*COS('OddsRatio_working_3-way'!Y107/3)</f>
        <v>0.55574200809694141</v>
      </c>
      <c r="AA107" s="11">
        <f>'OddsRatio_working_3-way'!X107^(1/3)*COS(('OddsRatio_working_3-way'!Y107+2*PI())/3)</f>
        <v>-0.391386672716169</v>
      </c>
      <c r="AB107" s="11">
        <f>'OddsRatio_working_3-way'!X107^(1/3)*COS(('OddsRatio_working_3-way'!Y107+4*PI())/3)</f>
        <v>-0.16435533538077229</v>
      </c>
      <c r="AC107" s="11">
        <f>'OddsRatio_working_3-way'!X107^(1/3)*SIN('OddsRatio_working_3-way'!Y107/3)</f>
        <v>0.13107660372507204</v>
      </c>
      <c r="AD107" s="11">
        <f>'OddsRatio_working_3-way'!X107^(1/3)*SIN(('OddsRatio_working_3-way'!Y107+2*PI())/3)</f>
        <v>0.41574839509959249</v>
      </c>
      <c r="AE107" s="11">
        <f>'OddsRatio_working_3-way'!X107^(1/3)*SIN(('OddsRatio_working_3-way'!Y107+4*PI())/3)</f>
        <v>-0.54682499882466451</v>
      </c>
      <c r="AF107" s="11">
        <f>-'OddsRatio_working_3-way'!U107/(3*'OddsRatio_working_3-way'!X107^(1/3))*COS(('OddsRatio_working_3-way'!Y107)/3)</f>
        <v>0.55574200809694141</v>
      </c>
      <c r="AG107" s="11">
        <f>-'OddsRatio_working_3-way'!U107/(3*'OddsRatio_working_3-way'!X107^(1/3))*COS(('OddsRatio_working_3-way'!Y107+2*PI())/3)</f>
        <v>-0.391386672716169</v>
      </c>
      <c r="AH107" s="11">
        <f>-'OddsRatio_working_3-way'!U107/(3*'OddsRatio_working_3-way'!X107^(1/3))*COS(('OddsRatio_working_3-way'!Y107+4*PI())/3)</f>
        <v>-0.16435533538077229</v>
      </c>
      <c r="AI107" s="11">
        <f>'OddsRatio_working_3-way'!U107/(3*'OddsRatio_working_3-way'!X107^(1/3))*SIN(('OddsRatio_working_3-way'!Y107)/3)</f>
        <v>-0.13107660372507204</v>
      </c>
      <c r="AJ107" s="11">
        <f>'OddsRatio_working_3-way'!U107/(3*'OddsRatio_working_3-way'!X107^(1/3))*SIN(('OddsRatio_working_3-way'!Y107+2*PI())/3)</f>
        <v>-0.41574839509959249</v>
      </c>
      <c r="AK107" s="11">
        <f>'OddsRatio_working_3-way'!U107/(3*'OddsRatio_working_3-way'!X107^(1/3))*SIN(('OddsRatio_working_3-way'!Y107+4*PI())/3)</f>
        <v>0.54682499882466451</v>
      </c>
      <c r="AL107" s="11">
        <f>'OddsRatio_working_3-way'!Z107+'OddsRatio_working_3-way'!AF107</f>
        <v>1.1114840161938828</v>
      </c>
      <c r="AM107" s="11">
        <f>'OddsRatio_working_3-way'!AA107+'OddsRatio_working_3-way'!AG107</f>
        <v>-0.78277334543233801</v>
      </c>
      <c r="AN107" s="11">
        <f>'OddsRatio_working_3-way'!AB107+'OddsRatio_working_3-way'!AH107</f>
        <v>-0.32871067076154459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1.1114840161938828</v>
      </c>
      <c r="AS107" s="11">
        <f>IF(('OddsRatio_working_3-way'!X107=0),IF(Q107&gt;0,-Q107^(1/3),(-Q107)^(1/3)),'OddsRatio_working_3-way'!AM107-'OddsRatio_working_3-way'!R107/3)</f>
        <v>-0.78277334543233801</v>
      </c>
      <c r="AT107" s="11">
        <f>IF(('OddsRatio_working_3-way'!X107=0),IF(Q107&gt;0,-Q107^(1/3),(-Q107)^(1/3)),'OddsRatio_working_3-way'!AN107-'OddsRatio_working_3-way'!R107/3)</f>
        <v>-0.32871067076154459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4.17</v>
      </c>
      <c r="B108" s="4">
        <f>IF('True_Odds_Calculator_3-way'!B109="","",'True_Odds_Calculator_3-way'!B109)</f>
        <v>3.46</v>
      </c>
      <c r="C108" s="4">
        <f>IF('True_Odds_Calculator_3-way'!C109="","",'True_Odds_Calculator_3-way'!C109)</f>
        <v>1.78</v>
      </c>
      <c r="D108" s="9">
        <f t="shared" si="26"/>
        <v>0.21427474683810066</v>
      </c>
      <c r="E108" s="9">
        <f t="shared" si="27"/>
        <v>0.26003668616204312</v>
      </c>
      <c r="F108" s="9">
        <f t="shared" si="28"/>
        <v>0.52568856699985589</v>
      </c>
      <c r="G108" s="9">
        <f t="shared" si="29"/>
        <v>1.1567525317125305</v>
      </c>
      <c r="H108" s="9">
        <f t="shared" si="30"/>
        <v>4.6669055255287217</v>
      </c>
      <c r="I108" s="9">
        <f t="shared" si="31"/>
        <v>3.8456112280128241</v>
      </c>
      <c r="J108" s="9">
        <f t="shared" si="32"/>
        <v>1.9022669747357739</v>
      </c>
      <c r="K108" s="11">
        <f t="shared" si="33"/>
        <v>0.23980815347721823</v>
      </c>
      <c r="L108" s="11">
        <f t="shared" si="34"/>
        <v>0.28901734104046245</v>
      </c>
      <c r="M108" s="11">
        <f t="shared" si="35"/>
        <v>0.5617977528089888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-0.23684096173084246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0.24958924852064834</v>
      </c>
      <c r="Q108" s="11">
        <f>2*'OddsRatio_working_3-way'!K108*'OddsRatio_working_3-way'!L108*'OddsRatio_working_3-way'!M108</f>
        <v>7.7874960536863769E-2</v>
      </c>
      <c r="R108" s="11">
        <f t="shared" si="36"/>
        <v>0</v>
      </c>
      <c r="S108" s="11">
        <f t="shared" si="37"/>
        <v>-1.0538263596661699</v>
      </c>
      <c r="T108" s="11">
        <f t="shared" si="38"/>
        <v>-0.32880697649490481</v>
      </c>
      <c r="U108" s="11">
        <f>'OddsRatio_working_3-way'!S108-'OddsRatio_working_3-way'!R108^2/3</f>
        <v>-1.0538263596661699</v>
      </c>
      <c r="V108" s="11">
        <f>'OddsRatio_working_3-way'!S108*'OddsRatio_working_3-way'!R108/3-2*'OddsRatio_working_3-way'!R108^3/27-'OddsRatio_working_3-way'!T108</f>
        <v>0.32880697649490481</v>
      </c>
      <c r="W108" s="11">
        <f>'OddsRatio_working_3-way'!V108^2+4*'OddsRatio_working_3-way'!U108^3/27</f>
        <v>-6.5267729224105175E-2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0.20819567539686437</v>
      </c>
      <c r="Y108" s="11">
        <f>IF('OddsRatio_working_3-way'!W108&gt;=0,IF('OddsRatio_working_3-way'!V108+SQRT('OddsRatio_working_3-way'!W108)&gt;0,0,PI()),ACOS('OddsRatio_working_3-way'!V108/(2*'OddsRatio_working_3-way'!X108)))</f>
        <v>0.66054410139030384</v>
      </c>
      <c r="Z108" s="11">
        <f>'OddsRatio_working_3-way'!X108^(1/3)*COS('OddsRatio_working_3-way'!Y108/3)</f>
        <v>0.57837626585626523</v>
      </c>
      <c r="AA108" s="11">
        <f>'OddsRatio_working_3-way'!X108^(1/3)*COS(('OddsRatio_working_3-way'!Y108+2*PI())/3)</f>
        <v>-0.40129192963977234</v>
      </c>
      <c r="AB108" s="11">
        <f>'OddsRatio_working_3-way'!X108^(1/3)*COS(('OddsRatio_working_3-way'!Y108+4*PI())/3)</f>
        <v>-0.17708433621649297</v>
      </c>
      <c r="AC108" s="11">
        <f>'OddsRatio_working_3-way'!X108^(1/3)*SIN('OddsRatio_working_3-way'!Y108/3)</f>
        <v>0.12944631441728854</v>
      </c>
      <c r="AD108" s="11">
        <f>'OddsRatio_working_3-way'!X108^(1/3)*SIN(('OddsRatio_working_3-way'!Y108+2*PI())/3)</f>
        <v>0.43616538196886356</v>
      </c>
      <c r="AE108" s="11">
        <f>'OddsRatio_working_3-way'!X108^(1/3)*SIN(('OddsRatio_working_3-way'!Y108+4*PI())/3)</f>
        <v>-0.56561169638615216</v>
      </c>
      <c r="AF108" s="11">
        <f>-'OddsRatio_working_3-way'!U108/(3*'OddsRatio_working_3-way'!X108^(1/3))*COS(('OddsRatio_working_3-way'!Y108)/3)</f>
        <v>0.57837626585626511</v>
      </c>
      <c r="AG108" s="11">
        <f>-'OddsRatio_working_3-way'!U108/(3*'OddsRatio_working_3-way'!X108^(1/3))*COS(('OddsRatio_working_3-way'!Y108+2*PI())/3)</f>
        <v>-0.40129192963977228</v>
      </c>
      <c r="AH108" s="11">
        <f>-'OddsRatio_working_3-way'!U108/(3*'OddsRatio_working_3-way'!X108^(1/3))*COS(('OddsRatio_working_3-way'!Y108+4*PI())/3)</f>
        <v>-0.17708433621649292</v>
      </c>
      <c r="AI108" s="11">
        <f>'OddsRatio_working_3-way'!U108/(3*'OddsRatio_working_3-way'!X108^(1/3))*SIN(('OddsRatio_working_3-way'!Y108)/3)</f>
        <v>-0.12944631441728852</v>
      </c>
      <c r="AJ108" s="11">
        <f>'OddsRatio_working_3-way'!U108/(3*'OddsRatio_working_3-way'!X108^(1/3))*SIN(('OddsRatio_working_3-way'!Y108+2*PI())/3)</f>
        <v>-0.43616538196886351</v>
      </c>
      <c r="AK108" s="11">
        <f>'OddsRatio_working_3-way'!U108/(3*'OddsRatio_working_3-way'!X108^(1/3))*SIN(('OddsRatio_working_3-way'!Y108+4*PI())/3)</f>
        <v>0.56561169638615205</v>
      </c>
      <c r="AL108" s="11">
        <f>'OddsRatio_working_3-way'!Z108+'OddsRatio_working_3-way'!AF108</f>
        <v>1.1567525317125305</v>
      </c>
      <c r="AM108" s="11">
        <f>'OddsRatio_working_3-way'!AA108+'OddsRatio_working_3-way'!AG108</f>
        <v>-0.80258385927954468</v>
      </c>
      <c r="AN108" s="11">
        <f>'OddsRatio_working_3-way'!AB108+'OddsRatio_working_3-way'!AH108</f>
        <v>-0.35416867243298589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1.1567525317125305</v>
      </c>
      <c r="AS108" s="11">
        <f>IF(('OddsRatio_working_3-way'!X108=0),IF(Q108&gt;0,-Q108^(1/3),(-Q108)^(1/3)),'OddsRatio_working_3-way'!AM108-'OddsRatio_working_3-way'!R108/3)</f>
        <v>-0.80258385927954468</v>
      </c>
      <c r="AT108" s="11">
        <f>IF(('OddsRatio_working_3-way'!X108=0),IF(Q108&gt;0,-Q108^(1/3),(-Q108)^(1/3)),'OddsRatio_working_3-way'!AN108-'OddsRatio_working_3-way'!R108/3)</f>
        <v>-0.35416867243298589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2.1800000000000002</v>
      </c>
      <c r="B109" s="4">
        <f>IF('True_Odds_Calculator_3-way'!B110="","",'True_Odds_Calculator_3-way'!B110)</f>
        <v>3.4</v>
      </c>
      <c r="C109" s="4">
        <f>IF('True_Odds_Calculator_3-way'!C110="","",'True_Odds_Calculator_3-way'!C110)</f>
        <v>3.21</v>
      </c>
      <c r="D109" s="9">
        <f t="shared" si="26"/>
        <v>0.434652952406958</v>
      </c>
      <c r="E109" s="9">
        <f t="shared" si="27"/>
        <v>0.27431356123125777</v>
      </c>
      <c r="F109" s="9">
        <f t="shared" si="28"/>
        <v>0.29103348636178422</v>
      </c>
      <c r="G109" s="9">
        <f t="shared" si="29"/>
        <v>1.1022763443768131</v>
      </c>
      <c r="H109" s="9">
        <f t="shared" si="30"/>
        <v>2.3006860863646392</v>
      </c>
      <c r="I109" s="9">
        <f t="shared" si="31"/>
        <v>3.6454632265043516</v>
      </c>
      <c r="J109" s="9">
        <f t="shared" si="32"/>
        <v>3.4360307210727576</v>
      </c>
      <c r="K109" s="11">
        <f t="shared" si="33"/>
        <v>0.4587155963302752</v>
      </c>
      <c r="L109" s="11">
        <f t="shared" si="34"/>
        <v>0.29411764705882354</v>
      </c>
      <c r="M109" s="11">
        <f t="shared" si="35"/>
        <v>0.3115264797507788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-0.26305410271799712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0.2433537935451982</v>
      </c>
      <c r="Q109" s="11">
        <f>2*'OddsRatio_working_3-way'!K109*'OddsRatio_working_3-way'!L109*'OddsRatio_working_3-way'!M109</f>
        <v>8.4060032312676405E-2</v>
      </c>
      <c r="R109" s="11">
        <f t="shared" si="36"/>
        <v>0</v>
      </c>
      <c r="S109" s="11">
        <f t="shared" si="37"/>
        <v>-0.92510928752204902</v>
      </c>
      <c r="T109" s="11">
        <f t="shared" si="38"/>
        <v>-0.31955415803870429</v>
      </c>
      <c r="U109" s="11">
        <f>'OddsRatio_working_3-way'!S109-'OddsRatio_working_3-way'!R109^2/3</f>
        <v>-0.92510928752204902</v>
      </c>
      <c r="V109" s="11">
        <f>'OddsRatio_working_3-way'!S109*'OddsRatio_working_3-way'!R109/3-2*'OddsRatio_working_3-way'!R109^3/27-'OddsRatio_working_3-way'!T109</f>
        <v>0.31955415803870429</v>
      </c>
      <c r="W109" s="11">
        <f>'OddsRatio_working_3-way'!V109^2+4*'OddsRatio_working_3-way'!U109^3/27</f>
        <v>-1.5179019421420095E-2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0.17124097008400568</v>
      </c>
      <c r="Y109" s="11">
        <f>IF('OddsRatio_working_3-way'!W109&gt;=0,IF('OddsRatio_working_3-way'!V109+SQRT('OddsRatio_working_3-way'!W109)&gt;0,0,PI()),ACOS('OddsRatio_working_3-way'!V109/(2*'OddsRatio_working_3-way'!X109)))</f>
        <v>0.3679851864615078</v>
      </c>
      <c r="Z109" s="11">
        <f>'OddsRatio_working_3-way'!X109^(1/3)*COS('OddsRatio_working_3-way'!Y109/3)</f>
        <v>0.55113817218840655</v>
      </c>
      <c r="AA109" s="11">
        <f>'OddsRatio_working_3-way'!X109^(1/3)*COS(('OddsRatio_working_3-way'!Y109+2*PI())/3)</f>
        <v>-0.33441089306959304</v>
      </c>
      <c r="AB109" s="11">
        <f>'OddsRatio_working_3-way'!X109^(1/3)*COS(('OddsRatio_working_3-way'!Y109+4*PI())/3)</f>
        <v>-0.21672727911881312</v>
      </c>
      <c r="AC109" s="11">
        <f>'OddsRatio_working_3-way'!X109^(1/3)*SIN('OddsRatio_working_3-way'!Y109/3)</f>
        <v>6.7944666193690745E-2</v>
      </c>
      <c r="AD109" s="11">
        <f>'OddsRatio_working_3-way'!X109^(1/3)*SIN(('OddsRatio_working_3-way'!Y109+2*PI())/3)</f>
        <v>0.44332732501363692</v>
      </c>
      <c r="AE109" s="11">
        <f>'OddsRatio_working_3-way'!X109^(1/3)*SIN(('OddsRatio_working_3-way'!Y109+4*PI())/3)</f>
        <v>-0.51127199120732758</v>
      </c>
      <c r="AF109" s="11">
        <f>-'OddsRatio_working_3-way'!U109/(3*'OddsRatio_working_3-way'!X109^(1/3))*COS(('OddsRatio_working_3-way'!Y109)/3)</f>
        <v>0.55113817218840655</v>
      </c>
      <c r="AG109" s="11">
        <f>-'OddsRatio_working_3-way'!U109/(3*'OddsRatio_working_3-way'!X109^(1/3))*COS(('OddsRatio_working_3-way'!Y109+2*PI())/3)</f>
        <v>-0.33441089306959304</v>
      </c>
      <c r="AH109" s="11">
        <f>-'OddsRatio_working_3-way'!U109/(3*'OddsRatio_working_3-way'!X109^(1/3))*COS(('OddsRatio_working_3-way'!Y109+4*PI())/3)</f>
        <v>-0.21672727911881312</v>
      </c>
      <c r="AI109" s="11">
        <f>'OddsRatio_working_3-way'!U109/(3*'OddsRatio_working_3-way'!X109^(1/3))*SIN(('OddsRatio_working_3-way'!Y109)/3)</f>
        <v>-6.7944666193690745E-2</v>
      </c>
      <c r="AJ109" s="11">
        <f>'OddsRatio_working_3-way'!U109/(3*'OddsRatio_working_3-way'!X109^(1/3))*SIN(('OddsRatio_working_3-way'!Y109+2*PI())/3)</f>
        <v>-0.44332732501363692</v>
      </c>
      <c r="AK109" s="11">
        <f>'OddsRatio_working_3-way'!U109/(3*'OddsRatio_working_3-way'!X109^(1/3))*SIN(('OddsRatio_working_3-way'!Y109+4*PI())/3)</f>
        <v>0.51127199120732758</v>
      </c>
      <c r="AL109" s="11">
        <f>'OddsRatio_working_3-way'!Z109+'OddsRatio_working_3-way'!AF109</f>
        <v>1.1022763443768131</v>
      </c>
      <c r="AM109" s="11">
        <f>'OddsRatio_working_3-way'!AA109+'OddsRatio_working_3-way'!AG109</f>
        <v>-0.66882178613918608</v>
      </c>
      <c r="AN109" s="11">
        <f>'OddsRatio_working_3-way'!AB109+'OddsRatio_working_3-way'!AH109</f>
        <v>-0.43345455823762624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1.1022763443768131</v>
      </c>
      <c r="AS109" s="11">
        <f>IF(('OddsRatio_working_3-way'!X109=0),IF(Q109&gt;0,-Q109^(1/3),(-Q109)^(1/3)),'OddsRatio_working_3-way'!AM109-'OddsRatio_working_3-way'!R109/3)</f>
        <v>-0.66882178613918608</v>
      </c>
      <c r="AT109" s="11">
        <f>IF(('OddsRatio_working_3-way'!X109=0),IF(Q109&gt;0,-Q109^(1/3),(-Q109)^(1/3)),'OddsRatio_working_3-way'!AN109-'OddsRatio_working_3-way'!R109/3)</f>
        <v>-0.43345455823762624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4.12</v>
      </c>
      <c r="B110" s="4">
        <f>IF('True_Odds_Calculator_3-way'!B111="","",'True_Odds_Calculator_3-way'!B111)</f>
        <v>3.35</v>
      </c>
      <c r="C110" s="4">
        <f>IF('True_Odds_Calculator_3-way'!C111="","",'True_Odds_Calculator_3-way'!C111)</f>
        <v>2.08</v>
      </c>
      <c r="D110" s="9">
        <f t="shared" si="26"/>
        <v>0.23645317539250854</v>
      </c>
      <c r="E110" s="9">
        <f t="shared" si="27"/>
        <v>0.29135616890139954</v>
      </c>
      <c r="F110" s="9">
        <f t="shared" si="28"/>
        <v>0.47219065570609176</v>
      </c>
      <c r="G110" s="9">
        <f t="shared" si="29"/>
        <v>1.034989468601184</v>
      </c>
      <c r="H110" s="9">
        <f t="shared" si="30"/>
        <v>4.2291671420356938</v>
      </c>
      <c r="I110" s="9">
        <f t="shared" si="31"/>
        <v>3.4322252512127829</v>
      </c>
      <c r="J110" s="9">
        <f t="shared" si="32"/>
        <v>2.1177886260892795</v>
      </c>
      <c r="K110" s="11">
        <f t="shared" si="33"/>
        <v>0.24271844660194175</v>
      </c>
      <c r="L110" s="11">
        <f t="shared" si="34"/>
        <v>0.29850746268656714</v>
      </c>
      <c r="M110" s="11">
        <f t="shared" si="35"/>
        <v>0.48076923076923073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-0.27582958991450524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0.22815812646996531</v>
      </c>
      <c r="Q110" s="11">
        <f>2*'OddsRatio_working_3-way'!K110*'OddsRatio_working_3-way'!L110*'OddsRatio_working_3-way'!M110</f>
        <v>6.9666603502279489E-2</v>
      </c>
      <c r="R110" s="11">
        <f t="shared" si="36"/>
        <v>0</v>
      </c>
      <c r="S110" s="11">
        <f t="shared" si="37"/>
        <v>-0.82717059667414239</v>
      </c>
      <c r="T110" s="11">
        <f t="shared" si="38"/>
        <v>-0.25257117455699007</v>
      </c>
      <c r="U110" s="11">
        <f>'OddsRatio_working_3-way'!S110-'OddsRatio_working_3-way'!R110^2/3</f>
        <v>-0.82717059667414239</v>
      </c>
      <c r="V110" s="11">
        <f>'OddsRatio_working_3-way'!S110*'OddsRatio_working_3-way'!R110/3-2*'OddsRatio_working_3-way'!R110^3/27-'OddsRatio_working_3-way'!T110</f>
        <v>0.25257117455699007</v>
      </c>
      <c r="W110" s="11">
        <f>'OddsRatio_working_3-way'!V110^2+4*'OddsRatio_working_3-way'!U110^3/27</f>
        <v>-2.0053636338208419E-2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0.14478072606126305</v>
      </c>
      <c r="Y110" s="11">
        <f>IF('OddsRatio_working_3-way'!W110&gt;=0,IF('OddsRatio_working_3-way'!V110+SQRT('OddsRatio_working_3-way'!W110)&gt;0,0,PI()),ACOS('OddsRatio_working_3-way'!V110/(2*'OddsRatio_working_3-way'!X110)))</f>
        <v>0.51100359269748297</v>
      </c>
      <c r="Z110" s="11">
        <f>'OddsRatio_working_3-way'!X110^(1/3)*COS('OddsRatio_working_3-way'!Y110/3)</f>
        <v>0.5174947343005919</v>
      </c>
      <c r="AA110" s="11">
        <f>'OddsRatio_working_3-way'!X110^(1/3)*COS(('OddsRatio_working_3-way'!Y110+2*PI())/3)</f>
        <v>-0.33583205529849713</v>
      </c>
      <c r="AB110" s="11">
        <f>'OddsRatio_working_3-way'!X110^(1/3)*COS(('OddsRatio_working_3-way'!Y110+4*PI())/3)</f>
        <v>-0.18166267900209465</v>
      </c>
      <c r="AC110" s="11">
        <f>'OddsRatio_working_3-way'!X110^(1/3)*SIN('OddsRatio_working_3-way'!Y110/3)</f>
        <v>8.9009730905524706E-2</v>
      </c>
      <c r="AD110" s="11">
        <f>'OddsRatio_working_3-way'!X110^(1/3)*SIN(('OddsRatio_working_3-way'!Y110+2*PI())/3)</f>
        <v>0.40365872077622855</v>
      </c>
      <c r="AE110" s="11">
        <f>'OddsRatio_working_3-way'!X110^(1/3)*SIN(('OddsRatio_working_3-way'!Y110+4*PI())/3)</f>
        <v>-0.49266845168175327</v>
      </c>
      <c r="AF110" s="11">
        <f>-'OddsRatio_working_3-way'!U110/(3*'OddsRatio_working_3-way'!X110^(1/3))*COS(('OddsRatio_working_3-way'!Y110)/3)</f>
        <v>0.51749473430059201</v>
      </c>
      <c r="AG110" s="11">
        <f>-'OddsRatio_working_3-way'!U110/(3*'OddsRatio_working_3-way'!X110^(1/3))*COS(('OddsRatio_working_3-way'!Y110+2*PI())/3)</f>
        <v>-0.33583205529849725</v>
      </c>
      <c r="AH110" s="11">
        <f>-'OddsRatio_working_3-way'!U110/(3*'OddsRatio_working_3-way'!X110^(1/3))*COS(('OddsRatio_working_3-way'!Y110+4*PI())/3)</f>
        <v>-0.18166267900209468</v>
      </c>
      <c r="AI110" s="11">
        <f>'OddsRatio_working_3-way'!U110/(3*'OddsRatio_working_3-way'!X110^(1/3))*SIN(('OddsRatio_working_3-way'!Y110)/3)</f>
        <v>-8.9009730905524734E-2</v>
      </c>
      <c r="AJ110" s="11">
        <f>'OddsRatio_working_3-way'!U110/(3*'OddsRatio_working_3-way'!X110^(1/3))*SIN(('OddsRatio_working_3-way'!Y110+2*PI())/3)</f>
        <v>-0.40365872077622861</v>
      </c>
      <c r="AK110" s="11">
        <f>'OddsRatio_working_3-way'!U110/(3*'OddsRatio_working_3-way'!X110^(1/3))*SIN(('OddsRatio_working_3-way'!Y110+4*PI())/3)</f>
        <v>0.49266845168175338</v>
      </c>
      <c r="AL110" s="11">
        <f>'OddsRatio_working_3-way'!Z110+'OddsRatio_working_3-way'!AF110</f>
        <v>1.034989468601184</v>
      </c>
      <c r="AM110" s="11">
        <f>'OddsRatio_working_3-way'!AA110+'OddsRatio_working_3-way'!AG110</f>
        <v>-0.67166411059699438</v>
      </c>
      <c r="AN110" s="11">
        <f>'OddsRatio_working_3-way'!AB110+'OddsRatio_working_3-way'!AH110</f>
        <v>-0.3633253580041893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1.034989468601184</v>
      </c>
      <c r="AS110" s="11">
        <f>IF(('OddsRatio_working_3-way'!X110=0),IF(Q110&gt;0,-Q110^(1/3),(-Q110)^(1/3)),'OddsRatio_working_3-way'!AM110-'OddsRatio_working_3-way'!R110/3)</f>
        <v>-0.67166411059699438</v>
      </c>
      <c r="AT110" s="11">
        <f>IF(('OddsRatio_working_3-way'!X110=0),IF(Q110&gt;0,-Q110^(1/3),(-Q110)^(1/3)),'OddsRatio_working_3-way'!AN110-'OddsRatio_working_3-way'!R110/3)</f>
        <v>-0.3633253580041893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2.66</v>
      </c>
      <c r="B111" s="4">
        <f>IF('True_Odds_Calculator_3-way'!B112="","",'True_Odds_Calculator_3-way'!B112)</f>
        <v>3.55</v>
      </c>
      <c r="C111" s="4">
        <f>IF('True_Odds_Calculator_3-way'!C112="","",'True_Odds_Calculator_3-way'!C112)</f>
        <v>2.74</v>
      </c>
      <c r="D111" s="9">
        <f t="shared" si="26"/>
        <v>0.36800459566064009</v>
      </c>
      <c r="E111" s="9">
        <f t="shared" si="27"/>
        <v>0.27486805417593302</v>
      </c>
      <c r="F111" s="9">
        <f t="shared" si="28"/>
        <v>0.35712735016342667</v>
      </c>
      <c r="G111" s="9">
        <f t="shared" si="29"/>
        <v>1.0345526321825762</v>
      </c>
      <c r="H111" s="9">
        <f t="shared" si="30"/>
        <v>2.7173573694230768</v>
      </c>
      <c r="I111" s="9">
        <f t="shared" si="31"/>
        <v>3.6381092120655696</v>
      </c>
      <c r="J111" s="9">
        <f t="shared" si="32"/>
        <v>2.8001215799976826</v>
      </c>
      <c r="K111" s="11">
        <f t="shared" si="33"/>
        <v>0.37593984962406013</v>
      </c>
      <c r="L111" s="11">
        <f t="shared" si="34"/>
        <v>0.28169014084507044</v>
      </c>
      <c r="M111" s="11">
        <f t="shared" si="35"/>
        <v>0.36496350364963503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-0.28466689495404995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0.22996217798531488</v>
      </c>
      <c r="Q111" s="11">
        <f>2*'OddsRatio_working_3-way'!K111*'OddsRatio_working_3-way'!L111*'OddsRatio_working_3-way'!M111</f>
        <v>7.7298211087500804E-2</v>
      </c>
      <c r="R111" s="11">
        <f t="shared" si="36"/>
        <v>0</v>
      </c>
      <c r="S111" s="11">
        <f t="shared" si="37"/>
        <v>-0.80782901721829881</v>
      </c>
      <c r="T111" s="11">
        <f t="shared" si="38"/>
        <v>-0.27153916545152901</v>
      </c>
      <c r="U111" s="11">
        <f>'OddsRatio_working_3-way'!S111-'OddsRatio_working_3-way'!R111^2/3</f>
        <v>-0.80782901721829881</v>
      </c>
      <c r="V111" s="11">
        <f>'OddsRatio_working_3-way'!S111*'OddsRatio_working_3-way'!R111/3-2*'OddsRatio_working_3-way'!R111^3/27-'OddsRatio_working_3-way'!T111</f>
        <v>0.27153916545152901</v>
      </c>
      <c r="W111" s="11">
        <f>'OddsRatio_working_3-way'!V111^2+4*'OddsRatio_working_3-way'!U111^3/27</f>
        <v>-4.3671182707070294E-3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0.13973245564722953</v>
      </c>
      <c r="Y111" s="11">
        <f>IF('OddsRatio_working_3-way'!W111&gt;=0,IF('OddsRatio_working_3-way'!V111+SQRT('OddsRatio_working_3-way'!W111)&gt;0,0,PI()),ACOS('OddsRatio_working_3-way'!V111/(2*'OddsRatio_working_3-way'!X111)))</f>
        <v>0.23872791342959987</v>
      </c>
      <c r="Z111" s="11">
        <f>'OddsRatio_working_3-way'!X111^(1/3)*COS('OddsRatio_working_3-way'!Y111/3)</f>
        <v>0.5172763160912881</v>
      </c>
      <c r="AA111" s="11">
        <f>'OddsRatio_working_3-way'!X111^(1/3)*COS(('OddsRatio_working_3-way'!Y111+2*PI())/3)</f>
        <v>-0.2943615945102962</v>
      </c>
      <c r="AB111" s="11">
        <f>'OddsRatio_working_3-way'!X111^(1/3)*COS(('OddsRatio_working_3-way'!Y111+4*PI())/3)</f>
        <v>-0.22291472158099207</v>
      </c>
      <c r="AC111" s="11">
        <f>'OddsRatio_working_3-way'!X111^(1/3)*SIN('OddsRatio_working_3-way'!Y111/3)</f>
        <v>4.1249871318490956E-2</v>
      </c>
      <c r="AD111" s="11">
        <f>'OddsRatio_working_3-way'!X111^(1/3)*SIN(('OddsRatio_working_3-way'!Y111+2*PI())/3)</f>
        <v>0.42734949485183932</v>
      </c>
      <c r="AE111" s="11">
        <f>'OddsRatio_working_3-way'!X111^(1/3)*SIN(('OddsRatio_working_3-way'!Y111+4*PI())/3)</f>
        <v>-0.46859936617033005</v>
      </c>
      <c r="AF111" s="11">
        <f>-'OddsRatio_working_3-way'!U111/(3*'OddsRatio_working_3-way'!X111^(1/3))*COS(('OddsRatio_working_3-way'!Y111)/3)</f>
        <v>0.5172763160912881</v>
      </c>
      <c r="AG111" s="11">
        <f>-'OddsRatio_working_3-way'!U111/(3*'OddsRatio_working_3-way'!X111^(1/3))*COS(('OddsRatio_working_3-way'!Y111+2*PI())/3)</f>
        <v>-0.2943615945102962</v>
      </c>
      <c r="AH111" s="11">
        <f>-'OddsRatio_working_3-way'!U111/(3*'OddsRatio_working_3-way'!X111^(1/3))*COS(('OddsRatio_working_3-way'!Y111+4*PI())/3)</f>
        <v>-0.22291472158099207</v>
      </c>
      <c r="AI111" s="11">
        <f>'OddsRatio_working_3-way'!U111/(3*'OddsRatio_working_3-way'!X111^(1/3))*SIN(('OddsRatio_working_3-way'!Y111)/3)</f>
        <v>-4.1249871318490956E-2</v>
      </c>
      <c r="AJ111" s="11">
        <f>'OddsRatio_working_3-way'!U111/(3*'OddsRatio_working_3-way'!X111^(1/3))*SIN(('OddsRatio_working_3-way'!Y111+2*PI())/3)</f>
        <v>-0.42734949485183932</v>
      </c>
      <c r="AK111" s="11">
        <f>'OddsRatio_working_3-way'!U111/(3*'OddsRatio_working_3-way'!X111^(1/3))*SIN(('OddsRatio_working_3-way'!Y111+4*PI())/3)</f>
        <v>0.46859936617033005</v>
      </c>
      <c r="AL111" s="11">
        <f>'OddsRatio_working_3-way'!Z111+'OddsRatio_working_3-way'!AF111</f>
        <v>1.0345526321825762</v>
      </c>
      <c r="AM111" s="11">
        <f>'OddsRatio_working_3-way'!AA111+'OddsRatio_working_3-way'!AG111</f>
        <v>-0.5887231890205924</v>
      </c>
      <c r="AN111" s="11">
        <f>'OddsRatio_working_3-way'!AB111+'OddsRatio_working_3-way'!AH111</f>
        <v>-0.44582944316198414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1.0345526321825762</v>
      </c>
      <c r="AS111" s="11">
        <f>IF(('OddsRatio_working_3-way'!X111=0),IF(Q111&gt;0,-Q111^(1/3),(-Q111)^(1/3)),'OddsRatio_working_3-way'!AM111-'OddsRatio_working_3-way'!R111/3)</f>
        <v>-0.5887231890205924</v>
      </c>
      <c r="AT111" s="11">
        <f>IF(('OddsRatio_working_3-way'!X111=0),IF(Q111&gt;0,-Q111^(1/3),(-Q111)^(1/3)),'OddsRatio_working_3-way'!AN111-'OddsRatio_working_3-way'!R111/3)</f>
        <v>-0.44582944316198414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2.2200000000000002</v>
      </c>
      <c r="B112" s="4">
        <f>IF('True_Odds_Calculator_3-way'!B113="","",'True_Odds_Calculator_3-way'!B113)</f>
        <v>3.22</v>
      </c>
      <c r="C112" s="4">
        <f>IF('True_Odds_Calculator_3-way'!C113="","",'True_Odds_Calculator_3-way'!C113)</f>
        <v>3.81</v>
      </c>
      <c r="D112" s="9">
        <f t="shared" si="26"/>
        <v>0.44154886282626776</v>
      </c>
      <c r="E112" s="9">
        <f t="shared" si="27"/>
        <v>0.30289817998830038</v>
      </c>
      <c r="F112" s="9">
        <f t="shared" si="28"/>
        <v>0.25555295718543175</v>
      </c>
      <c r="G112" s="9">
        <f t="shared" si="29"/>
        <v>1.0366844358266785</v>
      </c>
      <c r="H112" s="9">
        <f t="shared" si="30"/>
        <v>2.264755011708548</v>
      </c>
      <c r="I112" s="9">
        <f t="shared" si="31"/>
        <v>3.3014394475352264</v>
      </c>
      <c r="J112" s="9">
        <f t="shared" si="32"/>
        <v>3.9130832646729661</v>
      </c>
      <c r="K112" s="11">
        <f t="shared" si="33"/>
        <v>0.4504504504504504</v>
      </c>
      <c r="L112" s="11">
        <f t="shared" si="34"/>
        <v>0.3105590062111801</v>
      </c>
      <c r="M112" s="11">
        <f t="shared" si="35"/>
        <v>0.26246719160104987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-0.27943789634991267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0.22948071561560091</v>
      </c>
      <c r="Q112" s="11">
        <f>2*'OddsRatio_working_3-way'!K112*'OddsRatio_working_3-way'!L112*'OddsRatio_working_3-way'!M112</f>
        <v>7.3433828996992287E-2</v>
      </c>
      <c r="R112" s="11">
        <f t="shared" si="36"/>
        <v>0</v>
      </c>
      <c r="S112" s="11">
        <f t="shared" si="37"/>
        <v>-0.82122259941523723</v>
      </c>
      <c r="T112" s="11">
        <f t="shared" si="38"/>
        <v>-0.26279123181287589</v>
      </c>
      <c r="U112" s="11">
        <f>'OddsRatio_working_3-way'!S112-'OddsRatio_working_3-way'!R112^2/3</f>
        <v>-0.82122259941523723</v>
      </c>
      <c r="V112" s="11">
        <f>'OddsRatio_working_3-way'!S112*'OddsRatio_working_3-way'!R112/3-2*'OddsRatio_working_3-way'!R112^3/27-'OddsRatio_working_3-way'!T112</f>
        <v>0.26279123181287589</v>
      </c>
      <c r="W112" s="11">
        <f>'OddsRatio_working_3-way'!V112^2+4*'OddsRatio_working_3-way'!U112^3/27</f>
        <v>-1.299082869727107E-2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0.14322190842797039</v>
      </c>
      <c r="Y112" s="11">
        <f>IF('OddsRatio_working_3-way'!W112&gt;=0,IF('OddsRatio_working_3-way'!V112+SQRT('OddsRatio_working_3-way'!W112)&gt;0,0,PI()),ACOS('OddsRatio_working_3-way'!V112/(2*'OddsRatio_working_3-way'!X112)))</f>
        <v>0.40923173080542363</v>
      </c>
      <c r="Z112" s="11">
        <f>'OddsRatio_working_3-way'!X112^(1/3)*COS('OddsRatio_working_3-way'!Y112/3)</f>
        <v>0.51834221791333934</v>
      </c>
      <c r="AA112" s="11">
        <f>'OddsRatio_working_3-way'!X112^(1/3)*COS(('OddsRatio_working_3-way'!Y112+2*PI())/3)</f>
        <v>-0.32078814150708995</v>
      </c>
      <c r="AB112" s="11">
        <f>'OddsRatio_working_3-way'!X112^(1/3)*COS(('OddsRatio_working_3-way'!Y112+4*PI())/3)</f>
        <v>-0.1975540764062495</v>
      </c>
      <c r="AC112" s="11">
        <f>'OddsRatio_working_3-way'!X112^(1/3)*SIN('OddsRatio_working_3-way'!Y112/3)</f>
        <v>7.114922065930232E-2</v>
      </c>
      <c r="AD112" s="11">
        <f>'OddsRatio_working_3-way'!X112^(1/3)*SIN(('OddsRatio_working_3-way'!Y112+2*PI())/3)</f>
        <v>0.41332291823727013</v>
      </c>
      <c r="AE112" s="11">
        <f>'OddsRatio_working_3-way'!X112^(1/3)*SIN(('OddsRatio_working_3-way'!Y112+4*PI())/3)</f>
        <v>-0.4844721388965722</v>
      </c>
      <c r="AF112" s="11">
        <f>-'OddsRatio_working_3-way'!U112/(3*'OddsRatio_working_3-way'!X112^(1/3))*COS(('OddsRatio_working_3-way'!Y112)/3)</f>
        <v>0.51834221791333912</v>
      </c>
      <c r="AG112" s="11">
        <f>-'OddsRatio_working_3-way'!U112/(3*'OddsRatio_working_3-way'!X112^(1/3))*COS(('OddsRatio_working_3-way'!Y112+2*PI())/3)</f>
        <v>-0.32078814150708979</v>
      </c>
      <c r="AH112" s="11">
        <f>-'OddsRatio_working_3-way'!U112/(3*'OddsRatio_working_3-way'!X112^(1/3))*COS(('OddsRatio_working_3-way'!Y112+4*PI())/3)</f>
        <v>-0.19755407640624942</v>
      </c>
      <c r="AI112" s="11">
        <f>'OddsRatio_working_3-way'!U112/(3*'OddsRatio_working_3-way'!X112^(1/3))*SIN(('OddsRatio_working_3-way'!Y112)/3)</f>
        <v>-7.1149220659302279E-2</v>
      </c>
      <c r="AJ112" s="11">
        <f>'OddsRatio_working_3-way'!U112/(3*'OddsRatio_working_3-way'!X112^(1/3))*SIN(('OddsRatio_working_3-way'!Y112+2*PI())/3)</f>
        <v>-0.41332291823726997</v>
      </c>
      <c r="AK112" s="11">
        <f>'OddsRatio_working_3-way'!U112/(3*'OddsRatio_working_3-way'!X112^(1/3))*SIN(('OddsRatio_working_3-way'!Y112+4*PI())/3)</f>
        <v>0.48447213889657204</v>
      </c>
      <c r="AL112" s="11">
        <f>'OddsRatio_working_3-way'!Z112+'OddsRatio_working_3-way'!AF112</f>
        <v>1.0366844358266785</v>
      </c>
      <c r="AM112" s="11">
        <f>'OddsRatio_working_3-way'!AA112+'OddsRatio_working_3-way'!AG112</f>
        <v>-0.64157628301417979</v>
      </c>
      <c r="AN112" s="11">
        <f>'OddsRatio_working_3-way'!AB112+'OddsRatio_working_3-way'!AH112</f>
        <v>-0.39510815281249889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1.0366844358266785</v>
      </c>
      <c r="AS112" s="11">
        <f>IF(('OddsRatio_working_3-way'!X112=0),IF(Q112&gt;0,-Q112^(1/3),(-Q112)^(1/3)),'OddsRatio_working_3-way'!AM112-'OddsRatio_working_3-way'!R112/3)</f>
        <v>-0.64157628301417979</v>
      </c>
      <c r="AT112" s="11">
        <f>IF(('OddsRatio_working_3-way'!X112=0),IF(Q112&gt;0,-Q112^(1/3),(-Q112)^(1/3)),'OddsRatio_working_3-way'!AN112-'OddsRatio_working_3-way'!R112/3)</f>
        <v>-0.39510815281249889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1.45</v>
      </c>
      <c r="B113" s="4">
        <f>IF('True_Odds_Calculator_3-way'!B114="","",'True_Odds_Calculator_3-way'!B114)</f>
        <v>4.3099999999999996</v>
      </c>
      <c r="C113" s="4">
        <f>IF('True_Odds_Calculator_3-way'!C114="","",'True_Odds_Calculator_3-way'!C114)</f>
        <v>9.7100000000000009</v>
      </c>
      <c r="D113" s="9">
        <f t="shared" si="26"/>
        <v>0.67860786147632757</v>
      </c>
      <c r="E113" s="9">
        <f t="shared" si="27"/>
        <v>0.22303364021218178</v>
      </c>
      <c r="F113" s="9">
        <f t="shared" si="28"/>
        <v>9.8358498311490891E-2</v>
      </c>
      <c r="G113" s="9">
        <f t="shared" si="29"/>
        <v>1.0524557595325499</v>
      </c>
      <c r="H113" s="9">
        <f t="shared" si="30"/>
        <v>1.4736050917896475</v>
      </c>
      <c r="I113" s="9">
        <f t="shared" si="31"/>
        <v>4.48362856405274</v>
      </c>
      <c r="J113" s="9">
        <f t="shared" si="32"/>
        <v>10.166889665528508</v>
      </c>
      <c r="K113" s="11">
        <f t="shared" si="33"/>
        <v>0.68965517241379315</v>
      </c>
      <c r="L113" s="11">
        <f t="shared" si="34"/>
        <v>0.23201856148491881</v>
      </c>
      <c r="M113" s="11">
        <f t="shared" si="35"/>
        <v>0.10298661174047373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-0.21379333415674295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0.20549532737078288</v>
      </c>
      <c r="Q113" s="11">
        <f>2*'OddsRatio_working_3-way'!K113*'OddsRatio_working_3-way'!L113*'OddsRatio_working_3-way'!M113</f>
        <v>3.2958352425145609E-2</v>
      </c>
      <c r="R113" s="11">
        <f t="shared" si="36"/>
        <v>0</v>
      </c>
      <c r="S113" s="11">
        <f t="shared" si="37"/>
        <v>-0.96118678433689442</v>
      </c>
      <c r="T113" s="11">
        <f t="shared" si="38"/>
        <v>-0.15415986917993493</v>
      </c>
      <c r="U113" s="11">
        <f>'OddsRatio_working_3-way'!S113-'OddsRatio_working_3-way'!R113^2/3</f>
        <v>-0.96118678433689442</v>
      </c>
      <c r="V113" s="11">
        <f>'OddsRatio_working_3-way'!S113*'OddsRatio_working_3-way'!R113/3-2*'OddsRatio_working_3-way'!R113^3/27-'OddsRatio_working_3-way'!T113</f>
        <v>0.15415986917993493</v>
      </c>
      <c r="W113" s="11">
        <f>'OddsRatio_working_3-way'!V113^2+4*'OddsRatio_working_3-way'!U113^3/27</f>
        <v>-0.10779344278813199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0.18135511300602103</v>
      </c>
      <c r="Y113" s="11">
        <f>IF('OddsRatio_working_3-way'!W113&gt;=0,IF('OddsRatio_working_3-way'!V113+SQRT('OddsRatio_working_3-way'!W113)&gt;0,0,PI()),ACOS('OddsRatio_working_3-way'!V113/(2*'OddsRatio_working_3-way'!X113)))</f>
        <v>1.1318100043541199</v>
      </c>
      <c r="Z113" s="11">
        <f>'OddsRatio_working_3-way'!X113^(1/3)*COS('OddsRatio_working_3-way'!Y113/3)</f>
        <v>0.52622787976627505</v>
      </c>
      <c r="AA113" s="11">
        <f>'OddsRatio_working_3-way'!X113^(1/3)*COS(('OddsRatio_working_3-way'!Y113+2*PI())/3)</f>
        <v>-0.4436959434209809</v>
      </c>
      <c r="AB113" s="11">
        <f>'OddsRatio_working_3-way'!X113^(1/3)*COS(('OddsRatio_working_3-way'!Y113+4*PI())/3)</f>
        <v>-8.2531936345294307E-2</v>
      </c>
      <c r="AC113" s="11">
        <f>'OddsRatio_working_3-way'!X113^(1/3)*SIN('OddsRatio_working_3-way'!Y113/3)</f>
        <v>0.20851813670675168</v>
      </c>
      <c r="AD113" s="11">
        <f>'OddsRatio_working_3-way'!X113^(1/3)*SIN(('OddsRatio_working_3-way'!Y113+2*PI())/3)</f>
        <v>0.35146764370384159</v>
      </c>
      <c r="AE113" s="11">
        <f>'OddsRatio_working_3-way'!X113^(1/3)*SIN(('OddsRatio_working_3-way'!Y113+4*PI())/3)</f>
        <v>-0.55998578041059321</v>
      </c>
      <c r="AF113" s="11">
        <f>-'OddsRatio_working_3-way'!U113/(3*'OddsRatio_working_3-way'!X113^(1/3))*COS(('OddsRatio_working_3-way'!Y113)/3)</f>
        <v>0.52622787976627494</v>
      </c>
      <c r="AG113" s="11">
        <f>-'OddsRatio_working_3-way'!U113/(3*'OddsRatio_working_3-way'!X113^(1/3))*COS(('OddsRatio_working_3-way'!Y113+2*PI())/3)</f>
        <v>-0.44369594342098079</v>
      </c>
      <c r="AH113" s="11">
        <f>-'OddsRatio_working_3-way'!U113/(3*'OddsRatio_working_3-way'!X113^(1/3))*COS(('OddsRatio_working_3-way'!Y113+4*PI())/3)</f>
        <v>-8.2531936345294279E-2</v>
      </c>
      <c r="AI113" s="11">
        <f>'OddsRatio_working_3-way'!U113/(3*'OddsRatio_working_3-way'!X113^(1/3))*SIN(('OddsRatio_working_3-way'!Y113)/3)</f>
        <v>-0.20851813670675162</v>
      </c>
      <c r="AJ113" s="11">
        <f>'OddsRatio_working_3-way'!U113/(3*'OddsRatio_working_3-way'!X113^(1/3))*SIN(('OddsRatio_working_3-way'!Y113+2*PI())/3)</f>
        <v>-0.35146764370384154</v>
      </c>
      <c r="AK113" s="11">
        <f>'OddsRatio_working_3-way'!U113/(3*'OddsRatio_working_3-way'!X113^(1/3))*SIN(('OddsRatio_working_3-way'!Y113+4*PI())/3)</f>
        <v>0.5599857804105931</v>
      </c>
      <c r="AL113" s="11">
        <f>'OddsRatio_working_3-way'!Z113+'OddsRatio_working_3-way'!AF113</f>
        <v>1.0524557595325499</v>
      </c>
      <c r="AM113" s="11">
        <f>'OddsRatio_working_3-way'!AA113+'OddsRatio_working_3-way'!AG113</f>
        <v>-0.88739188684196169</v>
      </c>
      <c r="AN113" s="11">
        <f>'OddsRatio_working_3-way'!AB113+'OddsRatio_working_3-way'!AH113</f>
        <v>-0.16506387269058859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1.0524557595325499</v>
      </c>
      <c r="AS113" s="11">
        <f>IF(('OddsRatio_working_3-way'!X113=0),IF(Q113&gt;0,-Q113^(1/3),(-Q113)^(1/3)),'OddsRatio_working_3-way'!AM113-'OddsRatio_working_3-way'!R113/3)</f>
        <v>-0.88739188684196169</v>
      </c>
      <c r="AT113" s="11">
        <f>IF(('OddsRatio_working_3-way'!X113=0),IF(Q113&gt;0,-Q113^(1/3),(-Q113)^(1/3)),'OddsRatio_working_3-way'!AN113-'OddsRatio_working_3-way'!R113/3)</f>
        <v>-0.16506387269058859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2.4900000000000002</v>
      </c>
      <c r="B114" s="4">
        <f>IF('True_Odds_Calculator_3-way'!B115="","",'True_Odds_Calculator_3-way'!B115)</f>
        <v>3.09</v>
      </c>
      <c r="C114" s="4">
        <f>IF('True_Odds_Calculator_3-way'!C115="","",'True_Odds_Calculator_3-way'!C115)</f>
        <v>3.2</v>
      </c>
      <c r="D114" s="9">
        <f t="shared" si="26"/>
        <v>0.38811377892212517</v>
      </c>
      <c r="E114" s="9">
        <f t="shared" si="27"/>
        <v>0.31138853557243718</v>
      </c>
      <c r="F114" s="9">
        <f t="shared" si="28"/>
        <v>0.3004976855054376</v>
      </c>
      <c r="G114" s="9">
        <f t="shared" si="29"/>
        <v>1.0580966604209499</v>
      </c>
      <c r="H114" s="9">
        <f t="shared" si="30"/>
        <v>2.5765640240272156</v>
      </c>
      <c r="I114" s="9">
        <f t="shared" si="31"/>
        <v>3.2114220202797852</v>
      </c>
      <c r="J114" s="9">
        <f t="shared" si="32"/>
        <v>3.3278126529260894</v>
      </c>
      <c r="K114" s="11">
        <f t="shared" si="33"/>
        <v>0.40160642570281119</v>
      </c>
      <c r="L114" s="11">
        <f t="shared" si="34"/>
        <v>0.3236245954692557</v>
      </c>
      <c r="M114" s="11">
        <f t="shared" si="35"/>
        <v>0.3125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-0.27825785342015308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0.23475780143226627</v>
      </c>
      <c r="Q114" s="11">
        <f>2*'OddsRatio_working_3-way'!K114*'OddsRatio_working_3-way'!L114*'OddsRatio_working_3-way'!M114</f>
        <v>8.1231073159953732E-2</v>
      </c>
      <c r="R114" s="11">
        <f t="shared" si="36"/>
        <v>0</v>
      </c>
      <c r="S114" s="11">
        <f t="shared" si="37"/>
        <v>-0.84366999366517692</v>
      </c>
      <c r="T114" s="11">
        <f t="shared" si="38"/>
        <v>-0.29192733344815813</v>
      </c>
      <c r="U114" s="11">
        <f>'OddsRatio_working_3-way'!S114-'OddsRatio_working_3-way'!R114^2/3</f>
        <v>-0.84366999366517692</v>
      </c>
      <c r="V114" s="11">
        <f>'OddsRatio_working_3-way'!S114*'OddsRatio_working_3-way'!R114/3-2*'OddsRatio_working_3-way'!R114^3/27-'OddsRatio_working_3-way'!T114</f>
        <v>0.29192733344815813</v>
      </c>
      <c r="W114" s="11">
        <f>'OddsRatio_working_3-way'!V114^2+4*'OddsRatio_working_3-way'!U114^3/27</f>
        <v>-3.7423776942745041E-3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0.1491341222762472</v>
      </c>
      <c r="Y114" s="11">
        <f>IF('OddsRatio_working_3-way'!W114&gt;=0,IF('OddsRatio_working_3-way'!V114+SQRT('OddsRatio_working_3-way'!W114)&gt;0,0,PI()),ACOS('OddsRatio_working_3-way'!V114/(2*'OddsRatio_working_3-way'!X114)))</f>
        <v>0.20656642320093721</v>
      </c>
      <c r="Z114" s="11">
        <f>'OddsRatio_working_3-way'!X114^(1/3)*COS('OddsRatio_working_3-way'!Y114/3)</f>
        <v>0.52904833021047493</v>
      </c>
      <c r="AA114" s="11">
        <f>'OddsRatio_working_3-way'!X114^(1/3)*COS(('OddsRatio_working_3-way'!Y114+2*PI())/3)</f>
        <v>-0.29612158022776641</v>
      </c>
      <c r="AB114" s="11">
        <f>'OddsRatio_working_3-way'!X114^(1/3)*COS(('OddsRatio_working_3-way'!Y114+4*PI())/3)</f>
        <v>-0.23292674998270854</v>
      </c>
      <c r="AC114" s="11">
        <f>'OddsRatio_working_3-way'!X114^(1/3)*SIN('OddsRatio_working_3-way'!Y114/3)</f>
        <v>3.6485552253376873E-2</v>
      </c>
      <c r="AD114" s="11">
        <f>'OddsRatio_working_3-way'!X114^(1/3)*SIN(('OddsRatio_working_3-way'!Y114+2*PI())/3)</f>
        <v>0.43992651766532126</v>
      </c>
      <c r="AE114" s="11">
        <f>'OddsRatio_working_3-way'!X114^(1/3)*SIN(('OddsRatio_working_3-way'!Y114+4*PI())/3)</f>
        <v>-0.47641206991869811</v>
      </c>
      <c r="AF114" s="11">
        <f>-'OddsRatio_working_3-way'!U114/(3*'OddsRatio_working_3-way'!X114^(1/3))*COS(('OddsRatio_working_3-way'!Y114)/3)</f>
        <v>0.52904833021047493</v>
      </c>
      <c r="AG114" s="11">
        <f>-'OddsRatio_working_3-way'!U114/(3*'OddsRatio_working_3-way'!X114^(1/3))*COS(('OddsRatio_working_3-way'!Y114+2*PI())/3)</f>
        <v>-0.29612158022776641</v>
      </c>
      <c r="AH114" s="11">
        <f>-'OddsRatio_working_3-way'!U114/(3*'OddsRatio_working_3-way'!X114^(1/3))*COS(('OddsRatio_working_3-way'!Y114+4*PI())/3)</f>
        <v>-0.23292674998270854</v>
      </c>
      <c r="AI114" s="11">
        <f>'OddsRatio_working_3-way'!U114/(3*'OddsRatio_working_3-way'!X114^(1/3))*SIN(('OddsRatio_working_3-way'!Y114)/3)</f>
        <v>-3.6485552253376873E-2</v>
      </c>
      <c r="AJ114" s="11">
        <f>'OddsRatio_working_3-way'!U114/(3*'OddsRatio_working_3-way'!X114^(1/3))*SIN(('OddsRatio_working_3-way'!Y114+2*PI())/3)</f>
        <v>-0.43992651766532126</v>
      </c>
      <c r="AK114" s="11">
        <f>'OddsRatio_working_3-way'!U114/(3*'OddsRatio_working_3-way'!X114^(1/3))*SIN(('OddsRatio_working_3-way'!Y114+4*PI())/3)</f>
        <v>0.47641206991869811</v>
      </c>
      <c r="AL114" s="11">
        <f>'OddsRatio_working_3-way'!Z114+'OddsRatio_working_3-way'!AF114</f>
        <v>1.0580966604209499</v>
      </c>
      <c r="AM114" s="11">
        <f>'OddsRatio_working_3-way'!AA114+'OddsRatio_working_3-way'!AG114</f>
        <v>-0.59224316045553282</v>
      </c>
      <c r="AN114" s="11">
        <f>'OddsRatio_working_3-way'!AB114+'OddsRatio_working_3-way'!AH114</f>
        <v>-0.46585349996541708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1.0580966604209499</v>
      </c>
      <c r="AS114" s="11">
        <f>IF(('OddsRatio_working_3-way'!X114=0),IF(Q114&gt;0,-Q114^(1/3),(-Q114)^(1/3)),'OddsRatio_working_3-way'!AM114-'OddsRatio_working_3-way'!R114/3)</f>
        <v>-0.59224316045553282</v>
      </c>
      <c r="AT114" s="11">
        <f>IF(('OddsRatio_working_3-way'!X114=0),IF(Q114&gt;0,-Q114^(1/3),(-Q114)^(1/3)),'OddsRatio_working_3-way'!AN114-'OddsRatio_working_3-way'!R114/3)</f>
        <v>-0.46585349996541708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2.2400000000000002</v>
      </c>
      <c r="B115" s="4">
        <f>IF('True_Odds_Calculator_3-way'!B116="","",'True_Odds_Calculator_3-way'!B116)</f>
        <v>3.43</v>
      </c>
      <c r="C115" s="4">
        <f>IF('True_Odds_Calculator_3-way'!C116="","",'True_Odds_Calculator_3-way'!C116)</f>
        <v>3.33</v>
      </c>
      <c r="D115" s="9">
        <f t="shared" si="26"/>
        <v>0.43210144957265395</v>
      </c>
      <c r="E115" s="9">
        <f t="shared" si="27"/>
        <v>0.27967741947689273</v>
      </c>
      <c r="F115" s="9">
        <f t="shared" si="28"/>
        <v>0.28822113095045326</v>
      </c>
      <c r="G115" s="9">
        <f t="shared" si="29"/>
        <v>1.0598962405946093</v>
      </c>
      <c r="H115" s="9">
        <f t="shared" si="30"/>
        <v>2.3142713383373157</v>
      </c>
      <c r="I115" s="9">
        <f t="shared" si="31"/>
        <v>3.5755478646449008</v>
      </c>
      <c r="J115" s="9">
        <f t="shared" si="32"/>
        <v>3.4695582405854388</v>
      </c>
      <c r="K115" s="11">
        <f t="shared" si="33"/>
        <v>0.4464285714285714</v>
      </c>
      <c r="L115" s="11">
        <f t="shared" si="34"/>
        <v>0.29154518950437314</v>
      </c>
      <c r="M115" s="11">
        <f t="shared" si="35"/>
        <v>0.3003003003003003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-0.27440846719272383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0.2345118963194765</v>
      </c>
      <c r="Q115" s="11">
        <f>2*'OddsRatio_working_3-way'!K115*'OddsRatio_working_3-way'!L115*'OddsRatio_working_3-way'!M115</f>
        <v>7.8170632106492152E-2</v>
      </c>
      <c r="R115" s="11">
        <f t="shared" si="36"/>
        <v>0</v>
      </c>
      <c r="S115" s="11">
        <f t="shared" si="37"/>
        <v>-0.8546088199048647</v>
      </c>
      <c r="T115" s="11">
        <f t="shared" si="38"/>
        <v>-0.28486960663495486</v>
      </c>
      <c r="U115" s="11">
        <f>'OddsRatio_working_3-way'!S115-'OddsRatio_working_3-way'!R115^2/3</f>
        <v>-0.8546088199048647</v>
      </c>
      <c r="V115" s="11">
        <f>'OddsRatio_working_3-way'!S115*'OddsRatio_working_3-way'!R115/3-2*'OddsRatio_working_3-way'!R115^3/27-'OddsRatio_working_3-way'!T115</f>
        <v>0.28486960663495486</v>
      </c>
      <c r="W115" s="11">
        <f>'OddsRatio_working_3-way'!V115^2+4*'OddsRatio_working_3-way'!U115^3/27</f>
        <v>-1.1318770942177994E-2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0.15204396052337291</v>
      </c>
      <c r="Y115" s="11">
        <f>IF('OddsRatio_working_3-way'!W115&gt;=0,IF('OddsRatio_working_3-way'!V115+SQRT('OddsRatio_working_3-way'!W115)&gt;0,0,PI()),ACOS('OddsRatio_working_3-way'!V115/(2*'OddsRatio_working_3-way'!X115)))</f>
        <v>0.35742696438350507</v>
      </c>
      <c r="Z115" s="11">
        <f>'OddsRatio_working_3-way'!X115^(1/3)*COS('OddsRatio_working_3-way'!Y115/3)</f>
        <v>0.52994812029730465</v>
      </c>
      <c r="AA115" s="11">
        <f>'OddsRatio_working_3-way'!X115^(1/3)*COS(('OddsRatio_working_3-way'!Y115+2*PI())/3)</f>
        <v>-0.31991445804702406</v>
      </c>
      <c r="AB115" s="11">
        <f>'OddsRatio_working_3-way'!X115^(1/3)*COS(('OddsRatio_working_3-way'!Y115+4*PI())/3)</f>
        <v>-0.21003366225028047</v>
      </c>
      <c r="AC115" s="11">
        <f>'OddsRatio_working_3-way'!X115^(1/3)*SIN('OddsRatio_working_3-way'!Y115/3)</f>
        <v>6.3439707032020232E-2</v>
      </c>
      <c r="AD115" s="11">
        <f>'OddsRatio_working_3-way'!X115^(1/3)*SIN(('OddsRatio_working_3-way'!Y115+2*PI())/3)</f>
        <v>0.42722868134926739</v>
      </c>
      <c r="AE115" s="11">
        <f>'OddsRatio_working_3-way'!X115^(1/3)*SIN(('OddsRatio_working_3-way'!Y115+4*PI())/3)</f>
        <v>-0.49066838838128757</v>
      </c>
      <c r="AF115" s="11">
        <f>-'OddsRatio_working_3-way'!U115/(3*'OddsRatio_working_3-way'!X115^(1/3))*COS(('OddsRatio_working_3-way'!Y115)/3)</f>
        <v>0.52994812029730454</v>
      </c>
      <c r="AG115" s="11">
        <f>-'OddsRatio_working_3-way'!U115/(3*'OddsRatio_working_3-way'!X115^(1/3))*COS(('OddsRatio_working_3-way'!Y115+2*PI())/3)</f>
        <v>-0.31991445804702395</v>
      </c>
      <c r="AH115" s="11">
        <f>-'OddsRatio_working_3-way'!U115/(3*'OddsRatio_working_3-way'!X115^(1/3))*COS(('OddsRatio_working_3-way'!Y115+4*PI())/3)</f>
        <v>-0.21003366225028042</v>
      </c>
      <c r="AI115" s="11">
        <f>'OddsRatio_working_3-way'!U115/(3*'OddsRatio_working_3-way'!X115^(1/3))*SIN(('OddsRatio_working_3-way'!Y115)/3)</f>
        <v>-6.3439707032020218E-2</v>
      </c>
      <c r="AJ115" s="11">
        <f>'OddsRatio_working_3-way'!U115/(3*'OddsRatio_working_3-way'!X115^(1/3))*SIN(('OddsRatio_working_3-way'!Y115+2*PI())/3)</f>
        <v>-0.42722868134926734</v>
      </c>
      <c r="AK115" s="11">
        <f>'OddsRatio_working_3-way'!U115/(3*'OddsRatio_working_3-way'!X115^(1/3))*SIN(('OddsRatio_working_3-way'!Y115+4*PI())/3)</f>
        <v>0.49066838838128746</v>
      </c>
      <c r="AL115" s="11">
        <f>'OddsRatio_working_3-way'!Z115+'OddsRatio_working_3-way'!AF115</f>
        <v>1.0598962405946093</v>
      </c>
      <c r="AM115" s="11">
        <f>'OddsRatio_working_3-way'!AA115+'OddsRatio_working_3-way'!AG115</f>
        <v>-0.63982891609404802</v>
      </c>
      <c r="AN115" s="11">
        <f>'OddsRatio_working_3-way'!AB115+'OddsRatio_working_3-way'!AH115</f>
        <v>-0.42006732450056089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1.0598962405946093</v>
      </c>
      <c r="AS115" s="11">
        <f>IF(('OddsRatio_working_3-way'!X115=0),IF(Q115&gt;0,-Q115^(1/3),(-Q115)^(1/3)),'OddsRatio_working_3-way'!AM115-'OddsRatio_working_3-way'!R115/3)</f>
        <v>-0.63982891609404802</v>
      </c>
      <c r="AT115" s="11">
        <f>IF(('OddsRatio_working_3-way'!X115=0),IF(Q115&gt;0,-Q115^(1/3),(-Q115)^(1/3)),'OddsRatio_working_3-way'!AN115-'OddsRatio_working_3-way'!R115/3)</f>
        <v>-0.42006732450056089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1.76</v>
      </c>
      <c r="B116" s="4">
        <f>IF('True_Odds_Calculator_3-way'!B117="","",'True_Odds_Calculator_3-way'!B117)</f>
        <v>3.6</v>
      </c>
      <c r="C116" s="4">
        <f>IF('True_Odds_Calculator_3-way'!C117="","",'True_Odds_Calculator_3-way'!C117)</f>
        <v>5.0599999999999996</v>
      </c>
      <c r="D116" s="9">
        <f t="shared" si="26"/>
        <v>0.55024383230098939</v>
      </c>
      <c r="E116" s="9">
        <f t="shared" si="27"/>
        <v>0.26341529861471386</v>
      </c>
      <c r="F116" s="9">
        <f t="shared" si="28"/>
        <v>0.18634086908429692</v>
      </c>
      <c r="G116" s="9">
        <f t="shared" si="29"/>
        <v>1.0754948923429211</v>
      </c>
      <c r="H116" s="9">
        <f t="shared" si="30"/>
        <v>1.8173761181806198</v>
      </c>
      <c r="I116" s="9">
        <f t="shared" si="31"/>
        <v>3.7962867200915946</v>
      </c>
      <c r="J116" s="9">
        <f t="shared" si="32"/>
        <v>5.3665092629122588</v>
      </c>
      <c r="K116" s="11">
        <f t="shared" si="33"/>
        <v>0.56818181818181823</v>
      </c>
      <c r="L116" s="11">
        <f t="shared" si="34"/>
        <v>0.27777777777777779</v>
      </c>
      <c r="M116" s="11">
        <f t="shared" si="35"/>
        <v>0.19762845849802374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-0.25023455902902547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0.23143989300115786</v>
      </c>
      <c r="Q116" s="11">
        <f>2*'OddsRatio_working_3-way'!K116*'OddsRatio_working_3-way'!L116*'OddsRatio_working_3-way'!M116</f>
        <v>6.2382720485487299E-2</v>
      </c>
      <c r="R116" s="11">
        <f t="shared" si="36"/>
        <v>0</v>
      </c>
      <c r="S116" s="11">
        <f t="shared" si="37"/>
        <v>-0.9248918051095909</v>
      </c>
      <c r="T116" s="11">
        <f t="shared" si="38"/>
        <v>-0.24929698250932372</v>
      </c>
      <c r="U116" s="11">
        <f>'OddsRatio_working_3-way'!S116-'OddsRatio_working_3-way'!R116^2/3</f>
        <v>-0.9248918051095909</v>
      </c>
      <c r="V116" s="11">
        <f>'OddsRatio_working_3-way'!S116*'OddsRatio_working_3-way'!R116/3-2*'OddsRatio_working_3-way'!R116^3/27-'OddsRatio_working_3-way'!T116</f>
        <v>0.24929698250932372</v>
      </c>
      <c r="W116" s="11">
        <f>'OddsRatio_working_3-way'!V116^2+4*'OddsRatio_working_3-way'!U116^3/27</f>
        <v>-5.5062190026403314E-2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0.17118058849841691</v>
      </c>
      <c r="Y116" s="11">
        <f>IF('OddsRatio_working_3-way'!W116&gt;=0,IF('OddsRatio_working_3-way'!V116+SQRT('OddsRatio_working_3-way'!W116)&gt;0,0,PI()),ACOS('OddsRatio_working_3-way'!V116/(2*'OddsRatio_working_3-way'!X116)))</f>
        <v>0.75514882783702753</v>
      </c>
      <c r="Z116" s="11">
        <f>'OddsRatio_working_3-way'!X116^(1/3)*COS('OddsRatio_working_3-way'!Y116/3)</f>
        <v>0.53774744617146053</v>
      </c>
      <c r="AA116" s="11">
        <f>'OddsRatio_working_3-way'!X116^(1/3)*COS(('OddsRatio_working_3-way'!Y116+2*PI())/3)</f>
        <v>-0.38863897004598924</v>
      </c>
      <c r="AB116" s="11">
        <f>'OddsRatio_working_3-way'!X116^(1/3)*COS(('OddsRatio_working_3-way'!Y116+4*PI())/3)</f>
        <v>-0.14910847612547137</v>
      </c>
      <c r="AC116" s="11">
        <f>'OddsRatio_working_3-way'!X116^(1/3)*SIN('OddsRatio_working_3-way'!Y116/3)</f>
        <v>0.13829299514413504</v>
      </c>
      <c r="AD116" s="11">
        <f>'OddsRatio_working_3-way'!X116^(1/3)*SIN(('OddsRatio_working_3-way'!Y116+2*PI())/3)</f>
        <v>0.39655645163262226</v>
      </c>
      <c r="AE116" s="11">
        <f>'OddsRatio_working_3-way'!X116^(1/3)*SIN(('OddsRatio_working_3-way'!Y116+4*PI())/3)</f>
        <v>-0.53484944677675728</v>
      </c>
      <c r="AF116" s="11">
        <f>-'OddsRatio_working_3-way'!U116/(3*'OddsRatio_working_3-way'!X116^(1/3))*COS(('OddsRatio_working_3-way'!Y116)/3)</f>
        <v>0.53774744617146053</v>
      </c>
      <c r="AG116" s="11">
        <f>-'OddsRatio_working_3-way'!U116/(3*'OddsRatio_working_3-way'!X116^(1/3))*COS(('OddsRatio_working_3-way'!Y116+2*PI())/3)</f>
        <v>-0.38863897004598924</v>
      </c>
      <c r="AH116" s="11">
        <f>-'OddsRatio_working_3-way'!U116/(3*'OddsRatio_working_3-way'!X116^(1/3))*COS(('OddsRatio_working_3-way'!Y116+4*PI())/3)</f>
        <v>-0.14910847612547137</v>
      </c>
      <c r="AI116" s="11">
        <f>'OddsRatio_working_3-way'!U116/(3*'OddsRatio_working_3-way'!X116^(1/3))*SIN(('OddsRatio_working_3-way'!Y116)/3)</f>
        <v>-0.13829299514413504</v>
      </c>
      <c r="AJ116" s="11">
        <f>'OddsRatio_working_3-way'!U116/(3*'OddsRatio_working_3-way'!X116^(1/3))*SIN(('OddsRatio_working_3-way'!Y116+2*PI())/3)</f>
        <v>-0.39655645163262226</v>
      </c>
      <c r="AK116" s="11">
        <f>'OddsRatio_working_3-way'!U116/(3*'OddsRatio_working_3-way'!X116^(1/3))*SIN(('OddsRatio_working_3-way'!Y116+4*PI())/3)</f>
        <v>0.53484944677675728</v>
      </c>
      <c r="AL116" s="11">
        <f>'OddsRatio_working_3-way'!Z116+'OddsRatio_working_3-way'!AF116</f>
        <v>1.0754948923429211</v>
      </c>
      <c r="AM116" s="11">
        <f>'OddsRatio_working_3-way'!AA116+'OddsRatio_working_3-way'!AG116</f>
        <v>-0.77727794009197848</v>
      </c>
      <c r="AN116" s="11">
        <f>'OddsRatio_working_3-way'!AB116+'OddsRatio_working_3-way'!AH116</f>
        <v>-0.29821695225094275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1.0754948923429211</v>
      </c>
      <c r="AS116" s="11">
        <f>IF(('OddsRatio_working_3-way'!X116=0),IF(Q116&gt;0,-Q116^(1/3),(-Q116)^(1/3)),'OddsRatio_working_3-way'!AM116-'OddsRatio_working_3-way'!R116/3)</f>
        <v>-0.77727794009197848</v>
      </c>
      <c r="AT116" s="11">
        <f>IF(('OddsRatio_working_3-way'!X116=0),IF(Q116&gt;0,-Q116^(1/3),(-Q116)^(1/3)),'OddsRatio_working_3-way'!AN116-'OddsRatio_working_3-way'!R116/3)</f>
        <v>-0.29821695225094275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3.84</v>
      </c>
      <c r="B117" s="4">
        <f>IF('True_Odds_Calculator_3-way'!B118="","",'True_Odds_Calculator_3-way'!B118)</f>
        <v>3.22</v>
      </c>
      <c r="C117" s="4">
        <f>IF('True_Odds_Calculator_3-way'!C118="","",'True_Odds_Calculator_3-way'!C118)</f>
        <v>2.13</v>
      </c>
      <c r="D117" s="9">
        <f t="shared" si="26"/>
        <v>0.248604142425736</v>
      </c>
      <c r="E117" s="9">
        <f t="shared" si="27"/>
        <v>0.29738658200553086</v>
      </c>
      <c r="F117" s="9">
        <f t="shared" si="28"/>
        <v>0.45400927556873316</v>
      </c>
      <c r="G117" s="9">
        <f t="shared" si="29"/>
        <v>1.0642461690563194</v>
      </c>
      <c r="H117" s="9">
        <f t="shared" si="30"/>
        <v>4.0224591201199473</v>
      </c>
      <c r="I117" s="9">
        <f t="shared" si="31"/>
        <v>3.3626264953050296</v>
      </c>
      <c r="J117" s="9">
        <f t="shared" si="32"/>
        <v>2.2025981710336411</v>
      </c>
      <c r="K117" s="11">
        <f t="shared" si="33"/>
        <v>0.26041666666666669</v>
      </c>
      <c r="L117" s="11">
        <f t="shared" si="34"/>
        <v>0.3105590062111801</v>
      </c>
      <c r="M117" s="11">
        <f t="shared" si="35"/>
        <v>0.46948356807511737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-0.27050983436853016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0.23503035118926113</v>
      </c>
      <c r="Q117" s="11">
        <f>2*'OddsRatio_working_3-way'!K117*'OddsRatio_working_3-way'!L117*'OddsRatio_working_3-way'!M117</f>
        <v>7.5938724132233015E-2</v>
      </c>
      <c r="R117" s="11">
        <f t="shared" si="36"/>
        <v>0</v>
      </c>
      <c r="S117" s="11">
        <f t="shared" si="37"/>
        <v>-0.8688421688546325</v>
      </c>
      <c r="T117" s="11">
        <f t="shared" si="38"/>
        <v>-0.2807244487413999</v>
      </c>
      <c r="U117" s="11">
        <f>'OddsRatio_working_3-way'!S117-'OddsRatio_working_3-way'!R117^2/3</f>
        <v>-0.8688421688546325</v>
      </c>
      <c r="V117" s="11">
        <f>'OddsRatio_working_3-way'!S117*'OddsRatio_working_3-way'!R117/3-2*'OddsRatio_working_3-way'!R117^3/27-'OddsRatio_working_3-way'!T117</f>
        <v>0.2807244487413999</v>
      </c>
      <c r="W117" s="11">
        <f>'OddsRatio_working_3-way'!V117^2+4*'OddsRatio_working_3-way'!U117^3/27</f>
        <v>-1.8360807606464635E-2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0.15585812757731587</v>
      </c>
      <c r="Y117" s="11">
        <f>IF('OddsRatio_working_3-way'!W117&gt;=0,IF('OddsRatio_working_3-way'!V117+SQRT('OddsRatio_working_3-way'!W117)&gt;0,0,PI()),ACOS('OddsRatio_working_3-way'!V117/(2*'OddsRatio_working_3-way'!X117)))</f>
        <v>0.44970157256650745</v>
      </c>
      <c r="Z117" s="11">
        <f>'OddsRatio_working_3-way'!X117^(1/3)*COS('OddsRatio_working_3-way'!Y117/3)</f>
        <v>0.53212308452815971</v>
      </c>
      <c r="AA117" s="11">
        <f>'OddsRatio_working_3-way'!X117^(1/3)*COS(('OddsRatio_working_3-way'!Y117+2*PI())/3)</f>
        <v>-0.33566261551612048</v>
      </c>
      <c r="AB117" s="11">
        <f>'OddsRatio_working_3-way'!X117^(1/3)*COS(('OddsRatio_working_3-way'!Y117+4*PI())/3)</f>
        <v>-0.19646046901203928</v>
      </c>
      <c r="AC117" s="11">
        <f>'OddsRatio_working_3-way'!X117^(1/3)*SIN('OddsRatio_working_3-way'!Y117/3)</f>
        <v>8.0368396755905069E-2</v>
      </c>
      <c r="AD117" s="11">
        <f>'OddsRatio_working_3-way'!X117^(1/3)*SIN(('OddsRatio_working_3-way'!Y117+2*PI())/3)</f>
        <v>0.42064791076356794</v>
      </c>
      <c r="AE117" s="11">
        <f>'OddsRatio_working_3-way'!X117^(1/3)*SIN(('OddsRatio_working_3-way'!Y117+4*PI())/3)</f>
        <v>-0.5010163075194729</v>
      </c>
      <c r="AF117" s="11">
        <f>-'OddsRatio_working_3-way'!U117/(3*'OddsRatio_working_3-way'!X117^(1/3))*COS(('OddsRatio_working_3-way'!Y117)/3)</f>
        <v>0.53212308452815971</v>
      </c>
      <c r="AG117" s="11">
        <f>-'OddsRatio_working_3-way'!U117/(3*'OddsRatio_working_3-way'!X117^(1/3))*COS(('OddsRatio_working_3-way'!Y117+2*PI())/3)</f>
        <v>-0.33566261551612048</v>
      </c>
      <c r="AH117" s="11">
        <f>-'OddsRatio_working_3-way'!U117/(3*'OddsRatio_working_3-way'!X117^(1/3))*COS(('OddsRatio_working_3-way'!Y117+4*PI())/3)</f>
        <v>-0.19646046901203928</v>
      </c>
      <c r="AI117" s="11">
        <f>'OddsRatio_working_3-way'!U117/(3*'OddsRatio_working_3-way'!X117^(1/3))*SIN(('OddsRatio_working_3-way'!Y117)/3)</f>
        <v>-8.0368396755905069E-2</v>
      </c>
      <c r="AJ117" s="11">
        <f>'OddsRatio_working_3-way'!U117/(3*'OddsRatio_working_3-way'!X117^(1/3))*SIN(('OddsRatio_working_3-way'!Y117+2*PI())/3)</f>
        <v>-0.42064791076356794</v>
      </c>
      <c r="AK117" s="11">
        <f>'OddsRatio_working_3-way'!U117/(3*'OddsRatio_working_3-way'!X117^(1/3))*SIN(('OddsRatio_working_3-way'!Y117+4*PI())/3)</f>
        <v>0.5010163075194729</v>
      </c>
      <c r="AL117" s="11">
        <f>'OddsRatio_working_3-way'!Z117+'OddsRatio_working_3-way'!AF117</f>
        <v>1.0642461690563194</v>
      </c>
      <c r="AM117" s="11">
        <f>'OddsRatio_working_3-way'!AA117+'OddsRatio_working_3-way'!AG117</f>
        <v>-0.67132523103224095</v>
      </c>
      <c r="AN117" s="11">
        <f>'OddsRatio_working_3-way'!AB117+'OddsRatio_working_3-way'!AH117</f>
        <v>-0.39292093802407857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1.0642461690563194</v>
      </c>
      <c r="AS117" s="11">
        <f>IF(('OddsRatio_working_3-way'!X117=0),IF(Q117&gt;0,-Q117^(1/3),(-Q117)^(1/3)),'OddsRatio_working_3-way'!AM117-'OddsRatio_working_3-way'!R117/3)</f>
        <v>-0.67132523103224095</v>
      </c>
      <c r="AT117" s="11">
        <f>IF(('OddsRatio_working_3-way'!X117=0),IF(Q117&gt;0,-Q117^(1/3),(-Q117)^(1/3)),'OddsRatio_working_3-way'!AN117-'OddsRatio_working_3-way'!R117/3)</f>
        <v>-0.39292093802407857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1.88</v>
      </c>
      <c r="B118" s="4">
        <f>IF('True_Odds_Calculator_3-way'!B119="","",'True_Odds_Calculator_3-way'!B119)</f>
        <v>3.62</v>
      </c>
      <c r="C118" s="4">
        <f>IF('True_Odds_Calculator_3-way'!C119="","",'True_Odds_Calculator_3-way'!C119)</f>
        <v>4.5199999999999996</v>
      </c>
      <c r="D118" s="9">
        <f t="shared" si="26"/>
        <v>0.52003836124165936</v>
      </c>
      <c r="E118" s="9">
        <f t="shared" si="27"/>
        <v>0.26682110996831754</v>
      </c>
      <c r="F118" s="9">
        <f t="shared" si="28"/>
        <v>0.21314052879002301</v>
      </c>
      <c r="G118" s="9">
        <f t="shared" si="29"/>
        <v>1.0487898466417716</v>
      </c>
      <c r="H118" s="9">
        <f t="shared" si="30"/>
        <v>1.9229350650447588</v>
      </c>
      <c r="I118" s="9">
        <f t="shared" si="31"/>
        <v>3.747829398201441</v>
      </c>
      <c r="J118" s="9">
        <f t="shared" si="32"/>
        <v>4.6917402601790368</v>
      </c>
      <c r="K118" s="11">
        <f t="shared" si="33"/>
        <v>0.53191489361702127</v>
      </c>
      <c r="L118" s="11">
        <f t="shared" si="34"/>
        <v>0.27624309392265195</v>
      </c>
      <c r="M118" s="11">
        <f t="shared" si="35"/>
        <v>0.22123893805309736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-0.26382853891277447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0.22820873179921586</v>
      </c>
      <c r="Q118" s="11">
        <f>2*'OddsRatio_working_3-way'!K118*'OddsRatio_working_3-way'!L118*'OddsRatio_working_3-way'!M118</f>
        <v>6.5016732706329308E-2</v>
      </c>
      <c r="R118" s="11">
        <f t="shared" si="36"/>
        <v>0</v>
      </c>
      <c r="S118" s="11">
        <f t="shared" si="37"/>
        <v>-0.8649888019683305</v>
      </c>
      <c r="T118" s="11">
        <f t="shared" si="38"/>
        <v>-0.2464355561163335</v>
      </c>
      <c r="U118" s="11">
        <f>'OddsRatio_working_3-way'!S118-'OddsRatio_working_3-way'!R118^2/3</f>
        <v>-0.8649888019683305</v>
      </c>
      <c r="V118" s="11">
        <f>'OddsRatio_working_3-way'!S118*'OddsRatio_working_3-way'!R118/3-2*'OddsRatio_working_3-way'!R118^3/27-'OddsRatio_working_3-way'!T118</f>
        <v>0.2464355561163335</v>
      </c>
      <c r="W118" s="11">
        <f>'OddsRatio_working_3-way'!V118^2+4*'OddsRatio_working_3-way'!U118^3/27</f>
        <v>-3.5149441034768747E-2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0.15482241791253559</v>
      </c>
      <c r="Y118" s="11">
        <f>IF('OddsRatio_working_3-way'!W118&gt;=0,IF('OddsRatio_working_3-way'!V118+SQRT('OddsRatio_working_3-way'!W118)&gt;0,0,PI()),ACOS('OddsRatio_working_3-way'!V118/(2*'OddsRatio_working_3-way'!X118)))</f>
        <v>0.65036108593072051</v>
      </c>
      <c r="Z118" s="11">
        <f>'OddsRatio_working_3-way'!X118^(1/3)*COS('OddsRatio_working_3-way'!Y118/3)</f>
        <v>0.52439492332088578</v>
      </c>
      <c r="AA118" s="11">
        <f>'OddsRatio_working_3-way'!X118^(1/3)*COS(('OddsRatio_working_3-way'!Y118+2*PI())/3)</f>
        <v>-0.36222082787326532</v>
      </c>
      <c r="AB118" s="11">
        <f>'OddsRatio_working_3-way'!X118^(1/3)*COS(('OddsRatio_working_3-way'!Y118+4*PI())/3)</f>
        <v>-0.1621740954476206</v>
      </c>
      <c r="AC118" s="11">
        <f>'OddsRatio_working_3-way'!X118^(1/3)*SIN('OddsRatio_working_3-way'!Y118/3)</f>
        <v>0.11549703481645102</v>
      </c>
      <c r="AD118" s="11">
        <f>'OddsRatio_working_3-way'!X118^(1/3)*SIN(('OddsRatio_working_3-way'!Y118+2*PI())/3)</f>
        <v>0.39639080780325431</v>
      </c>
      <c r="AE118" s="11">
        <f>'OddsRatio_working_3-way'!X118^(1/3)*SIN(('OddsRatio_working_3-way'!Y118+4*PI())/3)</f>
        <v>-0.51188784261970532</v>
      </c>
      <c r="AF118" s="11">
        <f>-'OddsRatio_working_3-way'!U118/(3*'OddsRatio_working_3-way'!X118^(1/3))*COS(('OddsRatio_working_3-way'!Y118)/3)</f>
        <v>0.52439492332088578</v>
      </c>
      <c r="AG118" s="11">
        <f>-'OddsRatio_working_3-way'!U118/(3*'OddsRatio_working_3-way'!X118^(1/3))*COS(('OddsRatio_working_3-way'!Y118+2*PI())/3)</f>
        <v>-0.36222082787326532</v>
      </c>
      <c r="AH118" s="11">
        <f>-'OddsRatio_working_3-way'!U118/(3*'OddsRatio_working_3-way'!X118^(1/3))*COS(('OddsRatio_working_3-way'!Y118+4*PI())/3)</f>
        <v>-0.1621740954476206</v>
      </c>
      <c r="AI118" s="11">
        <f>'OddsRatio_working_3-way'!U118/(3*'OddsRatio_working_3-way'!X118^(1/3))*SIN(('OddsRatio_working_3-way'!Y118)/3)</f>
        <v>-0.11549703481645102</v>
      </c>
      <c r="AJ118" s="11">
        <f>'OddsRatio_working_3-way'!U118/(3*'OddsRatio_working_3-way'!X118^(1/3))*SIN(('OddsRatio_working_3-way'!Y118+2*PI())/3)</f>
        <v>-0.39639080780325431</v>
      </c>
      <c r="AK118" s="11">
        <f>'OddsRatio_working_3-way'!U118/(3*'OddsRatio_working_3-way'!X118^(1/3))*SIN(('OddsRatio_working_3-way'!Y118+4*PI())/3)</f>
        <v>0.51188784261970532</v>
      </c>
      <c r="AL118" s="11">
        <f>'OddsRatio_working_3-way'!Z118+'OddsRatio_working_3-way'!AF118</f>
        <v>1.0487898466417716</v>
      </c>
      <c r="AM118" s="11">
        <f>'OddsRatio_working_3-way'!AA118+'OddsRatio_working_3-way'!AG118</f>
        <v>-0.72444165574653063</v>
      </c>
      <c r="AN118" s="11">
        <f>'OddsRatio_working_3-way'!AB118+'OddsRatio_working_3-way'!AH118</f>
        <v>-0.3243481908952412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1.0487898466417716</v>
      </c>
      <c r="AS118" s="11">
        <f>IF(('OddsRatio_working_3-way'!X118=0),IF(Q118&gt;0,-Q118^(1/3),(-Q118)^(1/3)),'OddsRatio_working_3-way'!AM118-'OddsRatio_working_3-way'!R118/3)</f>
        <v>-0.72444165574653063</v>
      </c>
      <c r="AT118" s="11">
        <f>IF(('OddsRatio_working_3-way'!X118=0),IF(Q118&gt;0,-Q118^(1/3),(-Q118)^(1/3)),'OddsRatio_working_3-way'!AN118-'OddsRatio_working_3-way'!R118/3)</f>
        <v>-0.3243481908952412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3.33</v>
      </c>
      <c r="B119" s="4">
        <f>IF('True_Odds_Calculator_3-way'!B120="","",'True_Odds_Calculator_3-way'!B120)</f>
        <v>3.37</v>
      </c>
      <c r="C119" s="4">
        <f>IF('True_Odds_Calculator_3-way'!C120="","",'True_Odds_Calculator_3-way'!C120)</f>
        <v>2.3199999999999998</v>
      </c>
      <c r="D119" s="9">
        <f t="shared" si="26"/>
        <v>0.29143582101251364</v>
      </c>
      <c r="E119" s="9">
        <f t="shared" si="27"/>
        <v>0.28793334455097069</v>
      </c>
      <c r="F119" s="9">
        <f t="shared" si="28"/>
        <v>0.4206308344365155</v>
      </c>
      <c r="G119" s="9">
        <f t="shared" si="29"/>
        <v>1.0434708979568057</v>
      </c>
      <c r="H119" s="9">
        <f t="shared" si="30"/>
        <v>3.431287192239358</v>
      </c>
      <c r="I119" s="9">
        <f t="shared" si="31"/>
        <v>3.4730260281576295</v>
      </c>
      <c r="J119" s="9">
        <f t="shared" si="32"/>
        <v>2.3773815853029836</v>
      </c>
      <c r="K119" s="11">
        <f t="shared" si="33"/>
        <v>0.3003003003003003</v>
      </c>
      <c r="L119" s="11">
        <f t="shared" si="34"/>
        <v>0.29673590504451036</v>
      </c>
      <c r="M119" s="11">
        <f t="shared" si="35"/>
        <v>0.43103448275862072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-0.27997295361461938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0.23122477844671646</v>
      </c>
      <c r="Q119" s="11">
        <f>2*'OddsRatio_working_3-way'!K119*'OddsRatio_working_3-way'!L119*'OddsRatio_working_3-way'!M119</f>
        <v>7.6818863271334373E-2</v>
      </c>
      <c r="R119" s="11">
        <f t="shared" si="36"/>
        <v>0</v>
      </c>
      <c r="S119" s="11">
        <f t="shared" si="37"/>
        <v>-0.82588255565927127</v>
      </c>
      <c r="T119" s="11">
        <f t="shared" si="38"/>
        <v>-0.27437958659776451</v>
      </c>
      <c r="U119" s="11">
        <f>'OddsRatio_working_3-way'!S119-'OddsRatio_working_3-way'!R119^2/3</f>
        <v>-0.82588255565927127</v>
      </c>
      <c r="V119" s="11">
        <f>'OddsRatio_working_3-way'!S119*'OddsRatio_working_3-way'!R119/3-2*'OddsRatio_working_3-way'!R119^3/27-'OddsRatio_working_3-way'!T119</f>
        <v>0.27437958659776451</v>
      </c>
      <c r="W119" s="11">
        <f>'OddsRatio_working_3-way'!V119^2+4*'OddsRatio_working_3-way'!U119^3/27</f>
        <v>-8.1706012455240035E-3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0.14444268654650205</v>
      </c>
      <c r="Y119" s="11">
        <f>IF('OddsRatio_working_3-way'!W119&gt;=0,IF('OddsRatio_working_3-way'!V119+SQRT('OddsRatio_working_3-way'!W119)&gt;0,0,PI()),ACOS('OddsRatio_working_3-way'!V119/(2*'OddsRatio_working_3-way'!X119)))</f>
        <v>0.31824170577554756</v>
      </c>
      <c r="Z119" s="11">
        <f>'OddsRatio_working_3-way'!X119^(1/3)*COS('OddsRatio_working_3-way'!Y119/3)</f>
        <v>0.52173544897840285</v>
      </c>
      <c r="AA119" s="11">
        <f>'OddsRatio_working_3-way'!X119^(1/3)*COS(('OddsRatio_working_3-way'!Y119+2*PI())/3)</f>
        <v>-0.30897936418580862</v>
      </c>
      <c r="AB119" s="11">
        <f>'OddsRatio_working_3-way'!X119^(1/3)*COS(('OddsRatio_working_3-way'!Y119+4*PI())/3)</f>
        <v>-0.21275608479259428</v>
      </c>
      <c r="AC119" s="11">
        <f>'OddsRatio_working_3-way'!X119^(1/3)*SIN('OddsRatio_working_3-way'!Y119/3)</f>
        <v>5.5554536259980851E-2</v>
      </c>
      <c r="AD119" s="11">
        <f>'OddsRatio_working_3-way'!X119^(1/3)*SIN(('OddsRatio_working_3-way'!Y119+2*PI())/3)</f>
        <v>0.42405888474018627</v>
      </c>
      <c r="AE119" s="11">
        <f>'OddsRatio_working_3-way'!X119^(1/3)*SIN(('OddsRatio_working_3-way'!Y119+4*PI())/3)</f>
        <v>-0.47961342100016707</v>
      </c>
      <c r="AF119" s="11">
        <f>-'OddsRatio_working_3-way'!U119/(3*'OddsRatio_working_3-way'!X119^(1/3))*COS(('OddsRatio_working_3-way'!Y119)/3)</f>
        <v>0.52173544897840285</v>
      </c>
      <c r="AG119" s="11">
        <f>-'OddsRatio_working_3-way'!U119/(3*'OddsRatio_working_3-way'!X119^(1/3))*COS(('OddsRatio_working_3-way'!Y119+2*PI())/3)</f>
        <v>-0.30897936418580862</v>
      </c>
      <c r="AH119" s="11">
        <f>-'OddsRatio_working_3-way'!U119/(3*'OddsRatio_working_3-way'!X119^(1/3))*COS(('OddsRatio_working_3-way'!Y119+4*PI())/3)</f>
        <v>-0.21275608479259428</v>
      </c>
      <c r="AI119" s="11">
        <f>'OddsRatio_working_3-way'!U119/(3*'OddsRatio_working_3-way'!X119^(1/3))*SIN(('OddsRatio_working_3-way'!Y119)/3)</f>
        <v>-5.5554536259980851E-2</v>
      </c>
      <c r="AJ119" s="11">
        <f>'OddsRatio_working_3-way'!U119/(3*'OddsRatio_working_3-way'!X119^(1/3))*SIN(('OddsRatio_working_3-way'!Y119+2*PI())/3)</f>
        <v>-0.42405888474018627</v>
      </c>
      <c r="AK119" s="11">
        <f>'OddsRatio_working_3-way'!U119/(3*'OddsRatio_working_3-way'!X119^(1/3))*SIN(('OddsRatio_working_3-way'!Y119+4*PI())/3)</f>
        <v>0.47961342100016707</v>
      </c>
      <c r="AL119" s="11">
        <f>'OddsRatio_working_3-way'!Z119+'OddsRatio_working_3-way'!AF119</f>
        <v>1.0434708979568057</v>
      </c>
      <c r="AM119" s="11">
        <f>'OddsRatio_working_3-way'!AA119+'OddsRatio_working_3-way'!AG119</f>
        <v>-0.61795872837161725</v>
      </c>
      <c r="AN119" s="11">
        <f>'OddsRatio_working_3-way'!AB119+'OddsRatio_working_3-way'!AH119</f>
        <v>-0.42551216958518856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1.0434708979568057</v>
      </c>
      <c r="AS119" s="11">
        <f>IF(('OddsRatio_working_3-way'!X119=0),IF(Q119&gt;0,-Q119^(1/3),(-Q119)^(1/3)),'OddsRatio_working_3-way'!AM119-'OddsRatio_working_3-way'!R119/3)</f>
        <v>-0.61795872837161725</v>
      </c>
      <c r="AT119" s="11">
        <f>IF(('OddsRatio_working_3-way'!X119=0),IF(Q119&gt;0,-Q119^(1/3),(-Q119)^(1/3)),'OddsRatio_working_3-way'!AN119-'OddsRatio_working_3-way'!R119/3)</f>
        <v>-0.42551216958518856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1.81</v>
      </c>
      <c r="B120" s="4">
        <f>IF('True_Odds_Calculator_3-way'!B121="","",'True_Odds_Calculator_3-way'!B121)</f>
        <v>3.82</v>
      </c>
      <c r="C120" s="4">
        <f>IF('True_Odds_Calculator_3-way'!C121="","",'True_Odds_Calculator_3-way'!C121)</f>
        <v>4.6399999999999997</v>
      </c>
      <c r="D120" s="9">
        <f t="shared" si="26"/>
        <v>0.54029586485834091</v>
      </c>
      <c r="E120" s="9">
        <f t="shared" si="27"/>
        <v>0.25238656859861114</v>
      </c>
      <c r="F120" s="9">
        <f t="shared" si="28"/>
        <v>0.20731756654304809</v>
      </c>
      <c r="G120" s="9">
        <f t="shared" si="29"/>
        <v>1.0504170144990681</v>
      </c>
      <c r="H120" s="9">
        <f t="shared" si="30"/>
        <v>1.850837781744245</v>
      </c>
      <c r="I120" s="9">
        <f t="shared" si="31"/>
        <v>3.9621759808873716</v>
      </c>
      <c r="J120" s="9">
        <f t="shared" si="32"/>
        <v>4.8235179327766069</v>
      </c>
      <c r="K120" s="11">
        <f t="shared" si="33"/>
        <v>0.5524861878453039</v>
      </c>
      <c r="L120" s="11">
        <f t="shared" si="34"/>
        <v>0.26178010471204188</v>
      </c>
      <c r="M120" s="11">
        <f t="shared" si="35"/>
        <v>0.21551724137931036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-0.25916454792186794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0.22660761112313593</v>
      </c>
      <c r="Q120" s="11">
        <f>2*'OddsRatio_working_3-way'!K120*'OddsRatio_working_3-way'!L120*'OddsRatio_working_3-way'!M120</f>
        <v>6.2340470735388148E-2</v>
      </c>
      <c r="R120" s="11">
        <f t="shared" si="36"/>
        <v>0</v>
      </c>
      <c r="S120" s="11">
        <f t="shared" si="37"/>
        <v>-0.87437735191872323</v>
      </c>
      <c r="T120" s="11">
        <f t="shared" si="38"/>
        <v>-0.2405439757685621</v>
      </c>
      <c r="U120" s="11">
        <f>'OddsRatio_working_3-way'!S120-'OddsRatio_working_3-way'!R120^2/3</f>
        <v>-0.87437735191872323</v>
      </c>
      <c r="V120" s="11">
        <f>'OddsRatio_working_3-way'!S120*'OddsRatio_working_3-way'!R120/3-2*'OddsRatio_working_3-way'!R120^3/27-'OddsRatio_working_3-way'!T120</f>
        <v>0.2405439757685621</v>
      </c>
      <c r="W120" s="11">
        <f>'OddsRatio_working_3-way'!V120^2+4*'OddsRatio_working_3-way'!U120^3/27</f>
        <v>-4.1174558334021484E-2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0.15734989880245243</v>
      </c>
      <c r="Y120" s="11">
        <f>IF('OddsRatio_working_3-way'!W120&gt;=0,IF('OddsRatio_working_3-way'!V120+SQRT('OddsRatio_working_3-way'!W120)&gt;0,0,PI()),ACOS('OddsRatio_working_3-way'!V120/(2*'OddsRatio_working_3-way'!X120)))</f>
        <v>0.70074796322165411</v>
      </c>
      <c r="Z120" s="11">
        <f>'OddsRatio_working_3-way'!X120^(1/3)*COS('OddsRatio_working_3-way'!Y120/3)</f>
        <v>0.52520850724953416</v>
      </c>
      <c r="AA120" s="11">
        <f>'OddsRatio_working_3-way'!X120^(1/3)*COS(('OddsRatio_working_3-way'!Y120+2*PI())/3)</f>
        <v>-0.37082327188966313</v>
      </c>
      <c r="AB120" s="11">
        <f>'OddsRatio_working_3-way'!X120^(1/3)*COS(('OddsRatio_working_3-way'!Y120+4*PI())/3)</f>
        <v>-0.15438523535987117</v>
      </c>
      <c r="AC120" s="11">
        <f>'OddsRatio_working_3-way'!X120^(1/3)*SIN('OddsRatio_working_3-way'!Y120/3)</f>
        <v>0.12496055865334943</v>
      </c>
      <c r="AD120" s="11">
        <f>'OddsRatio_working_3-way'!X120^(1/3)*SIN(('OddsRatio_working_3-way'!Y120+2*PI())/3)</f>
        <v>0.39236363023512538</v>
      </c>
      <c r="AE120" s="11">
        <f>'OddsRatio_working_3-way'!X120^(1/3)*SIN(('OddsRatio_working_3-way'!Y120+4*PI())/3)</f>
        <v>-0.51732418888847487</v>
      </c>
      <c r="AF120" s="11">
        <f>-'OddsRatio_working_3-way'!U120/(3*'OddsRatio_working_3-way'!X120^(1/3))*COS(('OddsRatio_working_3-way'!Y120)/3)</f>
        <v>0.52520850724953394</v>
      </c>
      <c r="AG120" s="11">
        <f>-'OddsRatio_working_3-way'!U120/(3*'OddsRatio_working_3-way'!X120^(1/3))*COS(('OddsRatio_working_3-way'!Y120+2*PI())/3)</f>
        <v>-0.37082327188966296</v>
      </c>
      <c r="AH120" s="11">
        <f>-'OddsRatio_working_3-way'!U120/(3*'OddsRatio_working_3-way'!X120^(1/3))*COS(('OddsRatio_working_3-way'!Y120+4*PI())/3)</f>
        <v>-0.15438523535987111</v>
      </c>
      <c r="AI120" s="11">
        <f>'OddsRatio_working_3-way'!U120/(3*'OddsRatio_working_3-way'!X120^(1/3))*SIN(('OddsRatio_working_3-way'!Y120)/3)</f>
        <v>-0.12496055865334937</v>
      </c>
      <c r="AJ120" s="11">
        <f>'OddsRatio_working_3-way'!U120/(3*'OddsRatio_working_3-way'!X120^(1/3))*SIN(('OddsRatio_working_3-way'!Y120+2*PI())/3)</f>
        <v>-0.39236363023512522</v>
      </c>
      <c r="AK120" s="11">
        <f>'OddsRatio_working_3-way'!U120/(3*'OddsRatio_working_3-way'!X120^(1/3))*SIN(('OddsRatio_working_3-way'!Y120+4*PI())/3)</f>
        <v>0.51732418888847465</v>
      </c>
      <c r="AL120" s="11">
        <f>'OddsRatio_working_3-way'!Z120+'OddsRatio_working_3-way'!AF120</f>
        <v>1.0504170144990681</v>
      </c>
      <c r="AM120" s="11">
        <f>'OddsRatio_working_3-way'!AA120+'OddsRatio_working_3-way'!AG120</f>
        <v>-0.74164654377932604</v>
      </c>
      <c r="AN120" s="11">
        <f>'OddsRatio_working_3-way'!AB120+'OddsRatio_working_3-way'!AH120</f>
        <v>-0.30877047071974228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1.0504170144990681</v>
      </c>
      <c r="AS120" s="11">
        <f>IF(('OddsRatio_working_3-way'!X120=0),IF(Q120&gt;0,-Q120^(1/3),(-Q120)^(1/3)),'OddsRatio_working_3-way'!AM120-'OddsRatio_working_3-way'!R120/3)</f>
        <v>-0.74164654377932604</v>
      </c>
      <c r="AT120" s="11">
        <f>IF(('OddsRatio_working_3-way'!X120=0),IF(Q120&gt;0,-Q120^(1/3),(-Q120)^(1/3)),'OddsRatio_working_3-way'!AN120-'OddsRatio_working_3-way'!R120/3)</f>
        <v>-0.30877047071974228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1.72</v>
      </c>
      <c r="B121" s="4">
        <f>IF('True_Odds_Calculator_3-way'!B122="","",'True_Odds_Calculator_3-way'!B122)</f>
        <v>4.13</v>
      </c>
      <c r="C121" s="4">
        <f>IF('True_Odds_Calculator_3-way'!C122="","",'True_Odds_Calculator_3-way'!C122)</f>
        <v>4.42</v>
      </c>
      <c r="D121" s="9">
        <f t="shared" si="26"/>
        <v>0.56092639606981509</v>
      </c>
      <c r="E121" s="9">
        <f t="shared" si="27"/>
        <v>0.22712541489063554</v>
      </c>
      <c r="F121" s="9">
        <f t="shared" si="28"/>
        <v>0.2119481890395491</v>
      </c>
      <c r="G121" s="9">
        <f t="shared" si="29"/>
        <v>1.0871737436066984</v>
      </c>
      <c r="H121" s="9">
        <f t="shared" si="30"/>
        <v>1.782765095396823</v>
      </c>
      <c r="I121" s="9">
        <f t="shared" si="31"/>
        <v>4.4028538174889666</v>
      </c>
      <c r="J121" s="9">
        <f t="shared" si="32"/>
        <v>4.7181342031349089</v>
      </c>
      <c r="K121" s="11">
        <f t="shared" si="33"/>
        <v>0.58139534883720934</v>
      </c>
      <c r="L121" s="11">
        <f t="shared" si="34"/>
        <v>0.24213075060532688</v>
      </c>
      <c r="M121" s="11">
        <f t="shared" si="35"/>
        <v>0.22624434389140272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-0.24547211929251844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0.23154405936292838</v>
      </c>
      <c r="Q121" s="11">
        <f>2*'OddsRatio_working_3-way'!K121*'OddsRatio_working_3-way'!L121*'OddsRatio_working_3-way'!M121</f>
        <v>6.3698503263529119E-2</v>
      </c>
      <c r="R121" s="11">
        <f t="shared" si="36"/>
        <v>0</v>
      </c>
      <c r="S121" s="11">
        <f t="shared" si="37"/>
        <v>-0.94326011455096215</v>
      </c>
      <c r="T121" s="11">
        <f t="shared" si="38"/>
        <v>-0.25949384169214912</v>
      </c>
      <c r="U121" s="11">
        <f>'OddsRatio_working_3-way'!S121-'OddsRatio_working_3-way'!R121^2/3</f>
        <v>-0.94326011455096215</v>
      </c>
      <c r="V121" s="11">
        <f>'OddsRatio_working_3-way'!S121*'OddsRatio_working_3-way'!R121/3-2*'OddsRatio_working_3-way'!R121^3/27-'OddsRatio_working_3-way'!T121</f>
        <v>0.25949384169214912</v>
      </c>
      <c r="W121" s="11">
        <f>'OddsRatio_working_3-way'!V121^2+4*'OddsRatio_working_3-way'!U121^3/27</f>
        <v>-5.6997156233410687E-2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0.17630528218799971</v>
      </c>
      <c r="Y121" s="11">
        <f>IF('OddsRatio_working_3-way'!W121&gt;=0,IF('OddsRatio_working_3-way'!V121+SQRT('OddsRatio_working_3-way'!W121)&gt;0,0,PI()),ACOS('OddsRatio_working_3-way'!V121/(2*'OddsRatio_working_3-way'!X121)))</f>
        <v>0.74376902033823189</v>
      </c>
      <c r="Z121" s="11">
        <f>'OddsRatio_working_3-way'!X121^(1/3)*COS('OddsRatio_working_3-way'!Y121/3)</f>
        <v>0.54358687180334919</v>
      </c>
      <c r="AA121" s="11">
        <f>'OddsRatio_working_3-way'!X121^(1/3)*COS(('OddsRatio_working_3-way'!Y121+2*PI())/3)</f>
        <v>-0.39095724433371259</v>
      </c>
      <c r="AB121" s="11">
        <f>'OddsRatio_working_3-way'!X121^(1/3)*COS(('OddsRatio_working_3-way'!Y121+4*PI())/3)</f>
        <v>-0.15262962746963668</v>
      </c>
      <c r="AC121" s="11">
        <f>'OddsRatio_working_3-way'!X121^(1/3)*SIN('OddsRatio_working_3-way'!Y121/3)</f>
        <v>0.13759851375179627</v>
      </c>
      <c r="AD121" s="11">
        <f>'OddsRatio_working_3-way'!X121^(1/3)*SIN(('OddsRatio_working_3-way'!Y121+2*PI())/3)</f>
        <v>0.40196078326951717</v>
      </c>
      <c r="AE121" s="11">
        <f>'OddsRatio_working_3-way'!X121^(1/3)*SIN(('OddsRatio_working_3-way'!Y121+4*PI())/3)</f>
        <v>-0.53955929702131344</v>
      </c>
      <c r="AF121" s="11">
        <f>-'OddsRatio_working_3-way'!U121/(3*'OddsRatio_working_3-way'!X121^(1/3))*COS(('OddsRatio_working_3-way'!Y121)/3)</f>
        <v>0.54358687180334919</v>
      </c>
      <c r="AG121" s="11">
        <f>-'OddsRatio_working_3-way'!U121/(3*'OddsRatio_working_3-way'!X121^(1/3))*COS(('OddsRatio_working_3-way'!Y121+2*PI())/3)</f>
        <v>-0.39095724433371259</v>
      </c>
      <c r="AH121" s="11">
        <f>-'OddsRatio_working_3-way'!U121/(3*'OddsRatio_working_3-way'!X121^(1/3))*COS(('OddsRatio_working_3-way'!Y121+4*PI())/3)</f>
        <v>-0.15262962746963668</v>
      </c>
      <c r="AI121" s="11">
        <f>'OddsRatio_working_3-way'!U121/(3*'OddsRatio_working_3-way'!X121^(1/3))*SIN(('OddsRatio_working_3-way'!Y121)/3)</f>
        <v>-0.13759851375179627</v>
      </c>
      <c r="AJ121" s="11">
        <f>'OddsRatio_working_3-way'!U121/(3*'OddsRatio_working_3-way'!X121^(1/3))*SIN(('OddsRatio_working_3-way'!Y121+2*PI())/3)</f>
        <v>-0.40196078326951717</v>
      </c>
      <c r="AK121" s="11">
        <f>'OddsRatio_working_3-way'!U121/(3*'OddsRatio_working_3-way'!X121^(1/3))*SIN(('OddsRatio_working_3-way'!Y121+4*PI())/3)</f>
        <v>0.53955929702131344</v>
      </c>
      <c r="AL121" s="11">
        <f>'OddsRatio_working_3-way'!Z121+'OddsRatio_working_3-way'!AF121</f>
        <v>1.0871737436066984</v>
      </c>
      <c r="AM121" s="11">
        <f>'OddsRatio_working_3-way'!AA121+'OddsRatio_working_3-way'!AG121</f>
        <v>-0.78191448866742519</v>
      </c>
      <c r="AN121" s="11">
        <f>'OddsRatio_working_3-way'!AB121+'OddsRatio_working_3-way'!AH121</f>
        <v>-0.30525925493927336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1.0871737436066984</v>
      </c>
      <c r="AS121" s="11">
        <f>IF(('OddsRatio_working_3-way'!X121=0),IF(Q121&gt;0,-Q121^(1/3),(-Q121)^(1/3)),'OddsRatio_working_3-way'!AM121-'OddsRatio_working_3-way'!R121/3)</f>
        <v>-0.78191448866742519</v>
      </c>
      <c r="AT121" s="11">
        <f>IF(('OddsRatio_working_3-way'!X121=0),IF(Q121&gt;0,-Q121^(1/3),(-Q121)^(1/3)),'OddsRatio_working_3-way'!AN121-'OddsRatio_working_3-way'!R121/3)</f>
        <v>-0.30525925493927336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1.42</v>
      </c>
      <c r="B122" s="4">
        <f>IF('True_Odds_Calculator_3-way'!B123="","",'True_Odds_Calculator_3-way'!B123)</f>
        <v>4.5999999999999996</v>
      </c>
      <c r="C122" s="4">
        <f>IF('True_Odds_Calculator_3-way'!C123="","",'True_Odds_Calculator_3-way'!C123)</f>
        <v>7.83</v>
      </c>
      <c r="D122" s="9">
        <f t="shared" si="26"/>
        <v>0.68260965502152193</v>
      </c>
      <c r="E122" s="9">
        <f t="shared" si="27"/>
        <v>0.2005847582342945</v>
      </c>
      <c r="F122" s="9">
        <f t="shared" si="28"/>
        <v>0.11680558674418386</v>
      </c>
      <c r="G122" s="9">
        <f t="shared" si="29"/>
        <v>1.1070621284194688</v>
      </c>
      <c r="H122" s="9">
        <f t="shared" si="30"/>
        <v>1.4649660939361766</v>
      </c>
      <c r="I122" s="9">
        <f t="shared" si="31"/>
        <v>4.9854236623100876</v>
      </c>
      <c r="J122" s="9">
        <f t="shared" si="32"/>
        <v>8.5612343371049704</v>
      </c>
      <c r="K122" s="11">
        <f t="shared" si="33"/>
        <v>0.70422535211267612</v>
      </c>
      <c r="L122" s="11">
        <f t="shared" si="34"/>
        <v>0.21739130434782611</v>
      </c>
      <c r="M122" s="11">
        <f t="shared" si="35"/>
        <v>0.1277139208173691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-0.20191312794307081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0.21213962658733232</v>
      </c>
      <c r="Q122" s="11">
        <f>2*'OddsRatio_working_3-way'!K122*'OddsRatio_working_3-way'!L122*'OddsRatio_working_3-way'!M122</f>
        <v>3.9104078633609651E-2</v>
      </c>
      <c r="R122" s="11">
        <f t="shared" si="36"/>
        <v>0</v>
      </c>
      <c r="S122" s="11">
        <f t="shared" si="37"/>
        <v>-1.0506480125806621</v>
      </c>
      <c r="T122" s="11">
        <f t="shared" si="38"/>
        <v>-0.19366783642039859</v>
      </c>
      <c r="U122" s="11">
        <f>'OddsRatio_working_3-way'!S122-'OddsRatio_working_3-way'!R122^2/3</f>
        <v>-1.0506480125806621</v>
      </c>
      <c r="V122" s="11">
        <f>'OddsRatio_working_3-way'!S122*'OddsRatio_working_3-way'!R122/3-2*'OddsRatio_working_3-way'!R122^3/27-'OddsRatio_working_3-way'!T122</f>
        <v>0.19366783642039859</v>
      </c>
      <c r="W122" s="11">
        <f>'OddsRatio_working_3-way'!V122^2+4*'OddsRatio_working_3-way'!U122^3/27</f>
        <v>-0.13431049130388817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0.20725450668661372</v>
      </c>
      <c r="Y122" s="11">
        <f>IF('OddsRatio_working_3-way'!W122&gt;=0,IF('OddsRatio_working_3-way'!V122+SQRT('OddsRatio_working_3-way'!W122)&gt;0,0,PI()),ACOS('OddsRatio_working_3-way'!V122/(2*'OddsRatio_working_3-way'!X122)))</f>
        <v>1.0846499133249621</v>
      </c>
      <c r="Z122" s="11">
        <f>'OddsRatio_working_3-way'!X122^(1/3)*COS('OddsRatio_working_3-way'!Y122/3)</f>
        <v>0.55353106420973452</v>
      </c>
      <c r="AA122" s="11">
        <f>'OddsRatio_working_3-way'!X122^(1/3)*COS(('OddsRatio_working_3-way'!Y122+2*PI())/3)</f>
        <v>-0.45805128405822593</v>
      </c>
      <c r="AB122" s="11">
        <f>'OddsRatio_working_3-way'!X122^(1/3)*COS(('OddsRatio_working_3-way'!Y122+4*PI())/3)</f>
        <v>-9.5479780151508653E-2</v>
      </c>
      <c r="AC122" s="11">
        <f>'OddsRatio_working_3-way'!X122^(1/3)*SIN('OddsRatio_working_3-way'!Y122/3)</f>
        <v>0.20933075538103074</v>
      </c>
      <c r="AD122" s="11">
        <f>'OddsRatio_working_3-way'!X122^(1/3)*SIN(('OddsRatio_working_3-way'!Y122+2*PI())/3)</f>
        <v>0.37470658569894993</v>
      </c>
      <c r="AE122" s="11">
        <f>'OddsRatio_working_3-way'!X122^(1/3)*SIN(('OddsRatio_working_3-way'!Y122+4*PI())/3)</f>
        <v>-0.58403734107998062</v>
      </c>
      <c r="AF122" s="11">
        <f>-'OddsRatio_working_3-way'!U122/(3*'OddsRatio_working_3-way'!X122^(1/3))*COS(('OddsRatio_working_3-way'!Y122)/3)</f>
        <v>0.55353106420973441</v>
      </c>
      <c r="AG122" s="11">
        <f>-'OddsRatio_working_3-way'!U122/(3*'OddsRatio_working_3-way'!X122^(1/3))*COS(('OddsRatio_working_3-way'!Y122+2*PI())/3)</f>
        <v>-0.45805128405822582</v>
      </c>
      <c r="AH122" s="11">
        <f>-'OddsRatio_working_3-way'!U122/(3*'OddsRatio_working_3-way'!X122^(1/3))*COS(('OddsRatio_working_3-way'!Y122+4*PI())/3)</f>
        <v>-9.5479780151508639E-2</v>
      </c>
      <c r="AI122" s="11">
        <f>'OddsRatio_working_3-way'!U122/(3*'OddsRatio_working_3-way'!X122^(1/3))*SIN(('OddsRatio_working_3-way'!Y122)/3)</f>
        <v>-0.20933075538103069</v>
      </c>
      <c r="AJ122" s="11">
        <f>'OddsRatio_working_3-way'!U122/(3*'OddsRatio_working_3-way'!X122^(1/3))*SIN(('OddsRatio_working_3-way'!Y122+2*PI())/3)</f>
        <v>-0.37470658569894982</v>
      </c>
      <c r="AK122" s="11">
        <f>'OddsRatio_working_3-way'!U122/(3*'OddsRatio_working_3-way'!X122^(1/3))*SIN(('OddsRatio_working_3-way'!Y122+4*PI())/3)</f>
        <v>0.58403734107998051</v>
      </c>
      <c r="AL122" s="11">
        <f>'OddsRatio_working_3-way'!Z122+'OddsRatio_working_3-way'!AF122</f>
        <v>1.1070621284194688</v>
      </c>
      <c r="AM122" s="11">
        <f>'OddsRatio_working_3-way'!AA122+'OddsRatio_working_3-way'!AG122</f>
        <v>-0.91610256811645174</v>
      </c>
      <c r="AN122" s="11">
        <f>'OddsRatio_working_3-way'!AB122+'OddsRatio_working_3-way'!AH122</f>
        <v>-0.19095956030301731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1.1070621284194688</v>
      </c>
      <c r="AS122" s="11">
        <f>IF(('OddsRatio_working_3-way'!X122=0),IF(Q122&gt;0,-Q122^(1/3),(-Q122)^(1/3)),'OddsRatio_working_3-way'!AM122-'OddsRatio_working_3-way'!R122/3)</f>
        <v>-0.91610256811645174</v>
      </c>
      <c r="AT122" s="11">
        <f>IF(('OddsRatio_working_3-way'!X122=0),IF(Q122&gt;0,-Q122^(1/3),(-Q122)^(1/3)),'OddsRatio_working_3-way'!AN122-'OddsRatio_working_3-way'!R122/3)</f>
        <v>-0.19095956030301731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1.66</v>
      </c>
      <c r="B123" s="4">
        <f>IF('True_Odds_Calculator_3-way'!B124="","",'True_Odds_Calculator_3-way'!B124)</f>
        <v>4.68</v>
      </c>
      <c r="C123" s="4">
        <f>IF('True_Odds_Calculator_3-way'!C124="","",'True_Odds_Calculator_3-way'!C124)</f>
        <v>4.28</v>
      </c>
      <c r="D123" s="9">
        <f t="shared" si="26"/>
        <v>0.58171656246902936</v>
      </c>
      <c r="E123" s="9">
        <f t="shared" si="27"/>
        <v>0.19963068888464067</v>
      </c>
      <c r="F123" s="9">
        <f t="shared" si="28"/>
        <v>0.21865274864633011</v>
      </c>
      <c r="G123" s="9">
        <f t="shared" si="29"/>
        <v>1.0894700701797122</v>
      </c>
      <c r="H123" s="9">
        <f t="shared" si="30"/>
        <v>1.7190502463186099</v>
      </c>
      <c r="I123" s="9">
        <f t="shared" si="31"/>
        <v>5.0092498582613407</v>
      </c>
      <c r="J123" s="9">
        <f t="shared" si="32"/>
        <v>4.5734618301894558</v>
      </c>
      <c r="K123" s="11">
        <f t="shared" si="33"/>
        <v>0.60240963855421692</v>
      </c>
      <c r="L123" s="11">
        <f t="shared" si="34"/>
        <v>0.21367521367521369</v>
      </c>
      <c r="M123" s="11">
        <f t="shared" si="35"/>
        <v>0.23364485981308411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-0.23958955881036736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0.22916973429303125</v>
      </c>
      <c r="Q123" s="11">
        <f>2*'OddsRatio_working_3-way'!K123*'OddsRatio_working_3-way'!L123*'OddsRatio_working_3-way'!M123</f>
        <v>6.0149536559850725E-2</v>
      </c>
      <c r="R123" s="11">
        <f t="shared" si="36"/>
        <v>0</v>
      </c>
      <c r="S123" s="11">
        <f t="shared" si="37"/>
        <v>-0.95650968861467245</v>
      </c>
      <c r="T123" s="11">
        <f t="shared" si="38"/>
        <v>-0.25105241170988779</v>
      </c>
      <c r="U123" s="11">
        <f>'OddsRatio_working_3-way'!S123-'OddsRatio_working_3-way'!R123^2/3</f>
        <v>-0.95650968861467245</v>
      </c>
      <c r="V123" s="11">
        <f>'OddsRatio_working_3-way'!S123*'OddsRatio_working_3-way'!R123/3-2*'OddsRatio_working_3-way'!R123^3/27-'OddsRatio_working_3-way'!T123</f>
        <v>0.25105241170988779</v>
      </c>
      <c r="W123" s="11">
        <f>'OddsRatio_working_3-way'!V123^2+4*'OddsRatio_working_3-way'!U123^3/27</f>
        <v>-6.6620246502025277E-2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0.18003302469781501</v>
      </c>
      <c r="Y123" s="11">
        <f>IF('OddsRatio_working_3-way'!W123&gt;=0,IF('OddsRatio_working_3-way'!V123+SQRT('OddsRatio_working_3-way'!W123)&gt;0,0,PI()),ACOS('OddsRatio_working_3-way'!V123/(2*'OddsRatio_working_3-way'!X123)))</f>
        <v>0.7992564772059475</v>
      </c>
      <c r="Z123" s="11">
        <f>'OddsRatio_working_3-way'!X123^(1/3)*COS('OddsRatio_working_3-way'!Y123/3)</f>
        <v>0.5447350350898561</v>
      </c>
      <c r="AA123" s="11">
        <f>'OddsRatio_working_3-way'!X123^(1/3)*COS(('OddsRatio_working_3-way'!Y123+2*PI())/3)</f>
        <v>-0.4011123361315726</v>
      </c>
      <c r="AB123" s="11">
        <f>'OddsRatio_working_3-way'!X123^(1/3)*COS(('OddsRatio_working_3-way'!Y123+4*PI())/3)</f>
        <v>-0.14362269895828342</v>
      </c>
      <c r="AC123" s="11">
        <f>'OddsRatio_working_3-way'!X123^(1/3)*SIN('OddsRatio_working_3-way'!Y123/3)</f>
        <v>0.14866171133553757</v>
      </c>
      <c r="AD123" s="11">
        <f>'OddsRatio_working_3-way'!X123^(1/3)*SIN(('OddsRatio_working_3-way'!Y123+2*PI())/3)</f>
        <v>0.39742352305145429</v>
      </c>
      <c r="AE123" s="11">
        <f>'OddsRatio_working_3-way'!X123^(1/3)*SIN(('OddsRatio_working_3-way'!Y123+4*PI())/3)</f>
        <v>-0.54608523438699175</v>
      </c>
      <c r="AF123" s="11">
        <f>-'OddsRatio_working_3-way'!U123/(3*'OddsRatio_working_3-way'!X123^(1/3))*COS(('OddsRatio_working_3-way'!Y123)/3)</f>
        <v>0.5447350350898561</v>
      </c>
      <c r="AG123" s="11">
        <f>-'OddsRatio_working_3-way'!U123/(3*'OddsRatio_working_3-way'!X123^(1/3))*COS(('OddsRatio_working_3-way'!Y123+2*PI())/3)</f>
        <v>-0.4011123361315726</v>
      </c>
      <c r="AH123" s="11">
        <f>-'OddsRatio_working_3-way'!U123/(3*'OddsRatio_working_3-way'!X123^(1/3))*COS(('OddsRatio_working_3-way'!Y123+4*PI())/3)</f>
        <v>-0.14362269895828342</v>
      </c>
      <c r="AI123" s="11">
        <f>'OddsRatio_working_3-way'!U123/(3*'OddsRatio_working_3-way'!X123^(1/3))*SIN(('OddsRatio_working_3-way'!Y123)/3)</f>
        <v>-0.14866171133553757</v>
      </c>
      <c r="AJ123" s="11">
        <f>'OddsRatio_working_3-way'!U123/(3*'OddsRatio_working_3-way'!X123^(1/3))*SIN(('OddsRatio_working_3-way'!Y123+2*PI())/3)</f>
        <v>-0.39742352305145429</v>
      </c>
      <c r="AK123" s="11">
        <f>'OddsRatio_working_3-way'!U123/(3*'OddsRatio_working_3-way'!X123^(1/3))*SIN(('OddsRatio_working_3-way'!Y123+4*PI())/3)</f>
        <v>0.54608523438699175</v>
      </c>
      <c r="AL123" s="11">
        <f>'OddsRatio_working_3-way'!Z123+'OddsRatio_working_3-way'!AF123</f>
        <v>1.0894700701797122</v>
      </c>
      <c r="AM123" s="11">
        <f>'OddsRatio_working_3-way'!AA123+'OddsRatio_working_3-way'!AG123</f>
        <v>-0.8022246722631452</v>
      </c>
      <c r="AN123" s="11">
        <f>'OddsRatio_working_3-way'!AB123+'OddsRatio_working_3-way'!AH123</f>
        <v>-0.28724539791656684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1.0894700701797122</v>
      </c>
      <c r="AS123" s="11">
        <f>IF(('OddsRatio_working_3-way'!X123=0),IF(Q123&gt;0,-Q123^(1/3),(-Q123)^(1/3)),'OddsRatio_working_3-way'!AM123-'OddsRatio_working_3-way'!R123/3)</f>
        <v>-0.8022246722631452</v>
      </c>
      <c r="AT123" s="11">
        <f>IF(('OddsRatio_working_3-way'!X123=0),IF(Q123&gt;0,-Q123^(1/3),(-Q123)^(1/3)),'OddsRatio_working_3-way'!AN123-'OddsRatio_working_3-way'!R123/3)</f>
        <v>-0.28724539791656684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3.22</v>
      </c>
      <c r="B124" s="4">
        <f>IF('True_Odds_Calculator_3-way'!B125="","",'True_Odds_Calculator_3-way'!B125)</f>
        <v>3.49</v>
      </c>
      <c r="C124" s="4">
        <f>IF('True_Odds_Calculator_3-way'!C125="","",'True_Odds_Calculator_3-way'!C125)</f>
        <v>2.23</v>
      </c>
      <c r="D124" s="9">
        <f t="shared" si="26"/>
        <v>0.29596556785394823</v>
      </c>
      <c r="E124" s="9">
        <f t="shared" si="27"/>
        <v>0.27262208148927292</v>
      </c>
      <c r="F124" s="9">
        <f t="shared" si="28"/>
        <v>0.43141235065677913</v>
      </c>
      <c r="G124" s="9">
        <f t="shared" si="29"/>
        <v>1.0715186546609141</v>
      </c>
      <c r="H124" s="9">
        <f t="shared" si="30"/>
        <v>3.3787714133472293</v>
      </c>
      <c r="I124" s="9">
        <f t="shared" si="31"/>
        <v>3.6680814501056762</v>
      </c>
      <c r="J124" s="9">
        <f t="shared" si="32"/>
        <v>2.3179679452329238</v>
      </c>
      <c r="K124" s="11">
        <f t="shared" si="33"/>
        <v>0.3105590062111801</v>
      </c>
      <c r="L124" s="11">
        <f t="shared" si="34"/>
        <v>0.28653295128939826</v>
      </c>
      <c r="M124" s="11">
        <f t="shared" si="35"/>
        <v>0.44843049327354262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-0.27131341715304713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0.23702834451982085</v>
      </c>
      <c r="Q124" s="11">
        <f>2*'OddsRatio_working_3-way'!K124*'OddsRatio_working_3-way'!L124*'OddsRatio_working_3-way'!M124</f>
        <v>7.9807523407347092E-2</v>
      </c>
      <c r="R124" s="11">
        <f t="shared" si="36"/>
        <v>0</v>
      </c>
      <c r="S124" s="11">
        <f t="shared" si="37"/>
        <v>-0.87363296296590387</v>
      </c>
      <c r="T124" s="11">
        <f t="shared" si="38"/>
        <v>-0.29415251278313265</v>
      </c>
      <c r="U124" s="11">
        <f>'OddsRatio_working_3-way'!S124-'OddsRatio_working_3-way'!R124^2/3</f>
        <v>-0.87363296296590387</v>
      </c>
      <c r="V124" s="11">
        <f>'OddsRatio_working_3-way'!S124*'OddsRatio_working_3-way'!R124/3-2*'OddsRatio_working_3-way'!R124^3/27-'OddsRatio_working_3-way'!T124</f>
        <v>0.29415251278313265</v>
      </c>
      <c r="W124" s="11">
        <f>'OddsRatio_working_3-way'!V124^2+4*'OddsRatio_working_3-way'!U124^3/27</f>
        <v>-1.2257538457742009E-2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0.15714900511486943</v>
      </c>
      <c r="Y124" s="11">
        <f>IF('OddsRatio_working_3-way'!W124&gt;=0,IF('OddsRatio_working_3-way'!V124+SQRT('OddsRatio_working_3-way'!W124)&gt;0,0,PI()),ACOS('OddsRatio_working_3-way'!V124/(2*'OddsRatio_working_3-way'!X124)))</f>
        <v>0.35998190583966183</v>
      </c>
      <c r="Z124" s="11">
        <f>'OddsRatio_working_3-way'!X124^(1/3)*COS('OddsRatio_working_3-way'!Y124/3)</f>
        <v>0.53575932733045717</v>
      </c>
      <c r="AA124" s="11">
        <f>'OddsRatio_working_3-way'!X124^(1/3)*COS(('OddsRatio_working_3-way'!Y124+2*PI())/3)</f>
        <v>-0.32382336863091776</v>
      </c>
      <c r="AB124" s="11">
        <f>'OddsRatio_working_3-way'!X124^(1/3)*COS(('OddsRatio_working_3-way'!Y124+4*PI())/3)</f>
        <v>-0.21193595869953949</v>
      </c>
      <c r="AC124" s="11">
        <f>'OddsRatio_working_3-way'!X124^(1/3)*SIN('OddsRatio_working_3-way'!Y124/3)</f>
        <v>6.4598226242811363E-2</v>
      </c>
      <c r="AD124" s="11">
        <f>'OddsRatio_working_3-way'!X124^(1/3)*SIN(('OddsRatio_working_3-way'!Y124+2*PI())/3)</f>
        <v>0.43168207466123276</v>
      </c>
      <c r="AE124" s="11">
        <f>'OddsRatio_working_3-way'!X124^(1/3)*SIN(('OddsRatio_working_3-way'!Y124+4*PI())/3)</f>
        <v>-0.49628030090404401</v>
      </c>
      <c r="AF124" s="11">
        <f>-'OddsRatio_working_3-way'!U124/(3*'OddsRatio_working_3-way'!X124^(1/3))*COS(('OddsRatio_working_3-way'!Y124)/3)</f>
        <v>0.53575932733045695</v>
      </c>
      <c r="AG124" s="11">
        <f>-'OddsRatio_working_3-way'!U124/(3*'OddsRatio_working_3-way'!X124^(1/3))*COS(('OddsRatio_working_3-way'!Y124+2*PI())/3)</f>
        <v>-0.32382336863091765</v>
      </c>
      <c r="AH124" s="11">
        <f>-'OddsRatio_working_3-way'!U124/(3*'OddsRatio_working_3-way'!X124^(1/3))*COS(('OddsRatio_working_3-way'!Y124+4*PI())/3)</f>
        <v>-0.21193595869953941</v>
      </c>
      <c r="AI124" s="11">
        <f>'OddsRatio_working_3-way'!U124/(3*'OddsRatio_working_3-way'!X124^(1/3))*SIN(('OddsRatio_working_3-way'!Y124)/3)</f>
        <v>-6.4598226242811335E-2</v>
      </c>
      <c r="AJ124" s="11">
        <f>'OddsRatio_working_3-way'!U124/(3*'OddsRatio_working_3-way'!X124^(1/3))*SIN(('OddsRatio_working_3-way'!Y124+2*PI())/3)</f>
        <v>-0.4316820746612326</v>
      </c>
      <c r="AK124" s="11">
        <f>'OddsRatio_working_3-way'!U124/(3*'OddsRatio_working_3-way'!X124^(1/3))*SIN(('OddsRatio_working_3-way'!Y124+4*PI())/3)</f>
        <v>0.49628030090404385</v>
      </c>
      <c r="AL124" s="11">
        <f>'OddsRatio_working_3-way'!Z124+'OddsRatio_working_3-way'!AF124</f>
        <v>1.0715186546609141</v>
      </c>
      <c r="AM124" s="11">
        <f>'OddsRatio_working_3-way'!AA124+'OddsRatio_working_3-way'!AG124</f>
        <v>-0.64764673726183541</v>
      </c>
      <c r="AN124" s="11">
        <f>'OddsRatio_working_3-way'!AB124+'OddsRatio_working_3-way'!AH124</f>
        <v>-0.42387191739907892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1.0715186546609141</v>
      </c>
      <c r="AS124" s="11">
        <f>IF(('OddsRatio_working_3-way'!X124=0),IF(Q124&gt;0,-Q124^(1/3),(-Q124)^(1/3)),'OddsRatio_working_3-way'!AM124-'OddsRatio_working_3-way'!R124/3)</f>
        <v>-0.64764673726183541</v>
      </c>
      <c r="AT124" s="11">
        <f>IF(('OddsRatio_working_3-way'!X124=0),IF(Q124&gt;0,-Q124^(1/3),(-Q124)^(1/3)),'OddsRatio_working_3-way'!AN124-'OddsRatio_working_3-way'!R124/3)</f>
        <v>-0.42387191739907892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4.07</v>
      </c>
      <c r="B125" s="4">
        <f>IF('True_Odds_Calculator_3-way'!B126="","",'True_Odds_Calculator_3-way'!B126)</f>
        <v>3.95</v>
      </c>
      <c r="C125" s="4">
        <f>IF('True_Odds_Calculator_3-way'!C126="","",'True_Odds_Calculator_3-way'!C126)</f>
        <v>1.91</v>
      </c>
      <c r="D125" s="9">
        <f t="shared" si="26"/>
        <v>0.23906546413332469</v>
      </c>
      <c r="E125" s="9">
        <f t="shared" si="27"/>
        <v>0.24639405350441357</v>
      </c>
      <c r="F125" s="9">
        <f t="shared" si="28"/>
        <v>0.51454048236226158</v>
      </c>
      <c r="G125" s="9">
        <f t="shared" si="29"/>
        <v>1.0367930526183897</v>
      </c>
      <c r="H125" s="9">
        <f t="shared" si="30"/>
        <v>4.1829546715384573</v>
      </c>
      <c r="I125" s="9">
        <f t="shared" si="31"/>
        <v>4.0585395052242497</v>
      </c>
      <c r="J125" s="9">
        <f t="shared" si="32"/>
        <v>1.9434816778827351</v>
      </c>
      <c r="K125" s="11">
        <f t="shared" si="33"/>
        <v>0.24570024570024568</v>
      </c>
      <c r="L125" s="11">
        <f t="shared" si="34"/>
        <v>0.25316455696202528</v>
      </c>
      <c r="M125" s="11">
        <f t="shared" si="35"/>
        <v>0.52356020942408377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-0.26839653925610574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0.2256879452187292</v>
      </c>
      <c r="Q125" s="11">
        <f>2*'OddsRatio_working_3-way'!K125*'OddsRatio_working_3-way'!L125*'OddsRatio_working_3-way'!M125</f>
        <v>6.5133606123731369E-2</v>
      </c>
      <c r="R125" s="11">
        <f t="shared" si="36"/>
        <v>0</v>
      </c>
      <c r="S125" s="11">
        <f t="shared" si="37"/>
        <v>-0.84087501964165146</v>
      </c>
      <c r="T125" s="11">
        <f t="shared" si="38"/>
        <v>-0.24267677334535395</v>
      </c>
      <c r="U125" s="11">
        <f>'OddsRatio_working_3-way'!S125-'OddsRatio_working_3-way'!R125^2/3</f>
        <v>-0.84087501964165146</v>
      </c>
      <c r="V125" s="11">
        <f>'OddsRatio_working_3-way'!S125*'OddsRatio_working_3-way'!R125/3-2*'OddsRatio_working_3-way'!R125^3/27-'OddsRatio_working_3-way'!T125</f>
        <v>0.24267677334535395</v>
      </c>
      <c r="W125" s="11">
        <f>'OddsRatio_working_3-way'!V125^2+4*'OddsRatio_working_3-way'!U125^3/27</f>
        <v>-2.9190675783729976E-2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0.14839364213557321</v>
      </c>
      <c r="Y125" s="11">
        <f>IF('OddsRatio_working_3-way'!W125&gt;=0,IF('OddsRatio_working_3-way'!V125+SQRT('OddsRatio_working_3-way'!W125)&gt;0,0,PI()),ACOS('OddsRatio_working_3-way'!V125/(2*'OddsRatio_working_3-way'!X125)))</f>
        <v>0.61342846806995677</v>
      </c>
      <c r="Z125" s="11">
        <f>'OddsRatio_working_3-way'!X125^(1/3)*COS('OddsRatio_working_3-way'!Y125/3)</f>
        <v>0.51839652630919486</v>
      </c>
      <c r="AA125" s="11">
        <f>'OddsRatio_working_3-way'!X125^(1/3)*COS(('OddsRatio_working_3-way'!Y125+2*PI())/3)</f>
        <v>-0.35229786596434642</v>
      </c>
      <c r="AB125" s="11">
        <f>'OddsRatio_working_3-way'!X125^(1/3)*COS(('OddsRatio_working_3-way'!Y125+4*PI())/3)</f>
        <v>-0.16609866034484863</v>
      </c>
      <c r="AC125" s="11">
        <f>'OddsRatio_working_3-way'!X125^(1/3)*SIN('OddsRatio_working_3-way'!Y125/3)</f>
        <v>0.10750216148731155</v>
      </c>
      <c r="AD125" s="11">
        <f>'OddsRatio_working_3-way'!X125^(1/3)*SIN(('OddsRatio_working_3-way'!Y125+2*PI())/3)</f>
        <v>0.39519348027371509</v>
      </c>
      <c r="AE125" s="11">
        <f>'OddsRatio_working_3-way'!X125^(1/3)*SIN(('OddsRatio_working_3-way'!Y125+4*PI())/3)</f>
        <v>-0.50269564176102666</v>
      </c>
      <c r="AF125" s="11">
        <f>-'OddsRatio_working_3-way'!U125/(3*'OddsRatio_working_3-way'!X125^(1/3))*COS(('OddsRatio_working_3-way'!Y125)/3)</f>
        <v>0.51839652630919486</v>
      </c>
      <c r="AG125" s="11">
        <f>-'OddsRatio_working_3-way'!U125/(3*'OddsRatio_working_3-way'!X125^(1/3))*COS(('OddsRatio_working_3-way'!Y125+2*PI())/3)</f>
        <v>-0.35229786596434642</v>
      </c>
      <c r="AH125" s="11">
        <f>-'OddsRatio_working_3-way'!U125/(3*'OddsRatio_working_3-way'!X125^(1/3))*COS(('OddsRatio_working_3-way'!Y125+4*PI())/3)</f>
        <v>-0.16609866034484863</v>
      </c>
      <c r="AI125" s="11">
        <f>'OddsRatio_working_3-way'!U125/(3*'OddsRatio_working_3-way'!X125^(1/3))*SIN(('OddsRatio_working_3-way'!Y125)/3)</f>
        <v>-0.10750216148731155</v>
      </c>
      <c r="AJ125" s="11">
        <f>'OddsRatio_working_3-way'!U125/(3*'OddsRatio_working_3-way'!X125^(1/3))*SIN(('OddsRatio_working_3-way'!Y125+2*PI())/3)</f>
        <v>-0.39519348027371509</v>
      </c>
      <c r="AK125" s="11">
        <f>'OddsRatio_working_3-way'!U125/(3*'OddsRatio_working_3-way'!X125^(1/3))*SIN(('OddsRatio_working_3-way'!Y125+4*PI())/3)</f>
        <v>0.50269564176102666</v>
      </c>
      <c r="AL125" s="11">
        <f>'OddsRatio_working_3-way'!Z125+'OddsRatio_working_3-way'!AF125</f>
        <v>1.0367930526183897</v>
      </c>
      <c r="AM125" s="11">
        <f>'OddsRatio_working_3-way'!AA125+'OddsRatio_working_3-way'!AG125</f>
        <v>-0.70459573192869285</v>
      </c>
      <c r="AN125" s="11">
        <f>'OddsRatio_working_3-way'!AB125+'OddsRatio_working_3-way'!AH125</f>
        <v>-0.33219732068969726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1.0367930526183897</v>
      </c>
      <c r="AS125" s="11">
        <f>IF(('OddsRatio_working_3-way'!X125=0),IF(Q125&gt;0,-Q125^(1/3),(-Q125)^(1/3)),'OddsRatio_working_3-way'!AM125-'OddsRatio_working_3-way'!R125/3)</f>
        <v>-0.70459573192869285</v>
      </c>
      <c r="AT125" s="11">
        <f>IF(('OddsRatio_working_3-way'!X125=0),IF(Q125&gt;0,-Q125^(1/3),(-Q125)^(1/3)),'OddsRatio_working_3-way'!AN125-'OddsRatio_working_3-way'!R125/3)</f>
        <v>-0.33219732068969726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1.54</v>
      </c>
      <c r="B126" s="4">
        <f>IF('True_Odds_Calculator_3-way'!B127="","",'True_Odds_Calculator_3-way'!B127)</f>
        <v>4.41</v>
      </c>
      <c r="C126" s="4">
        <f>IF('True_Odds_Calculator_3-way'!C127="","",'True_Odds_Calculator_3-way'!C127)</f>
        <v>6.69</v>
      </c>
      <c r="D126" s="9">
        <f t="shared" si="26"/>
        <v>0.63822447493775747</v>
      </c>
      <c r="E126" s="9">
        <f t="shared" si="27"/>
        <v>0.2183628860138741</v>
      </c>
      <c r="F126" s="9">
        <f t="shared" si="28"/>
        <v>0.14341263904836857</v>
      </c>
      <c r="G126" s="9">
        <f t="shared" si="29"/>
        <v>1.0497163652436348</v>
      </c>
      <c r="H126" s="9">
        <f t="shared" si="30"/>
        <v>1.5668468372315627</v>
      </c>
      <c r="I126" s="9">
        <f t="shared" si="31"/>
        <v>4.5795328054807953</v>
      </c>
      <c r="J126" s="9">
        <f t="shared" si="32"/>
        <v>6.9728861182362838</v>
      </c>
      <c r="K126" s="11">
        <f t="shared" si="33"/>
        <v>0.64935064935064934</v>
      </c>
      <c r="L126" s="11">
        <f t="shared" si="34"/>
        <v>0.22675736961451246</v>
      </c>
      <c r="M126" s="11">
        <f t="shared" si="35"/>
        <v>0.14947683109118085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-0.23060832276536503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0.21217372731969603</v>
      </c>
      <c r="Q126" s="11">
        <f>2*'OddsRatio_working_3-way'!K126*'OddsRatio_working_3-way'!L126*'OddsRatio_working_3-way'!M126</f>
        <v>4.4019445502011617E-2</v>
      </c>
      <c r="R126" s="11">
        <f t="shared" si="36"/>
        <v>0</v>
      </c>
      <c r="S126" s="11">
        <f t="shared" si="37"/>
        <v>-0.92006101417065733</v>
      </c>
      <c r="T126" s="11">
        <f t="shared" si="38"/>
        <v>-0.19088402783623593</v>
      </c>
      <c r="U126" s="11">
        <f>'OddsRatio_working_3-way'!S126-'OddsRatio_working_3-way'!R126^2/3</f>
        <v>-0.92006101417065733</v>
      </c>
      <c r="V126" s="11">
        <f>'OddsRatio_working_3-way'!S126*'OddsRatio_working_3-way'!R126/3-2*'OddsRatio_working_3-way'!R126^3/27-'OddsRatio_working_3-way'!T126</f>
        <v>0.19088402783623593</v>
      </c>
      <c r="W126" s="11">
        <f>'OddsRatio_working_3-way'!V126^2+4*'OddsRatio_working_3-way'!U126^3/27</f>
        <v>-7.8947426799547304E-2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0.16984120442528972</v>
      </c>
      <c r="Y126" s="11">
        <f>IF('OddsRatio_working_3-way'!W126&gt;=0,IF('OddsRatio_working_3-way'!V126+SQRT('OddsRatio_working_3-way'!W126)&gt;0,0,PI()),ACOS('OddsRatio_working_3-way'!V126/(2*'OddsRatio_working_3-way'!X126)))</f>
        <v>0.97405676319138101</v>
      </c>
      <c r="Z126" s="11">
        <f>'OddsRatio_working_3-way'!X126^(1/3)*COS('OddsRatio_working_3-way'!Y126/3)</f>
        <v>0.52485818262181738</v>
      </c>
      <c r="AA126" s="11">
        <f>'OddsRatio_working_3-way'!X126^(1/3)*COS(('OddsRatio_working_3-way'!Y126+2*PI())/3)</f>
        <v>-0.41542637770467611</v>
      </c>
      <c r="AB126" s="11">
        <f>'OddsRatio_working_3-way'!X126^(1/3)*COS(('OddsRatio_working_3-way'!Y126+4*PI())/3)</f>
        <v>-0.10943180491714148</v>
      </c>
      <c r="AC126" s="11">
        <f>'OddsRatio_working_3-way'!X126^(1/3)*SIN('OddsRatio_working_3-way'!Y126/3)</f>
        <v>0.17666604896944782</v>
      </c>
      <c r="AD126" s="11">
        <f>'OddsRatio_working_3-way'!X126^(1/3)*SIN(('OddsRatio_working_3-way'!Y126+2*PI())/3)</f>
        <v>0.36620749504990224</v>
      </c>
      <c r="AE126" s="11">
        <f>'OddsRatio_working_3-way'!X126^(1/3)*SIN(('OddsRatio_working_3-way'!Y126+4*PI())/3)</f>
        <v>-0.54287354401934995</v>
      </c>
      <c r="AF126" s="11">
        <f>-'OddsRatio_working_3-way'!U126/(3*'OddsRatio_working_3-way'!X126^(1/3))*COS(('OddsRatio_working_3-way'!Y126)/3)</f>
        <v>0.52485818262181738</v>
      </c>
      <c r="AG126" s="11">
        <f>-'OddsRatio_working_3-way'!U126/(3*'OddsRatio_working_3-way'!X126^(1/3))*COS(('OddsRatio_working_3-way'!Y126+2*PI())/3)</f>
        <v>-0.41542637770467611</v>
      </c>
      <c r="AH126" s="11">
        <f>-'OddsRatio_working_3-way'!U126/(3*'OddsRatio_working_3-way'!X126^(1/3))*COS(('OddsRatio_working_3-way'!Y126+4*PI())/3)</f>
        <v>-0.10943180491714148</v>
      </c>
      <c r="AI126" s="11">
        <f>'OddsRatio_working_3-way'!U126/(3*'OddsRatio_working_3-way'!X126^(1/3))*SIN(('OddsRatio_working_3-way'!Y126)/3)</f>
        <v>-0.17666604896944782</v>
      </c>
      <c r="AJ126" s="11">
        <f>'OddsRatio_working_3-way'!U126/(3*'OddsRatio_working_3-way'!X126^(1/3))*SIN(('OddsRatio_working_3-way'!Y126+2*PI())/3)</f>
        <v>-0.36620749504990224</v>
      </c>
      <c r="AK126" s="11">
        <f>'OddsRatio_working_3-way'!U126/(3*'OddsRatio_working_3-way'!X126^(1/3))*SIN(('OddsRatio_working_3-way'!Y126+4*PI())/3)</f>
        <v>0.54287354401934995</v>
      </c>
      <c r="AL126" s="11">
        <f>'OddsRatio_working_3-way'!Z126+'OddsRatio_working_3-way'!AF126</f>
        <v>1.0497163652436348</v>
      </c>
      <c r="AM126" s="11">
        <f>'OddsRatio_working_3-way'!AA126+'OddsRatio_working_3-way'!AG126</f>
        <v>-0.83085275540935222</v>
      </c>
      <c r="AN126" s="11">
        <f>'OddsRatio_working_3-way'!AB126+'OddsRatio_working_3-way'!AH126</f>
        <v>-0.21886360983428296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1.0497163652436348</v>
      </c>
      <c r="AS126" s="11">
        <f>IF(('OddsRatio_working_3-way'!X126=0),IF(Q126&gt;0,-Q126^(1/3),(-Q126)^(1/3)),'OddsRatio_working_3-way'!AM126-'OddsRatio_working_3-way'!R126/3)</f>
        <v>-0.83085275540935222</v>
      </c>
      <c r="AT126" s="11">
        <f>IF(('OddsRatio_working_3-way'!X126=0),IF(Q126&gt;0,-Q126^(1/3),(-Q126)^(1/3)),'OddsRatio_working_3-way'!AN126-'OddsRatio_working_3-way'!R126/3)</f>
        <v>-0.21886360983428296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3.27</v>
      </c>
      <c r="B127" s="4">
        <f>IF('True_Odds_Calculator_3-way'!B128="","",'True_Odds_Calculator_3-way'!B128)</f>
        <v>3.48</v>
      </c>
      <c r="C127" s="4">
        <f>IF('True_Odds_Calculator_3-way'!C128="","",'True_Odds_Calculator_3-way'!C128)</f>
        <v>2.2999999999999998</v>
      </c>
      <c r="D127" s="9">
        <f t="shared" si="26"/>
        <v>0.29687462273686688</v>
      </c>
      <c r="E127" s="9">
        <f t="shared" si="27"/>
        <v>0.27874325455869992</v>
      </c>
      <c r="F127" s="9">
        <f t="shared" si="28"/>
        <v>0.42438212270443315</v>
      </c>
      <c r="G127" s="9">
        <f t="shared" si="29"/>
        <v>1.0433591776047404</v>
      </c>
      <c r="H127" s="9">
        <f t="shared" si="30"/>
        <v>3.3684253331627616</v>
      </c>
      <c r="I127" s="9">
        <f t="shared" si="31"/>
        <v>3.5875307604597557</v>
      </c>
      <c r="J127" s="9">
        <f t="shared" si="32"/>
        <v>2.3563669308861628</v>
      </c>
      <c r="K127" s="11">
        <f t="shared" si="33"/>
        <v>0.3058103975535168</v>
      </c>
      <c r="L127" s="11">
        <f t="shared" si="34"/>
        <v>0.28735632183908044</v>
      </c>
      <c r="M127" s="11">
        <f t="shared" si="35"/>
        <v>0.43478260869565222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-0.27961860048568976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0.23115353638165625</v>
      </c>
      <c r="Q127" s="11">
        <f>2*'OddsRatio_working_3-way'!K127*'OddsRatio_working_3-way'!L127*'OddsRatio_working_3-way'!M127</f>
        <v>7.6414392192283062E-2</v>
      </c>
      <c r="R127" s="11">
        <f t="shared" si="36"/>
        <v>0</v>
      </c>
      <c r="S127" s="11">
        <f t="shared" si="37"/>
        <v>-0.82667439140367971</v>
      </c>
      <c r="T127" s="11">
        <f t="shared" si="38"/>
        <v>-0.27328079054667098</v>
      </c>
      <c r="U127" s="11">
        <f>'OddsRatio_working_3-way'!S127-'OddsRatio_working_3-way'!R127^2/3</f>
        <v>-0.82667439140367971</v>
      </c>
      <c r="V127" s="11">
        <f>'OddsRatio_working_3-way'!S127*'OddsRatio_working_3-way'!R127/3-2*'OddsRatio_working_3-way'!R127^3/27-'OddsRatio_working_3-way'!T127</f>
        <v>0.27328079054667098</v>
      </c>
      <c r="W127" s="11">
        <f>'OddsRatio_working_3-way'!V127^2+4*'OddsRatio_working_3-way'!U127^3/27</f>
        <v>-9.0126415949950273E-3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0.14465046843754817</v>
      </c>
      <c r="Y127" s="11">
        <f>IF('OddsRatio_working_3-way'!W127&gt;=0,IF('OddsRatio_working_3-way'!V127+SQRT('OddsRatio_working_3-way'!W127)&gt;0,0,PI()),ACOS('OddsRatio_working_3-way'!V127/(2*'OddsRatio_working_3-way'!X127)))</f>
        <v>0.33434750041795747</v>
      </c>
      <c r="Z127" s="11">
        <f>'OddsRatio_working_3-way'!X127^(1/3)*COS('OddsRatio_working_3-way'!Y127/3)</f>
        <v>0.52167958880237031</v>
      </c>
      <c r="AA127" s="11">
        <f>'OddsRatio_working_3-way'!X127^(1/3)*COS(('OddsRatio_working_3-way'!Y127+2*PI())/3)</f>
        <v>-0.3114006767230188</v>
      </c>
      <c r="AB127" s="11">
        <f>'OddsRatio_working_3-way'!X127^(1/3)*COS(('OddsRatio_working_3-way'!Y127+4*PI())/3)</f>
        <v>-0.21027891207935145</v>
      </c>
      <c r="AC127" s="11">
        <f>'OddsRatio_working_3-way'!X127^(1/3)*SIN('OddsRatio_working_3-way'!Y127/3)</f>
        <v>5.8382678037951385E-2</v>
      </c>
      <c r="AD127" s="11">
        <f>'OddsRatio_working_3-way'!X127^(1/3)*SIN(('OddsRatio_working_3-way'!Y127+2*PI())/3)</f>
        <v>0.42259643751969705</v>
      </c>
      <c r="AE127" s="11">
        <f>'OddsRatio_working_3-way'!X127^(1/3)*SIN(('OddsRatio_working_3-way'!Y127+4*PI())/3)</f>
        <v>-0.48097911555764838</v>
      </c>
      <c r="AF127" s="11">
        <f>-'OddsRatio_working_3-way'!U127/(3*'OddsRatio_working_3-way'!X127^(1/3))*COS(('OddsRatio_working_3-way'!Y127)/3)</f>
        <v>0.5216795888023702</v>
      </c>
      <c r="AG127" s="11">
        <f>-'OddsRatio_working_3-way'!U127/(3*'OddsRatio_working_3-way'!X127^(1/3))*COS(('OddsRatio_working_3-way'!Y127+2*PI())/3)</f>
        <v>-0.31140067672301874</v>
      </c>
      <c r="AH127" s="11">
        <f>-'OddsRatio_working_3-way'!U127/(3*'OddsRatio_working_3-way'!X127^(1/3))*COS(('OddsRatio_working_3-way'!Y127+4*PI())/3)</f>
        <v>-0.2102789120793514</v>
      </c>
      <c r="AI127" s="11">
        <f>'OddsRatio_working_3-way'!U127/(3*'OddsRatio_working_3-way'!X127^(1/3))*SIN(('OddsRatio_working_3-way'!Y127)/3)</f>
        <v>-5.8382678037951379E-2</v>
      </c>
      <c r="AJ127" s="11">
        <f>'OddsRatio_working_3-way'!U127/(3*'OddsRatio_working_3-way'!X127^(1/3))*SIN(('OddsRatio_working_3-way'!Y127+2*PI())/3)</f>
        <v>-0.42259643751969694</v>
      </c>
      <c r="AK127" s="11">
        <f>'OddsRatio_working_3-way'!U127/(3*'OddsRatio_working_3-way'!X127^(1/3))*SIN(('OddsRatio_working_3-way'!Y127+4*PI())/3)</f>
        <v>0.48097911555764827</v>
      </c>
      <c r="AL127" s="11">
        <f>'OddsRatio_working_3-way'!Z127+'OddsRatio_working_3-way'!AF127</f>
        <v>1.0433591776047404</v>
      </c>
      <c r="AM127" s="11">
        <f>'OddsRatio_working_3-way'!AA127+'OddsRatio_working_3-way'!AG127</f>
        <v>-0.62280135344603749</v>
      </c>
      <c r="AN127" s="11">
        <f>'OddsRatio_working_3-way'!AB127+'OddsRatio_working_3-way'!AH127</f>
        <v>-0.42055782415870285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1.0433591776047404</v>
      </c>
      <c r="AS127" s="11">
        <f>IF(('OddsRatio_working_3-way'!X127=0),IF(Q127&gt;0,-Q127^(1/3),(-Q127)^(1/3)),'OddsRatio_working_3-way'!AM127-'OddsRatio_working_3-way'!R127/3)</f>
        <v>-0.62280135344603749</v>
      </c>
      <c r="AT127" s="11">
        <f>IF(('OddsRatio_working_3-way'!X127=0),IF(Q127&gt;0,-Q127^(1/3),(-Q127)^(1/3)),'OddsRatio_working_3-way'!AN127-'OddsRatio_working_3-way'!R127/3)</f>
        <v>-0.42055782415870285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3.19</v>
      </c>
      <c r="B128" s="4">
        <f>IF('True_Odds_Calculator_3-way'!B129="","",'True_Odds_Calculator_3-way'!B129)</f>
        <v>3.42</v>
      </c>
      <c r="C128" s="4">
        <f>IF('True_Odds_Calculator_3-way'!C129="","",'True_Odds_Calculator_3-way'!C129)</f>
        <v>2.37</v>
      </c>
      <c r="D128" s="9">
        <f t="shared" si="26"/>
        <v>0.30450322685433112</v>
      </c>
      <c r="E128" s="9">
        <f t="shared" si="27"/>
        <v>0.28377540832413395</v>
      </c>
      <c r="F128" s="9">
        <f t="shared" si="28"/>
        <v>0.4117213648215351</v>
      </c>
      <c r="G128" s="9">
        <f t="shared" si="29"/>
        <v>1.0429394739329205</v>
      </c>
      <c r="H128" s="9">
        <f t="shared" si="30"/>
        <v>3.2840374479130956</v>
      </c>
      <c r="I128" s="9">
        <f t="shared" si="31"/>
        <v>3.5239135269176671</v>
      </c>
      <c r="J128" s="9">
        <f t="shared" si="32"/>
        <v>2.4288270792881015</v>
      </c>
      <c r="K128" s="11">
        <f t="shared" si="33"/>
        <v>0.31347962382445144</v>
      </c>
      <c r="L128" s="11">
        <f t="shared" si="34"/>
        <v>0.29239766081871343</v>
      </c>
      <c r="M128" s="11">
        <f t="shared" si="35"/>
        <v>0.42194092827004215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-0.2808115151840026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0.23127891905028986</v>
      </c>
      <c r="Q128" s="11">
        <f>2*'OddsRatio_working_3-way'!K128*'OddsRatio_working_3-way'!L128*'OddsRatio_working_3-way'!M128</f>
        <v>7.7350809046919669E-2</v>
      </c>
      <c r="R128" s="11">
        <f t="shared" si="36"/>
        <v>0</v>
      </c>
      <c r="S128" s="11">
        <f t="shared" si="37"/>
        <v>-0.82360909914518154</v>
      </c>
      <c r="T128" s="11">
        <f t="shared" si="38"/>
        <v>-0.27545454820909077</v>
      </c>
      <c r="U128" s="11">
        <f>'OddsRatio_working_3-way'!S128-'OddsRatio_working_3-way'!R128^2/3</f>
        <v>-0.82360909914518154</v>
      </c>
      <c r="V128" s="11">
        <f>'OddsRatio_working_3-way'!S128*'OddsRatio_working_3-way'!R128/3-2*'OddsRatio_working_3-way'!R128^3/27-'OddsRatio_working_3-way'!T128</f>
        <v>0.27545454820909077</v>
      </c>
      <c r="W128" s="11">
        <f>'OddsRatio_working_3-way'!V128^2+4*'OddsRatio_working_3-way'!U128^3/27</f>
        <v>-6.8922533189351293E-3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0.14384667310022278</v>
      </c>
      <c r="Y128" s="11">
        <f>IF('OddsRatio_working_3-way'!W128&gt;=0,IF('OddsRatio_working_3-way'!V128+SQRT('OddsRatio_working_3-way'!W128)&gt;0,0,PI()),ACOS('OddsRatio_working_3-way'!V128/(2*'OddsRatio_working_3-way'!X128)))</f>
        <v>0.29273269931892787</v>
      </c>
      <c r="Z128" s="11">
        <f>'OddsRatio_working_3-way'!X128^(1/3)*COS('OddsRatio_working_3-way'!Y128/3)</f>
        <v>0.52146973696646026</v>
      </c>
      <c r="AA128" s="11">
        <f>'OddsRatio_working_3-way'!X128^(1/3)*COS(('OddsRatio_working_3-way'!Y128+2*PI())/3)</f>
        <v>-0.3049418798885879</v>
      </c>
      <c r="AB128" s="11">
        <f>'OddsRatio_working_3-way'!X128^(1/3)*COS(('OddsRatio_working_3-way'!Y128+4*PI())/3)</f>
        <v>-0.21652785707787253</v>
      </c>
      <c r="AC128" s="11">
        <f>'OddsRatio_working_3-way'!X128^(1/3)*SIN('OddsRatio_working_3-way'!Y128/3)</f>
        <v>5.1045859869904217E-2</v>
      </c>
      <c r="AD128" s="11">
        <f>'OddsRatio_working_3-way'!X128^(1/3)*SIN(('OddsRatio_working_3-way'!Y128+2*PI())/3)</f>
        <v>0.42608310958279166</v>
      </c>
      <c r="AE128" s="11">
        <f>'OddsRatio_working_3-way'!X128^(1/3)*SIN(('OddsRatio_working_3-way'!Y128+4*PI())/3)</f>
        <v>-0.47712896945269589</v>
      </c>
      <c r="AF128" s="11">
        <f>-'OddsRatio_working_3-way'!U128/(3*'OddsRatio_working_3-way'!X128^(1/3))*COS(('OddsRatio_working_3-way'!Y128)/3)</f>
        <v>0.52146973696646015</v>
      </c>
      <c r="AG128" s="11">
        <f>-'OddsRatio_working_3-way'!U128/(3*'OddsRatio_working_3-way'!X128^(1/3))*COS(('OddsRatio_working_3-way'!Y128+2*PI())/3)</f>
        <v>-0.30494187988858784</v>
      </c>
      <c r="AH128" s="11">
        <f>-'OddsRatio_working_3-way'!U128/(3*'OddsRatio_working_3-way'!X128^(1/3))*COS(('OddsRatio_working_3-way'!Y128+4*PI())/3)</f>
        <v>-0.2165278570778725</v>
      </c>
      <c r="AI128" s="11">
        <f>'OddsRatio_working_3-way'!U128/(3*'OddsRatio_working_3-way'!X128^(1/3))*SIN(('OddsRatio_working_3-way'!Y128)/3)</f>
        <v>-5.104585986990421E-2</v>
      </c>
      <c r="AJ128" s="11">
        <f>'OddsRatio_working_3-way'!U128/(3*'OddsRatio_working_3-way'!X128^(1/3))*SIN(('OddsRatio_working_3-way'!Y128+2*PI())/3)</f>
        <v>-0.42608310958279155</v>
      </c>
      <c r="AK128" s="11">
        <f>'OddsRatio_working_3-way'!U128/(3*'OddsRatio_working_3-way'!X128^(1/3))*SIN(('OddsRatio_working_3-way'!Y128+4*PI())/3)</f>
        <v>0.47712896945269584</v>
      </c>
      <c r="AL128" s="11">
        <f>'OddsRatio_working_3-way'!Z128+'OddsRatio_working_3-way'!AF128</f>
        <v>1.0429394739329205</v>
      </c>
      <c r="AM128" s="11">
        <f>'OddsRatio_working_3-way'!AA128+'OddsRatio_working_3-way'!AG128</f>
        <v>-0.60988375977717579</v>
      </c>
      <c r="AN128" s="11">
        <f>'OddsRatio_working_3-way'!AB128+'OddsRatio_working_3-way'!AH128</f>
        <v>-0.43305571415574506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1.0429394739329205</v>
      </c>
      <c r="AS128" s="11">
        <f>IF(('OddsRatio_working_3-way'!X128=0),IF(Q128&gt;0,-Q128^(1/3),(-Q128)^(1/3)),'OddsRatio_working_3-way'!AM128-'OddsRatio_working_3-way'!R128/3)</f>
        <v>-0.60988375977717579</v>
      </c>
      <c r="AT128" s="11">
        <f>IF(('OddsRatio_working_3-way'!X128=0),IF(Q128&gt;0,-Q128^(1/3),(-Q128)^(1/3)),'OddsRatio_working_3-way'!AN128-'OddsRatio_working_3-way'!R128/3)</f>
        <v>-0.43305571415574506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2.21</v>
      </c>
      <c r="B129" s="4">
        <f>IF('True_Odds_Calculator_3-way'!B130="","",'True_Odds_Calculator_3-way'!B130)</f>
        <v>3.72</v>
      </c>
      <c r="C129" s="4">
        <f>IF('True_Odds_Calculator_3-way'!C130="","",'True_Odds_Calculator_3-way'!C130)</f>
        <v>3.27</v>
      </c>
      <c r="D129" s="9">
        <f t="shared" si="26"/>
        <v>0.44221386840190913</v>
      </c>
      <c r="E129" s="9">
        <f t="shared" si="27"/>
        <v>0.26072697788737781</v>
      </c>
      <c r="F129" s="9">
        <f t="shared" si="28"/>
        <v>0.29705915371071284</v>
      </c>
      <c r="G129" s="9">
        <f t="shared" si="29"/>
        <v>1.0424373973478462</v>
      </c>
      <c r="H129" s="9">
        <f t="shared" si="30"/>
        <v>2.2613492507908934</v>
      </c>
      <c r="I129" s="9">
        <f t="shared" si="31"/>
        <v>3.8354297207861419</v>
      </c>
      <c r="J129" s="9">
        <f t="shared" si="32"/>
        <v>3.3663328919796118</v>
      </c>
      <c r="K129" s="11">
        <f t="shared" si="33"/>
        <v>0.45248868778280543</v>
      </c>
      <c r="L129" s="11">
        <f t="shared" si="34"/>
        <v>0.26881720430107525</v>
      </c>
      <c r="M129" s="11">
        <f t="shared" si="35"/>
        <v>0.3058103975535168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-0.27790551495789717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0.23062624249888147</v>
      </c>
      <c r="Q129" s="11">
        <f>2*'OddsRatio_working_3-way'!K129*'OddsRatio_working_3-way'!L129*'OddsRatio_working_3-way'!M129</f>
        <v>7.4395562096413362E-2</v>
      </c>
      <c r="R129" s="11">
        <f t="shared" si="36"/>
        <v>0</v>
      </c>
      <c r="S129" s="11">
        <f t="shared" si="37"/>
        <v>-0.82987285277091916</v>
      </c>
      <c r="T129" s="11">
        <f t="shared" si="38"/>
        <v>-0.26770092024868353</v>
      </c>
      <c r="U129" s="11">
        <f>'OddsRatio_working_3-way'!S129-'OddsRatio_working_3-way'!R129^2/3</f>
        <v>-0.82987285277091916</v>
      </c>
      <c r="V129" s="11">
        <f>'OddsRatio_working_3-way'!S129*'OddsRatio_working_3-way'!R129/3-2*'OddsRatio_working_3-way'!R129^3/27-'OddsRatio_working_3-way'!T129</f>
        <v>0.26770092024868353</v>
      </c>
      <c r="W129" s="11">
        <f>'OddsRatio_working_3-way'!V129^2+4*'OddsRatio_working_3-way'!U129^3/27</f>
        <v>-1.3006478790449999E-2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0.14549077418554932</v>
      </c>
      <c r="Y129" s="11">
        <f>IF('OddsRatio_working_3-way'!W129&gt;=0,IF('OddsRatio_working_3-way'!V129+SQRT('OddsRatio_working_3-way'!W129)&gt;0,0,PI()),ACOS('OddsRatio_working_3-way'!V129/(2*'OddsRatio_working_3-way'!X129)))</f>
        <v>0.40273429290041873</v>
      </c>
      <c r="Z129" s="11">
        <f>'OddsRatio_working_3-way'!X129^(1/3)*COS('OddsRatio_working_3-way'!Y129/3)</f>
        <v>0.52121869867392312</v>
      </c>
      <c r="AA129" s="11">
        <f>'OddsRatio_working_3-way'!X129^(1/3)*COS(('OddsRatio_working_3-way'!Y129+2*PI())/3)</f>
        <v>-0.32157257027570818</v>
      </c>
      <c r="AB129" s="11">
        <f>'OddsRatio_working_3-way'!X129^(1/3)*COS(('OddsRatio_working_3-way'!Y129+4*PI())/3)</f>
        <v>-0.19964612839821477</v>
      </c>
      <c r="AC129" s="11">
        <f>'OddsRatio_working_3-way'!X129^(1/3)*SIN('OddsRatio_working_3-way'!Y129/3)</f>
        <v>7.0394264039304016E-2</v>
      </c>
      <c r="AD129" s="11">
        <f>'OddsRatio_working_3-way'!X129^(1/3)*SIN(('OddsRatio_working_3-way'!Y129+2*PI())/3)</f>
        <v>0.41619150195943189</v>
      </c>
      <c r="AE129" s="11">
        <f>'OddsRatio_working_3-way'!X129^(1/3)*SIN(('OddsRatio_working_3-way'!Y129+4*PI())/3)</f>
        <v>-0.48658576599873599</v>
      </c>
      <c r="AF129" s="11">
        <f>-'OddsRatio_working_3-way'!U129/(3*'OddsRatio_working_3-way'!X129^(1/3))*COS(('OddsRatio_working_3-way'!Y129)/3)</f>
        <v>0.52121869867392301</v>
      </c>
      <c r="AG129" s="11">
        <f>-'OddsRatio_working_3-way'!U129/(3*'OddsRatio_working_3-way'!X129^(1/3))*COS(('OddsRatio_working_3-way'!Y129+2*PI())/3)</f>
        <v>-0.32157257027570813</v>
      </c>
      <c r="AH129" s="11">
        <f>-'OddsRatio_working_3-way'!U129/(3*'OddsRatio_working_3-way'!X129^(1/3))*COS(('OddsRatio_working_3-way'!Y129+4*PI())/3)</f>
        <v>-0.19964612839821472</v>
      </c>
      <c r="AI129" s="11">
        <f>'OddsRatio_working_3-way'!U129/(3*'OddsRatio_working_3-way'!X129^(1/3))*SIN(('OddsRatio_working_3-way'!Y129)/3)</f>
        <v>-7.0394264039304003E-2</v>
      </c>
      <c r="AJ129" s="11">
        <f>'OddsRatio_working_3-way'!U129/(3*'OddsRatio_working_3-way'!X129^(1/3))*SIN(('OddsRatio_working_3-way'!Y129+2*PI())/3)</f>
        <v>-0.41619150195943183</v>
      </c>
      <c r="AK129" s="11">
        <f>'OddsRatio_working_3-way'!U129/(3*'OddsRatio_working_3-way'!X129^(1/3))*SIN(('OddsRatio_working_3-way'!Y129+4*PI())/3)</f>
        <v>0.48658576599873588</v>
      </c>
      <c r="AL129" s="11">
        <f>'OddsRatio_working_3-way'!Z129+'OddsRatio_working_3-way'!AF129</f>
        <v>1.0424373973478462</v>
      </c>
      <c r="AM129" s="11">
        <f>'OddsRatio_working_3-way'!AA129+'OddsRatio_working_3-way'!AG129</f>
        <v>-0.64314514055141636</v>
      </c>
      <c r="AN129" s="11">
        <f>'OddsRatio_working_3-way'!AB129+'OddsRatio_working_3-way'!AH129</f>
        <v>-0.39929225679642949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1.0424373973478462</v>
      </c>
      <c r="AS129" s="11">
        <f>IF(('OddsRatio_working_3-way'!X129=0),IF(Q129&gt;0,-Q129^(1/3),(-Q129)^(1/3)),'OddsRatio_working_3-way'!AM129-'OddsRatio_working_3-way'!R129/3)</f>
        <v>-0.64314514055141636</v>
      </c>
      <c r="AT129" s="11">
        <f>IF(('OddsRatio_working_3-way'!X129=0),IF(Q129&gt;0,-Q129^(1/3),(-Q129)^(1/3)),'OddsRatio_working_3-way'!AN129-'OddsRatio_working_3-way'!R129/3)</f>
        <v>-0.39929225679642949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10.82</v>
      </c>
      <c r="B130" s="4">
        <f>IF('True_Odds_Calculator_3-way'!B131="","",'True_Odds_Calculator_3-way'!B131)</f>
        <v>6.03</v>
      </c>
      <c r="C130" s="4">
        <f>IF('True_Odds_Calculator_3-way'!C131="","",'True_Odds_Calculator_3-way'!C131)</f>
        <v>1.29</v>
      </c>
      <c r="D130" s="9">
        <f t="shared" si="26"/>
        <v>8.5538333440534478E-2</v>
      </c>
      <c r="E130" s="9">
        <f t="shared" si="27"/>
        <v>0.15441697435661411</v>
      </c>
      <c r="F130" s="9">
        <f t="shared" si="28"/>
        <v>0.76004469220285142</v>
      </c>
      <c r="G130" s="9">
        <f t="shared" si="29"/>
        <v>1.0886624225400154</v>
      </c>
      <c r="H130" s="9">
        <f t="shared" si="30"/>
        <v>11.690664989342954</v>
      </c>
      <c r="I130" s="9">
        <f t="shared" si="31"/>
        <v>6.4759719853762769</v>
      </c>
      <c r="J130" s="9">
        <f t="shared" si="32"/>
        <v>1.3157121025366043</v>
      </c>
      <c r="K130" s="11">
        <f t="shared" si="33"/>
        <v>9.2421441774491686E-2</v>
      </c>
      <c r="L130" s="11">
        <f t="shared" si="34"/>
        <v>0.16583747927031509</v>
      </c>
      <c r="M130" s="11">
        <f t="shared" si="35"/>
        <v>0.77519379844961234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-0.17019358541704255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0.17988360888912081</v>
      </c>
      <c r="Q130" s="11">
        <f>2*'OddsRatio_working_3-way'!K130*'OddsRatio_working_3-way'!L130*'OddsRatio_working_3-way'!M130</f>
        <v>2.3762696022340924E-2</v>
      </c>
      <c r="R130" s="11">
        <f t="shared" si="36"/>
        <v>0</v>
      </c>
      <c r="S130" s="11">
        <f t="shared" si="37"/>
        <v>-1.0569353036915805</v>
      </c>
      <c r="T130" s="11">
        <f t="shared" si="38"/>
        <v>-0.13962157248237522</v>
      </c>
      <c r="U130" s="11">
        <f>'OddsRatio_working_3-way'!S130-'OddsRatio_working_3-way'!R130^2/3</f>
        <v>-1.0569353036915805</v>
      </c>
      <c r="V130" s="11">
        <f>'OddsRatio_working_3-way'!S130*'OddsRatio_working_3-way'!R130/3-2*'OddsRatio_working_3-way'!R130^3/27-'OddsRatio_working_3-way'!T130</f>
        <v>0.13962157248237522</v>
      </c>
      <c r="W130" s="11">
        <f>'OddsRatio_working_3-way'!V130^2+4*'OddsRatio_working_3-way'!U130^3/27</f>
        <v>-0.15542661066268215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0.20911766673641738</v>
      </c>
      <c r="Y130" s="11">
        <f>IF('OddsRatio_working_3-way'!W130&gt;=0,IF('OddsRatio_working_3-way'!V130+SQRT('OddsRatio_working_3-way'!W130)&gt;0,0,PI()),ACOS('OddsRatio_working_3-way'!V130/(2*'OddsRatio_working_3-way'!X130)))</f>
        <v>1.2304273203045135</v>
      </c>
      <c r="Z130" s="11">
        <f>'OddsRatio_working_3-way'!X130^(1/3)*COS('OddsRatio_working_3-way'!Y130/3)</f>
        <v>0.54433121127000772</v>
      </c>
      <c r="AA130" s="11">
        <f>'OddsRatio_working_3-way'!X130^(1/3)*COS(('OddsRatio_working_3-way'!Y130+2*PI())/3)</f>
        <v>-0.47713261578758859</v>
      </c>
      <c r="AB130" s="11">
        <f>'OddsRatio_working_3-way'!X130^(1/3)*COS(('OddsRatio_working_3-way'!Y130+4*PI())/3)</f>
        <v>-6.7198595482419063E-2</v>
      </c>
      <c r="AC130" s="11">
        <f>'OddsRatio_working_3-way'!X130^(1/3)*SIN('OddsRatio_working_3-way'!Y130/3)</f>
        <v>0.23667551697317518</v>
      </c>
      <c r="AD130" s="11">
        <f>'OddsRatio_working_3-way'!X130^(1/3)*SIN(('OddsRatio_working_3-way'!Y130+2*PI())/3)</f>
        <v>0.35306689854599349</v>
      </c>
      <c r="AE130" s="11">
        <f>'OddsRatio_working_3-way'!X130^(1/3)*SIN(('OddsRatio_working_3-way'!Y130+4*PI())/3)</f>
        <v>-0.58974241551916862</v>
      </c>
      <c r="AF130" s="11">
        <f>-'OddsRatio_working_3-way'!U130/(3*'OddsRatio_working_3-way'!X130^(1/3))*COS(('OddsRatio_working_3-way'!Y130)/3)</f>
        <v>0.54433121127000772</v>
      </c>
      <c r="AG130" s="11">
        <f>-'OddsRatio_working_3-way'!U130/(3*'OddsRatio_working_3-way'!X130^(1/3))*COS(('OddsRatio_working_3-way'!Y130+2*PI())/3)</f>
        <v>-0.47713261578758859</v>
      </c>
      <c r="AH130" s="11">
        <f>-'OddsRatio_working_3-way'!U130/(3*'OddsRatio_working_3-way'!X130^(1/3))*COS(('OddsRatio_working_3-way'!Y130+4*PI())/3)</f>
        <v>-6.7198595482419063E-2</v>
      </c>
      <c r="AI130" s="11">
        <f>'OddsRatio_working_3-way'!U130/(3*'OddsRatio_working_3-way'!X130^(1/3))*SIN(('OddsRatio_working_3-way'!Y130)/3)</f>
        <v>-0.23667551697317518</v>
      </c>
      <c r="AJ130" s="11">
        <f>'OddsRatio_working_3-way'!U130/(3*'OddsRatio_working_3-way'!X130^(1/3))*SIN(('OddsRatio_working_3-way'!Y130+2*PI())/3)</f>
        <v>-0.35306689854599349</v>
      </c>
      <c r="AK130" s="11">
        <f>'OddsRatio_working_3-way'!U130/(3*'OddsRatio_working_3-way'!X130^(1/3))*SIN(('OddsRatio_working_3-way'!Y130+4*PI())/3)</f>
        <v>0.58974241551916862</v>
      </c>
      <c r="AL130" s="11">
        <f>'OddsRatio_working_3-way'!Z130+'OddsRatio_working_3-way'!AF130</f>
        <v>1.0886624225400154</v>
      </c>
      <c r="AM130" s="11">
        <f>'OddsRatio_working_3-way'!AA130+'OddsRatio_working_3-way'!AG130</f>
        <v>-0.95426523157517718</v>
      </c>
      <c r="AN130" s="11">
        <f>'OddsRatio_working_3-way'!AB130+'OddsRatio_working_3-way'!AH130</f>
        <v>-0.13439719096483813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1.0886624225400154</v>
      </c>
      <c r="AS130" s="11">
        <f>IF(('OddsRatio_working_3-way'!X130=0),IF(Q130&gt;0,-Q130^(1/3),(-Q130)^(1/3)),'OddsRatio_working_3-way'!AM130-'OddsRatio_working_3-way'!R130/3)</f>
        <v>-0.95426523157517718</v>
      </c>
      <c r="AT130" s="11">
        <f>IF(('OddsRatio_working_3-way'!X130=0),IF(Q130&gt;0,-Q130^(1/3),(-Q130)^(1/3)),'OddsRatio_working_3-way'!AN130-'OddsRatio_working_3-way'!R130/3)</f>
        <v>-0.13439719096483813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2.78</v>
      </c>
      <c r="B131" s="4">
        <f>IF('True_Odds_Calculator_3-way'!B132="","",'True_Odds_Calculator_3-way'!B132)</f>
        <v>3.48</v>
      </c>
      <c r="C131" s="4">
        <f>IF('True_Odds_Calculator_3-way'!C132="","",'True_Odds_Calculator_3-way'!C132)</f>
        <v>2.67</v>
      </c>
      <c r="D131" s="9">
        <f t="shared" si="26"/>
        <v>0.35227571720810663</v>
      </c>
      <c r="E131" s="9">
        <f t="shared" si="27"/>
        <v>0.28075974383745228</v>
      </c>
      <c r="F131" s="9">
        <f t="shared" si="28"/>
        <v>0.3669645389544412</v>
      </c>
      <c r="G131" s="9">
        <f t="shared" si="29"/>
        <v>1.0329694291625895</v>
      </c>
      <c r="H131" s="9">
        <f t="shared" si="30"/>
        <v>2.8386855839094092</v>
      </c>
      <c r="I131" s="9">
        <f t="shared" si="31"/>
        <v>3.5617641843232222</v>
      </c>
      <c r="J131" s="9">
        <f t="shared" si="32"/>
        <v>2.725058946701524</v>
      </c>
      <c r="K131" s="11">
        <f t="shared" si="33"/>
        <v>0.35971223021582738</v>
      </c>
      <c r="L131" s="11">
        <f t="shared" si="34"/>
        <v>0.28735632183908044</v>
      </c>
      <c r="M131" s="11">
        <f t="shared" si="35"/>
        <v>0.37453183520599254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-0.28539926679346195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0.22957225076196308</v>
      </c>
      <c r="Q131" s="11">
        <f>2*'OddsRatio_working_3-way'!K131*'OddsRatio_working_3-way'!L131*'OddsRatio_working_3-way'!M131</f>
        <v>7.7427403292399027E-2</v>
      </c>
      <c r="R131" s="11">
        <f t="shared" si="36"/>
        <v>0</v>
      </c>
      <c r="S131" s="11">
        <f t="shared" si="37"/>
        <v>-0.80438977065803108</v>
      </c>
      <c r="T131" s="11">
        <f t="shared" si="38"/>
        <v>-0.27129503226240514</v>
      </c>
      <c r="U131" s="11">
        <f>'OddsRatio_working_3-way'!S131-'OddsRatio_working_3-way'!R131^2/3</f>
        <v>-0.80438977065803108</v>
      </c>
      <c r="V131" s="11">
        <f>'OddsRatio_working_3-way'!S131*'OddsRatio_working_3-way'!R131/3-2*'OddsRatio_working_3-way'!R131^3/27-'OddsRatio_working_3-way'!T131</f>
        <v>0.27129503226240514</v>
      </c>
      <c r="W131" s="11">
        <f>'OddsRatio_working_3-way'!V131^2+4*'OddsRatio_working_3-way'!U131^3/27</f>
        <v>-3.5063673159793501E-3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0.13884106187133438</v>
      </c>
      <c r="Y131" s="11">
        <f>IF('OddsRatio_working_3-way'!W131&gt;=0,IF('OddsRatio_working_3-way'!V131+SQRT('OddsRatio_working_3-way'!W131)&gt;0,0,PI()),ACOS('OddsRatio_working_3-way'!V131/(2*'OddsRatio_working_3-way'!X131)))</f>
        <v>0.21489612679373193</v>
      </c>
      <c r="Z131" s="11">
        <f>'OddsRatio_working_3-way'!X131^(1/3)*COS('OddsRatio_working_3-way'!Y131/3)</f>
        <v>0.51648471458129475</v>
      </c>
      <c r="AA131" s="11">
        <f>'OddsRatio_working_3-way'!X131^(1/3)*COS(('OddsRatio_working_3-way'!Y131+2*PI())/3)</f>
        <v>-0.29033748725481345</v>
      </c>
      <c r="AB131" s="11">
        <f>'OddsRatio_working_3-way'!X131^(1/3)*COS(('OddsRatio_working_3-way'!Y131+4*PI())/3)</f>
        <v>-0.22614722732648138</v>
      </c>
      <c r="AC131" s="11">
        <f>'OddsRatio_working_3-way'!X131^(1/3)*SIN('OddsRatio_working_3-way'!Y131/3)</f>
        <v>3.7060263848974519E-2</v>
      </c>
      <c r="AD131" s="11">
        <f>'OddsRatio_working_3-way'!X131^(1/3)*SIN(('OddsRatio_working_3-way'!Y131+2*PI())/3)</f>
        <v>0.42875875156926896</v>
      </c>
      <c r="AE131" s="11">
        <f>'OddsRatio_working_3-way'!X131^(1/3)*SIN(('OddsRatio_working_3-way'!Y131+4*PI())/3)</f>
        <v>-0.46581901541824361</v>
      </c>
      <c r="AF131" s="11">
        <f>-'OddsRatio_working_3-way'!U131/(3*'OddsRatio_working_3-way'!X131^(1/3))*COS(('OddsRatio_working_3-way'!Y131)/3)</f>
        <v>0.51648471458129463</v>
      </c>
      <c r="AG131" s="11">
        <f>-'OddsRatio_working_3-way'!U131/(3*'OddsRatio_working_3-way'!X131^(1/3))*COS(('OddsRatio_working_3-way'!Y131+2*PI())/3)</f>
        <v>-0.2903374872548134</v>
      </c>
      <c r="AH131" s="11">
        <f>-'OddsRatio_working_3-way'!U131/(3*'OddsRatio_working_3-way'!X131^(1/3))*COS(('OddsRatio_working_3-way'!Y131+4*PI())/3)</f>
        <v>-0.22614722732648132</v>
      </c>
      <c r="AI131" s="11">
        <f>'OddsRatio_working_3-way'!U131/(3*'OddsRatio_working_3-way'!X131^(1/3))*SIN(('OddsRatio_working_3-way'!Y131)/3)</f>
        <v>-3.7060263848974505E-2</v>
      </c>
      <c r="AJ131" s="11">
        <f>'OddsRatio_working_3-way'!U131/(3*'OddsRatio_working_3-way'!X131^(1/3))*SIN(('OddsRatio_working_3-way'!Y131+2*PI())/3)</f>
        <v>-0.4287587515692689</v>
      </c>
      <c r="AK131" s="11">
        <f>'OddsRatio_working_3-way'!U131/(3*'OddsRatio_working_3-way'!X131^(1/3))*SIN(('OddsRatio_working_3-way'!Y131+4*PI())/3)</f>
        <v>0.4658190154182435</v>
      </c>
      <c r="AL131" s="11">
        <f>'OddsRatio_working_3-way'!Z131+'OddsRatio_working_3-way'!AF131</f>
        <v>1.0329694291625895</v>
      </c>
      <c r="AM131" s="11">
        <f>'OddsRatio_working_3-way'!AA131+'OddsRatio_working_3-way'!AG131</f>
        <v>-0.58067497450962691</v>
      </c>
      <c r="AN131" s="11">
        <f>'OddsRatio_working_3-way'!AB131+'OddsRatio_working_3-way'!AH131</f>
        <v>-0.4522944546529627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1.0329694291625895</v>
      </c>
      <c r="AS131" s="11">
        <f>IF(('OddsRatio_working_3-way'!X131=0),IF(Q131&gt;0,-Q131^(1/3),(-Q131)^(1/3)),'OddsRatio_working_3-way'!AM131-'OddsRatio_working_3-way'!R131/3)</f>
        <v>-0.58067497450962691</v>
      </c>
      <c r="AT131" s="11">
        <f>IF(('OddsRatio_working_3-way'!X131=0),IF(Q131&gt;0,-Q131^(1/3),(-Q131)^(1/3)),'OddsRatio_working_3-way'!AN131-'OddsRatio_working_3-way'!R131/3)</f>
        <v>-0.4522944546529627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1.69</v>
      </c>
      <c r="B132" s="4">
        <f>IF('True_Odds_Calculator_3-way'!B133="","",'True_Odds_Calculator_3-way'!B133)</f>
        <v>3.82</v>
      </c>
      <c r="C132" s="4">
        <f>IF('True_Odds_Calculator_3-way'!C133="","",'True_Odds_Calculator_3-way'!C133)</f>
        <v>5.86</v>
      </c>
      <c r="D132" s="9">
        <f t="shared" ref="D132:D195" si="39">(K132/(AR132+K132-(AR132*K132)))</f>
        <v>0.58150469099172963</v>
      </c>
      <c r="E132" s="9">
        <f t="shared" ref="E132:E195" si="40">(L132/(AR132+L132-(AR132*L132)))</f>
        <v>0.25372423379794218</v>
      </c>
      <c r="F132" s="9">
        <f t="shared" ref="F132:F195" si="41">(M132/(AR132+M132-(AR132*M132)))</f>
        <v>0.16477107521032849</v>
      </c>
      <c r="G132" s="9">
        <f t="shared" ref="G132:G195" si="42">AR132</f>
        <v>1.0430095405719135</v>
      </c>
      <c r="H132" s="9">
        <f t="shared" ref="H132:H195" si="43">IF(A132="","",1/D132)</f>
        <v>1.7196765829946199</v>
      </c>
      <c r="I132" s="9">
        <f t="shared" ref="I132:I195" si="44">IF(B132="","",1/E132)</f>
        <v>3.9412869044127961</v>
      </c>
      <c r="J132" s="9">
        <f t="shared" ref="J132:J195" si="45">IF(C132="","",1/F132)</f>
        <v>6.0690263671794993</v>
      </c>
      <c r="K132" s="11">
        <f t="shared" ref="K132:K195" si="46">1/A132</f>
        <v>0.59171597633136097</v>
      </c>
      <c r="L132" s="11">
        <f t="shared" ref="L132:L195" si="47">1/B132</f>
        <v>0.26178010471204188</v>
      </c>
      <c r="M132" s="11">
        <f t="shared" ref="M132:M195" si="48">1/C132</f>
        <v>0.17064846416382251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-0.24996936373958845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0.22124719555302125</v>
      </c>
      <c r="Q132" s="11">
        <f>2*'OddsRatio_working_3-way'!K132*'OddsRatio_working_3-way'!L132*'OddsRatio_working_3-way'!M132</f>
        <v>5.2866713393792404E-2</v>
      </c>
      <c r="R132" s="11">
        <f t="shared" ref="R132:R195" si="49">O132/N132</f>
        <v>0</v>
      </c>
      <c r="S132" s="11">
        <f t="shared" ref="S132:S195" si="50">P132/N132</f>
        <v>-0.88509724649101718</v>
      </c>
      <c r="T132" s="11">
        <f t="shared" ref="T132:T195" si="51">Q132/N132</f>
        <v>-0.21149277096559546</v>
      </c>
      <c r="U132" s="11">
        <f>'OddsRatio_working_3-way'!S132-'OddsRatio_working_3-way'!R132^2/3</f>
        <v>-0.88509724649101718</v>
      </c>
      <c r="V132" s="11">
        <f>'OddsRatio_working_3-way'!S132*'OddsRatio_working_3-way'!R132/3-2*'OddsRatio_working_3-way'!R132^3/27-'OddsRatio_working_3-way'!T132</f>
        <v>0.21149277096559546</v>
      </c>
      <c r="W132" s="11">
        <f>'OddsRatio_working_3-way'!V132^2+4*'OddsRatio_working_3-way'!U132^3/27</f>
        <v>-5.7994163052659663E-2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0.16025242215280669</v>
      </c>
      <c r="Y132" s="11">
        <f>IF('OddsRatio_working_3-way'!W132&gt;=0,IF('OddsRatio_working_3-way'!V132+SQRT('OddsRatio_working_3-way'!W132)&gt;0,0,PI()),ACOS('OddsRatio_working_3-way'!V132/(2*'OddsRatio_working_3-way'!X132)))</f>
        <v>0.85014544772366663</v>
      </c>
      <c r="Z132" s="11">
        <f>'OddsRatio_working_3-way'!X132^(1/3)*COS('OddsRatio_working_3-way'!Y132/3)</f>
        <v>0.52150477028595676</v>
      </c>
      <c r="AA132" s="11">
        <f>'OddsRatio_working_3-way'!X132^(1/3)*COS(('OddsRatio_working_3-way'!Y132+2*PI())/3)</f>
        <v>-0.39227763956013545</v>
      </c>
      <c r="AB132" s="11">
        <f>'OddsRatio_working_3-way'!X132^(1/3)*COS(('OddsRatio_working_3-way'!Y132+4*PI())/3)</f>
        <v>-0.12922713072582143</v>
      </c>
      <c r="AC132" s="11">
        <f>'OddsRatio_working_3-way'!X132^(1/3)*SIN('OddsRatio_working_3-way'!Y132/3)</f>
        <v>0.15187228208595926</v>
      </c>
      <c r="AD132" s="11">
        <f>'OddsRatio_working_3-way'!X132^(1/3)*SIN(('OddsRatio_working_3-way'!Y132+2*PI())/3)</f>
        <v>0.375700238219427</v>
      </c>
      <c r="AE132" s="11">
        <f>'OddsRatio_working_3-way'!X132^(1/3)*SIN(('OddsRatio_working_3-way'!Y132+4*PI())/3)</f>
        <v>-0.52757252030538626</v>
      </c>
      <c r="AF132" s="11">
        <f>-'OddsRatio_working_3-way'!U132/(3*'OddsRatio_working_3-way'!X132^(1/3))*COS(('OddsRatio_working_3-way'!Y132)/3)</f>
        <v>0.52150477028595676</v>
      </c>
      <c r="AG132" s="11">
        <f>-'OddsRatio_working_3-way'!U132/(3*'OddsRatio_working_3-way'!X132^(1/3))*COS(('OddsRatio_working_3-way'!Y132+2*PI())/3)</f>
        <v>-0.39227763956013545</v>
      </c>
      <c r="AH132" s="11">
        <f>-'OddsRatio_working_3-way'!U132/(3*'OddsRatio_working_3-way'!X132^(1/3))*COS(('OddsRatio_working_3-way'!Y132+4*PI())/3)</f>
        <v>-0.12922713072582143</v>
      </c>
      <c r="AI132" s="11">
        <f>'OddsRatio_working_3-way'!U132/(3*'OddsRatio_working_3-way'!X132^(1/3))*SIN(('OddsRatio_working_3-way'!Y132)/3)</f>
        <v>-0.15187228208595926</v>
      </c>
      <c r="AJ132" s="11">
        <f>'OddsRatio_working_3-way'!U132/(3*'OddsRatio_working_3-way'!X132^(1/3))*SIN(('OddsRatio_working_3-way'!Y132+2*PI())/3)</f>
        <v>-0.375700238219427</v>
      </c>
      <c r="AK132" s="11">
        <f>'OddsRatio_working_3-way'!U132/(3*'OddsRatio_working_3-way'!X132^(1/3))*SIN(('OddsRatio_working_3-way'!Y132+4*PI())/3)</f>
        <v>0.52757252030538626</v>
      </c>
      <c r="AL132" s="11">
        <f>'OddsRatio_working_3-way'!Z132+'OddsRatio_working_3-way'!AF132</f>
        <v>1.0430095405719135</v>
      </c>
      <c r="AM132" s="11">
        <f>'OddsRatio_working_3-way'!AA132+'OddsRatio_working_3-way'!AG132</f>
        <v>-0.7845552791202709</v>
      </c>
      <c r="AN132" s="11">
        <f>'OddsRatio_working_3-way'!AB132+'OddsRatio_working_3-way'!AH132</f>
        <v>-0.25845426145164285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1.0430095405719135</v>
      </c>
      <c r="AS132" s="11">
        <f>IF(('OddsRatio_working_3-way'!X132=0),IF(Q132&gt;0,-Q132^(1/3),(-Q132)^(1/3)),'OddsRatio_working_3-way'!AM132-'OddsRatio_working_3-way'!R132/3)</f>
        <v>-0.7845552791202709</v>
      </c>
      <c r="AT132" s="11">
        <f>IF(('OddsRatio_working_3-way'!X132=0),IF(Q132&gt;0,-Q132^(1/3),(-Q132)^(1/3)),'OddsRatio_working_3-way'!AN132-'OddsRatio_working_3-way'!R132/3)</f>
        <v>-0.25845426145164285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3.05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2.39</v>
      </c>
      <c r="D133" s="9">
        <f t="shared" si="39"/>
        <v>0.3203946964653035</v>
      </c>
      <c r="E133" s="9">
        <f t="shared" si="40"/>
        <v>0.26947397160961639</v>
      </c>
      <c r="F133" s="9">
        <f t="shared" si="41"/>
        <v>0.41013133192508</v>
      </c>
      <c r="G133" s="9">
        <f t="shared" si="42"/>
        <v>1.0347074588606615</v>
      </c>
      <c r="H133" s="9">
        <f t="shared" si="43"/>
        <v>3.1211502906643558</v>
      </c>
      <c r="I133" s="9">
        <f t="shared" si="44"/>
        <v>3.7109335422149328</v>
      </c>
      <c r="J133" s="9">
        <f t="shared" si="45"/>
        <v>2.43824336781632</v>
      </c>
      <c r="K133" s="11">
        <f t="shared" si="46"/>
        <v>0.32786885245901642</v>
      </c>
      <c r="L133" s="11">
        <f t="shared" si="47"/>
        <v>0.27624309392265195</v>
      </c>
      <c r="M133" s="11">
        <f t="shared" si="48"/>
        <v>0.41841004184100417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-0.28291999504319953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0.22964992786491129</v>
      </c>
      <c r="Q133" s="11">
        <f>2*'OddsRatio_working_3-way'!K133*'OddsRatio_working_3-way'!L133*'OddsRatio_working_3-way'!M133</f>
        <v>7.5792055400960831E-2</v>
      </c>
      <c r="R133" s="11">
        <f t="shared" si="49"/>
        <v>0</v>
      </c>
      <c r="S133" s="11">
        <f t="shared" si="50"/>
        <v>-0.81171331785809497</v>
      </c>
      <c r="T133" s="11">
        <f t="shared" si="51"/>
        <v>-0.26789218411158255</v>
      </c>
      <c r="U133" s="11">
        <f>'OddsRatio_working_3-way'!S133-'OddsRatio_working_3-way'!R133^2/3</f>
        <v>-0.81171331785809497</v>
      </c>
      <c r="V133" s="11">
        <f>'OddsRatio_working_3-way'!S133*'OddsRatio_working_3-way'!R133/3-2*'OddsRatio_working_3-way'!R133^3/27-'OddsRatio_working_3-way'!T133</f>
        <v>0.26789218411158255</v>
      </c>
      <c r="W133" s="11">
        <f>'OddsRatio_working_3-way'!V133^2+4*'OddsRatio_working_3-way'!U133^3/27</f>
        <v>-7.4664386893485424E-3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0.14074148375427781</v>
      </c>
      <c r="Y133" s="11">
        <f>IF('OddsRatio_working_3-way'!W133&gt;=0,IF('OddsRatio_working_3-way'!V133+SQRT('OddsRatio_working_3-way'!W133)&gt;0,0,PI()),ACOS('OddsRatio_working_3-way'!V133/(2*'OddsRatio_working_3-way'!X133)))</f>
        <v>0.31201413734347772</v>
      </c>
      <c r="Z133" s="11">
        <f>'OddsRatio_working_3-way'!X133^(1/3)*COS('OddsRatio_working_3-way'!Y133/3)</f>
        <v>0.51735372943033064</v>
      </c>
      <c r="AA133" s="11">
        <f>'OddsRatio_working_3-way'!X133^(1/3)*COS(('OddsRatio_working_3-way'!Y133+2*PI())/3)</f>
        <v>-0.30544403747469667</v>
      </c>
      <c r="AB133" s="11">
        <f>'OddsRatio_working_3-way'!X133^(1/3)*COS(('OddsRatio_working_3-way'!Y133+4*PI())/3)</f>
        <v>-0.21190969195563367</v>
      </c>
      <c r="AC133" s="11">
        <f>'OddsRatio_working_3-way'!X133^(1/3)*SIN('OddsRatio_working_3-way'!Y133/3)</f>
        <v>5.4002079563906479E-2</v>
      </c>
      <c r="AD133" s="11">
        <f>'OddsRatio_working_3-way'!X133^(1/3)*SIN(('OddsRatio_working_3-way'!Y133+2*PI())/3)</f>
        <v>0.42104043264733415</v>
      </c>
      <c r="AE133" s="11">
        <f>'OddsRatio_working_3-way'!X133^(1/3)*SIN(('OddsRatio_working_3-way'!Y133+4*PI())/3)</f>
        <v>-0.47504251221124066</v>
      </c>
      <c r="AF133" s="11">
        <f>-'OddsRatio_working_3-way'!U133/(3*'OddsRatio_working_3-way'!X133^(1/3))*COS(('OddsRatio_working_3-way'!Y133)/3)</f>
        <v>0.51735372943033076</v>
      </c>
      <c r="AG133" s="11">
        <f>-'OddsRatio_working_3-way'!U133/(3*'OddsRatio_working_3-way'!X133^(1/3))*COS(('OddsRatio_working_3-way'!Y133+2*PI())/3)</f>
        <v>-0.30544403747469673</v>
      </c>
      <c r="AH133" s="11">
        <f>-'OddsRatio_working_3-way'!U133/(3*'OddsRatio_working_3-way'!X133^(1/3))*COS(('OddsRatio_working_3-way'!Y133+4*PI())/3)</f>
        <v>-0.21190969195563372</v>
      </c>
      <c r="AI133" s="11">
        <f>'OddsRatio_working_3-way'!U133/(3*'OddsRatio_working_3-way'!X133^(1/3))*SIN(('OddsRatio_working_3-way'!Y133)/3)</f>
        <v>-5.4002079563906492E-2</v>
      </c>
      <c r="AJ133" s="11">
        <f>'OddsRatio_working_3-way'!U133/(3*'OddsRatio_working_3-way'!X133^(1/3))*SIN(('OddsRatio_working_3-way'!Y133+2*PI())/3)</f>
        <v>-0.42104043264733426</v>
      </c>
      <c r="AK133" s="11">
        <f>'OddsRatio_working_3-way'!U133/(3*'OddsRatio_working_3-way'!X133^(1/3))*SIN(('OddsRatio_working_3-way'!Y133+4*PI())/3)</f>
        <v>0.47504251221124072</v>
      </c>
      <c r="AL133" s="11">
        <f>'OddsRatio_working_3-way'!Z133+'OddsRatio_working_3-way'!AF133</f>
        <v>1.0347074588606615</v>
      </c>
      <c r="AM133" s="11">
        <f>'OddsRatio_working_3-way'!AA133+'OddsRatio_working_3-way'!AG133</f>
        <v>-0.61088807494939346</v>
      </c>
      <c r="AN133" s="11">
        <f>'OddsRatio_working_3-way'!AB133+'OddsRatio_working_3-way'!AH133</f>
        <v>-0.42381938391126739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1.0347074588606615</v>
      </c>
      <c r="AS133" s="11">
        <f>IF(('OddsRatio_working_3-way'!X133=0),IF(Q133&gt;0,-Q133^(1/3),(-Q133)^(1/3)),'OddsRatio_working_3-way'!AM133-'OddsRatio_working_3-way'!R133/3)</f>
        <v>-0.61088807494939346</v>
      </c>
      <c r="AT133" s="11">
        <f>IF(('OddsRatio_working_3-way'!X133=0),IF(Q133&gt;0,-Q133^(1/3),(-Q133)^(1/3)),'OddsRatio_working_3-way'!AN133-'OddsRatio_working_3-way'!R133/3)</f>
        <v>-0.42381938391126739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2</v>
      </c>
      <c r="B134" s="4">
        <f>IF('True_Odds_Calculator_3-way'!B135="","",'True_Odds_Calculator_3-way'!B135)</f>
        <v>3.57</v>
      </c>
      <c r="C134" s="4">
        <f>IF('True_Odds_Calculator_3-way'!C135="","",'True_Odds_Calculator_3-way'!C135)</f>
        <v>4.01</v>
      </c>
      <c r="D134" s="9">
        <f t="shared" si="39"/>
        <v>0.48838378302556762</v>
      </c>
      <c r="E134" s="9">
        <f t="shared" si="40"/>
        <v>0.27083719902844172</v>
      </c>
      <c r="F134" s="9">
        <f t="shared" si="41"/>
        <v>0.24077901794599074</v>
      </c>
      <c r="G134" s="9">
        <f t="shared" si="42"/>
        <v>1.047570035607936</v>
      </c>
      <c r="H134" s="9">
        <f t="shared" si="43"/>
        <v>2.047570035607936</v>
      </c>
      <c r="I134" s="9">
        <f t="shared" si="44"/>
        <v>3.6922549915123954</v>
      </c>
      <c r="J134" s="9">
        <f t="shared" si="45"/>
        <v>4.1531858071798871</v>
      </c>
      <c r="K134" s="11">
        <f t="shared" si="46"/>
        <v>0.5</v>
      </c>
      <c r="L134" s="11">
        <f t="shared" si="47"/>
        <v>0.28011204481792717</v>
      </c>
      <c r="M134" s="11">
        <f t="shared" si="48"/>
        <v>0.24937655860349128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-0.27018238716933163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0.22981761283066843</v>
      </c>
      <c r="Q134" s="11">
        <f>2*'OddsRatio_working_3-way'!K134*'OddsRatio_working_3-way'!L134*'OddsRatio_working_3-way'!M134</f>
        <v>6.9853377760081589E-2</v>
      </c>
      <c r="R134" s="11">
        <f t="shared" si="49"/>
        <v>0</v>
      </c>
      <c r="S134" s="11">
        <f t="shared" si="50"/>
        <v>-0.85060175549723993</v>
      </c>
      <c r="T134" s="11">
        <f t="shared" si="51"/>
        <v>-0.25854156702043768</v>
      </c>
      <c r="U134" s="11">
        <f>'OddsRatio_working_3-way'!S134-'OddsRatio_working_3-way'!R134^2/3</f>
        <v>-0.85060175549723993</v>
      </c>
      <c r="V134" s="11">
        <f>'OddsRatio_working_3-way'!S134*'OddsRatio_working_3-way'!R134/3-2*'OddsRatio_working_3-way'!R134^3/27-'OddsRatio_working_3-way'!T134</f>
        <v>0.25854156702043768</v>
      </c>
      <c r="W134" s="11">
        <f>'OddsRatio_working_3-way'!V134^2+4*'OddsRatio_working_3-way'!U134^3/27</f>
        <v>-2.4331106809705294E-2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0.15097586618983908</v>
      </c>
      <c r="Y134" s="11">
        <f>IF('OddsRatio_working_3-way'!W134&gt;=0,IF('OddsRatio_working_3-way'!V134+SQRT('OddsRatio_working_3-way'!W134)&gt;0,0,PI()),ACOS('OddsRatio_working_3-way'!V134/(2*'OddsRatio_working_3-way'!X134)))</f>
        <v>0.54285998738575736</v>
      </c>
      <c r="Z134" s="11">
        <f>'OddsRatio_working_3-way'!X134^(1/3)*COS('OddsRatio_working_3-way'!Y134/3)</f>
        <v>0.52378501780396813</v>
      </c>
      <c r="AA134" s="11">
        <f>'OddsRatio_working_3-way'!X134^(1/3)*COS(('OddsRatio_working_3-way'!Y134+2*PI())/3)</f>
        <v>-0.34488275060173251</v>
      </c>
      <c r="AB134" s="11">
        <f>'OddsRatio_working_3-way'!X134^(1/3)*COS(('OddsRatio_working_3-way'!Y134+4*PI())/3)</f>
        <v>-0.17890226720223548</v>
      </c>
      <c r="AC134" s="11">
        <f>'OddsRatio_working_3-way'!X134^(1/3)*SIN('OddsRatio_working_3-way'!Y134/3)</f>
        <v>9.5828876770923818E-2</v>
      </c>
      <c r="AD134" s="11">
        <f>'OddsRatio_working_3-way'!X134^(1/3)*SIN(('OddsRatio_working_3-way'!Y134+2*PI())/3)</f>
        <v>0.405696693154459</v>
      </c>
      <c r="AE134" s="11">
        <f>'OddsRatio_working_3-way'!X134^(1/3)*SIN(('OddsRatio_working_3-way'!Y134+4*PI())/3)</f>
        <v>-0.50152556992538277</v>
      </c>
      <c r="AF134" s="11">
        <f>-'OddsRatio_working_3-way'!U134/(3*'OddsRatio_working_3-way'!X134^(1/3))*COS(('OddsRatio_working_3-way'!Y134)/3)</f>
        <v>0.52378501780396791</v>
      </c>
      <c r="AG134" s="11">
        <f>-'OddsRatio_working_3-way'!U134/(3*'OddsRatio_working_3-way'!X134^(1/3))*COS(('OddsRatio_working_3-way'!Y134+2*PI())/3)</f>
        <v>-0.34488275060173235</v>
      </c>
      <c r="AH134" s="11">
        <f>-'OddsRatio_working_3-way'!U134/(3*'OddsRatio_working_3-way'!X134^(1/3))*COS(('OddsRatio_working_3-way'!Y134+4*PI())/3)</f>
        <v>-0.1789022672022354</v>
      </c>
      <c r="AI134" s="11">
        <f>'OddsRatio_working_3-way'!U134/(3*'OddsRatio_working_3-way'!X134^(1/3))*SIN(('OddsRatio_working_3-way'!Y134)/3)</f>
        <v>-9.5828876770923777E-2</v>
      </c>
      <c r="AJ134" s="11">
        <f>'OddsRatio_working_3-way'!U134/(3*'OddsRatio_working_3-way'!X134^(1/3))*SIN(('OddsRatio_working_3-way'!Y134+2*PI())/3)</f>
        <v>-0.40569669315445883</v>
      </c>
      <c r="AK134" s="11">
        <f>'OddsRatio_working_3-way'!U134/(3*'OddsRatio_working_3-way'!X134^(1/3))*SIN(('OddsRatio_working_3-way'!Y134+4*PI())/3)</f>
        <v>0.50152556992538255</v>
      </c>
      <c r="AL134" s="11">
        <f>'OddsRatio_working_3-way'!Z134+'OddsRatio_working_3-way'!AF134</f>
        <v>1.047570035607936</v>
      </c>
      <c r="AM134" s="11">
        <f>'OddsRatio_working_3-way'!AA134+'OddsRatio_working_3-way'!AG134</f>
        <v>-0.68976550120346491</v>
      </c>
      <c r="AN134" s="11">
        <f>'OddsRatio_working_3-way'!AB134+'OddsRatio_working_3-way'!AH134</f>
        <v>-0.35780453440447091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1.047570035607936</v>
      </c>
      <c r="AS134" s="11">
        <f>IF(('OddsRatio_working_3-way'!X134=0),IF(Q134&gt;0,-Q134^(1/3),(-Q134)^(1/3)),'OddsRatio_working_3-way'!AM134-'OddsRatio_working_3-way'!R134/3)</f>
        <v>-0.68976550120346491</v>
      </c>
      <c r="AT134" s="11">
        <f>IF(('OddsRatio_working_3-way'!X134=0),IF(Q134&gt;0,-Q134^(1/3),(-Q134)^(1/3)),'OddsRatio_working_3-way'!AN134-'OddsRatio_working_3-way'!R134/3)</f>
        <v>-0.35780453440447091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3.3</v>
      </c>
      <c r="B135" s="4">
        <f>IF('True_Odds_Calculator_3-way'!B136="","",'True_Odds_Calculator_3-way'!B136)</f>
        <v>3.24</v>
      </c>
      <c r="C135" s="4">
        <f>IF('True_Odds_Calculator_3-way'!C136="","",'True_Odds_Calculator_3-way'!C136)</f>
        <v>2.31</v>
      </c>
      <c r="D135" s="9">
        <f t="shared" si="39"/>
        <v>0.2890276737528798</v>
      </c>
      <c r="E135" s="9">
        <f t="shared" si="40"/>
        <v>0.29448960309642025</v>
      </c>
      <c r="F135" s="9">
        <f t="shared" si="41"/>
        <v>0.41648272315070001</v>
      </c>
      <c r="G135" s="9">
        <f t="shared" si="42"/>
        <v>1.069511437096633</v>
      </c>
      <c r="H135" s="9">
        <f t="shared" si="43"/>
        <v>3.4598763053222554</v>
      </c>
      <c r="I135" s="9">
        <f t="shared" si="44"/>
        <v>3.3957056190964581</v>
      </c>
      <c r="J135" s="9">
        <f t="shared" si="45"/>
        <v>2.4010599825965895</v>
      </c>
      <c r="K135" s="11">
        <f t="shared" si="46"/>
        <v>0.30303030303030304</v>
      </c>
      <c r="L135" s="11">
        <f t="shared" si="47"/>
        <v>0.30864197530864196</v>
      </c>
      <c r="M135" s="11">
        <f t="shared" si="48"/>
        <v>0.4329004329004329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-0.27326009817592323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0.23685629746235803</v>
      </c>
      <c r="Q135" s="11">
        <f>2*'OddsRatio_working_3-way'!K135*'OddsRatio_working_3-way'!L135*'OddsRatio_working_3-way'!M135</f>
        <v>8.097651195294292E-2</v>
      </c>
      <c r="R135" s="11">
        <f t="shared" si="49"/>
        <v>0</v>
      </c>
      <c r="S135" s="11">
        <f t="shared" si="50"/>
        <v>-0.86677966905315007</v>
      </c>
      <c r="T135" s="11">
        <f t="shared" si="51"/>
        <v>-0.29633492959082053</v>
      </c>
      <c r="U135" s="11">
        <f>'OddsRatio_working_3-way'!S135-'OddsRatio_working_3-way'!R135^2/3</f>
        <v>-0.86677966905315007</v>
      </c>
      <c r="V135" s="11">
        <f>'OddsRatio_working_3-way'!S135*'OddsRatio_working_3-way'!R135/3-2*'OddsRatio_working_3-way'!R135^3/27-'OddsRatio_working_3-way'!T135</f>
        <v>0.29633492959082053</v>
      </c>
      <c r="W135" s="11">
        <f>'OddsRatio_working_3-way'!V135^2+4*'OddsRatio_working_3-way'!U135^3/27</f>
        <v>-8.6622951650578983E-3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0.15530348165821528</v>
      </c>
      <c r="Y135" s="11">
        <f>IF('OddsRatio_working_3-way'!W135&gt;=0,IF('OddsRatio_working_3-way'!V135+SQRT('OddsRatio_working_3-way'!W135)&gt;0,0,PI()),ACOS('OddsRatio_working_3-way'!V135/(2*'OddsRatio_working_3-way'!X135)))</f>
        <v>0.30431928071333925</v>
      </c>
      <c r="Z135" s="11">
        <f>'OddsRatio_working_3-way'!X135^(1/3)*COS('OddsRatio_working_3-way'!Y135/3)</f>
        <v>0.53475571854831638</v>
      </c>
      <c r="AA135" s="11">
        <f>'OddsRatio_working_3-way'!X135^(1/3)*COS(('OddsRatio_working_3-way'!Y135+2*PI())/3)</f>
        <v>-0.3145176341271721</v>
      </c>
      <c r="AB135" s="11">
        <f>'OddsRatio_working_3-way'!X135^(1/3)*COS(('OddsRatio_working_3-way'!Y135+4*PI())/3)</f>
        <v>-0.2202380844211442</v>
      </c>
      <c r="AC135" s="11">
        <f>'OddsRatio_working_3-way'!X135^(1/3)*SIN('OddsRatio_working_3-way'!Y135/3)</f>
        <v>5.4432323401851883E-2</v>
      </c>
      <c r="AD135" s="11">
        <f>'OddsRatio_working_3-way'!X135^(1/3)*SIN(('OddsRatio_working_3-way'!Y135+2*PI())/3)</f>
        <v>0.43589587538091745</v>
      </c>
      <c r="AE135" s="11">
        <f>'OddsRatio_working_3-way'!X135^(1/3)*SIN(('OddsRatio_working_3-way'!Y135+4*PI())/3)</f>
        <v>-0.49032819878276929</v>
      </c>
      <c r="AF135" s="11">
        <f>-'OddsRatio_working_3-way'!U135/(3*'OddsRatio_working_3-way'!X135^(1/3))*COS(('OddsRatio_working_3-way'!Y135)/3)</f>
        <v>0.53475571854831649</v>
      </c>
      <c r="AG135" s="11">
        <f>-'OddsRatio_working_3-way'!U135/(3*'OddsRatio_working_3-way'!X135^(1/3))*COS(('OddsRatio_working_3-way'!Y135+2*PI())/3)</f>
        <v>-0.31451763412717215</v>
      </c>
      <c r="AH135" s="11">
        <f>-'OddsRatio_working_3-way'!U135/(3*'OddsRatio_working_3-way'!X135^(1/3))*COS(('OddsRatio_working_3-way'!Y135+4*PI())/3)</f>
        <v>-0.22023808442114423</v>
      </c>
      <c r="AI135" s="11">
        <f>'OddsRatio_working_3-way'!U135/(3*'OddsRatio_working_3-way'!X135^(1/3))*SIN(('OddsRatio_working_3-way'!Y135)/3)</f>
        <v>-5.443232340185189E-2</v>
      </c>
      <c r="AJ135" s="11">
        <f>'OddsRatio_working_3-way'!U135/(3*'OddsRatio_working_3-way'!X135^(1/3))*SIN(('OddsRatio_working_3-way'!Y135+2*PI())/3)</f>
        <v>-0.43589587538091751</v>
      </c>
      <c r="AK135" s="11">
        <f>'OddsRatio_working_3-way'!U135/(3*'OddsRatio_working_3-way'!X135^(1/3))*SIN(('OddsRatio_working_3-way'!Y135+4*PI())/3)</f>
        <v>0.4903281987827694</v>
      </c>
      <c r="AL135" s="11">
        <f>'OddsRatio_working_3-way'!Z135+'OddsRatio_working_3-way'!AF135</f>
        <v>1.069511437096633</v>
      </c>
      <c r="AM135" s="11">
        <f>'OddsRatio_working_3-way'!AA135+'OddsRatio_working_3-way'!AG135</f>
        <v>-0.6290352682543443</v>
      </c>
      <c r="AN135" s="11">
        <f>'OddsRatio_working_3-way'!AB135+'OddsRatio_working_3-way'!AH135</f>
        <v>-0.44047616884228846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1.069511437096633</v>
      </c>
      <c r="AS135" s="11">
        <f>IF(('OddsRatio_working_3-way'!X135=0),IF(Q135&gt;0,-Q135^(1/3),(-Q135)^(1/3)),'OddsRatio_working_3-way'!AM135-'OddsRatio_working_3-way'!R135/3)</f>
        <v>-0.6290352682543443</v>
      </c>
      <c r="AT135" s="11">
        <f>IF(('OddsRatio_working_3-way'!X135=0),IF(Q135&gt;0,-Q135^(1/3),(-Q135)^(1/3)),'OddsRatio_working_3-way'!AN135-'OddsRatio_working_3-way'!R135/3)</f>
        <v>-0.44047616884228846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1.4</v>
      </c>
      <c r="B136" s="4">
        <f>IF('True_Odds_Calculator_3-way'!B137="","",'True_Odds_Calculator_3-way'!B137)</f>
        <v>5.08</v>
      </c>
      <c r="C136" s="4">
        <f>IF('True_Odds_Calculator_3-way'!C137="","",'True_Odds_Calculator_3-way'!C137)</f>
        <v>8.75</v>
      </c>
      <c r="D136" s="9">
        <f t="shared" si="39"/>
        <v>0.70290055849320454</v>
      </c>
      <c r="E136" s="9">
        <f t="shared" si="40"/>
        <v>0.18827786685598058</v>
      </c>
      <c r="F136" s="9">
        <f t="shared" si="41"/>
        <v>0.10882157465081466</v>
      </c>
      <c r="G136" s="9">
        <f t="shared" si="42"/>
        <v>1.0566908715497472</v>
      </c>
      <c r="H136" s="9">
        <f t="shared" si="43"/>
        <v>1.422676348619899</v>
      </c>
      <c r="I136" s="9">
        <f t="shared" si="44"/>
        <v>5.3112987559229685</v>
      </c>
      <c r="J136" s="9">
        <f t="shared" si="45"/>
        <v>9.1893542545105404</v>
      </c>
      <c r="K136" s="11">
        <f t="shared" si="46"/>
        <v>0.7142857142857143</v>
      </c>
      <c r="L136" s="11">
        <f t="shared" si="47"/>
        <v>0.19685039370078738</v>
      </c>
      <c r="M136" s="11">
        <f t="shared" si="48"/>
        <v>0.11428571428571428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-0.20324602281857618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0.19652900530290854</v>
      </c>
      <c r="Q136" s="11">
        <f>2*'OddsRatio_working_3-way'!K136*'OddsRatio_working_3-way'!L136*'OddsRatio_working_3-way'!M136</f>
        <v>3.2138839787883657E-2</v>
      </c>
      <c r="R136" s="11">
        <f t="shared" si="49"/>
        <v>0</v>
      </c>
      <c r="S136" s="11">
        <f t="shared" si="50"/>
        <v>-0.96695129664769153</v>
      </c>
      <c r="T136" s="11">
        <f t="shared" si="51"/>
        <v>-0.15812776723592667</v>
      </c>
      <c r="U136" s="11">
        <f>'OddsRatio_working_3-way'!S136-'OddsRatio_working_3-way'!R136^2/3</f>
        <v>-0.96695129664769153</v>
      </c>
      <c r="V136" s="11">
        <f>'OddsRatio_working_3-way'!S136*'OddsRatio_working_3-way'!R136/3-2*'OddsRatio_working_3-way'!R136^3/27-'OddsRatio_working_3-way'!T136</f>
        <v>0.15812776723592667</v>
      </c>
      <c r="W136" s="11">
        <f>'OddsRatio_working_3-way'!V136^2+4*'OddsRatio_working_3-way'!U136^3/27</f>
        <v>-0.10893552685477084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0.1829890144419811</v>
      </c>
      <c r="Y136" s="11">
        <f>IF('OddsRatio_working_3-way'!W136&gt;=0,IF('OddsRatio_working_3-way'!V136+SQRT('OddsRatio_working_3-way'!W136)&gt;0,0,PI()),ACOS('OddsRatio_working_3-way'!V136/(2*'OddsRatio_working_3-way'!X136)))</f>
        <v>1.1240105911573643</v>
      </c>
      <c r="Z136" s="11">
        <f>'OddsRatio_working_3-way'!X136^(1/3)*COS('OddsRatio_working_3-way'!Y136/3)</f>
        <v>0.52834543577487358</v>
      </c>
      <c r="AA136" s="11">
        <f>'OddsRatio_working_3-way'!X136^(1/3)*COS(('OddsRatio_working_3-way'!Y136+2*PI())/3)</f>
        <v>-0.44410645439567792</v>
      </c>
      <c r="AB136" s="11">
        <f>'OddsRatio_working_3-way'!X136^(1/3)*COS(('OddsRatio_working_3-way'!Y136+4*PI())/3)</f>
        <v>-8.4238981379195554E-2</v>
      </c>
      <c r="AC136" s="11">
        <f>'OddsRatio_working_3-way'!X136^(1/3)*SIN('OddsRatio_working_3-way'!Y136/3)</f>
        <v>0.20776958241865648</v>
      </c>
      <c r="AD136" s="11">
        <f>'OddsRatio_working_3-way'!X136^(1/3)*SIN(('OddsRatio_working_3-way'!Y136+2*PI())/3)</f>
        <v>0.3536757781452719</v>
      </c>
      <c r="AE136" s="11">
        <f>'OddsRatio_working_3-way'!X136^(1/3)*SIN(('OddsRatio_working_3-way'!Y136+4*PI())/3)</f>
        <v>-0.56144536056392835</v>
      </c>
      <c r="AF136" s="11">
        <f>-'OddsRatio_working_3-way'!U136/(3*'OddsRatio_working_3-way'!X136^(1/3))*COS(('OddsRatio_working_3-way'!Y136)/3)</f>
        <v>0.52834543577487347</v>
      </c>
      <c r="AG136" s="11">
        <f>-'OddsRatio_working_3-way'!U136/(3*'OddsRatio_working_3-way'!X136^(1/3))*COS(('OddsRatio_working_3-way'!Y136+2*PI())/3)</f>
        <v>-0.44410645439567781</v>
      </c>
      <c r="AH136" s="11">
        <f>-'OddsRatio_working_3-way'!U136/(3*'OddsRatio_working_3-way'!X136^(1/3))*COS(('OddsRatio_working_3-way'!Y136+4*PI())/3)</f>
        <v>-8.4238981379195541E-2</v>
      </c>
      <c r="AI136" s="11">
        <f>'OddsRatio_working_3-way'!U136/(3*'OddsRatio_working_3-way'!X136^(1/3))*SIN(('OddsRatio_working_3-way'!Y136)/3)</f>
        <v>-0.20776958241865645</v>
      </c>
      <c r="AJ136" s="11">
        <f>'OddsRatio_working_3-way'!U136/(3*'OddsRatio_working_3-way'!X136^(1/3))*SIN(('OddsRatio_working_3-way'!Y136+2*PI())/3)</f>
        <v>-0.35367577814527179</v>
      </c>
      <c r="AK136" s="11">
        <f>'OddsRatio_working_3-way'!U136/(3*'OddsRatio_working_3-way'!X136^(1/3))*SIN(('OddsRatio_working_3-way'!Y136+4*PI())/3)</f>
        <v>0.56144536056392824</v>
      </c>
      <c r="AL136" s="11">
        <f>'OddsRatio_working_3-way'!Z136+'OddsRatio_working_3-way'!AF136</f>
        <v>1.0566908715497472</v>
      </c>
      <c r="AM136" s="11">
        <f>'OddsRatio_working_3-way'!AA136+'OddsRatio_working_3-way'!AG136</f>
        <v>-0.88821290879135573</v>
      </c>
      <c r="AN136" s="11">
        <f>'OddsRatio_working_3-way'!AB136+'OddsRatio_working_3-way'!AH136</f>
        <v>-0.16847796275839111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1.0566908715497472</v>
      </c>
      <c r="AS136" s="11">
        <f>IF(('OddsRatio_working_3-way'!X136=0),IF(Q136&gt;0,-Q136^(1/3),(-Q136)^(1/3)),'OddsRatio_working_3-way'!AM136-'OddsRatio_working_3-way'!R136/3)</f>
        <v>-0.88821290879135573</v>
      </c>
      <c r="AT136" s="11">
        <f>IF(('OddsRatio_working_3-way'!X136=0),IF(Q136&gt;0,-Q136^(1/3),(-Q136)^(1/3)),'OddsRatio_working_3-way'!AN136-'OddsRatio_working_3-way'!R136/3)</f>
        <v>-0.16847796275839111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3.19</v>
      </c>
      <c r="B137" s="4">
        <f>IF('True_Odds_Calculator_3-way'!B138="","",'True_Odds_Calculator_3-way'!B138)</f>
        <v>3.51</v>
      </c>
      <c r="C137" s="4">
        <f>IF('True_Odds_Calculator_3-way'!C138="","",'True_Odds_Calculator_3-way'!C138)</f>
        <v>2.36</v>
      </c>
      <c r="D137" s="9">
        <f t="shared" si="39"/>
        <v>0.30631210609255738</v>
      </c>
      <c r="E137" s="9">
        <f t="shared" si="40"/>
        <v>0.27812149241924911</v>
      </c>
      <c r="F137" s="9">
        <f t="shared" si="41"/>
        <v>0.41556640148819346</v>
      </c>
      <c r="G137" s="9">
        <f t="shared" si="42"/>
        <v>1.0340840491486252</v>
      </c>
      <c r="H137" s="9">
        <f t="shared" si="43"/>
        <v>3.2646440676354889</v>
      </c>
      <c r="I137" s="9">
        <f t="shared" si="44"/>
        <v>3.5955509633630487</v>
      </c>
      <c r="J137" s="9">
        <f t="shared" si="45"/>
        <v>2.4063543068421298</v>
      </c>
      <c r="K137" s="11">
        <f t="shared" si="46"/>
        <v>0.31347962382445144</v>
      </c>
      <c r="L137" s="11">
        <f t="shared" si="47"/>
        <v>0.28490028490028491</v>
      </c>
      <c r="M137" s="11">
        <f t="shared" si="48"/>
        <v>0.42372881355932207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-0.28290911633985849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0.22933103003237432</v>
      </c>
      <c r="Q137" s="11">
        <f>2*'OddsRatio_working_3-way'!K137*'OddsRatio_working_3-way'!L137*'OddsRatio_working_3-way'!M137</f>
        <v>7.5686808591542684E-2</v>
      </c>
      <c r="R137" s="11">
        <f t="shared" si="49"/>
        <v>0</v>
      </c>
      <c r="S137" s="11">
        <f t="shared" si="50"/>
        <v>-0.8106173212067127</v>
      </c>
      <c r="T137" s="11">
        <f t="shared" si="51"/>
        <v>-0.26753046904511973</v>
      </c>
      <c r="U137" s="11">
        <f>'OddsRatio_working_3-way'!S137-'OddsRatio_working_3-way'!R137^2/3</f>
        <v>-0.8106173212067127</v>
      </c>
      <c r="V137" s="11">
        <f>'OddsRatio_working_3-way'!S137*'OddsRatio_working_3-way'!R137/3-2*'OddsRatio_working_3-way'!R137^3/27-'OddsRatio_working_3-way'!T137</f>
        <v>0.26753046904511973</v>
      </c>
      <c r="W137" s="11">
        <f>'OddsRatio_working_3-way'!V137^2+4*'OddsRatio_working_3-way'!U137^3/27</f>
        <v>-7.3395962219978544E-3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0.14045653072169662</v>
      </c>
      <c r="Y137" s="11">
        <f>IF('OddsRatio_working_3-way'!W137&gt;=0,IF('OddsRatio_working_3-way'!V137+SQRT('OddsRatio_working_3-way'!W137)&gt;0,0,PI()),ACOS('OddsRatio_working_3-way'!V137/(2*'OddsRatio_working_3-way'!X137)))</f>
        <v>0.30991211330516899</v>
      </c>
      <c r="Z137" s="11">
        <f>'OddsRatio_working_3-way'!X137^(1/3)*COS('OddsRatio_working_3-way'!Y137/3)</f>
        <v>0.5170420245743127</v>
      </c>
      <c r="AA137" s="11">
        <f>'OddsRatio_working_3-way'!X137^(1/3)*COS(('OddsRatio_working_3-way'!Y137+2*PI())/3)</f>
        <v>-0.30494287049802637</v>
      </c>
      <c r="AB137" s="11">
        <f>'OddsRatio_working_3-way'!X137^(1/3)*COS(('OddsRatio_working_3-way'!Y137+4*PI())/3)</f>
        <v>-0.21209915407628641</v>
      </c>
      <c r="AC137" s="11">
        <f>'OddsRatio_working_3-way'!X137^(1/3)*SIN('OddsRatio_working_3-way'!Y137/3)</f>
        <v>5.360334466865694E-2</v>
      </c>
      <c r="AD137" s="11">
        <f>'OddsRatio_working_3-way'!X137^(1/3)*SIN(('OddsRatio_working_3-way'!Y137+2*PI())/3)</f>
        <v>0.4209698557711643</v>
      </c>
      <c r="AE137" s="11">
        <f>'OddsRatio_working_3-way'!X137^(1/3)*SIN(('OddsRatio_working_3-way'!Y137+4*PI())/3)</f>
        <v>-0.47457320043982115</v>
      </c>
      <c r="AF137" s="11">
        <f>-'OddsRatio_working_3-way'!U137/(3*'OddsRatio_working_3-way'!X137^(1/3))*COS(('OddsRatio_working_3-way'!Y137)/3)</f>
        <v>0.51704202457431259</v>
      </c>
      <c r="AG137" s="11">
        <f>-'OddsRatio_working_3-way'!U137/(3*'OddsRatio_working_3-way'!X137^(1/3))*COS(('OddsRatio_working_3-way'!Y137+2*PI())/3)</f>
        <v>-0.30494287049802626</v>
      </c>
      <c r="AH137" s="11">
        <f>-'OddsRatio_working_3-way'!U137/(3*'OddsRatio_working_3-way'!X137^(1/3))*COS(('OddsRatio_working_3-way'!Y137+4*PI())/3)</f>
        <v>-0.21209915407628638</v>
      </c>
      <c r="AI137" s="11">
        <f>'OddsRatio_working_3-way'!U137/(3*'OddsRatio_working_3-way'!X137^(1/3))*SIN(('OddsRatio_working_3-way'!Y137)/3)</f>
        <v>-5.3603344668656926E-2</v>
      </c>
      <c r="AJ137" s="11">
        <f>'OddsRatio_working_3-way'!U137/(3*'OddsRatio_working_3-way'!X137^(1/3))*SIN(('OddsRatio_working_3-way'!Y137+2*PI())/3)</f>
        <v>-0.42096985577116425</v>
      </c>
      <c r="AK137" s="11">
        <f>'OddsRatio_working_3-way'!U137/(3*'OddsRatio_working_3-way'!X137^(1/3))*SIN(('OddsRatio_working_3-way'!Y137+4*PI())/3)</f>
        <v>0.47457320043982104</v>
      </c>
      <c r="AL137" s="11">
        <f>'OddsRatio_working_3-way'!Z137+'OddsRatio_working_3-way'!AF137</f>
        <v>1.0340840491486252</v>
      </c>
      <c r="AM137" s="11">
        <f>'OddsRatio_working_3-way'!AA137+'OddsRatio_working_3-way'!AG137</f>
        <v>-0.60988574099605264</v>
      </c>
      <c r="AN137" s="11">
        <f>'OddsRatio_working_3-way'!AB137+'OddsRatio_working_3-way'!AH137</f>
        <v>-0.42419830815257276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1.0340840491486252</v>
      </c>
      <c r="AS137" s="11">
        <f>IF(('OddsRatio_working_3-way'!X137=0),IF(Q137&gt;0,-Q137^(1/3),(-Q137)^(1/3)),'OddsRatio_working_3-way'!AM137-'OddsRatio_working_3-way'!R137/3)</f>
        <v>-0.60988574099605264</v>
      </c>
      <c r="AT137" s="11">
        <f>IF(('OddsRatio_working_3-way'!X137=0),IF(Q137&gt;0,-Q137^(1/3),(-Q137)^(1/3)),'OddsRatio_working_3-way'!AN137-'OddsRatio_working_3-way'!R137/3)</f>
        <v>-0.42419830815257276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1.99</v>
      </c>
      <c r="B138" s="4">
        <f>IF('True_Odds_Calculator_3-way'!B139="","",'True_Odds_Calculator_3-way'!B139)</f>
        <v>3.47</v>
      </c>
      <c r="C138" s="4">
        <f>IF('True_Odds_Calculator_3-way'!C139="","",'True_Odds_Calculator_3-way'!C139)</f>
        <v>4.3</v>
      </c>
      <c r="D138" s="9">
        <f t="shared" si="39"/>
        <v>0.49328797489305104</v>
      </c>
      <c r="E138" s="9">
        <f t="shared" si="40"/>
        <v>0.28067452677896015</v>
      </c>
      <c r="F138" s="9">
        <f t="shared" si="41"/>
        <v>0.22603749832798889</v>
      </c>
      <c r="G138" s="9">
        <f t="shared" si="42"/>
        <v>1.0375893077503591</v>
      </c>
      <c r="H138" s="9">
        <f t="shared" si="43"/>
        <v>2.0272134146728558</v>
      </c>
      <c r="I138" s="9">
        <f t="shared" si="44"/>
        <v>3.5628455901433864</v>
      </c>
      <c r="J138" s="9">
        <f t="shared" si="45"/>
        <v>4.4240447155761853</v>
      </c>
      <c r="K138" s="11">
        <f t="shared" si="46"/>
        <v>0.50251256281407031</v>
      </c>
      <c r="L138" s="11">
        <f t="shared" si="47"/>
        <v>0.28818443804034583</v>
      </c>
      <c r="M138" s="11">
        <f t="shared" si="48"/>
        <v>0.23255813953488372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-0.27176597416409853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0.22766469570559048</v>
      </c>
      <c r="Q138" s="11">
        <f>2*'OddsRatio_working_3-way'!K138*'OddsRatio_working_3-way'!L138*'OddsRatio_working_3-way'!M138</f>
        <v>6.7356418847807825E-2</v>
      </c>
      <c r="R138" s="11">
        <f t="shared" si="49"/>
        <v>0</v>
      </c>
      <c r="S138" s="11">
        <f t="shared" si="50"/>
        <v>-0.83772332576160291</v>
      </c>
      <c r="T138" s="11">
        <f t="shared" si="51"/>
        <v>-0.24784713779929077</v>
      </c>
      <c r="U138" s="11">
        <f>'OddsRatio_working_3-way'!S138-'OddsRatio_working_3-way'!R138^2/3</f>
        <v>-0.83772332576160291</v>
      </c>
      <c r="V138" s="11">
        <f>'OddsRatio_working_3-way'!S138*'OddsRatio_working_3-way'!R138/3-2*'OddsRatio_working_3-way'!R138^3/27-'OddsRatio_working_3-way'!T138</f>
        <v>0.24784713779929077</v>
      </c>
      <c r="W138" s="11">
        <f>'OddsRatio_working_3-way'!V138^2+4*'OddsRatio_working_3-way'!U138^3/27</f>
        <v>-2.5667764573659463E-2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0.14756013036128704</v>
      </c>
      <c r="Y138" s="11">
        <f>IF('OddsRatio_working_3-way'!W138&gt;=0,IF('OddsRatio_working_3-way'!V138+SQRT('OddsRatio_working_3-way'!W138)&gt;0,0,PI()),ACOS('OddsRatio_working_3-way'!V138/(2*'OddsRatio_working_3-way'!X138)))</f>
        <v>0.57384950468579587</v>
      </c>
      <c r="Z138" s="11">
        <f>'OddsRatio_working_3-way'!X138^(1/3)*COS('OddsRatio_working_3-way'!Y138/3)</f>
        <v>0.51879465387517953</v>
      </c>
      <c r="AA138" s="11">
        <f>'OddsRatio_working_3-way'!X138^(1/3)*COS(('OddsRatio_working_3-way'!Y138+2*PI())/3)</f>
        <v>-0.34640256685623044</v>
      </c>
      <c r="AB138" s="11">
        <f>'OddsRatio_working_3-way'!X138^(1/3)*COS(('OddsRatio_working_3-way'!Y138+4*PI())/3)</f>
        <v>-0.17239208701894904</v>
      </c>
      <c r="AC138" s="11">
        <f>'OddsRatio_working_3-way'!X138^(1/3)*SIN('OddsRatio_working_3-way'!Y138/3)</f>
        <v>0.10046499737587027</v>
      </c>
      <c r="AD138" s="11">
        <f>'OddsRatio_working_3-way'!X138^(1/3)*SIN(('OddsRatio_working_3-way'!Y138+2*PI())/3)</f>
        <v>0.39905685091552529</v>
      </c>
      <c r="AE138" s="11">
        <f>'OddsRatio_working_3-way'!X138^(1/3)*SIN(('OddsRatio_working_3-way'!Y138+4*PI())/3)</f>
        <v>-0.49952184829139568</v>
      </c>
      <c r="AF138" s="11">
        <f>-'OddsRatio_working_3-way'!U138/(3*'OddsRatio_working_3-way'!X138^(1/3))*COS(('OddsRatio_working_3-way'!Y138)/3)</f>
        <v>0.51879465387517953</v>
      </c>
      <c r="AG138" s="11">
        <f>-'OddsRatio_working_3-way'!U138/(3*'OddsRatio_working_3-way'!X138^(1/3))*COS(('OddsRatio_working_3-way'!Y138+2*PI())/3)</f>
        <v>-0.34640256685623044</v>
      </c>
      <c r="AH138" s="11">
        <f>-'OddsRatio_working_3-way'!U138/(3*'OddsRatio_working_3-way'!X138^(1/3))*COS(('OddsRatio_working_3-way'!Y138+4*PI())/3)</f>
        <v>-0.17239208701894904</v>
      </c>
      <c r="AI138" s="11">
        <f>'OddsRatio_working_3-way'!U138/(3*'OddsRatio_working_3-way'!X138^(1/3))*SIN(('OddsRatio_working_3-way'!Y138)/3)</f>
        <v>-0.10046499737587027</v>
      </c>
      <c r="AJ138" s="11">
        <f>'OddsRatio_working_3-way'!U138/(3*'OddsRatio_working_3-way'!X138^(1/3))*SIN(('OddsRatio_working_3-way'!Y138+2*PI())/3)</f>
        <v>-0.39905685091552529</v>
      </c>
      <c r="AK138" s="11">
        <f>'OddsRatio_working_3-way'!U138/(3*'OddsRatio_working_3-way'!X138^(1/3))*SIN(('OddsRatio_working_3-way'!Y138+4*PI())/3)</f>
        <v>0.49952184829139568</v>
      </c>
      <c r="AL138" s="11">
        <f>'OddsRatio_working_3-way'!Z138+'OddsRatio_working_3-way'!AF138</f>
        <v>1.0375893077503591</v>
      </c>
      <c r="AM138" s="11">
        <f>'OddsRatio_working_3-way'!AA138+'OddsRatio_working_3-way'!AG138</f>
        <v>-0.69280513371246089</v>
      </c>
      <c r="AN138" s="11">
        <f>'OddsRatio_working_3-way'!AB138+'OddsRatio_working_3-way'!AH138</f>
        <v>-0.34478417403789807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1.0375893077503591</v>
      </c>
      <c r="AS138" s="11">
        <f>IF(('OddsRatio_working_3-way'!X138=0),IF(Q138&gt;0,-Q138^(1/3),(-Q138)^(1/3)),'OddsRatio_working_3-way'!AM138-'OddsRatio_working_3-way'!R138/3)</f>
        <v>-0.69280513371246089</v>
      </c>
      <c r="AT138" s="11">
        <f>IF(('OddsRatio_working_3-way'!X138=0),IF(Q138&gt;0,-Q138^(1/3),(-Q138)^(1/3)),'OddsRatio_working_3-way'!AN138-'OddsRatio_working_3-way'!R138/3)</f>
        <v>-0.34478417403789807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2.34</v>
      </c>
      <c r="B139" s="4">
        <f>IF('True_Odds_Calculator_3-way'!B140="","",'True_Odds_Calculator_3-way'!B140)</f>
        <v>3.29</v>
      </c>
      <c r="C139" s="4">
        <f>IF('True_Odds_Calculator_3-way'!C140="","",'True_Odds_Calculator_3-way'!C140)</f>
        <v>3.44</v>
      </c>
      <c r="D139" s="9">
        <f t="shared" si="39"/>
        <v>0.41920161557442298</v>
      </c>
      <c r="E139" s="9">
        <f t="shared" si="40"/>
        <v>0.29693545724880027</v>
      </c>
      <c r="F139" s="9">
        <f t="shared" si="41"/>
        <v>0.28386292717677686</v>
      </c>
      <c r="G139" s="9">
        <f t="shared" si="42"/>
        <v>1.033945514676557</v>
      </c>
      <c r="H139" s="9">
        <f t="shared" si="43"/>
        <v>2.3854869896665867</v>
      </c>
      <c r="I139" s="9">
        <f t="shared" si="44"/>
        <v>3.3677352286093156</v>
      </c>
      <c r="J139" s="9">
        <f t="shared" si="45"/>
        <v>3.5228270558107986</v>
      </c>
      <c r="K139" s="11">
        <f t="shared" si="46"/>
        <v>0.42735042735042739</v>
      </c>
      <c r="L139" s="11">
        <f t="shared" si="47"/>
        <v>0.303951367781155</v>
      </c>
      <c r="M139" s="11">
        <f t="shared" si="48"/>
        <v>0.29069767441860467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-0.28272219835802215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0.22920204760877697</v>
      </c>
      <c r="Q139" s="11">
        <f>2*'OddsRatio_working_3-way'!K139*'OddsRatio_working_3-way'!L139*'OddsRatio_working_3-way'!M139</f>
        <v>7.551962029943228E-2</v>
      </c>
      <c r="R139" s="11">
        <f t="shared" si="49"/>
        <v>0</v>
      </c>
      <c r="S139" s="11">
        <f t="shared" si="50"/>
        <v>-0.8106970338371855</v>
      </c>
      <c r="T139" s="11">
        <f t="shared" si="51"/>
        <v>-0.26711599137963282</v>
      </c>
      <c r="U139" s="11">
        <f>'OddsRatio_working_3-way'!S139-'OddsRatio_working_3-way'!R139^2/3</f>
        <v>-0.8106970338371855</v>
      </c>
      <c r="V139" s="11">
        <f>'OddsRatio_working_3-way'!S139*'OddsRatio_working_3-way'!R139/3-2*'OddsRatio_working_3-way'!R139^3/27-'OddsRatio_working_3-way'!T139</f>
        <v>0.26711599137963282</v>
      </c>
      <c r="W139" s="11">
        <f>'OddsRatio_working_3-way'!V139^2+4*'OddsRatio_working_3-way'!U139^3/27</f>
        <v>-7.5844771745920692E-3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0.14047724907019299</v>
      </c>
      <c r="Y139" s="11">
        <f>IF('OddsRatio_working_3-way'!W139&gt;=0,IF('OddsRatio_working_3-way'!V139+SQRT('OddsRatio_working_3-way'!W139)&gt;0,0,PI()),ACOS('OddsRatio_working_3-way'!V139/(2*'OddsRatio_working_3-way'!X139)))</f>
        <v>0.31516686179205133</v>
      </c>
      <c r="Z139" s="11">
        <f>'OddsRatio_working_3-way'!X139^(1/3)*COS('OddsRatio_working_3-way'!Y139/3)</f>
        <v>0.51697275733827863</v>
      </c>
      <c r="AA139" s="11">
        <f>'OddsRatio_working_3-way'!X139^(1/3)*COS(('OddsRatio_working_3-way'!Y139+2*PI())/3)</f>
        <v>-0.3056947951522126</v>
      </c>
      <c r="AB139" s="11">
        <f>'OddsRatio_working_3-way'!X139^(1/3)*COS(('OddsRatio_working_3-way'!Y139+4*PI())/3)</f>
        <v>-0.2112779621860662</v>
      </c>
      <c r="AC139" s="11">
        <f>'OddsRatio_working_3-way'!X139^(1/3)*SIN('OddsRatio_working_3-way'!Y139/3)</f>
        <v>5.4511583929036697E-2</v>
      </c>
      <c r="AD139" s="11">
        <f>'OddsRatio_working_3-way'!X139^(1/3)*SIN(('OddsRatio_working_3-way'!Y139+2*PI())/3)</f>
        <v>0.42045574895491911</v>
      </c>
      <c r="AE139" s="11">
        <f>'OddsRatio_working_3-way'!X139^(1/3)*SIN(('OddsRatio_working_3-way'!Y139+4*PI())/3)</f>
        <v>-0.47496733288395571</v>
      </c>
      <c r="AF139" s="11">
        <f>-'OddsRatio_working_3-way'!U139/(3*'OddsRatio_working_3-way'!X139^(1/3))*COS(('OddsRatio_working_3-way'!Y139)/3)</f>
        <v>0.51697275733827852</v>
      </c>
      <c r="AG139" s="11">
        <f>-'OddsRatio_working_3-way'!U139/(3*'OddsRatio_working_3-way'!X139^(1/3))*COS(('OddsRatio_working_3-way'!Y139+2*PI())/3)</f>
        <v>-0.30569479515221254</v>
      </c>
      <c r="AH139" s="11">
        <f>-'OddsRatio_working_3-way'!U139/(3*'OddsRatio_working_3-way'!X139^(1/3))*COS(('OddsRatio_working_3-way'!Y139+4*PI())/3)</f>
        <v>-0.21127796218606618</v>
      </c>
      <c r="AI139" s="11">
        <f>'OddsRatio_working_3-way'!U139/(3*'OddsRatio_working_3-way'!X139^(1/3))*SIN(('OddsRatio_working_3-way'!Y139)/3)</f>
        <v>-5.451158392903669E-2</v>
      </c>
      <c r="AJ139" s="11">
        <f>'OddsRatio_working_3-way'!U139/(3*'OddsRatio_working_3-way'!X139^(1/3))*SIN(('OddsRatio_working_3-way'!Y139+2*PI())/3)</f>
        <v>-0.42045574895491905</v>
      </c>
      <c r="AK139" s="11">
        <f>'OddsRatio_working_3-way'!U139/(3*'OddsRatio_working_3-way'!X139^(1/3))*SIN(('OddsRatio_working_3-way'!Y139+4*PI())/3)</f>
        <v>0.4749673328839556</v>
      </c>
      <c r="AL139" s="11">
        <f>'OddsRatio_working_3-way'!Z139+'OddsRatio_working_3-way'!AF139</f>
        <v>1.033945514676557</v>
      </c>
      <c r="AM139" s="11">
        <f>'OddsRatio_working_3-way'!AA139+'OddsRatio_working_3-way'!AG139</f>
        <v>-0.61138959030442508</v>
      </c>
      <c r="AN139" s="11">
        <f>'OddsRatio_working_3-way'!AB139+'OddsRatio_working_3-way'!AH139</f>
        <v>-0.42255592437213241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1.033945514676557</v>
      </c>
      <c r="AS139" s="11">
        <f>IF(('OddsRatio_working_3-way'!X139=0),IF(Q139&gt;0,-Q139^(1/3),(-Q139)^(1/3)),'OddsRatio_working_3-way'!AM139-'OddsRatio_working_3-way'!R139/3)</f>
        <v>-0.61138959030442508</v>
      </c>
      <c r="AT139" s="11">
        <f>IF(('OddsRatio_working_3-way'!X139=0),IF(Q139&gt;0,-Q139^(1/3),(-Q139)^(1/3)),'OddsRatio_working_3-way'!AN139-'OddsRatio_working_3-way'!R139/3)</f>
        <v>-0.42255592437213241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2.2400000000000002</v>
      </c>
      <c r="B140" s="4">
        <f>IF('True_Odds_Calculator_3-way'!B141="","",'True_Odds_Calculator_3-way'!B141)</f>
        <v>3.14</v>
      </c>
      <c r="C140" s="4">
        <f>IF('True_Odds_Calculator_3-way'!C141="","",'True_Odds_Calculator_3-way'!C141)</f>
        <v>3.87</v>
      </c>
      <c r="D140" s="9">
        <f t="shared" si="39"/>
        <v>0.43761876741546307</v>
      </c>
      <c r="E140" s="9">
        <f t="shared" si="40"/>
        <v>0.31076907081493843</v>
      </c>
      <c r="F140" s="9">
        <f t="shared" si="41"/>
        <v>0.25161216176959839</v>
      </c>
      <c r="G140" s="9">
        <f t="shared" si="42"/>
        <v>1.0363660927131402</v>
      </c>
      <c r="H140" s="9">
        <f t="shared" si="43"/>
        <v>2.2850939549642941</v>
      </c>
      <c r="I140" s="9">
        <f t="shared" si="44"/>
        <v>3.2178234384061195</v>
      </c>
      <c r="J140" s="9">
        <f t="shared" si="45"/>
        <v>3.9743706860867141</v>
      </c>
      <c r="K140" s="11">
        <f t="shared" si="46"/>
        <v>0.4464285714285714</v>
      </c>
      <c r="L140" s="11">
        <f t="shared" si="47"/>
        <v>0.31847133757961782</v>
      </c>
      <c r="M140" s="11">
        <f t="shared" si="48"/>
        <v>0.25839793281653745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-0.27978776806728223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0.22961031052424918</v>
      </c>
      <c r="Q140" s="11">
        <f>2*'OddsRatio_working_3-way'!K140*'OddsRatio_working_3-way'!L140*'OddsRatio_working_3-way'!M140</f>
        <v>7.3475299367759719E-2</v>
      </c>
      <c r="R140" s="11">
        <f t="shared" si="49"/>
        <v>0</v>
      </c>
      <c r="S140" s="11">
        <f t="shared" si="50"/>
        <v>-0.82065885907147107</v>
      </c>
      <c r="T140" s="11">
        <f t="shared" si="51"/>
        <v>-0.26261083490287068</v>
      </c>
      <c r="U140" s="11">
        <f>'OddsRatio_working_3-way'!S140-'OddsRatio_working_3-way'!R140^2/3</f>
        <v>-0.82065885907147107</v>
      </c>
      <c r="V140" s="11">
        <f>'OddsRatio_working_3-way'!S140*'OddsRatio_working_3-way'!R140/3-2*'OddsRatio_working_3-way'!R140^3/27-'OddsRatio_working_3-way'!T140</f>
        <v>0.26261083490287068</v>
      </c>
      <c r="W140" s="11">
        <f>'OddsRatio_working_3-way'!V140^2+4*'OddsRatio_working_3-way'!U140^3/27</f>
        <v>-1.2916752158929512E-2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0.1430744585585704</v>
      </c>
      <c r="Y140" s="11">
        <f>IF('OddsRatio_working_3-way'!W140&gt;=0,IF('OddsRatio_working_3-way'!V140+SQRT('OddsRatio_working_3-way'!W140)&gt;0,0,PI()),ACOS('OddsRatio_working_3-way'!V140/(2*'OddsRatio_working_3-way'!X140)))</f>
        <v>0.40843922702568514</v>
      </c>
      <c r="Z140" s="11">
        <f>'OddsRatio_working_3-way'!X140^(1/3)*COS('OddsRatio_working_3-way'!Y140/3)</f>
        <v>0.51818304635657009</v>
      </c>
      <c r="AA140" s="11">
        <f>'OddsRatio_working_3-way'!X140^(1/3)*COS(('OddsRatio_working_3-way'!Y140+2*PI())/3)</f>
        <v>-0.32056885737013457</v>
      </c>
      <c r="AB140" s="11">
        <f>'OddsRatio_working_3-way'!X140^(1/3)*COS(('OddsRatio_working_3-way'!Y140+4*PI())/3)</f>
        <v>-0.19761418898643543</v>
      </c>
      <c r="AC140" s="11">
        <f>'OddsRatio_working_3-way'!X140^(1/3)*SIN('OddsRatio_working_3-way'!Y140/3)</f>
        <v>7.0987910889449848E-2</v>
      </c>
      <c r="AD140" s="11">
        <f>'OddsRatio_working_3-way'!X140^(1/3)*SIN(('OddsRatio_working_3-way'!Y140+2*PI())/3)</f>
        <v>0.41326572651047416</v>
      </c>
      <c r="AE140" s="11">
        <f>'OddsRatio_working_3-way'!X140^(1/3)*SIN(('OddsRatio_working_3-way'!Y140+4*PI())/3)</f>
        <v>-0.484253637399924</v>
      </c>
      <c r="AF140" s="11">
        <f>-'OddsRatio_working_3-way'!U140/(3*'OddsRatio_working_3-way'!X140^(1/3))*COS(('OddsRatio_working_3-way'!Y140)/3)</f>
        <v>0.51818304635657009</v>
      </c>
      <c r="AG140" s="11">
        <f>-'OddsRatio_working_3-way'!U140/(3*'OddsRatio_working_3-way'!X140^(1/3))*COS(('OddsRatio_working_3-way'!Y140+2*PI())/3)</f>
        <v>-0.32056885737013457</v>
      </c>
      <c r="AH140" s="11">
        <f>-'OddsRatio_working_3-way'!U140/(3*'OddsRatio_working_3-way'!X140^(1/3))*COS(('OddsRatio_working_3-way'!Y140+4*PI())/3)</f>
        <v>-0.19761418898643543</v>
      </c>
      <c r="AI140" s="11">
        <f>'OddsRatio_working_3-way'!U140/(3*'OddsRatio_working_3-way'!X140^(1/3))*SIN(('OddsRatio_working_3-way'!Y140)/3)</f>
        <v>-7.0987910889449848E-2</v>
      </c>
      <c r="AJ140" s="11">
        <f>'OddsRatio_working_3-way'!U140/(3*'OddsRatio_working_3-way'!X140^(1/3))*SIN(('OddsRatio_working_3-way'!Y140+2*PI())/3)</f>
        <v>-0.41326572651047416</v>
      </c>
      <c r="AK140" s="11">
        <f>'OddsRatio_working_3-way'!U140/(3*'OddsRatio_working_3-way'!X140^(1/3))*SIN(('OddsRatio_working_3-way'!Y140+4*PI())/3)</f>
        <v>0.484253637399924</v>
      </c>
      <c r="AL140" s="11">
        <f>'OddsRatio_working_3-way'!Z140+'OddsRatio_working_3-way'!AF140</f>
        <v>1.0363660927131402</v>
      </c>
      <c r="AM140" s="11">
        <f>'OddsRatio_working_3-way'!AA140+'OddsRatio_working_3-way'!AG140</f>
        <v>-0.64113771474026915</v>
      </c>
      <c r="AN140" s="11">
        <f>'OddsRatio_working_3-way'!AB140+'OddsRatio_working_3-way'!AH140</f>
        <v>-0.39522837797287086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1.0363660927131402</v>
      </c>
      <c r="AS140" s="11">
        <f>IF(('OddsRatio_working_3-way'!X140=0),IF(Q140&gt;0,-Q140^(1/3),(-Q140)^(1/3)),'OddsRatio_working_3-way'!AM140-'OddsRatio_working_3-way'!R140/3)</f>
        <v>-0.64113771474026915</v>
      </c>
      <c r="AT140" s="11">
        <f>IF(('OddsRatio_working_3-way'!X140=0),IF(Q140&gt;0,-Q140^(1/3),(-Q140)^(1/3)),'OddsRatio_working_3-way'!AN140-'OddsRatio_working_3-way'!R140/3)</f>
        <v>-0.39522837797287086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1.5</v>
      </c>
      <c r="B141" s="4">
        <f>IF('True_Odds_Calculator_3-way'!B142="","",'True_Odds_Calculator_3-way'!B142)</f>
        <v>4.79</v>
      </c>
      <c r="C141" s="4">
        <f>IF('True_Odds_Calculator_3-way'!C142="","",'True_Odds_Calculator_3-way'!C142)</f>
        <v>6.74</v>
      </c>
      <c r="D141" s="9">
        <f t="shared" si="39"/>
        <v>0.65623956748215229</v>
      </c>
      <c r="E141" s="9">
        <f t="shared" si="40"/>
        <v>0.2011805348916513</v>
      </c>
      <c r="F141" s="9">
        <f t="shared" si="41"/>
        <v>0.1425798976261963</v>
      </c>
      <c r="G141" s="9">
        <f t="shared" si="42"/>
        <v>1.0476674969075126</v>
      </c>
      <c r="H141" s="9">
        <f t="shared" si="43"/>
        <v>1.5238337484537565</v>
      </c>
      <c r="I141" s="9">
        <f t="shared" si="44"/>
        <v>4.9706598132794735</v>
      </c>
      <c r="J141" s="9">
        <f t="shared" si="45"/>
        <v>7.0136114322491236</v>
      </c>
      <c r="K141" s="11">
        <f t="shared" si="46"/>
        <v>0.66666666666666663</v>
      </c>
      <c r="L141" s="11">
        <f t="shared" si="47"/>
        <v>0.20876826722338204</v>
      </c>
      <c r="M141" s="11">
        <f t="shared" si="48"/>
        <v>0.14836795252225518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-0.22461276687130494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0.2071162928042059</v>
      </c>
      <c r="Q141" s="11">
        <f>2*'OddsRatio_working_3-way'!K141*'OddsRatio_working_3-way'!L141*'OddsRatio_working_3-way'!M141</f>
        <v>4.1299360479402969E-2</v>
      </c>
      <c r="R141" s="11">
        <f t="shared" si="49"/>
        <v>0</v>
      </c>
      <c r="S141" s="11">
        <f t="shared" si="50"/>
        <v>-0.92210383091392178</v>
      </c>
      <c r="T141" s="11">
        <f t="shared" si="51"/>
        <v>-0.18386915870666434</v>
      </c>
      <c r="U141" s="11">
        <f>'OddsRatio_working_3-way'!S141-'OddsRatio_working_3-way'!R141^2/3</f>
        <v>-0.92210383091392178</v>
      </c>
      <c r="V141" s="11">
        <f>'OddsRatio_working_3-way'!S141*'OddsRatio_working_3-way'!R141/3-2*'OddsRatio_working_3-way'!R141^3/27-'OddsRatio_working_3-way'!T141</f>
        <v>0.18386915870666434</v>
      </c>
      <c r="W141" s="11">
        <f>'OddsRatio_working_3-way'!V141^2+4*'OddsRatio_working_3-way'!U141^3/27</f>
        <v>-8.2346543264187222E-2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0.17040716738717576</v>
      </c>
      <c r="Y141" s="11">
        <f>IF('OddsRatio_working_3-way'!W141&gt;=0,IF('OddsRatio_working_3-way'!V141+SQRT('OddsRatio_working_3-way'!W141)&gt;0,0,PI()),ACOS('OddsRatio_working_3-way'!V141/(2*'OddsRatio_working_3-way'!X141)))</f>
        <v>1.0009537743385226</v>
      </c>
      <c r="Z141" s="11">
        <f>'OddsRatio_working_3-way'!X141^(1/3)*COS('OddsRatio_working_3-way'!Y141/3)</f>
        <v>0.52383374845375641</v>
      </c>
      <c r="AA141" s="11">
        <f>'OddsRatio_working_3-way'!X141^(1/3)*COS(('OddsRatio_working_3-way'!Y141+2*PI())/3)</f>
        <v>-0.41915748830016875</v>
      </c>
      <c r="AB141" s="11">
        <f>'OddsRatio_working_3-way'!X141^(1/3)*COS(('OddsRatio_working_3-way'!Y141+4*PI())/3)</f>
        <v>-0.10467626015358782</v>
      </c>
      <c r="AC141" s="11">
        <f>'OddsRatio_working_3-way'!X141^(1/3)*SIN('OddsRatio_working_3-way'!Y141/3)</f>
        <v>0.18156582172551272</v>
      </c>
      <c r="AD141" s="11">
        <f>'OddsRatio_working_3-way'!X141^(1/3)*SIN(('OddsRatio_working_3-way'!Y141+2*PI())/3)</f>
        <v>0.36287042265782415</v>
      </c>
      <c r="AE141" s="11">
        <f>'OddsRatio_working_3-way'!X141^(1/3)*SIN(('OddsRatio_working_3-way'!Y141+4*PI())/3)</f>
        <v>-0.54443624438333682</v>
      </c>
      <c r="AF141" s="11">
        <f>-'OddsRatio_working_3-way'!U141/(3*'OddsRatio_working_3-way'!X141^(1/3))*COS(('OddsRatio_working_3-way'!Y141)/3)</f>
        <v>0.5238337484537563</v>
      </c>
      <c r="AG141" s="11">
        <f>-'OddsRatio_working_3-way'!U141/(3*'OddsRatio_working_3-way'!X141^(1/3))*COS(('OddsRatio_working_3-way'!Y141+2*PI())/3)</f>
        <v>-0.41915748830016869</v>
      </c>
      <c r="AH141" s="11">
        <f>-'OddsRatio_working_3-way'!U141/(3*'OddsRatio_working_3-way'!X141^(1/3))*COS(('OddsRatio_working_3-way'!Y141+4*PI())/3)</f>
        <v>-0.10467626015358779</v>
      </c>
      <c r="AI141" s="11">
        <f>'OddsRatio_working_3-way'!U141/(3*'OddsRatio_working_3-way'!X141^(1/3))*SIN(('OddsRatio_working_3-way'!Y141)/3)</f>
        <v>-0.18156582172551269</v>
      </c>
      <c r="AJ141" s="11">
        <f>'OddsRatio_working_3-way'!U141/(3*'OddsRatio_working_3-way'!X141^(1/3))*SIN(('OddsRatio_working_3-way'!Y141+2*PI())/3)</f>
        <v>-0.36287042265782404</v>
      </c>
      <c r="AK141" s="11">
        <f>'OddsRatio_working_3-way'!U141/(3*'OddsRatio_working_3-way'!X141^(1/3))*SIN(('OddsRatio_working_3-way'!Y141+4*PI())/3)</f>
        <v>0.54443624438333671</v>
      </c>
      <c r="AL141" s="11">
        <f>'OddsRatio_working_3-way'!Z141+'OddsRatio_working_3-way'!AF141</f>
        <v>1.0476674969075126</v>
      </c>
      <c r="AM141" s="11">
        <f>'OddsRatio_working_3-way'!AA141+'OddsRatio_working_3-way'!AG141</f>
        <v>-0.83831497660033749</v>
      </c>
      <c r="AN141" s="11">
        <f>'OddsRatio_working_3-way'!AB141+'OddsRatio_working_3-way'!AH141</f>
        <v>-0.2093525203071756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1.0476674969075126</v>
      </c>
      <c r="AS141" s="11">
        <f>IF(('OddsRatio_working_3-way'!X141=0),IF(Q141&gt;0,-Q141^(1/3),(-Q141)^(1/3)),'OddsRatio_working_3-way'!AM141-'OddsRatio_working_3-way'!R141/3)</f>
        <v>-0.83831497660033749</v>
      </c>
      <c r="AT141" s="11">
        <f>IF(('OddsRatio_working_3-way'!X141=0),IF(Q141&gt;0,-Q141^(1/3),(-Q141)^(1/3)),'OddsRatio_working_3-way'!AN141-'OddsRatio_working_3-way'!R141/3)</f>
        <v>-0.2093525203071756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5.92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1.67</v>
      </c>
      <c r="D142" s="9">
        <f t="shared" si="39"/>
        <v>0.1631965819313205</v>
      </c>
      <c r="E142" s="9">
        <f t="shared" si="40"/>
        <v>0.24796817533684867</v>
      </c>
      <c r="F142" s="9">
        <f t="shared" si="41"/>
        <v>0.58883524273183074</v>
      </c>
      <c r="G142" s="9">
        <f t="shared" si="42"/>
        <v>1.0421909180303279</v>
      </c>
      <c r="H142" s="9">
        <f t="shared" si="43"/>
        <v>6.1275793167092134</v>
      </c>
      <c r="I142" s="9">
        <f t="shared" si="44"/>
        <v>4.0327755714682532</v>
      </c>
      <c r="J142" s="9">
        <f t="shared" si="45"/>
        <v>1.6982679150803195</v>
      </c>
      <c r="K142" s="11">
        <f t="shared" si="46"/>
        <v>0.16891891891891891</v>
      </c>
      <c r="L142" s="11">
        <f t="shared" si="47"/>
        <v>0.25575447570332482</v>
      </c>
      <c r="M142" s="11">
        <f t="shared" si="48"/>
        <v>0.5988023952095809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-0.24815210251371167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0.21988924618448186</v>
      </c>
      <c r="Q142" s="11">
        <f>2*'OddsRatio_working_3-way'!K142*'OddsRatio_working_3-way'!L142*'OddsRatio_working_3-way'!M142</f>
        <v>5.1738646161054551E-2</v>
      </c>
      <c r="R142" s="11">
        <f t="shared" si="49"/>
        <v>0</v>
      </c>
      <c r="S142" s="11">
        <f t="shared" si="50"/>
        <v>-0.88610672227664022</v>
      </c>
      <c r="T142" s="11">
        <f t="shared" si="51"/>
        <v>-0.20849569935920945</v>
      </c>
      <c r="U142" s="11">
        <f>'OddsRatio_working_3-way'!S142-'OddsRatio_working_3-way'!R142^2/3</f>
        <v>-0.88610672227664022</v>
      </c>
      <c r="V142" s="11">
        <f>'OddsRatio_working_3-way'!S142*'OddsRatio_working_3-way'!R142/3-2*'OddsRatio_working_3-way'!R142^3/27-'OddsRatio_working_3-way'!T142</f>
        <v>0.20849569935920945</v>
      </c>
      <c r="W142" s="11">
        <f>'OddsRatio_working_3-way'!V142^2+4*'OddsRatio_working_3-way'!U142^3/27</f>
        <v>-5.9604775342152763E-2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0.16052665821713119</v>
      </c>
      <c r="Y142" s="11">
        <f>IF('OddsRatio_working_3-way'!W142&gt;=0,IF('OddsRatio_working_3-way'!V142+SQRT('OddsRatio_working_3-way'!W142)&gt;0,0,PI()),ACOS('OddsRatio_working_3-way'!V142/(2*'OddsRatio_working_3-way'!X142)))</f>
        <v>0.86398611034874329</v>
      </c>
      <c r="Z142" s="11">
        <f>'OddsRatio_working_3-way'!X142^(1/3)*COS('OddsRatio_working_3-way'!Y142/3)</f>
        <v>0.52109545901516396</v>
      </c>
      <c r="AA142" s="11">
        <f>'OddsRatio_working_3-way'!X142^(1/3)*COS(('OddsRatio_working_3-way'!Y142+2*PI())/3)</f>
        <v>-0.39423139535532781</v>
      </c>
      <c r="AB142" s="11">
        <f>'OddsRatio_working_3-way'!X142^(1/3)*COS(('OddsRatio_working_3-way'!Y142+4*PI())/3)</f>
        <v>-0.12686406365983602</v>
      </c>
      <c r="AC142" s="11">
        <f>'OddsRatio_working_3-way'!X142^(1/3)*SIN('OddsRatio_working_3-way'!Y142/3)</f>
        <v>0.15436460092690416</v>
      </c>
      <c r="AD142" s="11">
        <f>'OddsRatio_working_3-way'!X142^(1/3)*SIN(('OddsRatio_working_3-way'!Y142+2*PI())/3)</f>
        <v>0.37409960484039267</v>
      </c>
      <c r="AE142" s="11">
        <f>'OddsRatio_working_3-way'!X142^(1/3)*SIN(('OddsRatio_working_3-way'!Y142+4*PI())/3)</f>
        <v>-0.5284642057672968</v>
      </c>
      <c r="AF142" s="11">
        <f>-'OddsRatio_working_3-way'!U142/(3*'OddsRatio_working_3-way'!X142^(1/3))*COS(('OddsRatio_working_3-way'!Y142)/3)</f>
        <v>0.52109545901516396</v>
      </c>
      <c r="AG142" s="11">
        <f>-'OddsRatio_working_3-way'!U142/(3*'OddsRatio_working_3-way'!X142^(1/3))*COS(('OddsRatio_working_3-way'!Y142+2*PI())/3)</f>
        <v>-0.39423139535532781</v>
      </c>
      <c r="AH142" s="11">
        <f>-'OddsRatio_working_3-way'!U142/(3*'OddsRatio_working_3-way'!X142^(1/3))*COS(('OddsRatio_working_3-way'!Y142+4*PI())/3)</f>
        <v>-0.12686406365983602</v>
      </c>
      <c r="AI142" s="11">
        <f>'OddsRatio_working_3-way'!U142/(3*'OddsRatio_working_3-way'!X142^(1/3))*SIN(('OddsRatio_working_3-way'!Y142)/3)</f>
        <v>-0.15436460092690416</v>
      </c>
      <c r="AJ142" s="11">
        <f>'OddsRatio_working_3-way'!U142/(3*'OddsRatio_working_3-way'!X142^(1/3))*SIN(('OddsRatio_working_3-way'!Y142+2*PI())/3)</f>
        <v>-0.37409960484039267</v>
      </c>
      <c r="AK142" s="11">
        <f>'OddsRatio_working_3-way'!U142/(3*'OddsRatio_working_3-way'!X142^(1/3))*SIN(('OddsRatio_working_3-way'!Y142+4*PI())/3)</f>
        <v>0.5284642057672968</v>
      </c>
      <c r="AL142" s="11">
        <f>'OddsRatio_working_3-way'!Z142+'OddsRatio_working_3-way'!AF142</f>
        <v>1.0421909180303279</v>
      </c>
      <c r="AM142" s="11">
        <f>'OddsRatio_working_3-way'!AA142+'OddsRatio_working_3-way'!AG142</f>
        <v>-0.78846279071065561</v>
      </c>
      <c r="AN142" s="11">
        <f>'OddsRatio_working_3-way'!AB142+'OddsRatio_working_3-way'!AH142</f>
        <v>-0.25372812731967204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1.0421909180303279</v>
      </c>
      <c r="AS142" s="11">
        <f>IF(('OddsRatio_working_3-way'!X142=0),IF(Q142&gt;0,-Q142^(1/3),(-Q142)^(1/3)),'OddsRatio_working_3-way'!AM142-'OddsRatio_working_3-way'!R142/3)</f>
        <v>-0.78846279071065561</v>
      </c>
      <c r="AT142" s="11">
        <f>IF(('OddsRatio_working_3-way'!X142=0),IF(Q142&gt;0,-Q142^(1/3),(-Q142)^(1/3)),'OddsRatio_working_3-way'!AN142-'OddsRatio_working_3-way'!R142/3)</f>
        <v>-0.25372812731967204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1.81</v>
      </c>
      <c r="B143" s="4">
        <f>IF('True_Odds_Calculator_3-way'!B144="","",'True_Odds_Calculator_3-way'!B144)</f>
        <v>3.58</v>
      </c>
      <c r="C143" s="4">
        <f>IF('True_Odds_Calculator_3-way'!C144="","",'True_Odds_Calculator_3-way'!C144)</f>
        <v>4.38</v>
      </c>
      <c r="D143" s="9">
        <f t="shared" si="39"/>
        <v>0.52827733890145356</v>
      </c>
      <c r="E143" s="9">
        <f t="shared" si="40"/>
        <v>0.26013245143651104</v>
      </c>
      <c r="F143" s="9">
        <f t="shared" si="41"/>
        <v>0.21159020966203521</v>
      </c>
      <c r="G143" s="9">
        <f t="shared" si="42"/>
        <v>1.1024013577570013</v>
      </c>
      <c r="H143" s="9">
        <f t="shared" si="43"/>
        <v>1.8929450997831709</v>
      </c>
      <c r="I143" s="9">
        <f t="shared" si="44"/>
        <v>3.8441955030130641</v>
      </c>
      <c r="J143" s="9">
        <f t="shared" si="45"/>
        <v>4.7261165892186652</v>
      </c>
      <c r="K143" s="11">
        <f t="shared" si="46"/>
        <v>0.5524861878453039</v>
      </c>
      <c r="L143" s="11">
        <f t="shared" si="47"/>
        <v>0.27932960893854747</v>
      </c>
      <c r="M143" s="11">
        <f t="shared" si="48"/>
        <v>0.22831050228310504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-0.24887754441939047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0.238535464128001</v>
      </c>
      <c r="Q143" s="11">
        <f>2*'OddsRatio_working_3-way'!K143*'OddsRatio_working_3-way'!L143*'OddsRatio_working_3-way'!M143</f>
        <v>7.0468379358345948E-2</v>
      </c>
      <c r="R143" s="11">
        <f t="shared" si="49"/>
        <v>0</v>
      </c>
      <c r="S143" s="11">
        <f t="shared" si="50"/>
        <v>-0.95844510473808864</v>
      </c>
      <c r="T143" s="11">
        <f t="shared" si="51"/>
        <v>-0.28314478721952402</v>
      </c>
      <c r="U143" s="11">
        <f>'OddsRatio_working_3-way'!S143-'OddsRatio_working_3-way'!R143^2/3</f>
        <v>-0.95844510473808864</v>
      </c>
      <c r="V143" s="11">
        <f>'OddsRatio_working_3-way'!S143*'OddsRatio_working_3-way'!R143/3-2*'OddsRatio_working_3-way'!R143^3/27-'OddsRatio_working_3-way'!T143</f>
        <v>0.28314478721952402</v>
      </c>
      <c r="W143" s="11">
        <f>'OddsRatio_working_3-way'!V143^2+4*'OddsRatio_working_3-way'!U143^3/27</f>
        <v>-5.0265175365893686E-2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0.18057972331873479</v>
      </c>
      <c r="Y143" s="11">
        <f>IF('OddsRatio_working_3-way'!W143&gt;=0,IF('OddsRatio_working_3-way'!V143+SQRT('OddsRatio_working_3-way'!W143)&gt;0,0,PI()),ACOS('OddsRatio_working_3-way'!V143/(2*'OddsRatio_working_3-way'!X143)))</f>
        <v>0.6697315870350834</v>
      </c>
      <c r="Z143" s="11">
        <f>'OddsRatio_working_3-way'!X143^(1/3)*COS('OddsRatio_working_3-way'!Y143/3)</f>
        <v>0.55120067887850066</v>
      </c>
      <c r="AA143" s="11">
        <f>'OddsRatio_working_3-way'!X143^(1/3)*COS(('OddsRatio_working_3-way'!Y143+2*PI())/3)</f>
        <v>-0.38397300613815644</v>
      </c>
      <c r="AB143" s="11">
        <f>'OddsRatio_working_3-way'!X143^(1/3)*COS(('OddsRatio_working_3-way'!Y143+4*PI())/3)</f>
        <v>-0.16722767274034411</v>
      </c>
      <c r="AC143" s="11">
        <f>'OddsRatio_working_3-way'!X143^(1/3)*SIN('OddsRatio_working_3-way'!Y143/3)</f>
        <v>0.12513797658282211</v>
      </c>
      <c r="AD143" s="11">
        <f>'OddsRatio_working_3-way'!X143^(1/3)*SIN(('OddsRatio_working_3-way'!Y143+2*PI())/3)</f>
        <v>0.41478480220059921</v>
      </c>
      <c r="AE143" s="11">
        <f>'OddsRatio_working_3-way'!X143^(1/3)*SIN(('OddsRatio_working_3-way'!Y143+4*PI())/3)</f>
        <v>-0.53992277878342132</v>
      </c>
      <c r="AF143" s="11">
        <f>-'OddsRatio_working_3-way'!U143/(3*'OddsRatio_working_3-way'!X143^(1/3))*COS(('OddsRatio_working_3-way'!Y143)/3)</f>
        <v>0.55120067887850055</v>
      </c>
      <c r="AG143" s="11">
        <f>-'OddsRatio_working_3-way'!U143/(3*'OddsRatio_working_3-way'!X143^(1/3))*COS(('OddsRatio_working_3-way'!Y143+2*PI())/3)</f>
        <v>-0.38397300613815638</v>
      </c>
      <c r="AH143" s="11">
        <f>-'OddsRatio_working_3-way'!U143/(3*'OddsRatio_working_3-way'!X143^(1/3))*COS(('OddsRatio_working_3-way'!Y143+4*PI())/3)</f>
        <v>-0.16722767274034409</v>
      </c>
      <c r="AI143" s="11">
        <f>'OddsRatio_working_3-way'!U143/(3*'OddsRatio_working_3-way'!X143^(1/3))*SIN(('OddsRatio_working_3-way'!Y143)/3)</f>
        <v>-0.12513797658282208</v>
      </c>
      <c r="AJ143" s="11">
        <f>'OddsRatio_working_3-way'!U143/(3*'OddsRatio_working_3-way'!X143^(1/3))*SIN(('OddsRatio_working_3-way'!Y143+2*PI())/3)</f>
        <v>-0.41478480220059916</v>
      </c>
      <c r="AK143" s="11">
        <f>'OddsRatio_working_3-way'!U143/(3*'OddsRatio_working_3-way'!X143^(1/3))*SIN(('OddsRatio_working_3-way'!Y143+4*PI())/3)</f>
        <v>0.53992277878342121</v>
      </c>
      <c r="AL143" s="11">
        <f>'OddsRatio_working_3-way'!Z143+'OddsRatio_working_3-way'!AF143</f>
        <v>1.1024013577570013</v>
      </c>
      <c r="AM143" s="11">
        <f>'OddsRatio_working_3-way'!AA143+'OddsRatio_working_3-way'!AG143</f>
        <v>-0.76794601227631287</v>
      </c>
      <c r="AN143" s="11">
        <f>'OddsRatio_working_3-way'!AB143+'OddsRatio_working_3-way'!AH143</f>
        <v>-0.33445534548068823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1.1024013577570013</v>
      </c>
      <c r="AS143" s="11">
        <f>IF(('OddsRatio_working_3-way'!X143=0),IF(Q143&gt;0,-Q143^(1/3),(-Q143)^(1/3)),'OddsRatio_working_3-way'!AM143-'OddsRatio_working_3-way'!R143/3)</f>
        <v>-0.76794601227631287</v>
      </c>
      <c r="AT143" s="11">
        <f>IF(('OddsRatio_working_3-way'!X143=0),IF(Q143&gt;0,-Q143^(1/3),(-Q143)^(1/3)),'OddsRatio_working_3-way'!AN143-'OddsRatio_working_3-way'!R143/3)</f>
        <v>-0.33445534548068823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1.37</v>
      </c>
      <c r="B144" s="4">
        <f>IF('True_Odds_Calculator_3-way'!B145="","",'True_Odds_Calculator_3-way'!B145)</f>
        <v>4.6100000000000003</v>
      </c>
      <c r="C144" s="4">
        <f>IF('True_Odds_Calculator_3-way'!C145="","",'True_Odds_Calculator_3-way'!C145)</f>
        <v>8.67</v>
      </c>
      <c r="D144" s="9">
        <f t="shared" si="39"/>
        <v>0.70267203653948851</v>
      </c>
      <c r="E144" s="9">
        <f t="shared" si="40"/>
        <v>0.19499013472252036</v>
      </c>
      <c r="F144" s="9">
        <f t="shared" si="41"/>
        <v>0.10233782873799124</v>
      </c>
      <c r="G144" s="9">
        <f t="shared" si="42"/>
        <v>1.1436189981194089</v>
      </c>
      <c r="H144" s="9">
        <f t="shared" si="43"/>
        <v>1.4231390293041815</v>
      </c>
      <c r="I144" s="9">
        <f t="shared" si="44"/>
        <v>5.1284645832110662</v>
      </c>
      <c r="J144" s="9">
        <f t="shared" si="45"/>
        <v>9.7715577155758666</v>
      </c>
      <c r="K144" s="11">
        <f t="shared" si="46"/>
        <v>0.72992700729927007</v>
      </c>
      <c r="L144" s="11">
        <f t="shared" si="47"/>
        <v>0.21691973969631234</v>
      </c>
      <c r="M144" s="11">
        <f t="shared" si="48"/>
        <v>0.11534025374855825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-0.18709565417420904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0.21275772379478181</v>
      </c>
      <c r="Q144" s="11">
        <f>2*'OddsRatio_working_3-way'!K144*'OddsRatio_working_3-way'!L144*'OddsRatio_working_3-way'!M144</f>
        <v>3.6524931123567694E-2</v>
      </c>
      <c r="R144" s="11">
        <f t="shared" si="49"/>
        <v>0</v>
      </c>
      <c r="S144" s="11">
        <f t="shared" si="50"/>
        <v>-1.1371601587104649</v>
      </c>
      <c r="T144" s="11">
        <f t="shared" si="51"/>
        <v>-0.19522062810480087</v>
      </c>
      <c r="U144" s="11">
        <f>'OddsRatio_working_3-way'!S144-'OddsRatio_working_3-way'!R144^2/3</f>
        <v>-1.1371601587104649</v>
      </c>
      <c r="V144" s="11">
        <f>'OddsRatio_working_3-way'!S144*'OddsRatio_working_3-way'!R144/3-2*'OddsRatio_working_3-way'!R144^3/27-'OddsRatio_working_3-way'!T144</f>
        <v>0.19522062810480087</v>
      </c>
      <c r="W144" s="11">
        <f>'OddsRatio_working_3-way'!V144^2+4*'OddsRatio_working_3-way'!U144^3/27</f>
        <v>-0.17974069675450588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0.23337297957997347</v>
      </c>
      <c r="Y144" s="11">
        <f>IF('OddsRatio_working_3-way'!W144&gt;=0,IF('OddsRatio_working_3-way'!V144+SQRT('OddsRatio_working_3-way'!W144)&gt;0,0,PI()),ACOS('OddsRatio_working_3-way'!V144/(2*'OddsRatio_working_3-way'!X144)))</f>
        <v>1.1392687285618575</v>
      </c>
      <c r="Z144" s="11">
        <f>'OddsRatio_working_3-way'!X144^(1/3)*COS('OddsRatio_working_3-way'!Y144/3)</f>
        <v>0.57180949905970446</v>
      </c>
      <c r="AA144" s="11">
        <f>'OddsRatio_working_3-way'!X144^(1/3)*COS(('OddsRatio_working_3-way'!Y144+2*PI())/3)</f>
        <v>-0.48355459715547938</v>
      </c>
      <c r="AB144" s="11">
        <f>'OddsRatio_working_3-way'!X144^(1/3)*COS(('OddsRatio_working_3-way'!Y144+4*PI())/3)</f>
        <v>-8.8254901904225191E-2</v>
      </c>
      <c r="AC144" s="11">
        <f>'OddsRatio_working_3-way'!X144^(1/3)*SIN('OddsRatio_working_3-way'!Y144/3)</f>
        <v>0.22822638546388885</v>
      </c>
      <c r="AD144" s="11">
        <f>'OddsRatio_working_3-way'!X144^(1/3)*SIN(('OddsRatio_working_3-way'!Y144+2*PI())/3)</f>
        <v>0.38108835957901377</v>
      </c>
      <c r="AE144" s="11">
        <f>'OddsRatio_working_3-way'!X144^(1/3)*SIN(('OddsRatio_working_3-way'!Y144+4*PI())/3)</f>
        <v>-0.60931474504290251</v>
      </c>
      <c r="AF144" s="11">
        <f>-'OddsRatio_working_3-way'!U144/(3*'OddsRatio_working_3-way'!X144^(1/3))*COS(('OddsRatio_working_3-way'!Y144)/3)</f>
        <v>0.57180949905970435</v>
      </c>
      <c r="AG144" s="11">
        <f>-'OddsRatio_working_3-way'!U144/(3*'OddsRatio_working_3-way'!X144^(1/3))*COS(('OddsRatio_working_3-way'!Y144+2*PI())/3)</f>
        <v>-0.48355459715547933</v>
      </c>
      <c r="AH144" s="11">
        <f>-'OddsRatio_working_3-way'!U144/(3*'OddsRatio_working_3-way'!X144^(1/3))*COS(('OddsRatio_working_3-way'!Y144+4*PI())/3)</f>
        <v>-8.8254901904225178E-2</v>
      </c>
      <c r="AI144" s="11">
        <f>'OddsRatio_working_3-way'!U144/(3*'OddsRatio_working_3-way'!X144^(1/3))*SIN(('OddsRatio_working_3-way'!Y144)/3)</f>
        <v>-0.22822638546388882</v>
      </c>
      <c r="AJ144" s="11">
        <f>'OddsRatio_working_3-way'!U144/(3*'OddsRatio_working_3-way'!X144^(1/3))*SIN(('OddsRatio_working_3-way'!Y144+2*PI())/3)</f>
        <v>-0.38108835957901371</v>
      </c>
      <c r="AK144" s="11">
        <f>'OddsRatio_working_3-way'!U144/(3*'OddsRatio_working_3-way'!X144^(1/3))*SIN(('OddsRatio_working_3-way'!Y144+4*PI())/3)</f>
        <v>0.60931474504290239</v>
      </c>
      <c r="AL144" s="11">
        <f>'OddsRatio_working_3-way'!Z144+'OddsRatio_working_3-way'!AF144</f>
        <v>1.1436189981194089</v>
      </c>
      <c r="AM144" s="11">
        <f>'OddsRatio_working_3-way'!AA144+'OddsRatio_working_3-way'!AG144</f>
        <v>-0.96710919431095865</v>
      </c>
      <c r="AN144" s="11">
        <f>'OddsRatio_working_3-way'!AB144+'OddsRatio_working_3-way'!AH144</f>
        <v>-0.17650980380845038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1.1436189981194089</v>
      </c>
      <c r="AS144" s="11">
        <f>IF(('OddsRatio_working_3-way'!X144=0),IF(Q144&gt;0,-Q144^(1/3),(-Q144)^(1/3)),'OddsRatio_working_3-way'!AM144-'OddsRatio_working_3-way'!R144/3)</f>
        <v>-0.96710919431095865</v>
      </c>
      <c r="AT144" s="11">
        <f>IF(('OddsRatio_working_3-way'!X144=0),IF(Q144&gt;0,-Q144^(1/3),(-Q144)^(1/3)),'OddsRatio_working_3-way'!AN144-'OddsRatio_working_3-way'!R144/3)</f>
        <v>-0.17650980380845038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1.29</v>
      </c>
      <c r="B145" s="4">
        <f>IF('True_Odds_Calculator_3-way'!B146="","",'True_Odds_Calculator_3-way'!B146)</f>
        <v>5.54</v>
      </c>
      <c r="C145" s="4">
        <f>IF('True_Odds_Calculator_3-way'!C146="","",'True_Odds_Calculator_3-way'!C146)</f>
        <v>9.36</v>
      </c>
      <c r="D145" s="9">
        <f t="shared" si="39"/>
        <v>0.74765886845703089</v>
      </c>
      <c r="E145" s="9">
        <f t="shared" si="40"/>
        <v>0.15914059395884111</v>
      </c>
      <c r="F145" s="9">
        <f t="shared" si="41"/>
        <v>9.3200537584127788E-2</v>
      </c>
      <c r="G145" s="9">
        <f t="shared" si="42"/>
        <v>1.1638219910405541</v>
      </c>
      <c r="H145" s="9">
        <f t="shared" si="43"/>
        <v>1.3375083774017609</v>
      </c>
      <c r="I145" s="9">
        <f t="shared" si="44"/>
        <v>6.2837518393241147</v>
      </c>
      <c r="J145" s="9">
        <f t="shared" si="45"/>
        <v>10.729551845099031</v>
      </c>
      <c r="K145" s="11">
        <f t="shared" si="46"/>
        <v>0.77519379844961234</v>
      </c>
      <c r="L145" s="11">
        <f t="shared" si="47"/>
        <v>0.18050541516245489</v>
      </c>
      <c r="M145" s="11">
        <f t="shared" si="48"/>
        <v>0.10683760683760685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-0.16454504335454712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0.19718300089385643</v>
      </c>
      <c r="Q145" s="11">
        <f>2*'OddsRatio_working_3-way'!K145*'OddsRatio_working_3-way'!L145*'OddsRatio_working_3-way'!M145</f>
        <v>2.9898862910364886E-2</v>
      </c>
      <c r="R145" s="11">
        <f t="shared" si="49"/>
        <v>0</v>
      </c>
      <c r="S145" s="11">
        <f t="shared" si="50"/>
        <v>-1.1983527238130409</v>
      </c>
      <c r="T145" s="11">
        <f t="shared" si="51"/>
        <v>-0.18170625076770899</v>
      </c>
      <c r="U145" s="11">
        <f>'OddsRatio_working_3-way'!S145-'OddsRatio_working_3-way'!R145^2/3</f>
        <v>-1.1983527238130409</v>
      </c>
      <c r="V145" s="11">
        <f>'OddsRatio_working_3-way'!S145*'OddsRatio_working_3-way'!R145/3-2*'OddsRatio_working_3-way'!R145^3/27-'OddsRatio_working_3-way'!T145</f>
        <v>0.18170625076770899</v>
      </c>
      <c r="W145" s="11">
        <f>'OddsRatio_working_3-way'!V145^2+4*'OddsRatio_working_3-way'!U145^3/27</f>
        <v>-0.22193002822012495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0.25246147715452671</v>
      </c>
      <c r="Y145" s="11">
        <f>IF('OddsRatio_working_3-way'!W145&gt;=0,IF('OddsRatio_working_3-way'!V145+SQRT('OddsRatio_working_3-way'!W145)&gt;0,0,PI()),ACOS('OddsRatio_working_3-way'!V145/(2*'OddsRatio_working_3-way'!X145)))</f>
        <v>1.2026685635609191</v>
      </c>
      <c r="Z145" s="11">
        <f>'OddsRatio_working_3-way'!X145^(1/3)*COS('OddsRatio_working_3-way'!Y145/3)</f>
        <v>0.58191099552027703</v>
      </c>
      <c r="AA145" s="11">
        <f>'OddsRatio_working_3-way'!X145^(1/3)*COS(('OddsRatio_working_3-way'!Y145+2*PI())/3)</f>
        <v>-0.50455061924635192</v>
      </c>
      <c r="AB145" s="11">
        <f>'OddsRatio_working_3-way'!X145^(1/3)*COS(('OddsRatio_working_3-way'!Y145+4*PI())/3)</f>
        <v>-7.736037627392485E-2</v>
      </c>
      <c r="AC145" s="11">
        <f>'OddsRatio_working_3-way'!X145^(1/3)*SIN('OddsRatio_working_3-way'!Y145/3)</f>
        <v>0.24663840177531232</v>
      </c>
      <c r="AD145" s="11">
        <f>'OddsRatio_working_3-way'!X145^(1/3)*SIN(('OddsRatio_working_3-way'!Y145+2*PI())/3)</f>
        <v>0.38063050397439663</v>
      </c>
      <c r="AE145" s="11">
        <f>'OddsRatio_working_3-way'!X145^(1/3)*SIN(('OddsRatio_working_3-way'!Y145+4*PI())/3)</f>
        <v>-0.62726890574970884</v>
      </c>
      <c r="AF145" s="11">
        <f>-'OddsRatio_working_3-way'!U145/(3*'OddsRatio_working_3-way'!X145^(1/3))*COS(('OddsRatio_working_3-way'!Y145)/3)</f>
        <v>0.58191099552027703</v>
      </c>
      <c r="AG145" s="11">
        <f>-'OddsRatio_working_3-way'!U145/(3*'OddsRatio_working_3-way'!X145^(1/3))*COS(('OddsRatio_working_3-way'!Y145+2*PI())/3)</f>
        <v>-0.50455061924635192</v>
      </c>
      <c r="AH145" s="11">
        <f>-'OddsRatio_working_3-way'!U145/(3*'OddsRatio_working_3-way'!X145^(1/3))*COS(('OddsRatio_working_3-way'!Y145+4*PI())/3)</f>
        <v>-7.736037627392485E-2</v>
      </c>
      <c r="AI145" s="11">
        <f>'OddsRatio_working_3-way'!U145/(3*'OddsRatio_working_3-way'!X145^(1/3))*SIN(('OddsRatio_working_3-way'!Y145)/3)</f>
        <v>-0.24663840177531232</v>
      </c>
      <c r="AJ145" s="11">
        <f>'OddsRatio_working_3-way'!U145/(3*'OddsRatio_working_3-way'!X145^(1/3))*SIN(('OddsRatio_working_3-way'!Y145+2*PI())/3)</f>
        <v>-0.38063050397439663</v>
      </c>
      <c r="AK145" s="11">
        <f>'OddsRatio_working_3-way'!U145/(3*'OddsRatio_working_3-way'!X145^(1/3))*SIN(('OddsRatio_working_3-way'!Y145+4*PI())/3)</f>
        <v>0.62726890574970884</v>
      </c>
      <c r="AL145" s="11">
        <f>'OddsRatio_working_3-way'!Z145+'OddsRatio_working_3-way'!AF145</f>
        <v>1.1638219910405541</v>
      </c>
      <c r="AM145" s="11">
        <f>'OddsRatio_working_3-way'!AA145+'OddsRatio_working_3-way'!AG145</f>
        <v>-1.0091012384927038</v>
      </c>
      <c r="AN145" s="11">
        <f>'OddsRatio_working_3-way'!AB145+'OddsRatio_working_3-way'!AH145</f>
        <v>-0.1547207525478497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1.1638219910405541</v>
      </c>
      <c r="AS145" s="11">
        <f>IF(('OddsRatio_working_3-way'!X145=0),IF(Q145&gt;0,-Q145^(1/3),(-Q145)^(1/3)),'OddsRatio_working_3-way'!AM145-'OddsRatio_working_3-way'!R145/3)</f>
        <v>-1.0091012384927038</v>
      </c>
      <c r="AT145" s="11">
        <f>IF(('OddsRatio_working_3-way'!X145=0),IF(Q145&gt;0,-Q145^(1/3),(-Q145)^(1/3)),'OddsRatio_working_3-way'!AN145-'OddsRatio_working_3-way'!R145/3)</f>
        <v>-0.1547207525478497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1.75</v>
      </c>
      <c r="B146" s="4">
        <f>IF('True_Odds_Calculator_3-way'!B147="","",'True_Odds_Calculator_3-way'!B147)</f>
        <v>3.84</v>
      </c>
      <c r="C146" s="4">
        <f>IF('True_Odds_Calculator_3-way'!C147="","",'True_Odds_Calculator_3-way'!C147)</f>
        <v>4.3899999999999997</v>
      </c>
      <c r="D146" s="9">
        <f t="shared" si="39"/>
        <v>0.54716228209477558</v>
      </c>
      <c r="E146" s="9">
        <f t="shared" si="40"/>
        <v>0.24190300259340261</v>
      </c>
      <c r="F146" s="9">
        <f t="shared" si="41"/>
        <v>0.21093471531182192</v>
      </c>
      <c r="G146" s="9">
        <f t="shared" si="42"/>
        <v>1.1034818071927144</v>
      </c>
      <c r="H146" s="9">
        <f t="shared" si="43"/>
        <v>1.8276113553945355</v>
      </c>
      <c r="I146" s="9">
        <f t="shared" si="44"/>
        <v>4.1338883324273086</v>
      </c>
      <c r="J146" s="9">
        <f t="shared" si="45"/>
        <v>4.7408033263833014</v>
      </c>
      <c r="K146" s="11">
        <f t="shared" si="46"/>
        <v>0.5714285714285714</v>
      </c>
      <c r="L146" s="11">
        <f t="shared" si="47"/>
        <v>0.26041666666666669</v>
      </c>
      <c r="M146" s="11">
        <f t="shared" si="48"/>
        <v>0.22779043280182235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-0.24476285388870811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0.23660375311855952</v>
      </c>
      <c r="Q146" s="11">
        <f>2*'OddsRatio_working_3-way'!K146*'OddsRatio_working_3-way'!L146*'OddsRatio_working_3-way'!M146</f>
        <v>6.7794771667209028E-2</v>
      </c>
      <c r="R146" s="11">
        <f t="shared" si="49"/>
        <v>0</v>
      </c>
      <c r="S146" s="11">
        <f t="shared" si="50"/>
        <v>-0.96666528175938626</v>
      </c>
      <c r="T146" s="11">
        <f t="shared" si="51"/>
        <v>-0.2769814560915147</v>
      </c>
      <c r="U146" s="11">
        <f>'OddsRatio_working_3-way'!S146-'OddsRatio_working_3-way'!R146^2/3</f>
        <v>-0.96666528175938626</v>
      </c>
      <c r="V146" s="11">
        <f>'OddsRatio_working_3-way'!S146*'OddsRatio_working_3-way'!R146/3-2*'OddsRatio_working_3-way'!R146^3/27-'OddsRatio_working_3-way'!T146</f>
        <v>0.2769814560915147</v>
      </c>
      <c r="W146" s="11">
        <f>'OddsRatio_working_3-way'!V146^2+4*'OddsRatio_working_3-way'!U146^3/27</f>
        <v>-5.7102371343663694E-2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0.18290783086177542</v>
      </c>
      <c r="Y146" s="11">
        <f>IF('OddsRatio_working_3-way'!W146&gt;=0,IF('OddsRatio_working_3-way'!V146+SQRT('OddsRatio_working_3-way'!W146)&gt;0,0,PI()),ACOS('OddsRatio_working_3-way'!V146/(2*'OddsRatio_working_3-way'!X146)))</f>
        <v>0.71183990034231759</v>
      </c>
      <c r="Z146" s="11">
        <f>'OddsRatio_working_3-way'!X146^(1/3)*COS('OddsRatio_working_3-way'!Y146/3)</f>
        <v>0.5517409035963573</v>
      </c>
      <c r="AA146" s="11">
        <f>'OddsRatio_working_3-way'!X146^(1/3)*COS(('OddsRatio_working_3-way'!Y146+2*PI())/3)</f>
        <v>-0.39142477631203243</v>
      </c>
      <c r="AB146" s="11">
        <f>'OddsRatio_working_3-way'!X146^(1/3)*COS(('OddsRatio_working_3-way'!Y146+4*PI())/3)</f>
        <v>-0.16031612728432498</v>
      </c>
      <c r="AC146" s="11">
        <f>'OddsRatio_working_3-way'!X146^(1/3)*SIN('OddsRatio_working_3-way'!Y146/3)</f>
        <v>0.13343064072819766</v>
      </c>
      <c r="AD146" s="11">
        <f>'OddsRatio_working_3-way'!X146^(1/3)*SIN(('OddsRatio_working_3-way'!Y146+2*PI())/3)</f>
        <v>0.41110631845732748</v>
      </c>
      <c r="AE146" s="11">
        <f>'OddsRatio_working_3-way'!X146^(1/3)*SIN(('OddsRatio_working_3-way'!Y146+4*PI())/3)</f>
        <v>-0.54453695918552514</v>
      </c>
      <c r="AF146" s="11">
        <f>-'OddsRatio_working_3-way'!U146/(3*'OddsRatio_working_3-way'!X146^(1/3))*COS(('OddsRatio_working_3-way'!Y146)/3)</f>
        <v>0.55174090359635719</v>
      </c>
      <c r="AG146" s="11">
        <f>-'OddsRatio_working_3-way'!U146/(3*'OddsRatio_working_3-way'!X146^(1/3))*COS(('OddsRatio_working_3-way'!Y146+2*PI())/3)</f>
        <v>-0.39142477631203232</v>
      </c>
      <c r="AH146" s="11">
        <f>-'OddsRatio_working_3-way'!U146/(3*'OddsRatio_working_3-way'!X146^(1/3))*COS(('OddsRatio_working_3-way'!Y146+4*PI())/3)</f>
        <v>-0.16031612728432496</v>
      </c>
      <c r="AI146" s="11">
        <f>'OddsRatio_working_3-way'!U146/(3*'OddsRatio_working_3-way'!X146^(1/3))*SIN(('OddsRatio_working_3-way'!Y146)/3)</f>
        <v>-0.13343064072819763</v>
      </c>
      <c r="AJ146" s="11">
        <f>'OddsRatio_working_3-way'!U146/(3*'OddsRatio_working_3-way'!X146^(1/3))*SIN(('OddsRatio_working_3-way'!Y146+2*PI())/3)</f>
        <v>-0.41110631845732742</v>
      </c>
      <c r="AK146" s="11">
        <f>'OddsRatio_working_3-way'!U146/(3*'OddsRatio_working_3-way'!X146^(1/3))*SIN(('OddsRatio_working_3-way'!Y146+4*PI())/3)</f>
        <v>0.54453695918552503</v>
      </c>
      <c r="AL146" s="11">
        <f>'OddsRatio_working_3-way'!Z146+'OddsRatio_working_3-way'!AF146</f>
        <v>1.1034818071927144</v>
      </c>
      <c r="AM146" s="11">
        <f>'OddsRatio_working_3-way'!AA146+'OddsRatio_working_3-way'!AG146</f>
        <v>-0.78284955262406475</v>
      </c>
      <c r="AN146" s="11">
        <f>'OddsRatio_working_3-way'!AB146+'OddsRatio_working_3-way'!AH146</f>
        <v>-0.32063225456864997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1.1034818071927144</v>
      </c>
      <c r="AS146" s="11">
        <f>IF(('OddsRatio_working_3-way'!X146=0),IF(Q146&gt;0,-Q146^(1/3),(-Q146)^(1/3)),'OddsRatio_working_3-way'!AM146-'OddsRatio_working_3-way'!R146/3)</f>
        <v>-0.78284955262406475</v>
      </c>
      <c r="AT146" s="11">
        <f>IF(('OddsRatio_working_3-way'!X146=0),IF(Q146&gt;0,-Q146^(1/3),(-Q146)^(1/3)),'OddsRatio_working_3-way'!AN146-'OddsRatio_working_3-way'!R146/3)</f>
        <v>-0.32063225456864997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1.43</v>
      </c>
      <c r="B147" s="4">
        <f>IF('True_Odds_Calculator_3-way'!B148="","",'True_Odds_Calculator_3-way'!B148)</f>
        <v>5.03</v>
      </c>
      <c r="C147" s="4">
        <f>IF('True_Odds_Calculator_3-way'!C148="","",'True_Odds_Calculator_3-way'!C148)</f>
        <v>7.84</v>
      </c>
      <c r="D147" s="9">
        <f t="shared" si="39"/>
        <v>0.68790066153135643</v>
      </c>
      <c r="E147" s="9">
        <f t="shared" si="40"/>
        <v>0.1903999445778754</v>
      </c>
      <c r="F147" s="9">
        <f t="shared" si="41"/>
        <v>0.12169939389076823</v>
      </c>
      <c r="G147" s="9">
        <f t="shared" si="42"/>
        <v>1.0551122504048833</v>
      </c>
      <c r="H147" s="9">
        <f t="shared" si="43"/>
        <v>1.4536982676740997</v>
      </c>
      <c r="I147" s="9">
        <f t="shared" si="44"/>
        <v>5.2521023691316806</v>
      </c>
      <c r="J147" s="9">
        <f t="shared" si="45"/>
        <v>8.2169677927694025</v>
      </c>
      <c r="K147" s="11">
        <f t="shared" si="46"/>
        <v>0.69930069930069938</v>
      </c>
      <c r="L147" s="11">
        <f t="shared" si="47"/>
        <v>0.19880715705765406</v>
      </c>
      <c r="M147" s="11">
        <f t="shared" si="48"/>
        <v>0.12755102040816327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-0.21018877458809293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0.20038183912083371</v>
      </c>
      <c r="Q147" s="11">
        <f>2*'OddsRatio_working_3-way'!K147*'OddsRatio_working_3-way'!L147*'OddsRatio_working_3-way'!M147</f>
        <v>3.546581223377588E-2</v>
      </c>
      <c r="R147" s="11">
        <f t="shared" si="49"/>
        <v>0</v>
      </c>
      <c r="S147" s="11">
        <f t="shared" si="50"/>
        <v>-0.95334224919252764</v>
      </c>
      <c r="T147" s="11">
        <f t="shared" si="51"/>
        <v>-0.1687331414500049</v>
      </c>
      <c r="U147" s="11">
        <f>'OddsRatio_working_3-way'!S147-'OddsRatio_working_3-way'!R147^2/3</f>
        <v>-0.95334224919252764</v>
      </c>
      <c r="V147" s="11">
        <f>'OddsRatio_working_3-way'!S147*'OddsRatio_working_3-way'!R147/3-2*'OddsRatio_working_3-way'!R147^3/27-'OddsRatio_working_3-way'!T147</f>
        <v>0.1687331414500049</v>
      </c>
      <c r="W147" s="11">
        <f>'OddsRatio_working_3-way'!V147^2+4*'OddsRatio_working_3-way'!U147^3/27</f>
        <v>-9.9892980801352144E-2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0.17913950836215578</v>
      </c>
      <c r="Y147" s="11">
        <f>IF('OddsRatio_working_3-way'!W147&gt;=0,IF('OddsRatio_working_3-way'!V147+SQRT('OddsRatio_working_3-way'!W147)&gt;0,0,PI()),ACOS('OddsRatio_working_3-way'!V147/(2*'OddsRatio_working_3-way'!X147)))</f>
        <v>1.0804237714587073</v>
      </c>
      <c r="Z147" s="11">
        <f>'OddsRatio_working_3-way'!X147^(1/3)*COS('OddsRatio_working_3-way'!Y147/3)</f>
        <v>0.52755612520244166</v>
      </c>
      <c r="AA147" s="11">
        <f>'OddsRatio_working_3-way'!X147^(1/3)*COS(('OddsRatio_working_3-way'!Y147+2*PI())/3)</f>
        <v>-0.43582155526854366</v>
      </c>
      <c r="AB147" s="11">
        <f>'OddsRatio_working_3-way'!X147^(1/3)*COS(('OddsRatio_working_3-way'!Y147+4*PI())/3)</f>
        <v>-9.1734569933897961E-2</v>
      </c>
      <c r="AC147" s="11">
        <f>'OddsRatio_working_3-way'!X147^(1/3)*SIN('OddsRatio_working_3-way'!Y147/3)</f>
        <v>0.19865871360760445</v>
      </c>
      <c r="AD147" s="11">
        <f>'OddsRatio_working_3-way'!X147^(1/3)*SIN(('OddsRatio_working_3-way'!Y147+2*PI())/3)</f>
        <v>0.35754764954359625</v>
      </c>
      <c r="AE147" s="11">
        <f>'OddsRatio_working_3-way'!X147^(1/3)*SIN(('OddsRatio_working_3-way'!Y147+4*PI())/3)</f>
        <v>-0.55620636315120064</v>
      </c>
      <c r="AF147" s="11">
        <f>-'OddsRatio_working_3-way'!U147/(3*'OddsRatio_working_3-way'!X147^(1/3))*COS(('OddsRatio_working_3-way'!Y147)/3)</f>
        <v>0.52755612520244166</v>
      </c>
      <c r="AG147" s="11">
        <f>-'OddsRatio_working_3-way'!U147/(3*'OddsRatio_working_3-way'!X147^(1/3))*COS(('OddsRatio_working_3-way'!Y147+2*PI())/3)</f>
        <v>-0.43582155526854366</v>
      </c>
      <c r="AH147" s="11">
        <f>-'OddsRatio_working_3-way'!U147/(3*'OddsRatio_working_3-way'!X147^(1/3))*COS(('OddsRatio_working_3-way'!Y147+4*PI())/3)</f>
        <v>-9.1734569933897961E-2</v>
      </c>
      <c r="AI147" s="11">
        <f>'OddsRatio_working_3-way'!U147/(3*'OddsRatio_working_3-way'!X147^(1/3))*SIN(('OddsRatio_working_3-way'!Y147)/3)</f>
        <v>-0.19865871360760445</v>
      </c>
      <c r="AJ147" s="11">
        <f>'OddsRatio_working_3-way'!U147/(3*'OddsRatio_working_3-way'!X147^(1/3))*SIN(('OddsRatio_working_3-way'!Y147+2*PI())/3)</f>
        <v>-0.35754764954359625</v>
      </c>
      <c r="AK147" s="11">
        <f>'OddsRatio_working_3-way'!U147/(3*'OddsRatio_working_3-way'!X147^(1/3))*SIN(('OddsRatio_working_3-way'!Y147+4*PI())/3)</f>
        <v>0.55620636315120064</v>
      </c>
      <c r="AL147" s="11">
        <f>'OddsRatio_working_3-way'!Z147+'OddsRatio_working_3-way'!AF147</f>
        <v>1.0551122504048833</v>
      </c>
      <c r="AM147" s="11">
        <f>'OddsRatio_working_3-way'!AA147+'OddsRatio_working_3-way'!AG147</f>
        <v>-0.87164311053708732</v>
      </c>
      <c r="AN147" s="11">
        <f>'OddsRatio_working_3-way'!AB147+'OddsRatio_working_3-way'!AH147</f>
        <v>-0.18346913986779592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1.0551122504048833</v>
      </c>
      <c r="AS147" s="11">
        <f>IF(('OddsRatio_working_3-way'!X147=0),IF(Q147&gt;0,-Q147^(1/3),(-Q147)^(1/3)),'OddsRatio_working_3-way'!AM147-'OddsRatio_working_3-way'!R147/3)</f>
        <v>-0.87164311053708732</v>
      </c>
      <c r="AT147" s="11">
        <f>IF(('OddsRatio_working_3-way'!X147=0),IF(Q147&gt;0,-Q147^(1/3),(-Q147)^(1/3)),'OddsRatio_working_3-way'!AN147-'OddsRatio_working_3-way'!R147/3)</f>
        <v>-0.18346913986779592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2.04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3.67</v>
      </c>
      <c r="D148" s="9">
        <f t="shared" si="39"/>
        <v>0.48114513929766334</v>
      </c>
      <c r="E148" s="9">
        <f t="shared" si="40"/>
        <v>0.25349871927692424</v>
      </c>
      <c r="F148" s="9">
        <f t="shared" si="41"/>
        <v>0.26535614142541253</v>
      </c>
      <c r="G148" s="9">
        <f t="shared" si="42"/>
        <v>1.0368989807311151</v>
      </c>
      <c r="H148" s="9">
        <f t="shared" si="43"/>
        <v>2.0783749399603599</v>
      </c>
      <c r="I148" s="9">
        <f t="shared" si="44"/>
        <v>3.944793105276367</v>
      </c>
      <c r="J148" s="9">
        <f t="shared" si="45"/>
        <v>3.7685202785520771</v>
      </c>
      <c r="K148" s="11">
        <f t="shared" si="46"/>
        <v>0.49019607843137253</v>
      </c>
      <c r="L148" s="11">
        <f t="shared" si="47"/>
        <v>0.26041666666666669</v>
      </c>
      <c r="M148" s="11">
        <f t="shared" si="48"/>
        <v>0.27247956403269757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-0.27430611209061295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0.22783153906430875</v>
      </c>
      <c r="Q148" s="11">
        <f>2*'OddsRatio_working_3-way'!K148*'OddsRatio_working_3-way'!L148*'OddsRatio_working_3-way'!M148</f>
        <v>6.9566882157040835E-2</v>
      </c>
      <c r="R148" s="11">
        <f t="shared" si="49"/>
        <v>0</v>
      </c>
      <c r="S148" s="11">
        <f t="shared" si="50"/>
        <v>-0.83057405220722169</v>
      </c>
      <c r="T148" s="11">
        <f t="shared" si="51"/>
        <v>-0.25361039762052567</v>
      </c>
      <c r="U148" s="11">
        <f>'OddsRatio_working_3-way'!S148-'OddsRatio_working_3-way'!R148^2/3</f>
        <v>-0.83057405220722169</v>
      </c>
      <c r="V148" s="11">
        <f>'OddsRatio_working_3-way'!S148*'OddsRatio_working_3-way'!R148/3-2*'OddsRatio_working_3-way'!R148^3/27-'OddsRatio_working_3-way'!T148</f>
        <v>0.25361039762052567</v>
      </c>
      <c r="W148" s="11">
        <f>'OddsRatio_working_3-way'!V148^2+4*'OddsRatio_working_3-way'!U148^3/27</f>
        <v>-2.0566835023250449E-2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0.14567521134744543</v>
      </c>
      <c r="Y148" s="11">
        <f>IF('OddsRatio_working_3-way'!W148&gt;=0,IF('OddsRatio_working_3-way'!V148+SQRT('OddsRatio_working_3-way'!W148)&gt;0,0,PI()),ACOS('OddsRatio_working_3-way'!V148/(2*'OddsRatio_working_3-way'!X148)))</f>
        <v>0.51464975204545316</v>
      </c>
      <c r="Z148" s="11">
        <f>'OddsRatio_working_3-way'!X148^(1/3)*COS('OddsRatio_working_3-way'!Y148/3)</f>
        <v>0.51844949036555754</v>
      </c>
      <c r="AA148" s="11">
        <f>'OddsRatio_working_3-way'!X148^(1/3)*COS(('OddsRatio_working_3-way'!Y148+2*PI())/3)</f>
        <v>-0.33701361010942266</v>
      </c>
      <c r="AB148" s="11">
        <f>'OddsRatio_working_3-way'!X148^(1/3)*COS(('OddsRatio_working_3-way'!Y148+4*PI())/3)</f>
        <v>-0.18143588025613483</v>
      </c>
      <c r="AC148" s="11">
        <f>'OddsRatio_working_3-way'!X148^(1/3)*SIN('OddsRatio_working_3-way'!Y148/3)</f>
        <v>8.9822844210706618E-2</v>
      </c>
      <c r="AD148" s="11">
        <f>'OddsRatio_working_3-way'!X148^(1/3)*SIN(('OddsRatio_working_3-way'!Y148+2*PI())/3)</f>
        <v>0.40407900713031519</v>
      </c>
      <c r="AE148" s="11">
        <f>'OddsRatio_working_3-way'!X148^(1/3)*SIN(('OddsRatio_working_3-way'!Y148+4*PI())/3)</f>
        <v>-0.49390185134102177</v>
      </c>
      <c r="AF148" s="11">
        <f>-'OddsRatio_working_3-way'!U148/(3*'OddsRatio_working_3-way'!X148^(1/3))*COS(('OddsRatio_working_3-way'!Y148)/3)</f>
        <v>0.51844949036555754</v>
      </c>
      <c r="AG148" s="11">
        <f>-'OddsRatio_working_3-way'!U148/(3*'OddsRatio_working_3-way'!X148^(1/3))*COS(('OddsRatio_working_3-way'!Y148+2*PI())/3)</f>
        <v>-0.33701361010942266</v>
      </c>
      <c r="AH148" s="11">
        <f>-'OddsRatio_working_3-way'!U148/(3*'OddsRatio_working_3-way'!X148^(1/3))*COS(('OddsRatio_working_3-way'!Y148+4*PI())/3)</f>
        <v>-0.18143588025613483</v>
      </c>
      <c r="AI148" s="11">
        <f>'OddsRatio_working_3-way'!U148/(3*'OddsRatio_working_3-way'!X148^(1/3))*SIN(('OddsRatio_working_3-way'!Y148)/3)</f>
        <v>-8.9822844210706618E-2</v>
      </c>
      <c r="AJ148" s="11">
        <f>'OddsRatio_working_3-way'!U148/(3*'OddsRatio_working_3-way'!X148^(1/3))*SIN(('OddsRatio_working_3-way'!Y148+2*PI())/3)</f>
        <v>-0.40407900713031519</v>
      </c>
      <c r="AK148" s="11">
        <f>'OddsRatio_working_3-way'!U148/(3*'OddsRatio_working_3-way'!X148^(1/3))*SIN(('OddsRatio_working_3-way'!Y148+4*PI())/3)</f>
        <v>0.49390185134102177</v>
      </c>
      <c r="AL148" s="11">
        <f>'OddsRatio_working_3-way'!Z148+'OddsRatio_working_3-way'!AF148</f>
        <v>1.0368989807311151</v>
      </c>
      <c r="AM148" s="11">
        <f>'OddsRatio_working_3-way'!AA148+'OddsRatio_working_3-way'!AG148</f>
        <v>-0.67402722021884531</v>
      </c>
      <c r="AN148" s="11">
        <f>'OddsRatio_working_3-way'!AB148+'OddsRatio_working_3-way'!AH148</f>
        <v>-0.36287176051226966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1.0368989807311151</v>
      </c>
      <c r="AS148" s="11">
        <f>IF(('OddsRatio_working_3-way'!X148=0),IF(Q148&gt;0,-Q148^(1/3),(-Q148)^(1/3)),'OddsRatio_working_3-way'!AM148-'OddsRatio_working_3-way'!R148/3)</f>
        <v>-0.67402722021884531</v>
      </c>
      <c r="AT148" s="11">
        <f>IF(('OddsRatio_working_3-way'!X148=0),IF(Q148&gt;0,-Q148^(1/3),(-Q148)^(1/3)),'OddsRatio_working_3-way'!AN148-'OddsRatio_working_3-way'!R148/3)</f>
        <v>-0.36287176051226966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1.88</v>
      </c>
      <c r="B149" s="4">
        <f>IF('True_Odds_Calculator_3-way'!B150="","",'True_Odds_Calculator_3-way'!B150)</f>
        <v>3.73</v>
      </c>
      <c r="C149" s="4">
        <f>IF('True_Odds_Calculator_3-way'!C150="","",'True_Odds_Calculator_3-way'!C150)</f>
        <v>4.43</v>
      </c>
      <c r="D149" s="9">
        <f t="shared" si="39"/>
        <v>0.52150272327646197</v>
      </c>
      <c r="E149" s="9">
        <f t="shared" si="40"/>
        <v>0.25998028935685896</v>
      </c>
      <c r="F149" s="9">
        <f t="shared" si="41"/>
        <v>0.21851698736667927</v>
      </c>
      <c r="G149" s="9">
        <f t="shared" si="42"/>
        <v>1.0426540094583603</v>
      </c>
      <c r="H149" s="9">
        <f t="shared" si="43"/>
        <v>1.9175355283233571</v>
      </c>
      <c r="I149" s="9">
        <f t="shared" si="44"/>
        <v>3.8464454458213231</v>
      </c>
      <c r="J149" s="9">
        <f t="shared" si="45"/>
        <v>4.576303252442175</v>
      </c>
      <c r="K149" s="11">
        <f t="shared" si="46"/>
        <v>0.53191489361702127</v>
      </c>
      <c r="L149" s="11">
        <f t="shared" si="47"/>
        <v>0.26809651474530832</v>
      </c>
      <c r="M149" s="11">
        <f t="shared" si="48"/>
        <v>0.22573363431151244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-0.26525833051879866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0.22662209593763155</v>
      </c>
      <c r="Q149" s="11">
        <f>2*'OddsRatio_working_3-way'!K149*'OddsRatio_working_3-way'!L149*'OddsRatio_working_3-way'!M149</f>
        <v>6.4381277255008973E-2</v>
      </c>
      <c r="R149" s="11">
        <f t="shared" si="49"/>
        <v>0</v>
      </c>
      <c r="S149" s="11">
        <f t="shared" si="50"/>
        <v>-0.85434487766849232</v>
      </c>
      <c r="T149" s="11">
        <f t="shared" si="51"/>
        <v>-0.24271161297400354</v>
      </c>
      <c r="U149" s="11">
        <f>'OddsRatio_working_3-way'!S149-'OddsRatio_working_3-way'!R149^2/3</f>
        <v>-0.85434487766849232</v>
      </c>
      <c r="V149" s="11">
        <f>'OddsRatio_working_3-way'!S149*'OddsRatio_working_3-way'!R149/3-2*'OddsRatio_working_3-way'!R149^3/27-'OddsRatio_working_3-way'!T149</f>
        <v>0.24271161297400354</v>
      </c>
      <c r="W149" s="11">
        <f>'OddsRatio_working_3-way'!V149^2+4*'OddsRatio_working_3-way'!U149^3/27</f>
        <v>-3.347488673079832E-2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0.15197352878317394</v>
      </c>
      <c r="Y149" s="11">
        <f>IF('OddsRatio_working_3-way'!W149&gt;=0,IF('OddsRatio_working_3-way'!V149+SQRT('OddsRatio_working_3-way'!W149)&gt;0,0,PI()),ACOS('OddsRatio_working_3-way'!V149/(2*'OddsRatio_working_3-way'!X149)))</f>
        <v>0.64594291899667866</v>
      </c>
      <c r="Z149" s="11">
        <f>'OddsRatio_working_3-way'!X149^(1/3)*COS('OddsRatio_working_3-way'!Y149/3)</f>
        <v>0.52132700472918014</v>
      </c>
      <c r="AA149" s="11">
        <f>'OddsRatio_working_3-way'!X149^(1/3)*COS(('OddsRatio_working_3-way'!Y149+2*PI())/3)</f>
        <v>-0.35940475525414539</v>
      </c>
      <c r="AB149" s="11">
        <f>'OddsRatio_working_3-way'!X149^(1/3)*COS(('OddsRatio_working_3-way'!Y149+4*PI())/3)</f>
        <v>-0.16192224947503489</v>
      </c>
      <c r="AC149" s="11">
        <f>'OddsRatio_working_3-way'!X149^(1/3)*SIN('OddsRatio_working_3-way'!Y149/3)</f>
        <v>0.11401657787181131</v>
      </c>
      <c r="AD149" s="11">
        <f>'OddsRatio_working_3-way'!X149^(1/3)*SIN(('OddsRatio_working_3-way'!Y149+2*PI())/3)</f>
        <v>0.39447414083841453</v>
      </c>
      <c r="AE149" s="11">
        <f>'OddsRatio_working_3-way'!X149^(1/3)*SIN(('OddsRatio_working_3-way'!Y149+4*PI())/3)</f>
        <v>-0.50849071871022578</v>
      </c>
      <c r="AF149" s="11">
        <f>-'OddsRatio_working_3-way'!U149/(3*'OddsRatio_working_3-way'!X149^(1/3))*COS(('OddsRatio_working_3-way'!Y149)/3)</f>
        <v>0.52132700472918014</v>
      </c>
      <c r="AG149" s="11">
        <f>-'OddsRatio_working_3-way'!U149/(3*'OddsRatio_working_3-way'!X149^(1/3))*COS(('OddsRatio_working_3-way'!Y149+2*PI())/3)</f>
        <v>-0.35940475525414539</v>
      </c>
      <c r="AH149" s="11">
        <f>-'OddsRatio_working_3-way'!U149/(3*'OddsRatio_working_3-way'!X149^(1/3))*COS(('OddsRatio_working_3-way'!Y149+4*PI())/3)</f>
        <v>-0.16192224947503489</v>
      </c>
      <c r="AI149" s="11">
        <f>'OddsRatio_working_3-way'!U149/(3*'OddsRatio_working_3-way'!X149^(1/3))*SIN(('OddsRatio_working_3-way'!Y149)/3)</f>
        <v>-0.11401657787181131</v>
      </c>
      <c r="AJ149" s="11">
        <f>'OddsRatio_working_3-way'!U149/(3*'OddsRatio_working_3-way'!X149^(1/3))*SIN(('OddsRatio_working_3-way'!Y149+2*PI())/3)</f>
        <v>-0.39447414083841453</v>
      </c>
      <c r="AK149" s="11">
        <f>'OddsRatio_working_3-way'!U149/(3*'OddsRatio_working_3-way'!X149^(1/3))*SIN(('OddsRatio_working_3-way'!Y149+4*PI())/3)</f>
        <v>0.50849071871022578</v>
      </c>
      <c r="AL149" s="11">
        <f>'OddsRatio_working_3-way'!Z149+'OddsRatio_working_3-way'!AF149</f>
        <v>1.0426540094583603</v>
      </c>
      <c r="AM149" s="11">
        <f>'OddsRatio_working_3-way'!AA149+'OddsRatio_working_3-way'!AG149</f>
        <v>-0.71880951050829078</v>
      </c>
      <c r="AN149" s="11">
        <f>'OddsRatio_working_3-way'!AB149+'OddsRatio_working_3-way'!AH149</f>
        <v>-0.32384449895006978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1.0426540094583603</v>
      </c>
      <c r="AS149" s="11">
        <f>IF(('OddsRatio_working_3-way'!X149=0),IF(Q149&gt;0,-Q149^(1/3),(-Q149)^(1/3)),'OddsRatio_working_3-way'!AM149-'OddsRatio_working_3-way'!R149/3)</f>
        <v>-0.71880951050829078</v>
      </c>
      <c r="AT149" s="11">
        <f>IF(('OddsRatio_working_3-way'!X149=0),IF(Q149&gt;0,-Q149^(1/3),(-Q149)^(1/3)),'OddsRatio_working_3-way'!AN149-'OddsRatio_working_3-way'!R149/3)</f>
        <v>-0.32384449895006978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1.91</v>
      </c>
      <c r="B150" s="4">
        <f>IF('True_Odds_Calculator_3-way'!B151="","",'True_Odds_Calculator_3-way'!B151)</f>
        <v>3.61</v>
      </c>
      <c r="C150" s="4">
        <f>IF('True_Odds_Calculator_3-way'!C151="","",'True_Odds_Calculator_3-way'!C151)</f>
        <v>4.4800000000000004</v>
      </c>
      <c r="D150" s="9">
        <f t="shared" si="39"/>
        <v>0.51398012563336204</v>
      </c>
      <c r="E150" s="9">
        <f t="shared" si="40"/>
        <v>0.26938878737631661</v>
      </c>
      <c r="F150" s="9">
        <f t="shared" si="41"/>
        <v>0.21663108699032146</v>
      </c>
      <c r="G150" s="9">
        <f t="shared" si="42"/>
        <v>1.0391214511867219</v>
      </c>
      <c r="H150" s="9">
        <f t="shared" si="43"/>
        <v>1.9456005205799163</v>
      </c>
      <c r="I150" s="9">
        <f t="shared" si="44"/>
        <v>3.7121069875973438</v>
      </c>
      <c r="J150" s="9">
        <f t="shared" si="45"/>
        <v>4.6161426501297917</v>
      </c>
      <c r="K150" s="11">
        <f t="shared" si="46"/>
        <v>0.52356020942408377</v>
      </c>
      <c r="L150" s="11">
        <f t="shared" si="47"/>
        <v>0.2770083102493075</v>
      </c>
      <c r="M150" s="11">
        <f t="shared" si="48"/>
        <v>0.2232142857142857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-0.26757316790184327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0.22661020144740465</v>
      </c>
      <c r="Q150" s="11">
        <f>2*'OddsRatio_working_3-way'!K150*'OddsRatio_working_3-way'!L150*'OddsRatio_working_3-way'!M150</f>
        <v>6.4745771842115621E-2</v>
      </c>
      <c r="R150" s="11">
        <f t="shared" si="49"/>
        <v>0</v>
      </c>
      <c r="S150" s="11">
        <f t="shared" si="50"/>
        <v>-0.84690928923984821</v>
      </c>
      <c r="T150" s="11">
        <f t="shared" si="51"/>
        <v>-0.24197408263995665</v>
      </c>
      <c r="U150" s="11">
        <f>'OddsRatio_working_3-way'!S150-'OddsRatio_working_3-way'!R150^2/3</f>
        <v>-0.84690928923984821</v>
      </c>
      <c r="V150" s="11">
        <f>'OddsRatio_working_3-way'!S150*'OddsRatio_working_3-way'!R150/3-2*'OddsRatio_working_3-way'!R150^3/27-'OddsRatio_working_3-way'!T150</f>
        <v>0.24197408263995665</v>
      </c>
      <c r="W150" s="11">
        <f>'OddsRatio_working_3-way'!V150^2+4*'OddsRatio_working_3-way'!U150^3/27</f>
        <v>-3.1441167591371513E-2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0.14999385342474877</v>
      </c>
      <c r="Y150" s="11">
        <f>IF('OddsRatio_working_3-way'!W150&gt;=0,IF('OddsRatio_working_3-way'!V150+SQRT('OddsRatio_working_3-way'!W150)&gt;0,0,PI()),ACOS('OddsRatio_working_3-way'!V150/(2*'OddsRatio_working_3-way'!X150)))</f>
        <v>0.63239645892077478</v>
      </c>
      <c r="Z150" s="11">
        <f>'OddsRatio_working_3-way'!X150^(1/3)*COS('OddsRatio_working_3-way'!Y150/3)</f>
        <v>0.51956072559336097</v>
      </c>
      <c r="AA150" s="11">
        <f>'OddsRatio_working_3-way'!X150^(1/3)*COS(('OddsRatio_working_3-way'!Y150+2*PI())/3)</f>
        <v>-0.35606022375231994</v>
      </c>
      <c r="AB150" s="11">
        <f>'OddsRatio_working_3-way'!X150^(1/3)*COS(('OddsRatio_working_3-way'!Y150+4*PI())/3)</f>
        <v>-0.16350050184104106</v>
      </c>
      <c r="AC150" s="11">
        <f>'OddsRatio_working_3-way'!X150^(1/3)*SIN('OddsRatio_working_3-way'!Y150/3)</f>
        <v>0.1111744072805565</v>
      </c>
      <c r="AD150" s="11">
        <f>'OddsRatio_working_3-way'!X150^(1/3)*SIN(('OddsRatio_working_3-way'!Y150+2*PI())/3)</f>
        <v>0.3943655835322481</v>
      </c>
      <c r="AE150" s="11">
        <f>'OddsRatio_working_3-way'!X150^(1/3)*SIN(('OddsRatio_working_3-way'!Y150+4*PI())/3)</f>
        <v>-0.50553999081280454</v>
      </c>
      <c r="AF150" s="11">
        <f>-'OddsRatio_working_3-way'!U150/(3*'OddsRatio_working_3-way'!X150^(1/3))*COS(('OddsRatio_working_3-way'!Y150)/3)</f>
        <v>0.51956072559336097</v>
      </c>
      <c r="AG150" s="11">
        <f>-'OddsRatio_working_3-way'!U150/(3*'OddsRatio_working_3-way'!X150^(1/3))*COS(('OddsRatio_working_3-way'!Y150+2*PI())/3)</f>
        <v>-0.35606022375231994</v>
      </c>
      <c r="AH150" s="11">
        <f>-'OddsRatio_working_3-way'!U150/(3*'OddsRatio_working_3-way'!X150^(1/3))*COS(('OddsRatio_working_3-way'!Y150+4*PI())/3)</f>
        <v>-0.16350050184104106</v>
      </c>
      <c r="AI150" s="11">
        <f>'OddsRatio_working_3-way'!U150/(3*'OddsRatio_working_3-way'!X150^(1/3))*SIN(('OddsRatio_working_3-way'!Y150)/3)</f>
        <v>-0.1111744072805565</v>
      </c>
      <c r="AJ150" s="11">
        <f>'OddsRatio_working_3-way'!U150/(3*'OddsRatio_working_3-way'!X150^(1/3))*SIN(('OddsRatio_working_3-way'!Y150+2*PI())/3)</f>
        <v>-0.3943655835322481</v>
      </c>
      <c r="AK150" s="11">
        <f>'OddsRatio_working_3-way'!U150/(3*'OddsRatio_working_3-way'!X150^(1/3))*SIN(('OddsRatio_working_3-way'!Y150+4*PI())/3)</f>
        <v>0.50553999081280454</v>
      </c>
      <c r="AL150" s="11">
        <f>'OddsRatio_working_3-way'!Z150+'OddsRatio_working_3-way'!AF150</f>
        <v>1.0391214511867219</v>
      </c>
      <c r="AM150" s="11">
        <f>'OddsRatio_working_3-way'!AA150+'OddsRatio_working_3-way'!AG150</f>
        <v>-0.71212044750463988</v>
      </c>
      <c r="AN150" s="11">
        <f>'OddsRatio_working_3-way'!AB150+'OddsRatio_working_3-way'!AH150</f>
        <v>-0.32700100368208213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1.0391214511867219</v>
      </c>
      <c r="AS150" s="11">
        <f>IF(('OddsRatio_working_3-way'!X150=0),IF(Q150&gt;0,-Q150^(1/3),(-Q150)^(1/3)),'OddsRatio_working_3-way'!AM150-'OddsRatio_working_3-way'!R150/3)</f>
        <v>-0.71212044750463988</v>
      </c>
      <c r="AT150" s="11">
        <f>IF(('OddsRatio_working_3-way'!X150=0),IF(Q150&gt;0,-Q150^(1/3),(-Q150)^(1/3)),'OddsRatio_working_3-way'!AN150-'OddsRatio_working_3-way'!R150/3)</f>
        <v>-0.32700100368208213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3.42</v>
      </c>
      <c r="B151" s="4">
        <f>IF('True_Odds_Calculator_3-way'!B152="","",'True_Odds_Calculator_3-way'!B152)</f>
        <v>3.93</v>
      </c>
      <c r="C151" s="4">
        <f>IF('True_Odds_Calculator_3-way'!C152="","",'True_Odds_Calculator_3-way'!C152)</f>
        <v>2.1</v>
      </c>
      <c r="D151" s="9">
        <f t="shared" si="39"/>
        <v>0.28503432572620796</v>
      </c>
      <c r="E151" s="9">
        <f t="shared" si="40"/>
        <v>0.24771062959780255</v>
      </c>
      <c r="F151" s="9">
        <f t="shared" si="41"/>
        <v>0.46725504467598961</v>
      </c>
      <c r="G151" s="9">
        <f t="shared" si="42"/>
        <v>1.03650800835107</v>
      </c>
      <c r="H151" s="9">
        <f t="shared" si="43"/>
        <v>3.5083493802095895</v>
      </c>
      <c r="I151" s="9">
        <f t="shared" si="44"/>
        <v>4.0369684644686359</v>
      </c>
      <c r="J151" s="9">
        <f t="shared" si="45"/>
        <v>2.1401588091861772</v>
      </c>
      <c r="K151" s="11">
        <f t="shared" si="46"/>
        <v>0.29239766081871343</v>
      </c>
      <c r="L151" s="11">
        <f t="shared" si="47"/>
        <v>0.2544529262086514</v>
      </c>
      <c r="M151" s="11">
        <f t="shared" si="48"/>
        <v>0.47619047619047616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-0.27633616129665428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0.22851870983650813</v>
      </c>
      <c r="Q151" s="11">
        <f>2*'OddsRatio_working_3-way'!K151*'OddsRatio_working_3-way'!L151*'OddsRatio_working_3-way'!M151</f>
        <v>7.0858514677987011E-2</v>
      </c>
      <c r="R151" s="11">
        <f t="shared" si="49"/>
        <v>0</v>
      </c>
      <c r="S151" s="11">
        <f t="shared" si="50"/>
        <v>-0.82695912385924464</v>
      </c>
      <c r="T151" s="11">
        <f t="shared" si="51"/>
        <v>-0.25642143375480453</v>
      </c>
      <c r="U151" s="11">
        <f>'OddsRatio_working_3-way'!S151-'OddsRatio_working_3-way'!R151^2/3</f>
        <v>-0.82695912385924464</v>
      </c>
      <c r="V151" s="11">
        <f>'OddsRatio_working_3-way'!S151*'OddsRatio_working_3-way'!R151/3-2*'OddsRatio_working_3-way'!R151^3/27-'OddsRatio_working_3-way'!T151</f>
        <v>0.25642143375480453</v>
      </c>
      <c r="W151" s="11">
        <f>'OddsRatio_working_3-way'!V151^2+4*'OddsRatio_working_3-way'!U151^3/27</f>
        <v>-1.8029591720185298E-2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0.14472520807469488</v>
      </c>
      <c r="Y151" s="11">
        <f>IF('OddsRatio_working_3-way'!W151&gt;=0,IF('OddsRatio_working_3-way'!V151+SQRT('OddsRatio_working_3-way'!W151)&gt;0,0,PI()),ACOS('OddsRatio_working_3-way'!V151/(2*'OddsRatio_working_3-way'!X151)))</f>
        <v>0.48238575652601567</v>
      </c>
      <c r="Z151" s="11">
        <f>'OddsRatio_working_3-way'!X151^(1/3)*COS('OddsRatio_working_3-way'!Y151/3)</f>
        <v>0.51825400417553513</v>
      </c>
      <c r="AA151" s="11">
        <f>'OddsRatio_working_3-way'!X151^(1/3)*COS(('OddsRatio_working_3-way'!Y151+2*PI())/3)</f>
        <v>-0.33192378314180532</v>
      </c>
      <c r="AB151" s="11">
        <f>'OddsRatio_working_3-way'!X151^(1/3)*COS(('OddsRatio_working_3-way'!Y151+4*PI())/3)</f>
        <v>-0.1863302210337299</v>
      </c>
      <c r="AC151" s="11">
        <f>'OddsRatio_working_3-way'!X151^(1/3)*SIN('OddsRatio_working_3-way'!Y151/3)</f>
        <v>8.4058482275373991E-2</v>
      </c>
      <c r="AD151" s="11">
        <f>'OddsRatio_working_3-way'!X151^(1/3)*SIN(('OddsRatio_working_3-way'!Y151+2*PI())/3)</f>
        <v>0.40679189209133298</v>
      </c>
      <c r="AE151" s="11">
        <f>'OddsRatio_working_3-way'!X151^(1/3)*SIN(('OddsRatio_working_3-way'!Y151+4*PI())/3)</f>
        <v>-0.49085037436670687</v>
      </c>
      <c r="AF151" s="11">
        <f>-'OddsRatio_working_3-way'!U151/(3*'OddsRatio_working_3-way'!X151^(1/3))*COS(('OddsRatio_working_3-way'!Y151)/3)</f>
        <v>0.51825400417553502</v>
      </c>
      <c r="AG151" s="11">
        <f>-'OddsRatio_working_3-way'!U151/(3*'OddsRatio_working_3-way'!X151^(1/3))*COS(('OddsRatio_working_3-way'!Y151+2*PI())/3)</f>
        <v>-0.33192378314180526</v>
      </c>
      <c r="AH151" s="11">
        <f>-'OddsRatio_working_3-way'!U151/(3*'OddsRatio_working_3-way'!X151^(1/3))*COS(('OddsRatio_working_3-way'!Y151+4*PI())/3)</f>
        <v>-0.18633022103372987</v>
      </c>
      <c r="AI151" s="11">
        <f>'OddsRatio_working_3-way'!U151/(3*'OddsRatio_working_3-way'!X151^(1/3))*SIN(('OddsRatio_working_3-way'!Y151)/3)</f>
        <v>-8.4058482275373977E-2</v>
      </c>
      <c r="AJ151" s="11">
        <f>'OddsRatio_working_3-way'!U151/(3*'OddsRatio_working_3-way'!X151^(1/3))*SIN(('OddsRatio_working_3-way'!Y151+2*PI())/3)</f>
        <v>-0.40679189209133287</v>
      </c>
      <c r="AK151" s="11">
        <f>'OddsRatio_working_3-way'!U151/(3*'OddsRatio_working_3-way'!X151^(1/3))*SIN(('OddsRatio_working_3-way'!Y151+4*PI())/3)</f>
        <v>0.49085037436670675</v>
      </c>
      <c r="AL151" s="11">
        <f>'OddsRatio_working_3-way'!Z151+'OddsRatio_working_3-way'!AF151</f>
        <v>1.03650800835107</v>
      </c>
      <c r="AM151" s="11">
        <f>'OddsRatio_working_3-way'!AA151+'OddsRatio_working_3-way'!AG151</f>
        <v>-0.66384756628361052</v>
      </c>
      <c r="AN151" s="11">
        <f>'OddsRatio_working_3-way'!AB151+'OddsRatio_working_3-way'!AH151</f>
        <v>-0.37266044206745974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1.03650800835107</v>
      </c>
      <c r="AS151" s="11">
        <f>IF(('OddsRatio_working_3-way'!X151=0),IF(Q151&gt;0,-Q151^(1/3),(-Q151)^(1/3)),'OddsRatio_working_3-way'!AM151-'OddsRatio_working_3-way'!R151/3)</f>
        <v>-0.66384756628361052</v>
      </c>
      <c r="AT151" s="11">
        <f>IF(('OddsRatio_working_3-way'!X151=0),IF(Q151&gt;0,-Q151^(1/3),(-Q151)^(1/3)),'OddsRatio_working_3-way'!AN151-'OddsRatio_working_3-way'!R151/3)</f>
        <v>-0.37266044206745974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3</v>
      </c>
      <c r="B152" s="4">
        <f>IF('True_Odds_Calculator_3-way'!B153="","",'True_Odds_Calculator_3-way'!B153)</f>
        <v>3.54</v>
      </c>
      <c r="C152" s="4">
        <f>IF('True_Odds_Calculator_3-way'!C153="","",'True_Odds_Calculator_3-way'!C153)</f>
        <v>2.4700000000000002</v>
      </c>
      <c r="D152" s="9">
        <f t="shared" si="39"/>
        <v>0.32643470420131238</v>
      </c>
      <c r="E152" s="9">
        <f t="shared" si="40"/>
        <v>0.2762035924923199</v>
      </c>
      <c r="F152" s="9">
        <f t="shared" si="41"/>
        <v>0.39736170330636766</v>
      </c>
      <c r="G152" s="9">
        <f t="shared" si="42"/>
        <v>1.0316998884152033</v>
      </c>
      <c r="H152" s="9">
        <f t="shared" si="43"/>
        <v>3.0633997768304062</v>
      </c>
      <c r="I152" s="9">
        <f t="shared" si="44"/>
        <v>3.6205177165746165</v>
      </c>
      <c r="J152" s="9">
        <f t="shared" si="45"/>
        <v>2.5165988359703491</v>
      </c>
      <c r="K152" s="11">
        <f t="shared" si="46"/>
        <v>0.33333333333333331</v>
      </c>
      <c r="L152" s="11">
        <f t="shared" si="47"/>
        <v>0.2824858757062147</v>
      </c>
      <c r="M152" s="11">
        <f t="shared" si="48"/>
        <v>0.40485829959514169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-0.28468171733113745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0.22911472510045211</v>
      </c>
      <c r="Q152" s="11">
        <f>2*'OddsRatio_working_3-way'!K152*'OddsRatio_working_3-way'!L152*'OddsRatio_working_3-way'!M152</f>
        <v>7.6244500865375084E-2</v>
      </c>
      <c r="R152" s="11">
        <f t="shared" si="49"/>
        <v>0</v>
      </c>
      <c r="S152" s="11">
        <f t="shared" si="50"/>
        <v>-0.80481011302158667</v>
      </c>
      <c r="T152" s="11">
        <f t="shared" si="51"/>
        <v>-0.26782366489903053</v>
      </c>
      <c r="U152" s="11">
        <f>'OddsRatio_working_3-way'!S152-'OddsRatio_working_3-way'!R152^2/3</f>
        <v>-0.80481011302158667</v>
      </c>
      <c r="V152" s="11">
        <f>'OddsRatio_working_3-way'!S152*'OddsRatio_working_3-way'!R152/3-2*'OddsRatio_working_3-way'!R152^3/27-'OddsRatio_working_3-way'!T152</f>
        <v>0.26782366489903053</v>
      </c>
      <c r="W152" s="11">
        <f>'OddsRatio_working_3-way'!V152^2+4*'OddsRatio_working_3-way'!U152^3/27</f>
        <v>-5.4987893412970362E-3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0.13894990538072097</v>
      </c>
      <c r="Y152" s="11">
        <f>IF('OddsRatio_working_3-way'!W152&gt;=0,IF('OddsRatio_working_3-way'!V152+SQRT('OddsRatio_working_3-way'!W152)&gt;0,0,PI()),ACOS('OddsRatio_working_3-way'!V152/(2*'OddsRatio_working_3-way'!X152)))</f>
        <v>0.27010904914483702</v>
      </c>
      <c r="Z152" s="11">
        <f>'OddsRatio_working_3-way'!X152^(1/3)*COS('OddsRatio_working_3-way'!Y152/3)</f>
        <v>0.51584994420760177</v>
      </c>
      <c r="AA152" s="11">
        <f>'OddsRatio_working_3-way'!X152^(1/3)*COS(('OddsRatio_working_3-way'!Y152+2*PI())/3)</f>
        <v>-0.29825677780547238</v>
      </c>
      <c r="AB152" s="11">
        <f>'OddsRatio_working_3-way'!X152^(1/3)*COS(('OddsRatio_working_3-way'!Y152+4*PI())/3)</f>
        <v>-0.2175931664021292</v>
      </c>
      <c r="AC152" s="11">
        <f>'OddsRatio_working_3-way'!X152^(1/3)*SIN('OddsRatio_working_3-way'!Y152/3)</f>
        <v>4.6571157757527529E-2</v>
      </c>
      <c r="AD152" s="11">
        <f>'OddsRatio_working_3-way'!X152^(1/3)*SIN(('OddsRatio_working_3-way'!Y152+2*PI())/3)</f>
        <v>0.42345357734580463</v>
      </c>
      <c r="AE152" s="11">
        <f>'OddsRatio_working_3-way'!X152^(1/3)*SIN(('OddsRatio_working_3-way'!Y152+4*PI())/3)</f>
        <v>-0.4700247351033322</v>
      </c>
      <c r="AF152" s="11">
        <f>-'OddsRatio_working_3-way'!U152/(3*'OddsRatio_working_3-way'!X152^(1/3))*COS(('OddsRatio_working_3-way'!Y152)/3)</f>
        <v>0.51584994420760166</v>
      </c>
      <c r="AG152" s="11">
        <f>-'OddsRatio_working_3-way'!U152/(3*'OddsRatio_working_3-way'!X152^(1/3))*COS(('OddsRatio_working_3-way'!Y152+2*PI())/3)</f>
        <v>-0.29825677780547233</v>
      </c>
      <c r="AH152" s="11">
        <f>-'OddsRatio_working_3-way'!U152/(3*'OddsRatio_working_3-way'!X152^(1/3))*COS(('OddsRatio_working_3-way'!Y152+4*PI())/3)</f>
        <v>-0.21759316640212914</v>
      </c>
      <c r="AI152" s="11">
        <f>'OddsRatio_working_3-way'!U152/(3*'OddsRatio_working_3-way'!X152^(1/3))*SIN(('OddsRatio_working_3-way'!Y152)/3)</f>
        <v>-4.6571157757527522E-2</v>
      </c>
      <c r="AJ152" s="11">
        <f>'OddsRatio_working_3-way'!U152/(3*'OddsRatio_working_3-way'!X152^(1/3))*SIN(('OddsRatio_working_3-way'!Y152+2*PI())/3)</f>
        <v>-0.42345357734580458</v>
      </c>
      <c r="AK152" s="11">
        <f>'OddsRatio_working_3-way'!U152/(3*'OddsRatio_working_3-way'!X152^(1/3))*SIN(('OddsRatio_working_3-way'!Y152+4*PI())/3)</f>
        <v>0.47002473510333209</v>
      </c>
      <c r="AL152" s="11">
        <f>'OddsRatio_working_3-way'!Z152+'OddsRatio_working_3-way'!AF152</f>
        <v>1.0316998884152033</v>
      </c>
      <c r="AM152" s="11">
        <f>'OddsRatio_working_3-way'!AA152+'OddsRatio_working_3-way'!AG152</f>
        <v>-0.59651355561094466</v>
      </c>
      <c r="AN152" s="11">
        <f>'OddsRatio_working_3-way'!AB152+'OddsRatio_working_3-way'!AH152</f>
        <v>-0.43518633280425834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1.0316998884152033</v>
      </c>
      <c r="AS152" s="11">
        <f>IF(('OddsRatio_working_3-way'!X152=0),IF(Q152&gt;0,-Q152^(1/3),(-Q152)^(1/3)),'OddsRatio_working_3-way'!AM152-'OddsRatio_working_3-way'!R152/3)</f>
        <v>-0.59651355561094466</v>
      </c>
      <c r="AT152" s="11">
        <f>IF(('OddsRatio_working_3-way'!X152=0),IF(Q152&gt;0,-Q152^(1/3),(-Q152)^(1/3)),'OddsRatio_working_3-way'!AN152-'OddsRatio_working_3-way'!R152/3)</f>
        <v>-0.43518633280425834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2.42</v>
      </c>
      <c r="B153" s="4">
        <f>IF('True_Odds_Calculator_3-way'!B154="","",'True_Odds_Calculator_3-way'!B154)</f>
        <v>3.12</v>
      </c>
      <c r="C153" s="4">
        <f>IF('True_Odds_Calculator_3-way'!C154="","",'True_Odds_Calculator_3-way'!C154)</f>
        <v>3.4</v>
      </c>
      <c r="D153" s="9">
        <f t="shared" si="39"/>
        <v>0.40308245733202674</v>
      </c>
      <c r="E153" s="9">
        <f t="shared" si="40"/>
        <v>0.31143972237526191</v>
      </c>
      <c r="F153" s="9">
        <f t="shared" si="41"/>
        <v>0.28547782029271135</v>
      </c>
      <c r="G153" s="9">
        <f t="shared" si="42"/>
        <v>1.0428746253308776</v>
      </c>
      <c r="H153" s="9">
        <f t="shared" si="43"/>
        <v>2.4808819679698462</v>
      </c>
      <c r="I153" s="9">
        <f t="shared" si="44"/>
        <v>3.2108942057014604</v>
      </c>
      <c r="J153" s="9">
        <f t="shared" si="45"/>
        <v>3.5028991007941062</v>
      </c>
      <c r="K153" s="11">
        <f t="shared" si="46"/>
        <v>0.41322314049586778</v>
      </c>
      <c r="L153" s="11">
        <f t="shared" si="47"/>
        <v>0.32051282051282048</v>
      </c>
      <c r="M153" s="11">
        <f t="shared" si="48"/>
        <v>0.29411764705882354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-0.2814404846490407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0.23138626079802552</v>
      </c>
      <c r="Q153" s="11">
        <f>2*'OddsRatio_working_3-way'!K153*'OddsRatio_working_3-way'!L153*'OddsRatio_working_3-way'!M153</f>
        <v>7.7907831918527112E-2</v>
      </c>
      <c r="R153" s="11">
        <f t="shared" si="49"/>
        <v>0</v>
      </c>
      <c r="S153" s="11">
        <f t="shared" si="50"/>
        <v>-0.82214988041456316</v>
      </c>
      <c r="T153" s="11">
        <f t="shared" si="51"/>
        <v>-0.27681814155372497</v>
      </c>
      <c r="U153" s="11">
        <f>'OddsRatio_working_3-way'!S153-'OddsRatio_working_3-way'!R153^2/3</f>
        <v>-0.82214988041456316</v>
      </c>
      <c r="V153" s="11">
        <f>'OddsRatio_working_3-way'!S153*'OddsRatio_working_3-way'!R153/3-2*'OddsRatio_working_3-way'!R153^3/27-'OddsRatio_working_3-way'!T153</f>
        <v>0.27681814155372497</v>
      </c>
      <c r="W153" s="11">
        <f>'OddsRatio_working_3-way'!V153^2+4*'OddsRatio_working_3-way'!U153^3/27</f>
        <v>-5.7000304021543324E-3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0.14346455476476799</v>
      </c>
      <c r="Y153" s="11">
        <f>IF('OddsRatio_working_3-way'!W153&gt;=0,IF('OddsRatio_working_3-way'!V153+SQRT('OddsRatio_working_3-way'!W153)&gt;0,0,PI()),ACOS('OddsRatio_working_3-way'!V153/(2*'OddsRatio_working_3-way'!X153)))</f>
        <v>0.26626109027400235</v>
      </c>
      <c r="Z153" s="11">
        <f>'OddsRatio_working_3-way'!X153^(1/3)*COS('OddsRatio_working_3-way'!Y153/3)</f>
        <v>0.5214373126654388</v>
      </c>
      <c r="AA153" s="11">
        <f>'OddsRatio_working_3-way'!X153^(1/3)*COS(('OddsRatio_working_3-way'!Y153+2*PI())/3)</f>
        <v>-0.30090343981882034</v>
      </c>
      <c r="AB153" s="11">
        <f>'OddsRatio_working_3-way'!X153^(1/3)*COS(('OddsRatio_working_3-way'!Y153+4*PI())/3)</f>
        <v>-0.22053387284661863</v>
      </c>
      <c r="AC153" s="11">
        <f>'OddsRatio_working_3-way'!X153^(1/3)*SIN('OddsRatio_working_3-way'!Y153/3)</f>
        <v>4.6401391126054292E-2</v>
      </c>
      <c r="AD153" s="11">
        <f>'OddsRatio_working_3-way'!X153^(1/3)*SIN(('OddsRatio_working_3-way'!Y153+2*PI())/3)</f>
        <v>0.42837726368633205</v>
      </c>
      <c r="AE153" s="11">
        <f>'OddsRatio_working_3-way'!X153^(1/3)*SIN(('OddsRatio_working_3-way'!Y153+4*PI())/3)</f>
        <v>-0.4747786548123864</v>
      </c>
      <c r="AF153" s="11">
        <f>-'OddsRatio_working_3-way'!U153/(3*'OddsRatio_working_3-way'!X153^(1/3))*COS(('OddsRatio_working_3-way'!Y153)/3)</f>
        <v>0.5214373126654388</v>
      </c>
      <c r="AG153" s="11">
        <f>-'OddsRatio_working_3-way'!U153/(3*'OddsRatio_working_3-way'!X153^(1/3))*COS(('OddsRatio_working_3-way'!Y153+2*PI())/3)</f>
        <v>-0.30090343981882034</v>
      </c>
      <c r="AH153" s="11">
        <f>-'OddsRatio_working_3-way'!U153/(3*'OddsRatio_working_3-way'!X153^(1/3))*COS(('OddsRatio_working_3-way'!Y153+4*PI())/3)</f>
        <v>-0.22053387284661863</v>
      </c>
      <c r="AI153" s="11">
        <f>'OddsRatio_working_3-way'!U153/(3*'OddsRatio_working_3-way'!X153^(1/3))*SIN(('OddsRatio_working_3-way'!Y153)/3)</f>
        <v>-4.6401391126054292E-2</v>
      </c>
      <c r="AJ153" s="11">
        <f>'OddsRatio_working_3-way'!U153/(3*'OddsRatio_working_3-way'!X153^(1/3))*SIN(('OddsRatio_working_3-way'!Y153+2*PI())/3)</f>
        <v>-0.42837726368633205</v>
      </c>
      <c r="AK153" s="11">
        <f>'OddsRatio_working_3-way'!U153/(3*'OddsRatio_working_3-way'!X153^(1/3))*SIN(('OddsRatio_working_3-way'!Y153+4*PI())/3)</f>
        <v>0.4747786548123864</v>
      </c>
      <c r="AL153" s="11">
        <f>'OddsRatio_working_3-way'!Z153+'OddsRatio_working_3-way'!AF153</f>
        <v>1.0428746253308776</v>
      </c>
      <c r="AM153" s="11">
        <f>'OddsRatio_working_3-way'!AA153+'OddsRatio_working_3-way'!AG153</f>
        <v>-0.60180687963764068</v>
      </c>
      <c r="AN153" s="11">
        <f>'OddsRatio_working_3-way'!AB153+'OddsRatio_working_3-way'!AH153</f>
        <v>-0.44106774569323726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1.0428746253308776</v>
      </c>
      <c r="AS153" s="11">
        <f>IF(('OddsRatio_working_3-way'!X153=0),IF(Q153&gt;0,-Q153^(1/3),(-Q153)^(1/3)),'OddsRatio_working_3-way'!AM153-'OddsRatio_working_3-way'!R153/3)</f>
        <v>-0.60180687963764068</v>
      </c>
      <c r="AT153" s="11">
        <f>IF(('OddsRatio_working_3-way'!X153=0),IF(Q153&gt;0,-Q153^(1/3),(-Q153)^(1/3)),'OddsRatio_working_3-way'!AN153-'OddsRatio_working_3-way'!R153/3)</f>
        <v>-0.44106774569323726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1.7</v>
      </c>
      <c r="B154" s="4">
        <f>IF('True_Odds_Calculator_3-way'!B155="","",'True_Odds_Calculator_3-way'!B155)</f>
        <v>3.67</v>
      </c>
      <c r="C154" s="4">
        <f>IF('True_Odds_Calculator_3-way'!C155="","",'True_Odds_Calculator_3-way'!C155)</f>
        <v>5.87</v>
      </c>
      <c r="D154" s="9">
        <f t="shared" si="39"/>
        <v>0.57515396162225063</v>
      </c>
      <c r="E154" s="9">
        <f t="shared" si="40"/>
        <v>0.26195298398251365</v>
      </c>
      <c r="F154" s="9">
        <f t="shared" si="41"/>
        <v>0.16289305439523591</v>
      </c>
      <c r="G154" s="9">
        <f t="shared" si="42"/>
        <v>1.0552355585908806</v>
      </c>
      <c r="H154" s="9">
        <f t="shared" si="43"/>
        <v>1.7386648910136162</v>
      </c>
      <c r="I154" s="9">
        <f t="shared" si="44"/>
        <v>3.8174789414376504</v>
      </c>
      <c r="J154" s="9">
        <f t="shared" si="45"/>
        <v>6.1389971703375874</v>
      </c>
      <c r="K154" s="11">
        <f t="shared" si="46"/>
        <v>0.58823529411764708</v>
      </c>
      <c r="L154" s="11">
        <f t="shared" si="47"/>
        <v>0.27247956403269757</v>
      </c>
      <c r="M154" s="11">
        <f t="shared" si="48"/>
        <v>0.17035775127768313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-0.2485336372594984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0.2249956516313687</v>
      </c>
      <c r="Q154" s="11">
        <f>2*'OddsRatio_working_3-way'!K154*'OddsRatio_working_3-way'!L154*'OddsRatio_working_3-way'!M154</f>
        <v>5.4610595056157445E-2</v>
      </c>
      <c r="R154" s="11">
        <f t="shared" si="49"/>
        <v>0</v>
      </c>
      <c r="S154" s="11">
        <f t="shared" si="50"/>
        <v>-0.90529255561671407</v>
      </c>
      <c r="T154" s="11">
        <f t="shared" si="51"/>
        <v>-0.21973120281959077</v>
      </c>
      <c r="U154" s="11">
        <f>'OddsRatio_working_3-way'!S154-'OddsRatio_working_3-way'!R154^2/3</f>
        <v>-0.90529255561671407</v>
      </c>
      <c r="V154" s="11">
        <f>'OddsRatio_working_3-way'!S154*'OddsRatio_working_3-way'!R154/3-2*'OddsRatio_working_3-way'!R154^3/27-'OddsRatio_working_3-way'!T154</f>
        <v>0.21973120281959077</v>
      </c>
      <c r="W154" s="11">
        <f>'OddsRatio_working_3-way'!V154^2+4*'OddsRatio_working_3-way'!U154^3/27</f>
        <v>-6.1634744950498692E-2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0.16576832209671638</v>
      </c>
      <c r="Y154" s="11">
        <f>IF('OddsRatio_working_3-way'!W154&gt;=0,IF('OddsRatio_working_3-way'!V154+SQRT('OddsRatio_working_3-way'!W154)&gt;0,0,PI()),ACOS('OddsRatio_working_3-way'!V154/(2*'OddsRatio_working_3-way'!X154)))</f>
        <v>0.84628984787743822</v>
      </c>
      <c r="Z154" s="11">
        <f>'OddsRatio_working_3-way'!X154^(1/3)*COS('OddsRatio_working_3-way'!Y154/3)</f>
        <v>0.52761777929544029</v>
      </c>
      <c r="AA154" s="11">
        <f>'OddsRatio_working_3-way'!X154^(1/3)*COS(('OddsRatio_working_3-way'!Y154+2*PI())/3)</f>
        <v>-0.39623905287607797</v>
      </c>
      <c r="AB154" s="11">
        <f>'OddsRatio_working_3-way'!X154^(1/3)*COS(('OddsRatio_working_3-way'!Y154+4*PI())/3)</f>
        <v>-0.13137872641936249</v>
      </c>
      <c r="AC154" s="11">
        <f>'OddsRatio_working_3-way'!X154^(1/3)*SIN('OddsRatio_working_3-way'!Y154/3)</f>
        <v>0.15291718077743707</v>
      </c>
      <c r="AD154" s="11">
        <f>'OddsRatio_working_3-way'!X154^(1/3)*SIN(('OddsRatio_working_3-way'!Y154+2*PI())/3)</f>
        <v>0.38047180996946411</v>
      </c>
      <c r="AE154" s="11">
        <f>'OddsRatio_working_3-way'!X154^(1/3)*SIN(('OddsRatio_working_3-way'!Y154+4*PI())/3)</f>
        <v>-0.53338899074690105</v>
      </c>
      <c r="AF154" s="11">
        <f>-'OddsRatio_working_3-way'!U154/(3*'OddsRatio_working_3-way'!X154^(1/3))*COS(('OddsRatio_working_3-way'!Y154)/3)</f>
        <v>0.52761777929544029</v>
      </c>
      <c r="AG154" s="11">
        <f>-'OddsRatio_working_3-way'!U154/(3*'OddsRatio_working_3-way'!X154^(1/3))*COS(('OddsRatio_working_3-way'!Y154+2*PI())/3)</f>
        <v>-0.39623905287607797</v>
      </c>
      <c r="AH154" s="11">
        <f>-'OddsRatio_working_3-way'!U154/(3*'OddsRatio_working_3-way'!X154^(1/3))*COS(('OddsRatio_working_3-way'!Y154+4*PI())/3)</f>
        <v>-0.13137872641936249</v>
      </c>
      <c r="AI154" s="11">
        <f>'OddsRatio_working_3-way'!U154/(3*'OddsRatio_working_3-way'!X154^(1/3))*SIN(('OddsRatio_working_3-way'!Y154)/3)</f>
        <v>-0.15291718077743707</v>
      </c>
      <c r="AJ154" s="11">
        <f>'OddsRatio_working_3-way'!U154/(3*'OddsRatio_working_3-way'!X154^(1/3))*SIN(('OddsRatio_working_3-way'!Y154+2*PI())/3)</f>
        <v>-0.38047180996946411</v>
      </c>
      <c r="AK154" s="11">
        <f>'OddsRatio_working_3-way'!U154/(3*'OddsRatio_working_3-way'!X154^(1/3))*SIN(('OddsRatio_working_3-way'!Y154+4*PI())/3)</f>
        <v>0.53338899074690105</v>
      </c>
      <c r="AL154" s="11">
        <f>'OddsRatio_working_3-way'!Z154+'OddsRatio_working_3-way'!AF154</f>
        <v>1.0552355585908806</v>
      </c>
      <c r="AM154" s="11">
        <f>'OddsRatio_working_3-way'!AA154+'OddsRatio_working_3-way'!AG154</f>
        <v>-0.79247810575215594</v>
      </c>
      <c r="AN154" s="11">
        <f>'OddsRatio_working_3-way'!AB154+'OddsRatio_working_3-way'!AH154</f>
        <v>-0.26275745283872498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1.0552355585908806</v>
      </c>
      <c r="AS154" s="11">
        <f>IF(('OddsRatio_working_3-way'!X154=0),IF(Q154&gt;0,-Q154^(1/3),(-Q154)^(1/3)),'OddsRatio_working_3-way'!AM154-'OddsRatio_working_3-way'!R154/3)</f>
        <v>-0.79247810575215594</v>
      </c>
      <c r="AT154" s="11">
        <f>IF(('OddsRatio_working_3-way'!X154=0),IF(Q154&gt;0,-Q154^(1/3),(-Q154)^(1/3)),'OddsRatio_working_3-way'!AN154-'OddsRatio_working_3-way'!R154/3)</f>
        <v>-0.26275745283872498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2.2000000000000002</v>
      </c>
      <c r="B155" s="4">
        <f>IF('True_Odds_Calculator_3-way'!B156="","",'True_Odds_Calculator_3-way'!B156)</f>
        <v>3.21</v>
      </c>
      <c r="C155" s="4">
        <f>IF('True_Odds_Calculator_3-way'!C156="","",'True_Odds_Calculator_3-way'!C156)</f>
        <v>3.81</v>
      </c>
      <c r="D155" s="9">
        <f t="shared" si="39"/>
        <v>0.44371036147675263</v>
      </c>
      <c r="E155" s="9">
        <f t="shared" si="40"/>
        <v>0.30221169094595174</v>
      </c>
      <c r="F155" s="9">
        <f t="shared" si="41"/>
        <v>0.2540779475772954</v>
      </c>
      <c r="G155" s="9">
        <f t="shared" si="42"/>
        <v>1.0447687027783346</v>
      </c>
      <c r="H155" s="9">
        <f t="shared" si="43"/>
        <v>2.2537224433340017</v>
      </c>
      <c r="I155" s="9">
        <f t="shared" si="44"/>
        <v>3.3089388331401195</v>
      </c>
      <c r="J155" s="9">
        <f t="shared" si="45"/>
        <v>3.9358000548071206</v>
      </c>
      <c r="K155" s="11">
        <f t="shared" si="46"/>
        <v>0.45454545454545453</v>
      </c>
      <c r="L155" s="11">
        <f t="shared" si="47"/>
        <v>0.3115264797507788</v>
      </c>
      <c r="M155" s="11">
        <f t="shared" si="48"/>
        <v>0.26246719160104987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-0.27696644121693792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0.23117331234190464</v>
      </c>
      <c r="Q155" s="11">
        <f>2*'OddsRatio_working_3-way'!K155*'OddsRatio_working_3-way'!L155*'OddsRatio_working_3-way'!M155</f>
        <v>7.4332254772316572E-2</v>
      </c>
      <c r="R155" s="11">
        <f t="shared" si="49"/>
        <v>0</v>
      </c>
      <c r="S155" s="11">
        <f t="shared" si="50"/>
        <v>-0.83466181435618347</v>
      </c>
      <c r="T155" s="11">
        <f t="shared" si="51"/>
        <v>-0.26838000461613604</v>
      </c>
      <c r="U155" s="11">
        <f>'OddsRatio_working_3-way'!S155-'OddsRatio_working_3-way'!R155^2/3</f>
        <v>-0.83466181435618347</v>
      </c>
      <c r="V155" s="11">
        <f>'OddsRatio_working_3-way'!S155*'OddsRatio_working_3-way'!R155/3-2*'OddsRatio_working_3-way'!R155^3/27-'OddsRatio_working_3-way'!T155</f>
        <v>0.26838000461613604</v>
      </c>
      <c r="W155" s="11">
        <f>'OddsRatio_working_3-way'!V155^2+4*'OddsRatio_working_3-way'!U155^3/27</f>
        <v>-1.411673415934854E-2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0.14675196850221953</v>
      </c>
      <c r="Y155" s="11">
        <f>IF('OddsRatio_working_3-way'!W155&gt;=0,IF('OddsRatio_working_3-way'!V155+SQRT('OddsRatio_working_3-way'!W155)&gt;0,0,PI()),ACOS('OddsRatio_working_3-way'!V155/(2*'OddsRatio_working_3-way'!X155)))</f>
        <v>0.41677302726510246</v>
      </c>
      <c r="Z155" s="11">
        <f>'OddsRatio_working_3-way'!X155^(1/3)*COS('OddsRatio_working_3-way'!Y155/3)</f>
        <v>0.52238435138916728</v>
      </c>
      <c r="AA155" s="11">
        <f>'OddsRatio_working_3-way'!X155^(1/3)*COS(('OddsRatio_working_3-way'!Y155+2*PI())/3)</f>
        <v>-0.32444876157174873</v>
      </c>
      <c r="AB155" s="11">
        <f>'OddsRatio_working_3-way'!X155^(1/3)*COS(('OddsRatio_working_3-way'!Y155+4*PI())/3)</f>
        <v>-0.19793558981741866</v>
      </c>
      <c r="AC155" s="11">
        <f>'OddsRatio_working_3-way'!X155^(1/3)*SIN('OddsRatio_working_3-way'!Y155/3)</f>
        <v>7.3042413768395917E-2</v>
      </c>
      <c r="AD155" s="11">
        <f>'OddsRatio_working_3-way'!X155^(1/3)*SIN(('OddsRatio_working_3-way'!Y155+2*PI())/3)</f>
        <v>0.41587691195827775</v>
      </c>
      <c r="AE155" s="11">
        <f>'OddsRatio_working_3-way'!X155^(1/3)*SIN(('OddsRatio_working_3-way'!Y155+4*PI())/3)</f>
        <v>-0.48891932572667357</v>
      </c>
      <c r="AF155" s="11">
        <f>-'OddsRatio_working_3-way'!U155/(3*'OddsRatio_working_3-way'!X155^(1/3))*COS(('OddsRatio_working_3-way'!Y155)/3)</f>
        <v>0.52238435138916717</v>
      </c>
      <c r="AG155" s="11">
        <f>-'OddsRatio_working_3-way'!U155/(3*'OddsRatio_working_3-way'!X155^(1/3))*COS(('OddsRatio_working_3-way'!Y155+2*PI())/3)</f>
        <v>-0.32444876157174868</v>
      </c>
      <c r="AH155" s="11">
        <f>-'OddsRatio_working_3-way'!U155/(3*'OddsRatio_working_3-way'!X155^(1/3))*COS(('OddsRatio_working_3-way'!Y155+4*PI())/3)</f>
        <v>-0.1979355898174186</v>
      </c>
      <c r="AI155" s="11">
        <f>'OddsRatio_working_3-way'!U155/(3*'OddsRatio_working_3-way'!X155^(1/3))*SIN(('OddsRatio_working_3-way'!Y155)/3)</f>
        <v>-7.3042413768395903E-2</v>
      </c>
      <c r="AJ155" s="11">
        <f>'OddsRatio_working_3-way'!U155/(3*'OddsRatio_working_3-way'!X155^(1/3))*SIN(('OddsRatio_working_3-way'!Y155+2*PI())/3)</f>
        <v>-0.41587691195827764</v>
      </c>
      <c r="AK155" s="11">
        <f>'OddsRatio_working_3-way'!U155/(3*'OddsRatio_working_3-way'!X155^(1/3))*SIN(('OddsRatio_working_3-way'!Y155+4*PI())/3)</f>
        <v>0.48891932572667346</v>
      </c>
      <c r="AL155" s="11">
        <f>'OddsRatio_working_3-way'!Z155+'OddsRatio_working_3-way'!AF155</f>
        <v>1.0447687027783346</v>
      </c>
      <c r="AM155" s="11">
        <f>'OddsRatio_working_3-way'!AA155+'OddsRatio_working_3-way'!AG155</f>
        <v>-0.64889752314349747</v>
      </c>
      <c r="AN155" s="11">
        <f>'OddsRatio_working_3-way'!AB155+'OddsRatio_working_3-way'!AH155</f>
        <v>-0.39587117963483726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1.0447687027783346</v>
      </c>
      <c r="AS155" s="11">
        <f>IF(('OddsRatio_working_3-way'!X155=0),IF(Q155&gt;0,-Q155^(1/3),(-Q155)^(1/3)),'OddsRatio_working_3-way'!AM155-'OddsRatio_working_3-way'!R155/3)</f>
        <v>-0.64889752314349747</v>
      </c>
      <c r="AT155" s="11">
        <f>IF(('OddsRatio_working_3-way'!X155=0),IF(Q155&gt;0,-Q155^(1/3),(-Q155)^(1/3)),'OddsRatio_working_3-way'!AN155-'OddsRatio_working_3-way'!R155/3)</f>
        <v>-0.39587117963483726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7.1</v>
      </c>
      <c r="B156" s="4">
        <f>IF('True_Odds_Calculator_3-way'!B157="","",'True_Odds_Calculator_3-way'!B157)</f>
        <v>4.33</v>
      </c>
      <c r="C156" s="4">
        <f>IF('True_Odds_Calculator_3-way'!C157="","",'True_Odds_Calculator_3-way'!C157)</f>
        <v>1.52</v>
      </c>
      <c r="D156" s="9">
        <f t="shared" si="39"/>
        <v>0.13408346742019769</v>
      </c>
      <c r="E156" s="9">
        <f t="shared" si="40"/>
        <v>0.22097224707503868</v>
      </c>
      <c r="F156" s="9">
        <f t="shared" si="41"/>
        <v>0.64494428550476335</v>
      </c>
      <c r="G156" s="9">
        <f t="shared" si="42"/>
        <v>1.0586952490291277</v>
      </c>
      <c r="H156" s="9">
        <f t="shared" si="43"/>
        <v>7.4580410190776796</v>
      </c>
      <c r="I156" s="9">
        <f t="shared" si="44"/>
        <v>4.5254551792669959</v>
      </c>
      <c r="J156" s="9">
        <f t="shared" si="45"/>
        <v>1.5505215294951464</v>
      </c>
      <c r="K156" s="11">
        <f t="shared" si="46"/>
        <v>0.14084507042253522</v>
      </c>
      <c r="L156" s="11">
        <f t="shared" si="47"/>
        <v>0.23094688221709006</v>
      </c>
      <c r="M156" s="11">
        <f t="shared" si="48"/>
        <v>0.65789473684210531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-0.22604118695398334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0.21292823184396281</v>
      </c>
      <c r="Q156" s="11">
        <f>2*'OddsRatio_working_3-way'!K156*'OddsRatio_working_3-way'!L156*'OddsRatio_working_3-way'!M156</f>
        <v>4.2799644591751312E-2</v>
      </c>
      <c r="R156" s="11">
        <f t="shared" si="49"/>
        <v>0</v>
      </c>
      <c r="S156" s="11">
        <f t="shared" si="50"/>
        <v>-0.94198864690668072</v>
      </c>
      <c r="T156" s="11">
        <f t="shared" si="51"/>
        <v>-0.18934445163953378</v>
      </c>
      <c r="U156" s="11">
        <f>'OddsRatio_working_3-way'!S156-'OddsRatio_working_3-way'!R156^2/3</f>
        <v>-0.94198864690668072</v>
      </c>
      <c r="V156" s="11">
        <f>'OddsRatio_working_3-way'!S156*'OddsRatio_working_3-way'!R156/3-2*'OddsRatio_working_3-way'!R156^3/27-'OddsRatio_working_3-way'!T156</f>
        <v>0.18934445163953378</v>
      </c>
      <c r="W156" s="11">
        <f>'OddsRatio_working_3-way'!V156^2+4*'OddsRatio_working_3-way'!U156^3/27</f>
        <v>-8.7980777208931493E-2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0.17594892623685376</v>
      </c>
      <c r="Y156" s="11">
        <f>IF('OddsRatio_working_3-way'!W156&gt;=0,IF('OddsRatio_working_3-way'!V156+SQRT('OddsRatio_working_3-way'!W156)&gt;0,0,PI()),ACOS('OddsRatio_working_3-way'!V156/(2*'OddsRatio_working_3-way'!X156)))</f>
        <v>1.002654741655495</v>
      </c>
      <c r="Z156" s="11">
        <f>'OddsRatio_working_3-way'!X156^(1/3)*COS('OddsRatio_working_3-way'!Y156/3)</f>
        <v>0.52934762451456374</v>
      </c>
      <c r="AA156" s="11">
        <f>'OddsRatio_working_3-way'!X156^(1/3)*COS(('OddsRatio_working_3-way'!Y156+2*PI())/3)</f>
        <v>-0.42386074966818071</v>
      </c>
      <c r="AB156" s="11">
        <f>'OddsRatio_working_3-way'!X156^(1/3)*COS(('OddsRatio_working_3-way'!Y156+4*PI())/3)</f>
        <v>-0.10548687484638342</v>
      </c>
      <c r="AC156" s="11">
        <f>'OddsRatio_working_3-way'!X156^(1/3)*SIN('OddsRatio_working_3-way'!Y156/3)</f>
        <v>0.18381324233130916</v>
      </c>
      <c r="AD156" s="11">
        <f>'OddsRatio_working_3-way'!X156^(1/3)*SIN(('OddsRatio_working_3-way'!Y156+2*PI())/3)</f>
        <v>0.36652186909690398</v>
      </c>
      <c r="AE156" s="11">
        <f>'OddsRatio_working_3-way'!X156^(1/3)*SIN(('OddsRatio_working_3-way'!Y156+4*PI())/3)</f>
        <v>-0.55033511142821301</v>
      </c>
      <c r="AF156" s="11">
        <f>-'OddsRatio_working_3-way'!U156/(3*'OddsRatio_working_3-way'!X156^(1/3))*COS(('OddsRatio_working_3-way'!Y156)/3)</f>
        <v>0.52934762451456385</v>
      </c>
      <c r="AG156" s="11">
        <f>-'OddsRatio_working_3-way'!U156/(3*'OddsRatio_working_3-way'!X156^(1/3))*COS(('OddsRatio_working_3-way'!Y156+2*PI())/3)</f>
        <v>-0.42386074966818083</v>
      </c>
      <c r="AH156" s="11">
        <f>-'OddsRatio_working_3-way'!U156/(3*'OddsRatio_working_3-way'!X156^(1/3))*COS(('OddsRatio_working_3-way'!Y156+4*PI())/3)</f>
        <v>-0.10548687484638343</v>
      </c>
      <c r="AI156" s="11">
        <f>'OddsRatio_working_3-way'!U156/(3*'OddsRatio_working_3-way'!X156^(1/3))*SIN(('OddsRatio_working_3-way'!Y156)/3)</f>
        <v>-0.18381324233130919</v>
      </c>
      <c r="AJ156" s="11">
        <f>'OddsRatio_working_3-way'!U156/(3*'OddsRatio_working_3-way'!X156^(1/3))*SIN(('OddsRatio_working_3-way'!Y156+2*PI())/3)</f>
        <v>-0.36652186909690404</v>
      </c>
      <c r="AK156" s="11">
        <f>'OddsRatio_working_3-way'!U156/(3*'OddsRatio_working_3-way'!X156^(1/3))*SIN(('OddsRatio_working_3-way'!Y156+4*PI())/3)</f>
        <v>0.55033511142821312</v>
      </c>
      <c r="AL156" s="11">
        <f>'OddsRatio_working_3-way'!Z156+'OddsRatio_working_3-way'!AF156</f>
        <v>1.0586952490291277</v>
      </c>
      <c r="AM156" s="11">
        <f>'OddsRatio_working_3-way'!AA156+'OddsRatio_working_3-way'!AG156</f>
        <v>-0.84772149933636154</v>
      </c>
      <c r="AN156" s="11">
        <f>'OddsRatio_working_3-way'!AB156+'OddsRatio_working_3-way'!AH156</f>
        <v>-0.21097374969276683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1.0586952490291277</v>
      </c>
      <c r="AS156" s="11">
        <f>IF(('OddsRatio_working_3-way'!X156=0),IF(Q156&gt;0,-Q156^(1/3),(-Q156)^(1/3)),'OddsRatio_working_3-way'!AM156-'OddsRatio_working_3-way'!R156/3)</f>
        <v>-0.84772149933636154</v>
      </c>
      <c r="AT156" s="11">
        <f>IF(('OddsRatio_working_3-way'!X156=0),IF(Q156&gt;0,-Q156^(1/3),(-Q156)^(1/3)),'OddsRatio_working_3-way'!AN156-'OddsRatio_working_3-way'!R156/3)</f>
        <v>-0.21097374969276683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2.0699999999999998</v>
      </c>
      <c r="B157" s="4">
        <f>IF('True_Odds_Calculator_3-way'!B158="","",'True_Odds_Calculator_3-way'!B158)</f>
        <v>3.45</v>
      </c>
      <c r="C157" s="4">
        <f>IF('True_Odds_Calculator_3-way'!C158="","",'True_Odds_Calculator_3-way'!C158)</f>
        <v>3.92</v>
      </c>
      <c r="D157" s="9">
        <f t="shared" si="39"/>
        <v>0.47218148101331908</v>
      </c>
      <c r="E157" s="9">
        <f t="shared" si="40"/>
        <v>0.28093700997205362</v>
      </c>
      <c r="F157" s="9">
        <f t="shared" si="41"/>
        <v>0.24688150901462727</v>
      </c>
      <c r="G157" s="9">
        <f t="shared" si="42"/>
        <v>1.044700724905508</v>
      </c>
      <c r="H157" s="9">
        <f t="shared" si="43"/>
        <v>2.117829775648894</v>
      </c>
      <c r="I157" s="9">
        <f t="shared" si="44"/>
        <v>3.5595167760184947</v>
      </c>
      <c r="J157" s="9">
        <f t="shared" si="45"/>
        <v>4.0505261167240834</v>
      </c>
      <c r="K157" s="11">
        <f t="shared" si="46"/>
        <v>0.48309178743961356</v>
      </c>
      <c r="L157" s="11">
        <f t="shared" si="47"/>
        <v>0.28985507246376813</v>
      </c>
      <c r="M157" s="11">
        <f t="shared" si="48"/>
        <v>0.25510204081632654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-0.27343695302107407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0.2300437083045779</v>
      </c>
      <c r="Q157" s="11">
        <f>2*'OddsRatio_working_3-way'!K157*'OddsRatio_working_3-way'!L157*'OddsRatio_working_3-way'!M157</f>
        <v>7.1442145436204307E-2</v>
      </c>
      <c r="R157" s="11">
        <f t="shared" si="49"/>
        <v>0</v>
      </c>
      <c r="S157" s="11">
        <f t="shared" si="50"/>
        <v>-0.84130438758527348</v>
      </c>
      <c r="T157" s="11">
        <f t="shared" si="51"/>
        <v>-0.26127465452958798</v>
      </c>
      <c r="U157" s="11">
        <f>'OddsRatio_working_3-way'!S157-'OddsRatio_working_3-way'!R157^2/3</f>
        <v>-0.84130438758527348</v>
      </c>
      <c r="V157" s="11">
        <f>'OddsRatio_working_3-way'!S157*'OddsRatio_working_3-way'!R157/3-2*'OddsRatio_working_3-way'!R157^3/27-'OddsRatio_working_3-way'!T157</f>
        <v>0.26127465452958798</v>
      </c>
      <c r="W157" s="11">
        <f>'OddsRatio_working_3-way'!V157^2+4*'OddsRatio_working_3-way'!U157^3/27</f>
        <v>-1.9953246375377501E-2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0.14850731587613206</v>
      </c>
      <c r="Y157" s="11">
        <f>IF('OddsRatio_working_3-way'!W157&gt;=0,IF('OddsRatio_working_3-way'!V157+SQRT('OddsRatio_working_3-way'!W157)&gt;0,0,PI()),ACOS('OddsRatio_working_3-way'!V157/(2*'OddsRatio_working_3-way'!X157)))</f>
        <v>0.49562991761830011</v>
      </c>
      <c r="Z157" s="11">
        <f>'OddsRatio_working_3-way'!X157^(1/3)*COS('OddsRatio_working_3-way'!Y157/3)</f>
        <v>0.52235036245275401</v>
      </c>
      <c r="AA157" s="11">
        <f>'OddsRatio_working_3-way'!X157^(1/3)*COS(('OddsRatio_working_3-way'!Y157+2*PI())/3)</f>
        <v>-0.33659846032789686</v>
      </c>
      <c r="AB157" s="11">
        <f>'OddsRatio_working_3-way'!X157^(1/3)*COS(('OddsRatio_working_3-way'!Y157+4*PI())/3)</f>
        <v>-0.18575190212485726</v>
      </c>
      <c r="AC157" s="11">
        <f>'OddsRatio_working_3-way'!X157^(1/3)*SIN('OddsRatio_working_3-way'!Y157/3)</f>
        <v>8.709130098485339E-2</v>
      </c>
      <c r="AD157" s="11">
        <f>'OddsRatio_working_3-way'!X157^(1/3)*SIN(('OddsRatio_working_3-way'!Y157+2*PI())/3)</f>
        <v>0.40882303306766737</v>
      </c>
      <c r="AE157" s="11">
        <f>'OddsRatio_working_3-way'!X157^(1/3)*SIN(('OddsRatio_working_3-way'!Y157+4*PI())/3)</f>
        <v>-0.49591433405252089</v>
      </c>
      <c r="AF157" s="11">
        <f>-'OddsRatio_working_3-way'!U157/(3*'OddsRatio_working_3-way'!X157^(1/3))*COS(('OddsRatio_working_3-way'!Y157)/3)</f>
        <v>0.52235036245275401</v>
      </c>
      <c r="AG157" s="11">
        <f>-'OddsRatio_working_3-way'!U157/(3*'OddsRatio_working_3-way'!X157^(1/3))*COS(('OddsRatio_working_3-way'!Y157+2*PI())/3)</f>
        <v>-0.33659846032789686</v>
      </c>
      <c r="AH157" s="11">
        <f>-'OddsRatio_working_3-way'!U157/(3*'OddsRatio_working_3-way'!X157^(1/3))*COS(('OddsRatio_working_3-way'!Y157+4*PI())/3)</f>
        <v>-0.18575190212485726</v>
      </c>
      <c r="AI157" s="11">
        <f>'OddsRatio_working_3-way'!U157/(3*'OddsRatio_working_3-way'!X157^(1/3))*SIN(('OddsRatio_working_3-way'!Y157)/3)</f>
        <v>-8.709130098485339E-2</v>
      </c>
      <c r="AJ157" s="11">
        <f>'OddsRatio_working_3-way'!U157/(3*'OddsRatio_working_3-way'!X157^(1/3))*SIN(('OddsRatio_working_3-way'!Y157+2*PI())/3)</f>
        <v>-0.40882303306766737</v>
      </c>
      <c r="AK157" s="11">
        <f>'OddsRatio_working_3-way'!U157/(3*'OddsRatio_working_3-way'!X157^(1/3))*SIN(('OddsRatio_working_3-way'!Y157+4*PI())/3)</f>
        <v>0.49591433405252089</v>
      </c>
      <c r="AL157" s="11">
        <f>'OddsRatio_working_3-way'!Z157+'OddsRatio_working_3-way'!AF157</f>
        <v>1.044700724905508</v>
      </c>
      <c r="AM157" s="11">
        <f>'OddsRatio_working_3-way'!AA157+'OddsRatio_working_3-way'!AG157</f>
        <v>-0.67319692065579373</v>
      </c>
      <c r="AN157" s="11">
        <f>'OddsRatio_working_3-way'!AB157+'OddsRatio_working_3-way'!AH157</f>
        <v>-0.37150380424971452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1.044700724905508</v>
      </c>
      <c r="AS157" s="11">
        <f>IF(('OddsRatio_working_3-way'!X157=0),IF(Q157&gt;0,-Q157^(1/3),(-Q157)^(1/3)),'OddsRatio_working_3-way'!AM157-'OddsRatio_working_3-way'!R157/3)</f>
        <v>-0.67319692065579373</v>
      </c>
      <c r="AT157" s="11">
        <f>IF(('OddsRatio_working_3-way'!X157=0),IF(Q157&gt;0,-Q157^(1/3),(-Q157)^(1/3)),'OddsRatio_working_3-way'!AN157-'OddsRatio_working_3-way'!R157/3)</f>
        <v>-0.37150380424971452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2.2999999999999998</v>
      </c>
      <c r="B158" s="4">
        <f>IF('True_Odds_Calculator_3-way'!B159="","",'True_Odds_Calculator_3-way'!B159)</f>
        <v>3.64</v>
      </c>
      <c r="C158" s="4">
        <f>IF('True_Odds_Calculator_3-way'!C159="","",'True_Odds_Calculator_3-way'!C159)</f>
        <v>3.14</v>
      </c>
      <c r="D158" s="9">
        <f t="shared" si="39"/>
        <v>0.42435898269259009</v>
      </c>
      <c r="E158" s="9">
        <f t="shared" si="40"/>
        <v>0.26633079408421695</v>
      </c>
      <c r="F158" s="9">
        <f t="shared" si="41"/>
        <v>0.30931022322319301</v>
      </c>
      <c r="G158" s="9">
        <f t="shared" si="42"/>
        <v>1.0434580169236833</v>
      </c>
      <c r="H158" s="9">
        <f t="shared" si="43"/>
        <v>2.3564954220007874</v>
      </c>
      <c r="I158" s="9">
        <f t="shared" si="44"/>
        <v>3.7547291646785244</v>
      </c>
      <c r="J158" s="9">
        <f t="shared" si="45"/>
        <v>3.2330001562166828</v>
      </c>
      <c r="K158" s="11">
        <f t="shared" si="46"/>
        <v>0.43478260869565222</v>
      </c>
      <c r="L158" s="11">
        <f t="shared" si="47"/>
        <v>0.27472527472527469</v>
      </c>
      <c r="M158" s="11">
        <f t="shared" si="48"/>
        <v>0.31847133757961782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-0.2793844206195355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0.23128353230817922</v>
      </c>
      <c r="Q158" s="11">
        <f>2*'OddsRatio_working_3-way'!K158*'OddsRatio_working_3-way'!L158*'OddsRatio_working_3-way'!M158</f>
        <v>7.6080109311901054E-2</v>
      </c>
      <c r="R158" s="11">
        <f t="shared" si="49"/>
        <v>0</v>
      </c>
      <c r="S158" s="11">
        <f t="shared" si="50"/>
        <v>-0.82783260353353827</v>
      </c>
      <c r="T158" s="11">
        <f t="shared" si="51"/>
        <v>-0.27231335642550597</v>
      </c>
      <c r="U158" s="11">
        <f>'OddsRatio_working_3-way'!S158-'OddsRatio_working_3-way'!R158^2/3</f>
        <v>-0.82783260353353827</v>
      </c>
      <c r="V158" s="11">
        <f>'OddsRatio_working_3-way'!S158*'OddsRatio_working_3-way'!R158/3-2*'OddsRatio_working_3-way'!R158^3/27-'OddsRatio_working_3-way'!T158</f>
        <v>0.27231335642550597</v>
      </c>
      <c r="W158" s="11">
        <f>'OddsRatio_working_3-way'!V158^2+4*'OddsRatio_working_3-way'!U158^3/27</f>
        <v>-9.8927438506039994E-3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0.1449545686916496</v>
      </c>
      <c r="Y158" s="11">
        <f>IF('OddsRatio_working_3-way'!W158&gt;=0,IF('OddsRatio_working_3-way'!V158+SQRT('OddsRatio_working_3-way'!W158)&gt;0,0,PI()),ACOS('OddsRatio_working_3-way'!V158/(2*'OddsRatio_working_3-way'!X158)))</f>
        <v>0.35019486391232468</v>
      </c>
      <c r="Z158" s="11">
        <f>'OddsRatio_working_3-way'!X158^(1/3)*COS('OddsRatio_working_3-way'!Y158/3)</f>
        <v>0.52172900846184167</v>
      </c>
      <c r="AA158" s="11">
        <f>'OddsRatio_working_3-way'!X158^(1/3)*COS(('OddsRatio_working_3-way'!Y158+2*PI())/3)</f>
        <v>-0.31384829590773655</v>
      </c>
      <c r="AB158" s="11">
        <f>'OddsRatio_working_3-way'!X158^(1/3)*COS(('OddsRatio_working_3-way'!Y158+4*PI())/3)</f>
        <v>-0.20788071255410531</v>
      </c>
      <c r="AC158" s="11">
        <f>'OddsRatio_working_3-way'!X158^(1/3)*SIN('OddsRatio_working_3-way'!Y158/3)</f>
        <v>6.1180412774593247E-2</v>
      </c>
      <c r="AD158" s="11">
        <f>'OddsRatio_working_3-way'!X158^(1/3)*SIN(('OddsRatio_working_3-way'!Y158+2*PI())/3)</f>
        <v>0.42124036883192467</v>
      </c>
      <c r="AE158" s="11">
        <f>'OddsRatio_working_3-way'!X158^(1/3)*SIN(('OddsRatio_working_3-way'!Y158+4*PI())/3)</f>
        <v>-0.4824207816065178</v>
      </c>
      <c r="AF158" s="11">
        <f>-'OddsRatio_working_3-way'!U158/(3*'OddsRatio_working_3-way'!X158^(1/3))*COS(('OddsRatio_working_3-way'!Y158)/3)</f>
        <v>0.52172900846184167</v>
      </c>
      <c r="AG158" s="11">
        <f>-'OddsRatio_working_3-way'!U158/(3*'OddsRatio_working_3-way'!X158^(1/3))*COS(('OddsRatio_working_3-way'!Y158+2*PI())/3)</f>
        <v>-0.31384829590773655</v>
      </c>
      <c r="AH158" s="11">
        <f>-'OddsRatio_working_3-way'!U158/(3*'OddsRatio_working_3-way'!X158^(1/3))*COS(('OddsRatio_working_3-way'!Y158+4*PI())/3)</f>
        <v>-0.20788071255410531</v>
      </c>
      <c r="AI158" s="11">
        <f>'OddsRatio_working_3-way'!U158/(3*'OddsRatio_working_3-way'!X158^(1/3))*SIN(('OddsRatio_working_3-way'!Y158)/3)</f>
        <v>-6.1180412774593247E-2</v>
      </c>
      <c r="AJ158" s="11">
        <f>'OddsRatio_working_3-way'!U158/(3*'OddsRatio_working_3-way'!X158^(1/3))*SIN(('OddsRatio_working_3-way'!Y158+2*PI())/3)</f>
        <v>-0.42124036883192467</v>
      </c>
      <c r="AK158" s="11">
        <f>'OddsRatio_working_3-way'!U158/(3*'OddsRatio_working_3-way'!X158^(1/3))*SIN(('OddsRatio_working_3-way'!Y158+4*PI())/3)</f>
        <v>0.4824207816065178</v>
      </c>
      <c r="AL158" s="11">
        <f>'OddsRatio_working_3-way'!Z158+'OddsRatio_working_3-way'!AF158</f>
        <v>1.0434580169236833</v>
      </c>
      <c r="AM158" s="11">
        <f>'OddsRatio_working_3-way'!AA158+'OddsRatio_working_3-way'!AG158</f>
        <v>-0.6276965918154731</v>
      </c>
      <c r="AN158" s="11">
        <f>'OddsRatio_working_3-way'!AB158+'OddsRatio_working_3-way'!AH158</f>
        <v>-0.41576142510821062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1.0434580169236833</v>
      </c>
      <c r="AS158" s="11">
        <f>IF(('OddsRatio_working_3-way'!X158=0),IF(Q158&gt;0,-Q158^(1/3),(-Q158)^(1/3)),'OddsRatio_working_3-way'!AM158-'OddsRatio_working_3-way'!R158/3)</f>
        <v>-0.6276965918154731</v>
      </c>
      <c r="AT158" s="11">
        <f>IF(('OddsRatio_working_3-way'!X158=0),IF(Q158&gt;0,-Q158^(1/3),(-Q158)^(1/3)),'OddsRatio_working_3-way'!AN158-'OddsRatio_working_3-way'!R158/3)</f>
        <v>-0.41576142510821062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14.08</v>
      </c>
      <c r="B159" s="4">
        <f>IF('True_Odds_Calculator_3-way'!B160="","",'True_Odds_Calculator_3-way'!B160)</f>
        <v>5.6</v>
      </c>
      <c r="C159" s="4">
        <f>IF('True_Odds_Calculator_3-way'!C160="","",'True_Odds_Calculator_3-way'!C160)</f>
        <v>1.27</v>
      </c>
      <c r="D159" s="9">
        <f t="shared" si="39"/>
        <v>6.4821896254308217E-2</v>
      </c>
      <c r="E159" s="9">
        <f t="shared" si="40"/>
        <v>0.16464495059970435</v>
      </c>
      <c r="F159" s="9">
        <f t="shared" si="41"/>
        <v>0.77053315314598736</v>
      </c>
      <c r="G159" s="9">
        <f t="shared" si="42"/>
        <v>1.1029729312755434</v>
      </c>
      <c r="H159" s="9">
        <f t="shared" si="43"/>
        <v>15.426885941084107</v>
      </c>
      <c r="I159" s="9">
        <f t="shared" si="44"/>
        <v>6.0736754838675004</v>
      </c>
      <c r="J159" s="9">
        <f t="shared" si="45"/>
        <v>1.2978026914443967</v>
      </c>
      <c r="K159" s="11">
        <f t="shared" si="46"/>
        <v>7.1022727272727279E-2</v>
      </c>
      <c r="L159" s="11">
        <f t="shared" si="47"/>
        <v>0.17857142857142858</v>
      </c>
      <c r="M159" s="11">
        <f t="shared" si="48"/>
        <v>0.78740157480314954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-0.16223140786378976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0.17925449304632377</v>
      </c>
      <c r="Q159" s="11">
        <f>2*'OddsRatio_working_3-way'!K159*'OddsRatio_working_3-way'!L159*'OddsRatio_working_3-way'!M159</f>
        <v>1.9972645464771451E-2</v>
      </c>
      <c r="R159" s="11">
        <f t="shared" si="49"/>
        <v>0</v>
      </c>
      <c r="S159" s="11">
        <f t="shared" si="50"/>
        <v>-1.1049308848803596</v>
      </c>
      <c r="T159" s="11">
        <f t="shared" si="51"/>
        <v>-0.12311207630978939</v>
      </c>
      <c r="U159" s="11">
        <f>'OddsRatio_working_3-way'!S159-'OddsRatio_working_3-way'!R159^2/3</f>
        <v>-1.1049308848803596</v>
      </c>
      <c r="V159" s="11">
        <f>'OddsRatio_working_3-way'!S159*'OddsRatio_working_3-way'!R159/3-2*'OddsRatio_working_3-way'!R159^3/27-'OddsRatio_working_3-way'!T159</f>
        <v>0.12311207630978939</v>
      </c>
      <c r="W159" s="11">
        <f>'OddsRatio_working_3-way'!V159^2+4*'OddsRatio_working_3-way'!U159^3/27</f>
        <v>-0.18469222658790979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0.22352226394769784</v>
      </c>
      <c r="Y159" s="11">
        <f>IF('OddsRatio_working_3-way'!W159&gt;=0,IF('OddsRatio_working_3-way'!V159+SQRT('OddsRatio_working_3-way'!W159)&gt;0,0,PI()),ACOS('OddsRatio_working_3-way'!V159/(2*'OddsRatio_working_3-way'!X159)))</f>
        <v>1.2917998354174993</v>
      </c>
      <c r="Z159" s="11">
        <f>'OddsRatio_working_3-way'!X159^(1/3)*COS('OddsRatio_working_3-way'!Y159/3)</f>
        <v>0.55148646563777171</v>
      </c>
      <c r="AA159" s="11">
        <f>'OddsRatio_working_3-way'!X159^(1/3)*COS(('OddsRatio_working_3-way'!Y159+2*PI())/3)</f>
        <v>-0.49512812264464179</v>
      </c>
      <c r="AB159" s="11">
        <f>'OddsRatio_working_3-way'!X159^(1/3)*COS(('OddsRatio_working_3-way'!Y159+4*PI())/3)</f>
        <v>-5.635834299312998E-2</v>
      </c>
      <c r="AC159" s="11">
        <f>'OddsRatio_working_3-way'!X159^(1/3)*SIN('OddsRatio_working_3-way'!Y159/3)</f>
        <v>0.25332385039407312</v>
      </c>
      <c r="AD159" s="11">
        <f>'OddsRatio_working_3-way'!X159^(1/3)*SIN(('OddsRatio_working_3-way'!Y159+2*PI())/3)</f>
        <v>0.35093936388856756</v>
      </c>
      <c r="AE159" s="11">
        <f>'OddsRatio_working_3-way'!X159^(1/3)*SIN(('OddsRatio_working_3-way'!Y159+4*PI())/3)</f>
        <v>-0.60426321428264074</v>
      </c>
      <c r="AF159" s="11">
        <f>-'OddsRatio_working_3-way'!U159/(3*'OddsRatio_working_3-way'!X159^(1/3))*COS(('OddsRatio_working_3-way'!Y159)/3)</f>
        <v>0.55148646563777171</v>
      </c>
      <c r="AG159" s="11">
        <f>-'OddsRatio_working_3-way'!U159/(3*'OddsRatio_working_3-way'!X159^(1/3))*COS(('OddsRatio_working_3-way'!Y159+2*PI())/3)</f>
        <v>-0.49512812264464179</v>
      </c>
      <c r="AH159" s="11">
        <f>-'OddsRatio_working_3-way'!U159/(3*'OddsRatio_working_3-way'!X159^(1/3))*COS(('OddsRatio_working_3-way'!Y159+4*PI())/3)</f>
        <v>-5.635834299312998E-2</v>
      </c>
      <c r="AI159" s="11">
        <f>'OddsRatio_working_3-way'!U159/(3*'OddsRatio_working_3-way'!X159^(1/3))*SIN(('OddsRatio_working_3-way'!Y159)/3)</f>
        <v>-0.25332385039407312</v>
      </c>
      <c r="AJ159" s="11">
        <f>'OddsRatio_working_3-way'!U159/(3*'OddsRatio_working_3-way'!X159^(1/3))*SIN(('OddsRatio_working_3-way'!Y159+2*PI())/3)</f>
        <v>-0.35093936388856756</v>
      </c>
      <c r="AK159" s="11">
        <f>'OddsRatio_working_3-way'!U159/(3*'OddsRatio_working_3-way'!X159^(1/3))*SIN(('OddsRatio_working_3-way'!Y159+4*PI())/3)</f>
        <v>0.60426321428264074</v>
      </c>
      <c r="AL159" s="11">
        <f>'OddsRatio_working_3-way'!Z159+'OddsRatio_working_3-way'!AF159</f>
        <v>1.1029729312755434</v>
      </c>
      <c r="AM159" s="11">
        <f>'OddsRatio_working_3-way'!AA159+'OddsRatio_working_3-way'!AG159</f>
        <v>-0.99025624528928358</v>
      </c>
      <c r="AN159" s="11">
        <f>'OddsRatio_working_3-way'!AB159+'OddsRatio_working_3-way'!AH159</f>
        <v>-0.11271668598625996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1.1029729312755434</v>
      </c>
      <c r="AS159" s="11">
        <f>IF(('OddsRatio_working_3-way'!X159=0),IF(Q159&gt;0,-Q159^(1/3),(-Q159)^(1/3)),'OddsRatio_working_3-way'!AM159-'OddsRatio_working_3-way'!R159/3)</f>
        <v>-0.99025624528928358</v>
      </c>
      <c r="AT159" s="11">
        <f>IF(('OddsRatio_working_3-way'!X159=0),IF(Q159&gt;0,-Q159^(1/3),(-Q159)^(1/3)),'OddsRatio_working_3-way'!AN159-'OddsRatio_working_3-way'!R159/3)</f>
        <v>-0.11271668598625996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1.1499999999999999</v>
      </c>
      <c r="B160" s="4">
        <f>IF('True_Odds_Calculator_3-way'!B161="","",'True_Odds_Calculator_3-way'!B161)</f>
        <v>8.57</v>
      </c>
      <c r="C160" s="4">
        <f>IF('True_Odds_Calculator_3-way'!C161="","",'True_Odds_Calculator_3-way'!C161)</f>
        <v>22.09</v>
      </c>
      <c r="D160" s="9">
        <f t="shared" si="39"/>
        <v>0.85506410182027581</v>
      </c>
      <c r="E160" s="9">
        <f t="shared" si="40"/>
        <v>0.10466546854244144</v>
      </c>
      <c r="F160" s="9">
        <f t="shared" si="41"/>
        <v>4.0270429637282903E-2</v>
      </c>
      <c r="G160" s="9">
        <f t="shared" si="42"/>
        <v>1.1300197483922132</v>
      </c>
      <c r="H160" s="9">
        <f t="shared" si="43"/>
        <v>1.1695029622588318</v>
      </c>
      <c r="I160" s="9">
        <f t="shared" si="44"/>
        <v>9.5542494953290529</v>
      </c>
      <c r="J160" s="9">
        <f t="shared" si="45"/>
        <v>24.83211649359178</v>
      </c>
      <c r="K160" s="11">
        <f t="shared" si="46"/>
        <v>0.86956521739130443</v>
      </c>
      <c r="L160" s="11">
        <f t="shared" si="47"/>
        <v>0.11668611435239207</v>
      </c>
      <c r="M160" s="11">
        <f t="shared" si="48"/>
        <v>4.5269352648257127E-2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-0.10999915276423367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0.13233322000875533</v>
      </c>
      <c r="Q160" s="11">
        <f>2*'OddsRatio_working_3-way'!K160*'OddsRatio_working_3-way'!L160*'OddsRatio_working_3-way'!M160</f>
        <v>9.1866171474318161E-3</v>
      </c>
      <c r="R160" s="11">
        <f t="shared" si="49"/>
        <v>0</v>
      </c>
      <c r="S160" s="11">
        <f t="shared" si="50"/>
        <v>-1.2030385387821243</v>
      </c>
      <c r="T160" s="11">
        <f t="shared" si="51"/>
        <v>-8.351534458744353E-2</v>
      </c>
      <c r="U160" s="11">
        <f>'OddsRatio_working_3-way'!S160-'OddsRatio_working_3-way'!R160^2/3</f>
        <v>-1.2030385387821243</v>
      </c>
      <c r="V160" s="11">
        <f>'OddsRatio_working_3-way'!S160*'OddsRatio_working_3-way'!R160/3-2*'OddsRatio_working_3-way'!R160^3/27-'OddsRatio_working_3-way'!T160</f>
        <v>8.351534458744353E-2</v>
      </c>
      <c r="W160" s="11">
        <f>'OddsRatio_working_3-way'!V160^2+4*'OddsRatio_working_3-way'!U160^3/27</f>
        <v>-0.2509747803113736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0.2539436911467447</v>
      </c>
      <c r="Y160" s="11">
        <f>IF('OddsRatio_working_3-way'!W160&gt;=0,IF('OddsRatio_working_3-way'!V160+SQRT('OddsRatio_working_3-way'!W160)&gt;0,0,PI()),ACOS('OddsRatio_working_3-way'!V160/(2*'OddsRatio_working_3-way'!X160)))</f>
        <v>1.405609377496905</v>
      </c>
      <c r="Z160" s="11">
        <f>'OddsRatio_working_3-way'!X160^(1/3)*COS('OddsRatio_working_3-way'!Y160/3)</f>
        <v>0.5650098741961066</v>
      </c>
      <c r="AA160" s="11">
        <f>'OddsRatio_working_3-way'!X160^(1/3)*COS(('OddsRatio_working_3-way'!Y160+2*PI())/3)</f>
        <v>-0.53015896238576365</v>
      </c>
      <c r="AB160" s="11">
        <f>'OddsRatio_working_3-way'!X160^(1/3)*COS(('OddsRatio_working_3-way'!Y160+4*PI())/3)</f>
        <v>-3.4850911810342805E-2</v>
      </c>
      <c r="AC160" s="11">
        <f>'OddsRatio_working_3-way'!X160^(1/3)*SIN('OddsRatio_working_3-way'!Y160/3)</f>
        <v>0.28596623633150797</v>
      </c>
      <c r="AD160" s="11">
        <f>'OddsRatio_working_3-way'!X160^(1/3)*SIN(('OddsRatio_working_3-way'!Y160+2*PI())/3)</f>
        <v>0.34632978627712413</v>
      </c>
      <c r="AE160" s="11">
        <f>'OddsRatio_working_3-way'!X160^(1/3)*SIN(('OddsRatio_working_3-way'!Y160+4*PI())/3)</f>
        <v>-0.63229602260863205</v>
      </c>
      <c r="AF160" s="11">
        <f>-'OddsRatio_working_3-way'!U160/(3*'OddsRatio_working_3-way'!X160^(1/3))*COS(('OddsRatio_working_3-way'!Y160)/3)</f>
        <v>0.5650098741961066</v>
      </c>
      <c r="AG160" s="11">
        <f>-'OddsRatio_working_3-way'!U160/(3*'OddsRatio_working_3-way'!X160^(1/3))*COS(('OddsRatio_working_3-way'!Y160+2*PI())/3)</f>
        <v>-0.53015896238576365</v>
      </c>
      <c r="AH160" s="11">
        <f>-'OddsRatio_working_3-way'!U160/(3*'OddsRatio_working_3-way'!X160^(1/3))*COS(('OddsRatio_working_3-way'!Y160+4*PI())/3)</f>
        <v>-3.4850911810342805E-2</v>
      </c>
      <c r="AI160" s="11">
        <f>'OddsRatio_working_3-way'!U160/(3*'OddsRatio_working_3-way'!X160^(1/3))*SIN(('OddsRatio_working_3-way'!Y160)/3)</f>
        <v>-0.28596623633150797</v>
      </c>
      <c r="AJ160" s="11">
        <f>'OddsRatio_working_3-way'!U160/(3*'OddsRatio_working_3-way'!X160^(1/3))*SIN(('OddsRatio_working_3-way'!Y160+2*PI())/3)</f>
        <v>-0.34632978627712413</v>
      </c>
      <c r="AK160" s="11">
        <f>'OddsRatio_working_3-way'!U160/(3*'OddsRatio_working_3-way'!X160^(1/3))*SIN(('OddsRatio_working_3-way'!Y160+4*PI())/3)</f>
        <v>0.63229602260863205</v>
      </c>
      <c r="AL160" s="11">
        <f>'OddsRatio_working_3-way'!Z160+'OddsRatio_working_3-way'!AF160</f>
        <v>1.1300197483922132</v>
      </c>
      <c r="AM160" s="11">
        <f>'OddsRatio_working_3-way'!AA160+'OddsRatio_working_3-way'!AG160</f>
        <v>-1.0603179247715273</v>
      </c>
      <c r="AN160" s="11">
        <f>'OddsRatio_working_3-way'!AB160+'OddsRatio_working_3-way'!AH160</f>
        <v>-6.970182362068561E-2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1.1300197483922132</v>
      </c>
      <c r="AS160" s="11">
        <f>IF(('OddsRatio_working_3-way'!X160=0),IF(Q160&gt;0,-Q160^(1/3),(-Q160)^(1/3)),'OddsRatio_working_3-way'!AM160-'OddsRatio_working_3-way'!R160/3)</f>
        <v>-1.0603179247715273</v>
      </c>
      <c r="AT160" s="11">
        <f>IF(('OddsRatio_working_3-way'!X160=0),IF(Q160&gt;0,-Q160^(1/3),(-Q160)^(1/3)),'OddsRatio_working_3-way'!AN160-'OddsRatio_working_3-way'!R160/3)</f>
        <v>-6.970182362068561E-2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2.16</v>
      </c>
      <c r="B161" s="4">
        <f>IF('True_Odds_Calculator_3-way'!B162="","",'True_Odds_Calculator_3-way'!B162)</f>
        <v>3.26</v>
      </c>
      <c r="C161" s="4">
        <f>IF('True_Odds_Calculator_3-way'!C162="","",'True_Odds_Calculator_3-way'!C162)</f>
        <v>3.88</v>
      </c>
      <c r="D161" s="9">
        <f t="shared" si="39"/>
        <v>0.45245844782909289</v>
      </c>
      <c r="E161" s="9">
        <f t="shared" si="40"/>
        <v>0.29782277587208195</v>
      </c>
      <c r="F161" s="9">
        <f t="shared" si="41"/>
        <v>0.24971877629882522</v>
      </c>
      <c r="G161" s="9">
        <f t="shared" si="42"/>
        <v>1.0432307800250733</v>
      </c>
      <c r="H161" s="9">
        <f t="shared" si="43"/>
        <v>2.210147704829085</v>
      </c>
      <c r="I161" s="9">
        <f t="shared" si="44"/>
        <v>3.3577015628566658</v>
      </c>
      <c r="J161" s="9">
        <f t="shared" si="45"/>
        <v>4.0045046464722098</v>
      </c>
      <c r="K161" s="11">
        <f t="shared" si="46"/>
        <v>0.46296296296296291</v>
      </c>
      <c r="L161" s="11">
        <f t="shared" si="47"/>
        <v>0.30674846625766872</v>
      </c>
      <c r="M161" s="11">
        <f t="shared" si="48"/>
        <v>0.25773195876288663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-0.27634769042649632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0.23058840891362553</v>
      </c>
      <c r="Q161" s="11">
        <f>2*'OddsRatio_working_3-way'!K161*'OddsRatio_working_3-way'!L161*'OddsRatio_working_3-way'!M161</f>
        <v>7.3202669496389067E-2</v>
      </c>
      <c r="R161" s="11">
        <f t="shared" si="49"/>
        <v>0</v>
      </c>
      <c r="S161" s="11">
        <f t="shared" si="50"/>
        <v>-0.8344140982606042</v>
      </c>
      <c r="T161" s="11">
        <f t="shared" si="51"/>
        <v>-0.26489336452717599</v>
      </c>
      <c r="U161" s="11">
        <f>'OddsRatio_working_3-way'!S161-'OddsRatio_working_3-way'!R161^2/3</f>
        <v>-0.8344140982606042</v>
      </c>
      <c r="V161" s="11">
        <f>'OddsRatio_working_3-way'!S161*'OddsRatio_working_3-way'!R161/3-2*'OddsRatio_working_3-way'!R161^3/27-'OddsRatio_working_3-way'!T161</f>
        <v>0.26489336452717599</v>
      </c>
      <c r="W161" s="11">
        <f>'OddsRatio_working_3-way'!V161^2+4*'OddsRatio_working_3-way'!U161^3/27</f>
        <v>-1.5899389680827505E-2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0.14668664241449769</v>
      </c>
      <c r="Y161" s="11">
        <f>IF('OddsRatio_working_3-way'!W161&gt;=0,IF('OddsRatio_working_3-way'!V161+SQRT('OddsRatio_working_3-way'!W161)&gt;0,0,PI()),ACOS('OddsRatio_working_3-way'!V161/(2*'OddsRatio_working_3-way'!X161)))</f>
        <v>0.4442748272003092</v>
      </c>
      <c r="Z161" s="11">
        <f>'OddsRatio_working_3-way'!X161^(1/3)*COS('OddsRatio_working_3-way'!Y161/3)</f>
        <v>0.52161539001253665</v>
      </c>
      <c r="AA161" s="11">
        <f>'OddsRatio_working_3-way'!X161^(1/3)*COS(('OddsRatio_working_3-way'!Y161+2*PI())/3)</f>
        <v>-0.32819881639256809</v>
      </c>
      <c r="AB161" s="11">
        <f>'OddsRatio_working_3-way'!X161^(1/3)*COS(('OddsRatio_working_3-way'!Y161+4*PI())/3)</f>
        <v>-0.19341657361996845</v>
      </c>
      <c r="AC161" s="11">
        <f>'OddsRatio_working_3-way'!X161^(1/3)*SIN('OddsRatio_working_3-way'!Y161/3)</f>
        <v>7.7816564146741901E-2</v>
      </c>
      <c r="AD161" s="11">
        <f>'OddsRatio_working_3-way'!X161^(1/3)*SIN(('OddsRatio_working_3-way'!Y161+2*PI())/3)</f>
        <v>0.41282389668241359</v>
      </c>
      <c r="AE161" s="11">
        <f>'OddsRatio_working_3-way'!X161^(1/3)*SIN(('OddsRatio_working_3-way'!Y161+4*PI())/3)</f>
        <v>-0.49064046082915552</v>
      </c>
      <c r="AF161" s="11">
        <f>-'OddsRatio_working_3-way'!U161/(3*'OddsRatio_working_3-way'!X161^(1/3))*COS(('OddsRatio_working_3-way'!Y161)/3)</f>
        <v>0.52161539001253665</v>
      </c>
      <c r="AG161" s="11">
        <f>-'OddsRatio_working_3-way'!U161/(3*'OddsRatio_working_3-way'!X161^(1/3))*COS(('OddsRatio_working_3-way'!Y161+2*PI())/3)</f>
        <v>-0.32819881639256809</v>
      </c>
      <c r="AH161" s="11">
        <f>-'OddsRatio_working_3-way'!U161/(3*'OddsRatio_working_3-way'!X161^(1/3))*COS(('OddsRatio_working_3-way'!Y161+4*PI())/3)</f>
        <v>-0.19341657361996845</v>
      </c>
      <c r="AI161" s="11">
        <f>'OddsRatio_working_3-way'!U161/(3*'OddsRatio_working_3-way'!X161^(1/3))*SIN(('OddsRatio_working_3-way'!Y161)/3)</f>
        <v>-7.7816564146741901E-2</v>
      </c>
      <c r="AJ161" s="11">
        <f>'OddsRatio_working_3-way'!U161/(3*'OddsRatio_working_3-way'!X161^(1/3))*SIN(('OddsRatio_working_3-way'!Y161+2*PI())/3)</f>
        <v>-0.41282389668241359</v>
      </c>
      <c r="AK161" s="11">
        <f>'OddsRatio_working_3-way'!U161/(3*'OddsRatio_working_3-way'!X161^(1/3))*SIN(('OddsRatio_working_3-way'!Y161+4*PI())/3)</f>
        <v>0.49064046082915552</v>
      </c>
      <c r="AL161" s="11">
        <f>'OddsRatio_working_3-way'!Z161+'OddsRatio_working_3-way'!AF161</f>
        <v>1.0432307800250733</v>
      </c>
      <c r="AM161" s="11">
        <f>'OddsRatio_working_3-way'!AA161+'OddsRatio_working_3-way'!AG161</f>
        <v>-0.65639763278513619</v>
      </c>
      <c r="AN161" s="11">
        <f>'OddsRatio_working_3-way'!AB161+'OddsRatio_working_3-way'!AH161</f>
        <v>-0.38683314723993689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1.0432307800250733</v>
      </c>
      <c r="AS161" s="11">
        <f>IF(('OddsRatio_working_3-way'!X161=0),IF(Q161&gt;0,-Q161^(1/3),(-Q161)^(1/3)),'OddsRatio_working_3-way'!AM161-'OddsRatio_working_3-way'!R161/3)</f>
        <v>-0.65639763278513619</v>
      </c>
      <c r="AT161" s="11">
        <f>IF(('OddsRatio_working_3-way'!X161=0),IF(Q161&gt;0,-Q161^(1/3),(-Q161)^(1/3)),'OddsRatio_working_3-way'!AN161-'OddsRatio_working_3-way'!R161/3)</f>
        <v>-0.38683314723993689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4.51</v>
      </c>
      <c r="B162" s="4">
        <f>IF('True_Odds_Calculator_3-way'!B163="","",'True_Odds_Calculator_3-way'!B163)</f>
        <v>3.73</v>
      </c>
      <c r="C162" s="4">
        <f>IF('True_Odds_Calculator_3-way'!C163="","",'True_Odds_Calculator_3-way'!C163)</f>
        <v>1.85</v>
      </c>
      <c r="D162" s="9">
        <f t="shared" si="39"/>
        <v>0.21329816844968955</v>
      </c>
      <c r="E162" s="9">
        <f t="shared" si="40"/>
        <v>0.25848766096376774</v>
      </c>
      <c r="F162" s="9">
        <f t="shared" si="41"/>
        <v>0.52821417058654296</v>
      </c>
      <c r="G162" s="9">
        <f t="shared" si="42"/>
        <v>1.0507899695965985</v>
      </c>
      <c r="H162" s="9">
        <f t="shared" si="43"/>
        <v>4.6882727932840602</v>
      </c>
      <c r="I162" s="9">
        <f t="shared" si="44"/>
        <v>3.8686566169987131</v>
      </c>
      <c r="J162" s="9">
        <f t="shared" si="45"/>
        <v>1.8931714741571086</v>
      </c>
      <c r="K162" s="11">
        <f t="shared" si="46"/>
        <v>0.22172949002217296</v>
      </c>
      <c r="L162" s="11">
        <f t="shared" si="47"/>
        <v>0.26809651474530832</v>
      </c>
      <c r="M162" s="11">
        <f t="shared" si="48"/>
        <v>0.54054054054054046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-0.26171679130549208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0.22781857608248768</v>
      </c>
      <c r="Q162" s="11">
        <f>2*'OddsRatio_working_3-way'!K162*'OddsRatio_working_3-way'!L162*'OddsRatio_working_3-way'!M162</f>
        <v>6.4264760531026144E-2</v>
      </c>
      <c r="R162" s="11">
        <f t="shared" si="49"/>
        <v>0</v>
      </c>
      <c r="S162" s="11">
        <f t="shared" si="50"/>
        <v>-0.87047749189528956</v>
      </c>
      <c r="T162" s="11">
        <f t="shared" si="51"/>
        <v>-0.24555077345424248</v>
      </c>
      <c r="U162" s="11">
        <f>'OddsRatio_working_3-way'!S162-'OddsRatio_working_3-way'!R162^2/3</f>
        <v>-0.87047749189528956</v>
      </c>
      <c r="V162" s="11">
        <f>'OddsRatio_working_3-way'!S162*'OddsRatio_working_3-way'!R162/3-2*'OddsRatio_working_3-way'!R162^3/27-'OddsRatio_working_3-way'!T162</f>
        <v>0.24555077345424248</v>
      </c>
      <c r="W162" s="11">
        <f>'OddsRatio_working_3-way'!V162^2+4*'OddsRatio_working_3-way'!U162^3/27</f>
        <v>-3.7421534105151102E-2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0.15629836567373939</v>
      </c>
      <c r="Y162" s="11">
        <f>IF('OddsRatio_working_3-way'!W162&gt;=0,IF('OddsRatio_working_3-way'!V162+SQRT('OddsRatio_working_3-way'!W162)&gt;0,0,PI()),ACOS('OddsRatio_working_3-way'!V162/(2*'OddsRatio_working_3-way'!X162)))</f>
        <v>0.66726145093517952</v>
      </c>
      <c r="Z162" s="11">
        <f>'OddsRatio_working_3-way'!X162^(1/3)*COS('OddsRatio_working_3-way'!Y162/3)</f>
        <v>0.52539498479829927</v>
      </c>
      <c r="AA162" s="11">
        <f>'OddsRatio_working_3-way'!X162^(1/3)*COS(('OddsRatio_working_3-way'!Y162+2*PI())/3)</f>
        <v>-0.36560257213488723</v>
      </c>
      <c r="AB162" s="11">
        <f>'OddsRatio_working_3-way'!X162^(1/3)*COS(('OddsRatio_working_3-way'!Y162+4*PI())/3)</f>
        <v>-0.15979241266341238</v>
      </c>
      <c r="AC162" s="11">
        <f>'OddsRatio_working_3-way'!X162^(1/3)*SIN('OddsRatio_working_3-way'!Y162/3)</f>
        <v>0.11882455097281602</v>
      </c>
      <c r="AD162" s="11">
        <f>'OddsRatio_working_3-way'!X162^(1/3)*SIN(('OddsRatio_working_3-way'!Y162+2*PI())/3)</f>
        <v>0.39559312836985816</v>
      </c>
      <c r="AE162" s="11">
        <f>'OddsRatio_working_3-way'!X162^(1/3)*SIN(('OddsRatio_working_3-way'!Y162+4*PI())/3)</f>
        <v>-0.51441767934267402</v>
      </c>
      <c r="AF162" s="11">
        <f>-'OddsRatio_working_3-way'!U162/(3*'OddsRatio_working_3-way'!X162^(1/3))*COS(('OddsRatio_working_3-way'!Y162)/3)</f>
        <v>0.52539498479829938</v>
      </c>
      <c r="AG162" s="11">
        <f>-'OddsRatio_working_3-way'!U162/(3*'OddsRatio_working_3-way'!X162^(1/3))*COS(('OddsRatio_working_3-way'!Y162+2*PI())/3)</f>
        <v>-0.36560257213488734</v>
      </c>
      <c r="AH162" s="11">
        <f>-'OddsRatio_working_3-way'!U162/(3*'OddsRatio_working_3-way'!X162^(1/3))*COS(('OddsRatio_working_3-way'!Y162+4*PI())/3)</f>
        <v>-0.1597924126634124</v>
      </c>
      <c r="AI162" s="11">
        <f>'OddsRatio_working_3-way'!U162/(3*'OddsRatio_working_3-way'!X162^(1/3))*SIN(('OddsRatio_working_3-way'!Y162)/3)</f>
        <v>-0.11882455097281605</v>
      </c>
      <c r="AJ162" s="11">
        <f>'OddsRatio_working_3-way'!U162/(3*'OddsRatio_working_3-way'!X162^(1/3))*SIN(('OddsRatio_working_3-way'!Y162+2*PI())/3)</f>
        <v>-0.39559312836985822</v>
      </c>
      <c r="AK162" s="11">
        <f>'OddsRatio_working_3-way'!U162/(3*'OddsRatio_working_3-way'!X162^(1/3))*SIN(('OddsRatio_working_3-way'!Y162+4*PI())/3)</f>
        <v>0.51441767934267413</v>
      </c>
      <c r="AL162" s="11">
        <f>'OddsRatio_working_3-way'!Z162+'OddsRatio_working_3-way'!AF162</f>
        <v>1.0507899695965985</v>
      </c>
      <c r="AM162" s="11">
        <f>'OddsRatio_working_3-way'!AA162+'OddsRatio_working_3-way'!AG162</f>
        <v>-0.73120514426977457</v>
      </c>
      <c r="AN162" s="11">
        <f>'OddsRatio_working_3-way'!AB162+'OddsRatio_working_3-way'!AH162</f>
        <v>-0.31958482532682475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1.0507899695965985</v>
      </c>
      <c r="AS162" s="11">
        <f>IF(('OddsRatio_working_3-way'!X162=0),IF(Q162&gt;0,-Q162^(1/3),(-Q162)^(1/3)),'OddsRatio_working_3-way'!AM162-'OddsRatio_working_3-way'!R162/3)</f>
        <v>-0.73120514426977457</v>
      </c>
      <c r="AT162" s="11">
        <f>IF(('OddsRatio_working_3-way'!X162=0),IF(Q162&gt;0,-Q162^(1/3),(-Q162)^(1/3)),'OddsRatio_working_3-way'!AN162-'OddsRatio_working_3-way'!R162/3)</f>
        <v>-0.31958482532682475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2.97</v>
      </c>
      <c r="B163" s="4">
        <f>IF('True_Odds_Calculator_3-way'!B164="","",'True_Odds_Calculator_3-way'!B164)</f>
        <v>3.27</v>
      </c>
      <c r="C163" s="4">
        <f>IF('True_Odds_Calculator_3-way'!C164="","",'True_Odds_Calculator_3-way'!C164)</f>
        <v>2.6</v>
      </c>
      <c r="D163" s="9">
        <f t="shared" si="39"/>
        <v>0.32769197089092955</v>
      </c>
      <c r="E163" s="9">
        <f t="shared" si="40"/>
        <v>0.29725811079840725</v>
      </c>
      <c r="F163" s="9">
        <f t="shared" si="41"/>
        <v>0.37504991831066314</v>
      </c>
      <c r="G163" s="9">
        <f t="shared" si="42"/>
        <v>1.0414448370371248</v>
      </c>
      <c r="H163" s="9">
        <f t="shared" si="43"/>
        <v>3.0516463289631361</v>
      </c>
      <c r="I163" s="9">
        <f t="shared" si="44"/>
        <v>3.3640797800742739</v>
      </c>
      <c r="J163" s="9">
        <f t="shared" si="45"/>
        <v>2.6663117392593998</v>
      </c>
      <c r="K163" s="11">
        <f t="shared" si="46"/>
        <v>0.33670033670033667</v>
      </c>
      <c r="L163" s="11">
        <f t="shared" si="47"/>
        <v>0.3058103975535168</v>
      </c>
      <c r="M163" s="11">
        <f t="shared" si="48"/>
        <v>0.38461538461538458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-0.28335737204238742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0.23127851874029243</v>
      </c>
      <c r="Q163" s="11">
        <f>2*'OddsRatio_working_3-way'!K163*'OddsRatio_working_3-way'!L163*'OddsRatio_working_3-way'!M163</f>
        <v>7.9204972171333002E-2</v>
      </c>
      <c r="R163" s="11">
        <f t="shared" si="49"/>
        <v>0</v>
      </c>
      <c r="S163" s="11">
        <f t="shared" si="50"/>
        <v>-0.81620787584695509</v>
      </c>
      <c r="T163" s="11">
        <f t="shared" si="51"/>
        <v>-0.27952324515306676</v>
      </c>
      <c r="U163" s="11">
        <f>'OddsRatio_working_3-way'!S163-'OddsRatio_working_3-way'!R163^2/3</f>
        <v>-0.81620787584695509</v>
      </c>
      <c r="V163" s="11">
        <f>'OddsRatio_working_3-way'!S163*'OddsRatio_working_3-way'!R163/3-2*'OddsRatio_working_3-way'!R163^3/27-'OddsRatio_working_3-way'!T163</f>
        <v>0.27952324515306676</v>
      </c>
      <c r="W163" s="11">
        <f>'OddsRatio_working_3-way'!V163^2+4*'OddsRatio_working_3-way'!U163^3/27</f>
        <v>-2.422881038759192E-3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0.14191205517825173</v>
      </c>
      <c r="Y163" s="11">
        <f>IF('OddsRatio_working_3-way'!W163&gt;=0,IF('OddsRatio_working_3-way'!V163+SQRT('OddsRatio_working_3-way'!W163)&gt;0,0,PI()),ACOS('OddsRatio_working_3-way'!V163/(2*'OddsRatio_working_3-way'!X163)))</f>
        <v>0.17430835973385816</v>
      </c>
      <c r="Z163" s="11">
        <f>'OddsRatio_working_3-way'!X163^(1/3)*COS('OddsRatio_working_3-way'!Y163/3)</f>
        <v>0.52072241851856238</v>
      </c>
      <c r="AA163" s="11">
        <f>'OddsRatio_working_3-way'!X163^(1/3)*COS(('OddsRatio_working_3-way'!Y163+2*PI())/3)</f>
        <v>-0.28659269989312053</v>
      </c>
      <c r="AB163" s="11">
        <f>'OddsRatio_working_3-way'!X163^(1/3)*COS(('OddsRatio_working_3-way'!Y163+4*PI())/3)</f>
        <v>-0.23412971862544191</v>
      </c>
      <c r="AC163" s="11">
        <f>'OddsRatio_working_3-way'!X163^(1/3)*SIN('OddsRatio_working_3-way'!Y163/3)</f>
        <v>3.0289516357384656E-2</v>
      </c>
      <c r="AD163" s="11">
        <f>'OddsRatio_working_3-way'!X163^(1/3)*SIN(('OddsRatio_working_3-way'!Y163+2*PI())/3)</f>
        <v>0.43581408457845511</v>
      </c>
      <c r="AE163" s="11">
        <f>'OddsRatio_working_3-way'!X163^(1/3)*SIN(('OddsRatio_working_3-way'!Y163+4*PI())/3)</f>
        <v>-0.46610360093583963</v>
      </c>
      <c r="AF163" s="11">
        <f>-'OddsRatio_working_3-way'!U163/(3*'OddsRatio_working_3-way'!X163^(1/3))*COS(('OddsRatio_working_3-way'!Y163)/3)</f>
        <v>0.52072241851856227</v>
      </c>
      <c r="AG163" s="11">
        <f>-'OddsRatio_working_3-way'!U163/(3*'OddsRatio_working_3-way'!X163^(1/3))*COS(('OddsRatio_working_3-way'!Y163+2*PI())/3)</f>
        <v>-0.28659269989312047</v>
      </c>
      <c r="AH163" s="11">
        <f>-'OddsRatio_working_3-way'!U163/(3*'OddsRatio_working_3-way'!X163^(1/3))*COS(('OddsRatio_working_3-way'!Y163+4*PI())/3)</f>
        <v>-0.23412971862544185</v>
      </c>
      <c r="AI163" s="11">
        <f>'OddsRatio_working_3-way'!U163/(3*'OddsRatio_working_3-way'!X163^(1/3))*SIN(('OddsRatio_working_3-way'!Y163)/3)</f>
        <v>-3.0289516357384649E-2</v>
      </c>
      <c r="AJ163" s="11">
        <f>'OddsRatio_working_3-way'!U163/(3*'OddsRatio_working_3-way'!X163^(1/3))*SIN(('OddsRatio_working_3-way'!Y163+2*PI())/3)</f>
        <v>-0.43581408457845505</v>
      </c>
      <c r="AK163" s="11">
        <f>'OddsRatio_working_3-way'!U163/(3*'OddsRatio_working_3-way'!X163^(1/3))*SIN(('OddsRatio_working_3-way'!Y163+4*PI())/3)</f>
        <v>0.46610360093583952</v>
      </c>
      <c r="AL163" s="11">
        <f>'OddsRatio_working_3-way'!Z163+'OddsRatio_working_3-way'!AF163</f>
        <v>1.0414448370371248</v>
      </c>
      <c r="AM163" s="11">
        <f>'OddsRatio_working_3-way'!AA163+'OddsRatio_working_3-way'!AG163</f>
        <v>-0.57318539978624106</v>
      </c>
      <c r="AN163" s="11">
        <f>'OddsRatio_working_3-way'!AB163+'OddsRatio_working_3-way'!AH163</f>
        <v>-0.46825943725088376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1.0414448370371248</v>
      </c>
      <c r="AS163" s="11">
        <f>IF(('OddsRatio_working_3-way'!X163=0),IF(Q163&gt;0,-Q163^(1/3),(-Q163)^(1/3)),'OddsRatio_working_3-way'!AM163-'OddsRatio_working_3-way'!R163/3)</f>
        <v>-0.57318539978624106</v>
      </c>
      <c r="AT163" s="11">
        <f>IF(('OddsRatio_working_3-way'!X163=0),IF(Q163&gt;0,-Q163^(1/3),(-Q163)^(1/3)),'OddsRatio_working_3-way'!AN163-'OddsRatio_working_3-way'!R163/3)</f>
        <v>-0.46825943725088376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2.92</v>
      </c>
      <c r="B164" s="4">
        <f>IF('True_Odds_Calculator_3-way'!B165="","",'True_Odds_Calculator_3-way'!B165)</f>
        <v>3.33</v>
      </c>
      <c r="C164" s="4">
        <f>IF('True_Odds_Calculator_3-way'!C165="","",'True_Odds_Calculator_3-way'!C165)</f>
        <v>2.64</v>
      </c>
      <c r="D164" s="9">
        <f t="shared" si="39"/>
        <v>0.3352281017400377</v>
      </c>
      <c r="E164" s="9">
        <f t="shared" si="40"/>
        <v>0.293555929671584</v>
      </c>
      <c r="F164" s="9">
        <f t="shared" si="41"/>
        <v>0.3712159685883783</v>
      </c>
      <c r="G164" s="9">
        <f t="shared" si="42"/>
        <v>1.0328351408485492</v>
      </c>
      <c r="H164" s="9">
        <f t="shared" si="43"/>
        <v>2.983043470429215</v>
      </c>
      <c r="I164" s="9">
        <f t="shared" si="44"/>
        <v>3.4065058781771196</v>
      </c>
      <c r="J164" s="9">
        <f t="shared" si="45"/>
        <v>2.6938496309916209</v>
      </c>
      <c r="K164" s="11">
        <f t="shared" si="46"/>
        <v>0.34246575342465752</v>
      </c>
      <c r="L164" s="11">
        <f t="shared" si="47"/>
        <v>0.3003003003003003</v>
      </c>
      <c r="M164" s="11">
        <f t="shared" si="48"/>
        <v>0.37878787878787878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-0.28580510772291601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0.22944800342060617</v>
      </c>
      <c r="Q164" s="11">
        <f>2*'OddsRatio_working_3-way'!K164*'OddsRatio_working_3-way'!L164*'OddsRatio_working_3-way'!M164</f>
        <v>7.7911036815146398E-2</v>
      </c>
      <c r="R164" s="11">
        <f t="shared" si="49"/>
        <v>0</v>
      </c>
      <c r="S164" s="11">
        <f t="shared" si="50"/>
        <v>-0.80281281621829081</v>
      </c>
      <c r="T164" s="11">
        <f t="shared" si="51"/>
        <v>-0.27260197494678801</v>
      </c>
      <c r="U164" s="11">
        <f>'OddsRatio_working_3-way'!S164-'OddsRatio_working_3-way'!R164^2/3</f>
        <v>-0.80281281621829081</v>
      </c>
      <c r="V164" s="11">
        <f>'OddsRatio_working_3-way'!S164*'OddsRatio_working_3-way'!R164/3-2*'OddsRatio_working_3-way'!R164^3/27-'OddsRatio_working_3-way'!T164</f>
        <v>0.27260197494678801</v>
      </c>
      <c r="W164" s="11">
        <f>'OddsRatio_working_3-way'!V164^2+4*'OddsRatio_working_3-way'!U164^3/27</f>
        <v>-2.3429214829810835E-3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0.1384329785743541</v>
      </c>
      <c r="Y164" s="11">
        <f>IF('OddsRatio_working_3-way'!W164&gt;=0,IF('OddsRatio_working_3-way'!V164+SQRT('OddsRatio_working_3-way'!W164)&gt;0,0,PI()),ACOS('OddsRatio_working_3-way'!V164/(2*'OddsRatio_working_3-way'!X164)))</f>
        <v>0.17573038769766991</v>
      </c>
      <c r="Z164" s="11">
        <f>'OddsRatio_working_3-way'!X164^(1/3)*COS('OddsRatio_working_3-way'!Y164/3)</f>
        <v>0.51641757042427461</v>
      </c>
      <c r="AA164" s="11">
        <f>'OddsRatio_working_3-way'!X164^(1/3)*COS(('OddsRatio_working_3-way'!Y164+2*PI())/3)</f>
        <v>-0.28443613300770632</v>
      </c>
      <c r="AB164" s="11">
        <f>'OddsRatio_working_3-way'!X164^(1/3)*COS(('OddsRatio_working_3-way'!Y164+4*PI())/3)</f>
        <v>-0.23198143741656838</v>
      </c>
      <c r="AC164" s="11">
        <f>'OddsRatio_working_3-way'!X164^(1/3)*SIN('OddsRatio_working_3-way'!Y164/3)</f>
        <v>3.028473261980353E-2</v>
      </c>
      <c r="AD164" s="11">
        <f>'OddsRatio_working_3-way'!X164^(1/3)*SIN(('OddsRatio_working_3-way'!Y164+2*PI())/3)</f>
        <v>0.43208836863815947</v>
      </c>
      <c r="AE164" s="11">
        <f>'OddsRatio_working_3-way'!X164^(1/3)*SIN(('OddsRatio_working_3-way'!Y164+4*PI())/3)</f>
        <v>-0.46237310125796288</v>
      </c>
      <c r="AF164" s="11">
        <f>-'OddsRatio_working_3-way'!U164/(3*'OddsRatio_working_3-way'!X164^(1/3))*COS(('OddsRatio_working_3-way'!Y164)/3)</f>
        <v>0.51641757042427461</v>
      </c>
      <c r="AG164" s="11">
        <f>-'OddsRatio_working_3-way'!U164/(3*'OddsRatio_working_3-way'!X164^(1/3))*COS(('OddsRatio_working_3-way'!Y164+2*PI())/3)</f>
        <v>-0.28443613300770632</v>
      </c>
      <c r="AH164" s="11">
        <f>-'OddsRatio_working_3-way'!U164/(3*'OddsRatio_working_3-way'!X164^(1/3))*COS(('OddsRatio_working_3-way'!Y164+4*PI())/3)</f>
        <v>-0.23198143741656838</v>
      </c>
      <c r="AI164" s="11">
        <f>'OddsRatio_working_3-way'!U164/(3*'OddsRatio_working_3-way'!X164^(1/3))*SIN(('OddsRatio_working_3-way'!Y164)/3)</f>
        <v>-3.028473261980353E-2</v>
      </c>
      <c r="AJ164" s="11">
        <f>'OddsRatio_working_3-way'!U164/(3*'OddsRatio_working_3-way'!X164^(1/3))*SIN(('OddsRatio_working_3-way'!Y164+2*PI())/3)</f>
        <v>-0.43208836863815947</v>
      </c>
      <c r="AK164" s="11">
        <f>'OddsRatio_working_3-way'!U164/(3*'OddsRatio_working_3-way'!X164^(1/3))*SIN(('OddsRatio_working_3-way'!Y164+4*PI())/3)</f>
        <v>0.46237310125796288</v>
      </c>
      <c r="AL164" s="11">
        <f>'OddsRatio_working_3-way'!Z164+'OddsRatio_working_3-way'!AF164</f>
        <v>1.0328351408485492</v>
      </c>
      <c r="AM164" s="11">
        <f>'OddsRatio_working_3-way'!AA164+'OddsRatio_working_3-way'!AG164</f>
        <v>-0.56887226601541263</v>
      </c>
      <c r="AN164" s="11">
        <f>'OddsRatio_working_3-way'!AB164+'OddsRatio_working_3-way'!AH164</f>
        <v>-0.46396287483313675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1.0328351408485492</v>
      </c>
      <c r="AS164" s="11">
        <f>IF(('OddsRatio_working_3-way'!X164=0),IF(Q164&gt;0,-Q164^(1/3),(-Q164)^(1/3)),'OddsRatio_working_3-way'!AM164-'OddsRatio_working_3-way'!R164/3)</f>
        <v>-0.56887226601541263</v>
      </c>
      <c r="AT164" s="11">
        <f>IF(('OddsRatio_working_3-way'!X164=0),IF(Q164&gt;0,-Q164^(1/3),(-Q164)^(1/3)),'OddsRatio_working_3-way'!AN164-'OddsRatio_working_3-way'!R164/3)</f>
        <v>-0.46396287483313675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3.39</v>
      </c>
      <c r="B165" s="4">
        <f>IF('True_Odds_Calculator_3-way'!B166="","",'True_Odds_Calculator_3-way'!B166)</f>
        <v>3.87</v>
      </c>
      <c r="C165" s="4">
        <f>IF('True_Odds_Calculator_3-way'!C166="","",'True_Odds_Calculator_3-way'!C166)</f>
        <v>2.13</v>
      </c>
      <c r="D165" s="9">
        <f t="shared" si="39"/>
        <v>0.28766851322069908</v>
      </c>
      <c r="E165" s="9">
        <f t="shared" si="40"/>
        <v>0.251664752137508</v>
      </c>
      <c r="F165" s="9">
        <f t="shared" si="41"/>
        <v>0.46066673464179264</v>
      </c>
      <c r="G165" s="9">
        <f t="shared" si="42"/>
        <v>1.0360767115284908</v>
      </c>
      <c r="H165" s="9">
        <f t="shared" si="43"/>
        <v>3.4762233405530925</v>
      </c>
      <c r="I165" s="9">
        <f t="shared" si="44"/>
        <v>3.9735401620867687</v>
      </c>
      <c r="J165" s="9">
        <f t="shared" si="45"/>
        <v>2.1707666840271949</v>
      </c>
      <c r="K165" s="11">
        <f t="shared" si="46"/>
        <v>0.29498525073746312</v>
      </c>
      <c r="L165" s="11">
        <f t="shared" si="47"/>
        <v>0.25839793281653745</v>
      </c>
      <c r="M165" s="11">
        <f t="shared" si="48"/>
        <v>0.46948356807511737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-0.27737542105922919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0.22867073700578533</v>
      </c>
      <c r="Q165" s="11">
        <f>2*'OddsRatio_working_3-way'!K165*'OddsRatio_working_3-way'!L165*'OddsRatio_working_3-way'!M165</f>
        <v>7.1571435682561912E-2</v>
      </c>
      <c r="R165" s="11">
        <f t="shared" si="49"/>
        <v>0</v>
      </c>
      <c r="S165" s="11">
        <f t="shared" si="50"/>
        <v>-0.82440879632574315</v>
      </c>
      <c r="T165" s="11">
        <f t="shared" si="51"/>
        <v>-0.2580309221676817</v>
      </c>
      <c r="U165" s="11">
        <f>'OddsRatio_working_3-way'!S165-'OddsRatio_working_3-way'!R165^2/3</f>
        <v>-0.82440879632574315</v>
      </c>
      <c r="V165" s="11">
        <f>'OddsRatio_working_3-way'!S165*'OddsRatio_working_3-way'!R165/3-2*'OddsRatio_working_3-way'!R165^3/27-'OddsRatio_working_3-way'!T165</f>
        <v>0.2580309221676817</v>
      </c>
      <c r="W165" s="11">
        <f>'OddsRatio_working_3-way'!V165^2+4*'OddsRatio_working_3-way'!U165^3/27</f>
        <v>-1.6428832221207598E-2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0.14405622948688457</v>
      </c>
      <c r="Y165" s="11">
        <f>IF('OddsRatio_working_3-way'!W165&gt;=0,IF('OddsRatio_working_3-way'!V165+SQRT('OddsRatio_working_3-way'!W165)&gt;0,0,PI()),ACOS('OddsRatio_working_3-way'!V165/(2*'OddsRatio_working_3-way'!X165)))</f>
        <v>0.46103846626311062</v>
      </c>
      <c r="Z165" s="11">
        <f>'OddsRatio_working_3-way'!X165^(1/3)*COS('OddsRatio_working_3-way'!Y165/3)</f>
        <v>0.5180383557642454</v>
      </c>
      <c r="AA165" s="11">
        <f>'OddsRatio_working_3-way'!X165^(1/3)*COS(('OddsRatio_working_3-way'!Y165+2*PI())/3)</f>
        <v>-0.32851303048250519</v>
      </c>
      <c r="AB165" s="11">
        <f>'OddsRatio_working_3-way'!X165^(1/3)*COS(('OddsRatio_working_3-way'!Y165+4*PI())/3)</f>
        <v>-0.18952532528174007</v>
      </c>
      <c r="AC165" s="11">
        <f>'OddsRatio_working_3-way'!X165^(1/3)*SIN('OddsRatio_working_3-way'!Y165/3)</f>
        <v>8.0244589011710166E-2</v>
      </c>
      <c r="AD165" s="11">
        <f>'OddsRatio_working_3-way'!X165^(1/3)*SIN(('OddsRatio_working_3-way'!Y165+2*PI())/3)</f>
        <v>0.40851208172070225</v>
      </c>
      <c r="AE165" s="11">
        <f>'OddsRatio_working_3-way'!X165^(1/3)*SIN(('OddsRatio_working_3-way'!Y165+4*PI())/3)</f>
        <v>-0.4887566707324123</v>
      </c>
      <c r="AF165" s="11">
        <f>-'OddsRatio_working_3-way'!U165/(3*'OddsRatio_working_3-way'!X165^(1/3))*COS(('OddsRatio_working_3-way'!Y165)/3)</f>
        <v>0.51803835576424528</v>
      </c>
      <c r="AG165" s="11">
        <f>-'OddsRatio_working_3-way'!U165/(3*'OddsRatio_working_3-way'!X165^(1/3))*COS(('OddsRatio_working_3-way'!Y165+2*PI())/3)</f>
        <v>-0.32851303048250513</v>
      </c>
      <c r="AH165" s="11">
        <f>-'OddsRatio_working_3-way'!U165/(3*'OddsRatio_working_3-way'!X165^(1/3))*COS(('OddsRatio_working_3-way'!Y165+4*PI())/3)</f>
        <v>-0.18952532528174001</v>
      </c>
      <c r="AI165" s="11">
        <f>'OddsRatio_working_3-way'!U165/(3*'OddsRatio_working_3-way'!X165^(1/3))*SIN(('OddsRatio_working_3-way'!Y165)/3)</f>
        <v>-8.0244589011710152E-2</v>
      </c>
      <c r="AJ165" s="11">
        <f>'OddsRatio_working_3-way'!U165/(3*'OddsRatio_working_3-way'!X165^(1/3))*SIN(('OddsRatio_working_3-way'!Y165+2*PI())/3)</f>
        <v>-0.40851208172070214</v>
      </c>
      <c r="AK165" s="11">
        <f>'OddsRatio_working_3-way'!U165/(3*'OddsRatio_working_3-way'!X165^(1/3))*SIN(('OddsRatio_working_3-way'!Y165+4*PI())/3)</f>
        <v>0.48875667073241219</v>
      </c>
      <c r="AL165" s="11">
        <f>'OddsRatio_working_3-way'!Z165+'OddsRatio_working_3-way'!AF165</f>
        <v>1.0360767115284908</v>
      </c>
      <c r="AM165" s="11">
        <f>'OddsRatio_working_3-way'!AA165+'OddsRatio_working_3-way'!AG165</f>
        <v>-0.65702606096501026</v>
      </c>
      <c r="AN165" s="11">
        <f>'OddsRatio_working_3-way'!AB165+'OddsRatio_working_3-way'!AH165</f>
        <v>-0.37905065056348008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1.0360767115284908</v>
      </c>
      <c r="AS165" s="11">
        <f>IF(('OddsRatio_working_3-way'!X165=0),IF(Q165&gt;0,-Q165^(1/3),(-Q165)^(1/3)),'OddsRatio_working_3-way'!AM165-'OddsRatio_working_3-way'!R165/3)</f>
        <v>-0.65702606096501026</v>
      </c>
      <c r="AT165" s="11">
        <f>IF(('OddsRatio_working_3-way'!X165=0),IF(Q165&gt;0,-Q165^(1/3),(-Q165)^(1/3)),'OddsRatio_working_3-way'!AN165-'OddsRatio_working_3-way'!R165/3)</f>
        <v>-0.37905065056348008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1.41</v>
      </c>
      <c r="B166" s="4">
        <f>IF('True_Odds_Calculator_3-way'!B167="","",'True_Odds_Calculator_3-way'!B167)</f>
        <v>4.88</v>
      </c>
      <c r="C166" s="4">
        <f>IF('True_Odds_Calculator_3-way'!C167="","",'True_Odds_Calculator_3-way'!C167)</f>
        <v>8.84</v>
      </c>
      <c r="D166" s="9">
        <f t="shared" si="39"/>
        <v>0.69703443457287584</v>
      </c>
      <c r="E166" s="9">
        <f t="shared" si="40"/>
        <v>0.19556968023932345</v>
      </c>
      <c r="F166" s="9">
        <f t="shared" si="41"/>
        <v>0.10739588518780052</v>
      </c>
      <c r="G166" s="9">
        <f t="shared" si="42"/>
        <v>1.0601203711457865</v>
      </c>
      <c r="H166" s="9">
        <f t="shared" si="43"/>
        <v>1.4346493521697725</v>
      </c>
      <c r="I166" s="9">
        <f t="shared" si="44"/>
        <v>5.1132670400456517</v>
      </c>
      <c r="J166" s="9">
        <f t="shared" si="45"/>
        <v>9.3113437097829657</v>
      </c>
      <c r="K166" s="11">
        <f t="shared" si="46"/>
        <v>0.70921985815602839</v>
      </c>
      <c r="L166" s="11">
        <f t="shared" si="47"/>
        <v>0.20491803278688525</v>
      </c>
      <c r="M166" s="11">
        <f t="shared" si="48"/>
        <v>0.11312217194570136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-0.20504087444320096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0.19942040833934391</v>
      </c>
      <c r="Q166" s="11">
        <f>2*'OddsRatio_working_3-way'!K166*'OddsRatio_working_3-way'!L166*'OddsRatio_working_3-way'!M166</f>
        <v>3.2880528992472201E-2</v>
      </c>
      <c r="R166" s="11">
        <f t="shared" si="49"/>
        <v>0</v>
      </c>
      <c r="S166" s="11">
        <f t="shared" si="50"/>
        <v>-0.9725885576760257</v>
      </c>
      <c r="T166" s="11">
        <f t="shared" si="51"/>
        <v>-0.16036085040000422</v>
      </c>
      <c r="U166" s="11">
        <f>'OddsRatio_working_3-way'!S166-'OddsRatio_working_3-way'!R166^2/3</f>
        <v>-0.9725885576760257</v>
      </c>
      <c r="V166" s="11">
        <f>'OddsRatio_working_3-way'!S166*'OddsRatio_working_3-way'!R166/3-2*'OddsRatio_working_3-way'!R166^3/27-'OddsRatio_working_3-way'!T166</f>
        <v>0.16036085040000422</v>
      </c>
      <c r="W166" s="11">
        <f>'OddsRatio_working_3-way'!V166^2+4*'OddsRatio_working_3-way'!U166^3/27</f>
        <v>-0.11058058105644492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0.18459156494640908</v>
      </c>
      <c r="Y166" s="11">
        <f>IF('OddsRatio_working_3-way'!W166&gt;=0,IF('OddsRatio_working_3-way'!V166+SQRT('OddsRatio_working_3-way'!W166)&gt;0,0,PI()),ACOS('OddsRatio_working_3-way'!V166/(2*'OddsRatio_working_3-way'!X166)))</f>
        <v>1.1214612832460102</v>
      </c>
      <c r="Z166" s="11">
        <f>'OddsRatio_working_3-way'!X166^(1/3)*COS('OddsRatio_working_3-way'!Y166/3)</f>
        <v>0.53006018557289325</v>
      </c>
      <c r="AA166" s="11">
        <f>'OddsRatio_working_3-way'!X166^(1/3)*COS(('OddsRatio_working_3-way'!Y166+2*PI())/3)</f>
        <v>-0.44509755006795781</v>
      </c>
      <c r="AB166" s="11">
        <f>'OddsRatio_working_3-way'!X166^(1/3)*COS(('OddsRatio_working_3-way'!Y166+4*PI())/3)</f>
        <v>-8.4962635504935352E-2</v>
      </c>
      <c r="AC166" s="11">
        <f>'OddsRatio_working_3-way'!X166^(1/3)*SIN('OddsRatio_working_3-way'!Y166/3)</f>
        <v>0.20792398986754396</v>
      </c>
      <c r="AD166" s="11">
        <f>'OddsRatio_working_3-way'!X166^(1/3)*SIN(('OddsRatio_working_3-way'!Y166+2*PI())/3)</f>
        <v>0.35508359130704753</v>
      </c>
      <c r="AE166" s="11">
        <f>'OddsRatio_working_3-way'!X166^(1/3)*SIN(('OddsRatio_working_3-way'!Y166+4*PI())/3)</f>
        <v>-0.56300758117459138</v>
      </c>
      <c r="AF166" s="11">
        <f>-'OddsRatio_working_3-way'!U166/(3*'OddsRatio_working_3-way'!X166^(1/3))*COS(('OddsRatio_working_3-way'!Y166)/3)</f>
        <v>0.53006018557289336</v>
      </c>
      <c r="AG166" s="11">
        <f>-'OddsRatio_working_3-way'!U166/(3*'OddsRatio_working_3-way'!X166^(1/3))*COS(('OddsRatio_working_3-way'!Y166+2*PI())/3)</f>
        <v>-0.44509755006795793</v>
      </c>
      <c r="AH166" s="11">
        <f>-'OddsRatio_working_3-way'!U166/(3*'OddsRatio_working_3-way'!X166^(1/3))*COS(('OddsRatio_working_3-way'!Y166+4*PI())/3)</f>
        <v>-8.4962635504935366E-2</v>
      </c>
      <c r="AI166" s="11">
        <f>'OddsRatio_working_3-way'!U166/(3*'OddsRatio_working_3-way'!X166^(1/3))*SIN(('OddsRatio_working_3-way'!Y166)/3)</f>
        <v>-0.20792398986754401</v>
      </c>
      <c r="AJ166" s="11">
        <f>'OddsRatio_working_3-way'!U166/(3*'OddsRatio_working_3-way'!X166^(1/3))*SIN(('OddsRatio_working_3-way'!Y166+2*PI())/3)</f>
        <v>-0.35508359130704759</v>
      </c>
      <c r="AK166" s="11">
        <f>'OddsRatio_working_3-way'!U166/(3*'OddsRatio_working_3-way'!X166^(1/3))*SIN(('OddsRatio_working_3-way'!Y166+4*PI())/3)</f>
        <v>0.56300758117459149</v>
      </c>
      <c r="AL166" s="11">
        <f>'OddsRatio_working_3-way'!Z166+'OddsRatio_working_3-way'!AF166</f>
        <v>1.0601203711457865</v>
      </c>
      <c r="AM166" s="11">
        <f>'OddsRatio_working_3-way'!AA166+'OddsRatio_working_3-way'!AG166</f>
        <v>-0.89019510013591574</v>
      </c>
      <c r="AN166" s="11">
        <f>'OddsRatio_working_3-way'!AB166+'OddsRatio_working_3-way'!AH166</f>
        <v>-0.1699252710098707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1.0601203711457865</v>
      </c>
      <c r="AS166" s="11">
        <f>IF(('OddsRatio_working_3-way'!X166=0),IF(Q166&gt;0,-Q166^(1/3),(-Q166)^(1/3)),'OddsRatio_working_3-way'!AM166-'OddsRatio_working_3-way'!R166/3)</f>
        <v>-0.89019510013591574</v>
      </c>
      <c r="AT166" s="11">
        <f>IF(('OddsRatio_working_3-way'!X166=0),IF(Q166&gt;0,-Q166^(1/3),(-Q166)^(1/3)),'OddsRatio_working_3-way'!AN166-'OddsRatio_working_3-way'!R166/3)</f>
        <v>-0.1699252710098707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4.8600000000000003</v>
      </c>
      <c r="B167" s="4">
        <f>IF('True_Odds_Calculator_3-way'!B168="","",'True_Odds_Calculator_3-way'!B168)</f>
        <v>3.97</v>
      </c>
      <c r="C167" s="4">
        <f>IF('True_Odds_Calculator_3-way'!C168="","",'True_Odds_Calculator_3-way'!C168)</f>
        <v>1.76</v>
      </c>
      <c r="D167" s="9">
        <f t="shared" si="39"/>
        <v>0.19874249159638768</v>
      </c>
      <c r="E167" s="9">
        <f t="shared" si="40"/>
        <v>0.24377981310599464</v>
      </c>
      <c r="F167" s="9">
        <f t="shared" si="41"/>
        <v>0.5574776952976177</v>
      </c>
      <c r="G167" s="9">
        <f t="shared" si="42"/>
        <v>1.0444654473342116</v>
      </c>
      <c r="H167" s="9">
        <f t="shared" si="43"/>
        <v>5.031636626710057</v>
      </c>
      <c r="I167" s="9">
        <f t="shared" si="44"/>
        <v>4.102062378582608</v>
      </c>
      <c r="J167" s="9">
        <f t="shared" si="45"/>
        <v>1.7937937399740007</v>
      </c>
      <c r="K167" s="11">
        <f t="shared" si="46"/>
        <v>0.20576131687242796</v>
      </c>
      <c r="L167" s="11">
        <f t="shared" si="47"/>
        <v>0.25188916876574308</v>
      </c>
      <c r="M167" s="11">
        <f t="shared" si="48"/>
        <v>0.56818181818181823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-0.25657710607332773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0.22351276549429361</v>
      </c>
      <c r="Q167" s="11">
        <f>2*'OddsRatio_working_3-way'!K167*'OddsRatio_working_3-way'!L167*'OddsRatio_working_3-way'!M167</f>
        <v>5.8896644399023354E-2</v>
      </c>
      <c r="R167" s="11">
        <f t="shared" si="49"/>
        <v>0</v>
      </c>
      <c r="S167" s="11">
        <f t="shared" si="50"/>
        <v>-0.87113292730963843</v>
      </c>
      <c r="T167" s="11">
        <f t="shared" si="51"/>
        <v>-0.22954754342809974</v>
      </c>
      <c r="U167" s="11">
        <f>'OddsRatio_working_3-way'!S167-'OddsRatio_working_3-way'!R167^2/3</f>
        <v>-0.87113292730963843</v>
      </c>
      <c r="V167" s="11">
        <f>'OddsRatio_working_3-way'!S167*'OddsRatio_working_3-way'!R167/3-2*'OddsRatio_working_3-way'!R167^3/27-'OddsRatio_working_3-way'!T167</f>
        <v>0.22954754342809974</v>
      </c>
      <c r="W167" s="11">
        <f>'OddsRatio_working_3-way'!V167^2+4*'OddsRatio_working_3-way'!U167^3/27</f>
        <v>-4.5245538564573515E-2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0.15647492870940127</v>
      </c>
      <c r="Y167" s="11">
        <f>IF('OddsRatio_working_3-way'!W167&gt;=0,IF('OddsRatio_working_3-way'!V167+SQRT('OddsRatio_working_3-way'!W167)&gt;0,0,PI()),ACOS('OddsRatio_working_3-way'!V167/(2*'OddsRatio_working_3-way'!X167)))</f>
        <v>0.74734470539654774</v>
      </c>
      <c r="Z167" s="11">
        <f>'OddsRatio_working_3-way'!X167^(1/3)*COS('OddsRatio_working_3-way'!Y167/3)</f>
        <v>0.52223272366710571</v>
      </c>
      <c r="AA167" s="11">
        <f>'OddsRatio_working_3-way'!X167^(1/3)*COS(('OddsRatio_working_3-way'!Y167+2*PI())/3)</f>
        <v>-0.37617273312970001</v>
      </c>
      <c r="AB167" s="11">
        <f>'OddsRatio_working_3-way'!X167^(1/3)*COS(('OddsRatio_working_3-way'!Y167+4*PI())/3)</f>
        <v>-0.14605999053740576</v>
      </c>
      <c r="AC167" s="11">
        <f>'OddsRatio_working_3-way'!X167^(1/3)*SIN('OddsRatio_working_3-way'!Y167/3)</f>
        <v>0.13285565387962422</v>
      </c>
      <c r="AD167" s="11">
        <f>'OddsRatio_working_3-way'!X167^(1/3)*SIN(('OddsRatio_working_3-way'!Y167+2*PI())/3)</f>
        <v>0.38583897844344028</v>
      </c>
      <c r="AE167" s="11">
        <f>'OddsRatio_working_3-way'!X167^(1/3)*SIN(('OddsRatio_working_3-way'!Y167+4*PI())/3)</f>
        <v>-0.51869463232306445</v>
      </c>
      <c r="AF167" s="11">
        <f>-'OddsRatio_working_3-way'!U167/(3*'OddsRatio_working_3-way'!X167^(1/3))*COS(('OddsRatio_working_3-way'!Y167)/3)</f>
        <v>0.52223272366710594</v>
      </c>
      <c r="AG167" s="11">
        <f>-'OddsRatio_working_3-way'!U167/(3*'OddsRatio_working_3-way'!X167^(1/3))*COS(('OddsRatio_working_3-way'!Y167+2*PI())/3)</f>
        <v>-0.37617273312970012</v>
      </c>
      <c r="AH167" s="11">
        <f>-'OddsRatio_working_3-way'!U167/(3*'OddsRatio_working_3-way'!X167^(1/3))*COS(('OddsRatio_working_3-way'!Y167+4*PI())/3)</f>
        <v>-0.14605999053740584</v>
      </c>
      <c r="AI167" s="11">
        <f>'OddsRatio_working_3-way'!U167/(3*'OddsRatio_working_3-way'!X167^(1/3))*SIN(('OddsRatio_working_3-way'!Y167)/3)</f>
        <v>-0.13285565387962428</v>
      </c>
      <c r="AJ167" s="11">
        <f>'OddsRatio_working_3-way'!U167/(3*'OddsRatio_working_3-way'!X167^(1/3))*SIN(('OddsRatio_working_3-way'!Y167+2*PI())/3)</f>
        <v>-0.38583897844344045</v>
      </c>
      <c r="AK167" s="11">
        <f>'OddsRatio_working_3-way'!U167/(3*'OddsRatio_working_3-way'!X167^(1/3))*SIN(('OddsRatio_working_3-way'!Y167+4*PI())/3)</f>
        <v>0.51869463232306467</v>
      </c>
      <c r="AL167" s="11">
        <f>'OddsRatio_working_3-way'!Z167+'OddsRatio_working_3-way'!AF167</f>
        <v>1.0444654473342116</v>
      </c>
      <c r="AM167" s="11">
        <f>'OddsRatio_working_3-way'!AA167+'OddsRatio_working_3-way'!AG167</f>
        <v>-0.75234546625940013</v>
      </c>
      <c r="AN167" s="11">
        <f>'OddsRatio_working_3-way'!AB167+'OddsRatio_working_3-way'!AH167</f>
        <v>-0.29211998107481163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1.0444654473342116</v>
      </c>
      <c r="AS167" s="11">
        <f>IF(('OddsRatio_working_3-way'!X167=0),IF(Q167&gt;0,-Q167^(1/3),(-Q167)^(1/3)),'OddsRatio_working_3-way'!AM167-'OddsRatio_working_3-way'!R167/3)</f>
        <v>-0.75234546625940013</v>
      </c>
      <c r="AT167" s="11">
        <f>IF(('OddsRatio_working_3-way'!X167=0),IF(Q167&gt;0,-Q167^(1/3),(-Q167)^(1/3)),'OddsRatio_working_3-way'!AN167-'OddsRatio_working_3-way'!R167/3)</f>
        <v>-0.29211998107481163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1.61</v>
      </c>
      <c r="B168" s="4">
        <f>IF('True_Odds_Calculator_3-way'!B169="","",'True_Odds_Calculator_3-way'!B169)</f>
        <v>3.81</v>
      </c>
      <c r="C168" s="4">
        <f>IF('True_Odds_Calculator_3-way'!C169="","",'True_Odds_Calculator_3-way'!C169)</f>
        <v>6.24</v>
      </c>
      <c r="D168" s="9">
        <f t="shared" si="39"/>
        <v>0.60247440463815038</v>
      </c>
      <c r="E168" s="9">
        <f t="shared" si="40"/>
        <v>0.2475550333821665</v>
      </c>
      <c r="F168" s="9">
        <f t="shared" si="41"/>
        <v>0.14997056197968303</v>
      </c>
      <c r="G168" s="9">
        <f t="shared" si="42"/>
        <v>1.081674671745247</v>
      </c>
      <c r="H168" s="9">
        <f t="shared" si="43"/>
        <v>1.6598215497646009</v>
      </c>
      <c r="I168" s="9">
        <f t="shared" si="44"/>
        <v>4.0395058276041445</v>
      </c>
      <c r="J168" s="9">
        <f t="shared" si="45"/>
        <v>6.667975279945094</v>
      </c>
      <c r="K168" s="11">
        <f t="shared" si="46"/>
        <v>0.6211180124223602</v>
      </c>
      <c r="L168" s="11">
        <f t="shared" si="47"/>
        <v>0.26246719160104987</v>
      </c>
      <c r="M168" s="11">
        <f t="shared" si="48"/>
        <v>0.16025641025641024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-0.23465618219127282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0.22624680276169487</v>
      </c>
      <c r="Q168" s="11">
        <f>2*'OddsRatio_working_3-way'!K168*'OddsRatio_working_3-way'!L168*'OddsRatio_working_3-way'!M168</f>
        <v>5.2250993709398355E-2</v>
      </c>
      <c r="R168" s="11">
        <f t="shared" si="49"/>
        <v>0</v>
      </c>
      <c r="S168" s="11">
        <f t="shared" si="50"/>
        <v>-0.964162975162004</v>
      </c>
      <c r="T168" s="11">
        <f t="shared" si="51"/>
        <v>-0.2226704330628185</v>
      </c>
      <c r="U168" s="11">
        <f>'OddsRatio_working_3-way'!S168-'OddsRatio_working_3-way'!R168^2/3</f>
        <v>-0.964162975162004</v>
      </c>
      <c r="V168" s="11">
        <f>'OddsRatio_working_3-way'!S168*'OddsRatio_working_3-way'!R168/3-2*'OddsRatio_working_3-way'!R168^3/27-'OddsRatio_working_3-way'!T168</f>
        <v>0.2226704330628185</v>
      </c>
      <c r="W168" s="11">
        <f>'OddsRatio_working_3-way'!V168^2+4*'OddsRatio_working_3-way'!U168^3/27</f>
        <v>-8.3202437842122126E-2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0.18219807875119406</v>
      </c>
      <c r="Y168" s="11">
        <f>IF('OddsRatio_working_3-way'!W168&gt;=0,IF('OddsRatio_working_3-way'!V168+SQRT('OddsRatio_working_3-way'!W168)&gt;0,0,PI()),ACOS('OddsRatio_working_3-way'!V168/(2*'OddsRatio_working_3-way'!X168)))</f>
        <v>0.91338861396905602</v>
      </c>
      <c r="Z168" s="11">
        <f>'OddsRatio_working_3-way'!X168^(1/3)*COS('OddsRatio_working_3-way'!Y168/3)</f>
        <v>0.5408373358726235</v>
      </c>
      <c r="AA168" s="11">
        <f>'OddsRatio_working_3-way'!X168^(1/3)*COS(('OddsRatio_working_3-way'!Y168+2*PI())/3)</f>
        <v>-0.4175987477200695</v>
      </c>
      <c r="AB168" s="11">
        <f>'OddsRatio_working_3-way'!X168^(1/3)*COS(('OddsRatio_working_3-way'!Y168+4*PI())/3)</f>
        <v>-0.12323858815255415</v>
      </c>
      <c r="AC168" s="11">
        <f>'OddsRatio_working_3-way'!X168^(1/3)*SIN('OddsRatio_working_3-way'!Y168/3)</f>
        <v>0.16994891736500617</v>
      </c>
      <c r="AD168" s="11">
        <f>'OddsRatio_working_3-way'!X168^(1/3)*SIN(('OddsRatio_working_3-way'!Y168+2*PI())/3)</f>
        <v>0.38340441349828569</v>
      </c>
      <c r="AE168" s="11">
        <f>'OddsRatio_working_3-way'!X168^(1/3)*SIN(('OddsRatio_working_3-way'!Y168+4*PI())/3)</f>
        <v>-0.55335333086329197</v>
      </c>
      <c r="AF168" s="11">
        <f>-'OddsRatio_working_3-way'!U168/(3*'OddsRatio_working_3-way'!X168^(1/3))*COS(('OddsRatio_working_3-way'!Y168)/3)</f>
        <v>0.54083733587262339</v>
      </c>
      <c r="AG168" s="11">
        <f>-'OddsRatio_working_3-way'!U168/(3*'OddsRatio_working_3-way'!X168^(1/3))*COS(('OddsRatio_working_3-way'!Y168+2*PI())/3)</f>
        <v>-0.41759874772006939</v>
      </c>
      <c r="AH168" s="11">
        <f>-'OddsRatio_working_3-way'!U168/(3*'OddsRatio_working_3-way'!X168^(1/3))*COS(('OddsRatio_working_3-way'!Y168+4*PI())/3)</f>
        <v>-0.12323858815255412</v>
      </c>
      <c r="AI168" s="11">
        <f>'OddsRatio_working_3-way'!U168/(3*'OddsRatio_working_3-way'!X168^(1/3))*SIN(('OddsRatio_working_3-way'!Y168)/3)</f>
        <v>-0.16994891736500611</v>
      </c>
      <c r="AJ168" s="11">
        <f>'OddsRatio_working_3-way'!U168/(3*'OddsRatio_working_3-way'!X168^(1/3))*SIN(('OddsRatio_working_3-way'!Y168+2*PI())/3)</f>
        <v>-0.38340441349828563</v>
      </c>
      <c r="AK168" s="11">
        <f>'OddsRatio_working_3-way'!U168/(3*'OddsRatio_working_3-way'!X168^(1/3))*SIN(('OddsRatio_working_3-way'!Y168+4*PI())/3)</f>
        <v>0.55335333086329186</v>
      </c>
      <c r="AL168" s="11">
        <f>'OddsRatio_working_3-way'!Z168+'OddsRatio_working_3-way'!AF168</f>
        <v>1.081674671745247</v>
      </c>
      <c r="AM168" s="11">
        <f>'OddsRatio_working_3-way'!AA168+'OddsRatio_working_3-way'!AG168</f>
        <v>-0.83519749544013888</v>
      </c>
      <c r="AN168" s="11">
        <f>'OddsRatio_working_3-way'!AB168+'OddsRatio_working_3-way'!AH168</f>
        <v>-0.24647717630510826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1.081674671745247</v>
      </c>
      <c r="AS168" s="11">
        <f>IF(('OddsRatio_working_3-way'!X168=0),IF(Q168&gt;0,-Q168^(1/3),(-Q168)^(1/3)),'OddsRatio_working_3-way'!AM168-'OddsRatio_working_3-way'!R168/3)</f>
        <v>-0.83519749544013888</v>
      </c>
      <c r="AT168" s="11">
        <f>IF(('OddsRatio_working_3-way'!X168=0),IF(Q168&gt;0,-Q168^(1/3),(-Q168)^(1/3)),'OddsRatio_working_3-way'!AN168-'OddsRatio_working_3-way'!R168/3)</f>
        <v>-0.24647717630510826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2.35</v>
      </c>
      <c r="B169" s="4">
        <f>IF('True_Odds_Calculator_3-way'!B170="","",'True_Odds_Calculator_3-way'!B170)</f>
        <v>2.98</v>
      </c>
      <c r="C169" s="4">
        <f>IF('True_Odds_Calculator_3-way'!C170="","",'True_Odds_Calculator_3-way'!C170)</f>
        <v>3.6</v>
      </c>
      <c r="D169" s="9">
        <f t="shared" si="39"/>
        <v>0.41124277280446914</v>
      </c>
      <c r="E169" s="9">
        <f t="shared" si="40"/>
        <v>0.32260575387712614</v>
      </c>
      <c r="F169" s="9">
        <f t="shared" si="41"/>
        <v>0.26615147331840489</v>
      </c>
      <c r="G169" s="9">
        <f t="shared" si="42"/>
        <v>1.0604842040510207</v>
      </c>
      <c r="H169" s="9">
        <f t="shared" si="43"/>
        <v>2.4316536754688776</v>
      </c>
      <c r="I169" s="9">
        <f t="shared" si="44"/>
        <v>3.0997587240210209</v>
      </c>
      <c r="J169" s="9">
        <f t="shared" si="45"/>
        <v>3.7572589305326534</v>
      </c>
      <c r="K169" s="11">
        <f t="shared" si="46"/>
        <v>0.42553191489361702</v>
      </c>
      <c r="L169" s="11">
        <f t="shared" si="47"/>
        <v>0.33557046979865773</v>
      </c>
      <c r="M169" s="11">
        <f t="shared" si="48"/>
        <v>0.27777777777777779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-0.2756675710409825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0.23521665318038298</v>
      </c>
      <c r="Q169" s="11">
        <f>2*'OddsRatio_working_3-way'!K169*'OddsRatio_working_3-way'!L169*'OddsRatio_working_3-way'!M169</f>
        <v>7.9331080330651949E-2</v>
      </c>
      <c r="R169" s="11">
        <f t="shared" si="49"/>
        <v>0</v>
      </c>
      <c r="S169" s="11">
        <f t="shared" si="50"/>
        <v>-0.85326196437307522</v>
      </c>
      <c r="T169" s="11">
        <f t="shared" si="51"/>
        <v>-0.28777806555584329</v>
      </c>
      <c r="U169" s="11">
        <f>'OddsRatio_working_3-way'!S169-'OddsRatio_working_3-way'!R169^2/3</f>
        <v>-0.85326196437307522</v>
      </c>
      <c r="V169" s="11">
        <f>'OddsRatio_working_3-way'!S169*'OddsRatio_working_3-way'!R169/3-2*'OddsRatio_working_3-way'!R169^3/27-'OddsRatio_working_3-way'!T169</f>
        <v>0.28777806555584329</v>
      </c>
      <c r="W169" s="11">
        <f>'OddsRatio_working_3-way'!V169^2+4*'OddsRatio_working_3-way'!U169^3/27</f>
        <v>-9.2167443237205493E-3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0.15168467237890568</v>
      </c>
      <c r="Y169" s="11">
        <f>IF('OddsRatio_working_3-way'!W169&gt;=0,IF('OddsRatio_working_3-way'!V169+SQRT('OddsRatio_working_3-way'!W169)&gt;0,0,PI()),ACOS('OddsRatio_working_3-way'!V169/(2*'OddsRatio_working_3-way'!X169)))</f>
        <v>0.32199401837390762</v>
      </c>
      <c r="Z169" s="11">
        <f>'OddsRatio_working_3-way'!X169^(1/3)*COS('OddsRatio_working_3-way'!Y169/3)</f>
        <v>0.53024210202551036</v>
      </c>
      <c r="AA169" s="11">
        <f>'OddsRatio_working_3-way'!X169^(1/3)*COS(('OddsRatio_working_3-way'!Y169+2*PI())/3)</f>
        <v>-0.31459807621582309</v>
      </c>
      <c r="AB169" s="11">
        <f>'OddsRatio_working_3-way'!X169^(1/3)*COS(('OddsRatio_working_3-way'!Y169+4*PI())/3)</f>
        <v>-0.21564402580968733</v>
      </c>
      <c r="AC169" s="11">
        <f>'OddsRatio_working_3-way'!X169^(1/3)*SIN('OddsRatio_working_3-way'!Y169/3)</f>
        <v>5.7131147639386259E-2</v>
      </c>
      <c r="AD169" s="11">
        <f>'OddsRatio_working_3-way'!X169^(1/3)*SIN(('OddsRatio_working_3-way'!Y169+2*PI())/3)</f>
        <v>0.43063755669045894</v>
      </c>
      <c r="AE169" s="11">
        <f>'OddsRatio_working_3-way'!X169^(1/3)*SIN(('OddsRatio_working_3-way'!Y169+4*PI())/3)</f>
        <v>-0.4877687043298452</v>
      </c>
      <c r="AF169" s="11">
        <f>-'OddsRatio_working_3-way'!U169/(3*'OddsRatio_working_3-way'!X169^(1/3))*COS(('OddsRatio_working_3-way'!Y169)/3)</f>
        <v>0.53024210202551025</v>
      </c>
      <c r="AG169" s="11">
        <f>-'OddsRatio_working_3-way'!U169/(3*'OddsRatio_working_3-way'!X169^(1/3))*COS(('OddsRatio_working_3-way'!Y169+2*PI())/3)</f>
        <v>-0.31459807621582303</v>
      </c>
      <c r="AH169" s="11">
        <f>-'OddsRatio_working_3-way'!U169/(3*'OddsRatio_working_3-way'!X169^(1/3))*COS(('OddsRatio_working_3-way'!Y169+4*PI())/3)</f>
        <v>-0.21564402580968731</v>
      </c>
      <c r="AI169" s="11">
        <f>'OddsRatio_working_3-way'!U169/(3*'OddsRatio_working_3-way'!X169^(1/3))*SIN(('OddsRatio_working_3-way'!Y169)/3)</f>
        <v>-5.7131147639386252E-2</v>
      </c>
      <c r="AJ169" s="11">
        <f>'OddsRatio_working_3-way'!U169/(3*'OddsRatio_working_3-way'!X169^(1/3))*SIN(('OddsRatio_working_3-way'!Y169+2*PI())/3)</f>
        <v>-0.43063755669045889</v>
      </c>
      <c r="AK169" s="11">
        <f>'OddsRatio_working_3-way'!U169/(3*'OddsRatio_working_3-way'!X169^(1/3))*SIN(('OddsRatio_working_3-way'!Y169+4*PI())/3)</f>
        <v>0.48776870432984509</v>
      </c>
      <c r="AL169" s="11">
        <f>'OddsRatio_working_3-way'!Z169+'OddsRatio_working_3-way'!AF169</f>
        <v>1.0604842040510207</v>
      </c>
      <c r="AM169" s="11">
        <f>'OddsRatio_working_3-way'!AA169+'OddsRatio_working_3-way'!AG169</f>
        <v>-0.62919615243164606</v>
      </c>
      <c r="AN169" s="11">
        <f>'OddsRatio_working_3-way'!AB169+'OddsRatio_working_3-way'!AH169</f>
        <v>-0.43128805161937467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1.0604842040510207</v>
      </c>
      <c r="AS169" s="11">
        <f>IF(('OddsRatio_working_3-way'!X169=0),IF(Q169&gt;0,-Q169^(1/3),(-Q169)^(1/3)),'OddsRatio_working_3-way'!AM169-'OddsRatio_working_3-way'!R169/3)</f>
        <v>-0.62919615243164606</v>
      </c>
      <c r="AT169" s="11">
        <f>IF(('OddsRatio_working_3-way'!X169=0),IF(Q169&gt;0,-Q169^(1/3),(-Q169)^(1/3)),'OddsRatio_working_3-way'!AN169-'OddsRatio_working_3-way'!R169/3)</f>
        <v>-0.43128805161937467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4.09</v>
      </c>
      <c r="B170" s="4">
        <f>IF('True_Odds_Calculator_3-way'!B171="","",'True_Odds_Calculator_3-way'!B171)</f>
        <v>3.18</v>
      </c>
      <c r="C170" s="4">
        <f>IF('True_Odds_Calculator_3-way'!C171="","",'True_Odds_Calculator_3-way'!C171)</f>
        <v>2.08</v>
      </c>
      <c r="D170" s="9">
        <f t="shared" si="39"/>
        <v>0.23328447385220163</v>
      </c>
      <c r="E170" s="9">
        <f t="shared" si="40"/>
        <v>0.30132189840437562</v>
      </c>
      <c r="F170" s="9">
        <f t="shared" si="41"/>
        <v>0.46539362774342274</v>
      </c>
      <c r="G170" s="9">
        <f t="shared" si="42"/>
        <v>1.0636284442434918</v>
      </c>
      <c r="H170" s="9">
        <f t="shared" si="43"/>
        <v>4.28661189271239</v>
      </c>
      <c r="I170" s="9">
        <f t="shared" si="44"/>
        <v>3.3187100084508114</v>
      </c>
      <c r="J170" s="9">
        <f t="shared" si="45"/>
        <v>2.1487187197829711</v>
      </c>
      <c r="K170" s="11">
        <f t="shared" si="46"/>
        <v>0.24449877750611249</v>
      </c>
      <c r="L170" s="11">
        <f t="shared" si="47"/>
        <v>0.31446540880503143</v>
      </c>
      <c r="M170" s="11">
        <f t="shared" si="48"/>
        <v>0.48076923076923073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-0.26892115358000845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0.23472533217885433</v>
      </c>
      <c r="Q170" s="11">
        <f>2*'OddsRatio_working_3-way'!K170*'OddsRatio_working_3-way'!L170*'OddsRatio_working_3-way'!M170</f>
        <v>7.3929238481528922E-2</v>
      </c>
      <c r="R170" s="11">
        <f t="shared" si="49"/>
        <v>0</v>
      </c>
      <c r="S170" s="11">
        <f t="shared" si="50"/>
        <v>-0.87284071577887123</v>
      </c>
      <c r="T170" s="11">
        <f t="shared" si="51"/>
        <v>-0.27491046166263661</v>
      </c>
      <c r="U170" s="11">
        <f>'OddsRatio_working_3-way'!S170-'OddsRatio_working_3-way'!R170^2/3</f>
        <v>-0.87284071577887123</v>
      </c>
      <c r="V170" s="11">
        <f>'OddsRatio_working_3-way'!S170*'OddsRatio_working_3-way'!R170/3-2*'OddsRatio_working_3-way'!R170^3/27-'OddsRatio_working_3-way'!T170</f>
        <v>0.27491046166263661</v>
      </c>
      <c r="W170" s="11">
        <f>'OddsRatio_working_3-way'!V170^2+4*'OddsRatio_working_3-way'!U170^3/27</f>
        <v>-2.2938978523447368E-2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0.15693528957424727</v>
      </c>
      <c r="Y170" s="11">
        <f>IF('OddsRatio_working_3-way'!W170&gt;=0,IF('OddsRatio_working_3-way'!V170+SQRT('OddsRatio_working_3-way'!W170)&gt;0,0,PI()),ACOS('OddsRatio_working_3-way'!V170/(2*'OddsRatio_working_3-way'!X170)))</f>
        <v>0.50355630793986061</v>
      </c>
      <c r="Z170" s="11">
        <f>'OddsRatio_working_3-way'!X170^(1/3)*COS('OddsRatio_working_3-way'!Y170/3)</f>
        <v>0.53181422212174589</v>
      </c>
      <c r="AA170" s="11">
        <f>'OddsRatio_working_3-way'!X170^(1/3)*COS(('OddsRatio_working_3-way'!Y170+2*PI())/3)</f>
        <v>-0.34394815030625647</v>
      </c>
      <c r="AB170" s="11">
        <f>'OddsRatio_working_3-way'!X170^(1/3)*COS(('OddsRatio_working_3-way'!Y170+4*PI())/3)</f>
        <v>-0.18786607181548989</v>
      </c>
      <c r="AC170" s="11">
        <f>'OddsRatio_working_3-way'!X170^(1/3)*SIN('OddsRatio_working_3-way'!Y170/3)</f>
        <v>9.0114030032320561E-2</v>
      </c>
      <c r="AD170" s="11">
        <f>'OddsRatio_working_3-way'!X170^(1/3)*SIN(('OddsRatio_working_3-way'!Y170+2*PI())/3)</f>
        <v>0.41550761143513193</v>
      </c>
      <c r="AE170" s="11">
        <f>'OddsRatio_working_3-way'!X170^(1/3)*SIN(('OddsRatio_working_3-way'!Y170+4*PI())/3)</f>
        <v>-0.50562164146745237</v>
      </c>
      <c r="AF170" s="11">
        <f>-'OddsRatio_working_3-way'!U170/(3*'OddsRatio_working_3-way'!X170^(1/3))*COS(('OddsRatio_working_3-way'!Y170)/3)</f>
        <v>0.53181422212174589</v>
      </c>
      <c r="AG170" s="11">
        <f>-'OddsRatio_working_3-way'!U170/(3*'OddsRatio_working_3-way'!X170^(1/3))*COS(('OddsRatio_working_3-way'!Y170+2*PI())/3)</f>
        <v>-0.34394815030625647</v>
      </c>
      <c r="AH170" s="11">
        <f>-'OddsRatio_working_3-way'!U170/(3*'OddsRatio_working_3-way'!X170^(1/3))*COS(('OddsRatio_working_3-way'!Y170+4*PI())/3)</f>
        <v>-0.18786607181548989</v>
      </c>
      <c r="AI170" s="11">
        <f>'OddsRatio_working_3-way'!U170/(3*'OddsRatio_working_3-way'!X170^(1/3))*SIN(('OddsRatio_working_3-way'!Y170)/3)</f>
        <v>-9.0114030032320561E-2</v>
      </c>
      <c r="AJ170" s="11">
        <f>'OddsRatio_working_3-way'!U170/(3*'OddsRatio_working_3-way'!X170^(1/3))*SIN(('OddsRatio_working_3-way'!Y170+2*PI())/3)</f>
        <v>-0.41550761143513193</v>
      </c>
      <c r="AK170" s="11">
        <f>'OddsRatio_working_3-way'!U170/(3*'OddsRatio_working_3-way'!X170^(1/3))*SIN(('OddsRatio_working_3-way'!Y170+4*PI())/3)</f>
        <v>0.50562164146745237</v>
      </c>
      <c r="AL170" s="11">
        <f>'OddsRatio_working_3-way'!Z170+'OddsRatio_working_3-way'!AF170</f>
        <v>1.0636284442434918</v>
      </c>
      <c r="AM170" s="11">
        <f>'OddsRatio_working_3-way'!AA170+'OddsRatio_working_3-way'!AG170</f>
        <v>-0.68789630061251295</v>
      </c>
      <c r="AN170" s="11">
        <f>'OddsRatio_working_3-way'!AB170+'OddsRatio_working_3-way'!AH170</f>
        <v>-0.37573214363097979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1.0636284442434918</v>
      </c>
      <c r="AS170" s="11">
        <f>IF(('OddsRatio_working_3-way'!X170=0),IF(Q170&gt;0,-Q170^(1/3),(-Q170)^(1/3)),'OddsRatio_working_3-way'!AM170-'OddsRatio_working_3-way'!R170/3)</f>
        <v>-0.68789630061251295</v>
      </c>
      <c r="AT170" s="11">
        <f>IF(('OddsRatio_working_3-way'!X170=0),IF(Q170&gt;0,-Q170^(1/3),(-Q170)^(1/3)),'OddsRatio_working_3-way'!AN170-'OddsRatio_working_3-way'!R170/3)</f>
        <v>-0.37573214363097979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2.2200000000000002</v>
      </c>
      <c r="B171" s="4">
        <f>IF('True_Odds_Calculator_3-way'!B172="","",'True_Odds_Calculator_3-way'!B172)</f>
        <v>3.17</v>
      </c>
      <c r="C171" s="4">
        <f>IF('True_Odds_Calculator_3-way'!C172="","",'True_Odds_Calculator_3-way'!C172)</f>
        <v>3.67</v>
      </c>
      <c r="D171" s="9">
        <f t="shared" si="39"/>
        <v>0.43600876994407606</v>
      </c>
      <c r="E171" s="9">
        <f t="shared" si="40"/>
        <v>0.30295775339343878</v>
      </c>
      <c r="F171" s="9">
        <f t="shared" si="41"/>
        <v>0.261033476662485</v>
      </c>
      <c r="G171" s="9">
        <f t="shared" si="42"/>
        <v>1.0602720067941676</v>
      </c>
      <c r="H171" s="9">
        <f t="shared" si="43"/>
        <v>2.2935318482888851</v>
      </c>
      <c r="I171" s="9">
        <f t="shared" si="44"/>
        <v>3.3007902547433439</v>
      </c>
      <c r="J171" s="9">
        <f t="shared" si="45"/>
        <v>3.8309262581404266</v>
      </c>
      <c r="K171" s="11">
        <f t="shared" si="46"/>
        <v>0.4504504504504504</v>
      </c>
      <c r="L171" s="11">
        <f t="shared" si="47"/>
        <v>0.31545741324921134</v>
      </c>
      <c r="M171" s="11">
        <f t="shared" si="48"/>
        <v>0.27247956403269757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-0.27368596387583999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0.23463582545231865</v>
      </c>
      <c r="Q171" s="11">
        <f>2*'OddsRatio_working_3-way'!K171*'OddsRatio_working_3-way'!L171*'OddsRatio_working_3-way'!M171</f>
        <v>7.7437566155880738E-2</v>
      </c>
      <c r="R171" s="11">
        <f t="shared" si="49"/>
        <v>0</v>
      </c>
      <c r="S171" s="11">
        <f t="shared" si="50"/>
        <v>-0.85731771600374518</v>
      </c>
      <c r="T171" s="11">
        <f t="shared" si="51"/>
        <v>-0.28294314059529541</v>
      </c>
      <c r="U171" s="11">
        <f>'OddsRatio_working_3-way'!S171-'OddsRatio_working_3-way'!R171^2/3</f>
        <v>-0.85731771600374518</v>
      </c>
      <c r="V171" s="11">
        <f>'OddsRatio_working_3-way'!S171*'OddsRatio_working_3-way'!R171/3-2*'OddsRatio_working_3-way'!R171^3/27-'OddsRatio_working_3-way'!T171</f>
        <v>0.28294314059529541</v>
      </c>
      <c r="W171" s="11">
        <f>'OddsRatio_working_3-way'!V171^2+4*'OddsRatio_working_3-way'!U171^3/27</f>
        <v>-1.3294748251020311E-2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0.15276744504388803</v>
      </c>
      <c r="Y171" s="11">
        <f>IF('OddsRatio_working_3-way'!W171&gt;=0,IF('OddsRatio_working_3-way'!V171+SQRT('OddsRatio_working_3-way'!W171)&gt;0,0,PI()),ACOS('OddsRatio_working_3-way'!V171/(2*'OddsRatio_working_3-way'!X171)))</f>
        <v>0.38696581009132891</v>
      </c>
      <c r="Z171" s="11">
        <f>'OddsRatio_working_3-way'!X171^(1/3)*COS('OddsRatio_working_3-way'!Y171/3)</f>
        <v>0.53013600339708378</v>
      </c>
      <c r="AA171" s="11">
        <f>'OddsRatio_working_3-way'!X171^(1/3)*COS(('OddsRatio_working_3-way'!Y171+2*PI())/3)</f>
        <v>-0.32461875675304719</v>
      </c>
      <c r="AB171" s="11">
        <f>'OddsRatio_working_3-way'!X171^(1/3)*COS(('OddsRatio_working_3-way'!Y171+4*PI())/3)</f>
        <v>-0.2055172466440367</v>
      </c>
      <c r="AC171" s="11">
        <f>'OddsRatio_working_3-way'!X171^(1/3)*SIN('OddsRatio_working_3-way'!Y171/3)</f>
        <v>6.8763288922328303E-2</v>
      </c>
      <c r="AD171" s="11">
        <f>'OddsRatio_working_3-way'!X171^(1/3)*SIN(('OddsRatio_working_3-way'!Y171+2*PI())/3)</f>
        <v>0.42472960194146392</v>
      </c>
      <c r="AE171" s="11">
        <f>'OddsRatio_working_3-way'!X171^(1/3)*SIN(('OddsRatio_working_3-way'!Y171+4*PI())/3)</f>
        <v>-0.49349289086379206</v>
      </c>
      <c r="AF171" s="11">
        <f>-'OddsRatio_working_3-way'!U171/(3*'OddsRatio_working_3-way'!X171^(1/3))*COS(('OddsRatio_working_3-way'!Y171)/3)</f>
        <v>0.53013600339708378</v>
      </c>
      <c r="AG171" s="11">
        <f>-'OddsRatio_working_3-way'!U171/(3*'OddsRatio_working_3-way'!X171^(1/3))*COS(('OddsRatio_working_3-way'!Y171+2*PI())/3)</f>
        <v>-0.32461875675304719</v>
      </c>
      <c r="AH171" s="11">
        <f>-'OddsRatio_working_3-way'!U171/(3*'OddsRatio_working_3-way'!X171^(1/3))*COS(('OddsRatio_working_3-way'!Y171+4*PI())/3)</f>
        <v>-0.2055172466440367</v>
      </c>
      <c r="AI171" s="11">
        <f>'OddsRatio_working_3-way'!U171/(3*'OddsRatio_working_3-way'!X171^(1/3))*SIN(('OddsRatio_working_3-way'!Y171)/3)</f>
        <v>-6.8763288922328303E-2</v>
      </c>
      <c r="AJ171" s="11">
        <f>'OddsRatio_working_3-way'!U171/(3*'OddsRatio_working_3-way'!X171^(1/3))*SIN(('OddsRatio_working_3-way'!Y171+2*PI())/3)</f>
        <v>-0.42472960194146392</v>
      </c>
      <c r="AK171" s="11">
        <f>'OddsRatio_working_3-way'!U171/(3*'OddsRatio_working_3-way'!X171^(1/3))*SIN(('OddsRatio_working_3-way'!Y171+4*PI())/3)</f>
        <v>0.49349289086379206</v>
      </c>
      <c r="AL171" s="11">
        <f>'OddsRatio_working_3-way'!Z171+'OddsRatio_working_3-way'!AF171</f>
        <v>1.0602720067941676</v>
      </c>
      <c r="AM171" s="11">
        <f>'OddsRatio_working_3-way'!AA171+'OddsRatio_working_3-way'!AG171</f>
        <v>-0.64923751350609438</v>
      </c>
      <c r="AN171" s="11">
        <f>'OddsRatio_working_3-way'!AB171+'OddsRatio_working_3-way'!AH171</f>
        <v>-0.4110344932880734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1.0602720067941676</v>
      </c>
      <c r="AS171" s="11">
        <f>IF(('OddsRatio_working_3-way'!X171=0),IF(Q171&gt;0,-Q171^(1/3),(-Q171)^(1/3)),'OddsRatio_working_3-way'!AM171-'OddsRatio_working_3-way'!R171/3)</f>
        <v>-0.64923751350609438</v>
      </c>
      <c r="AT171" s="11">
        <f>IF(('OddsRatio_working_3-way'!X171=0),IF(Q171&gt;0,-Q171^(1/3),(-Q171)^(1/3)),'OddsRatio_working_3-way'!AN171-'OddsRatio_working_3-way'!R171/3)</f>
        <v>-0.4110344932880734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1.68</v>
      </c>
      <c r="B172" s="4">
        <f>IF('True_Odds_Calculator_3-way'!B173="","",'True_Odds_Calculator_3-way'!B173)</f>
        <v>3.66</v>
      </c>
      <c r="C172" s="4">
        <f>IF('True_Odds_Calculator_3-way'!C173="","",'True_Odds_Calculator_3-way'!C173)</f>
        <v>5.65</v>
      </c>
      <c r="D172" s="9">
        <f t="shared" si="39"/>
        <v>0.5762121879339096</v>
      </c>
      <c r="E172" s="9">
        <f t="shared" si="40"/>
        <v>0.25793188194998207</v>
      </c>
      <c r="F172" s="9">
        <f t="shared" si="41"/>
        <v>0.16585593011610827</v>
      </c>
      <c r="G172" s="9">
        <f t="shared" si="42"/>
        <v>1.081576168876367</v>
      </c>
      <c r="H172" s="9">
        <f t="shared" si="43"/>
        <v>1.7354717948359295</v>
      </c>
      <c r="I172" s="9">
        <f t="shared" si="44"/>
        <v>3.8769926092111371</v>
      </c>
      <c r="J172" s="9">
        <f t="shared" si="45"/>
        <v>6.0293291852751061</v>
      </c>
      <c r="K172" s="11">
        <f t="shared" si="46"/>
        <v>0.59523809523809523</v>
      </c>
      <c r="L172" s="11">
        <f t="shared" si="47"/>
        <v>0.27322404371584696</v>
      </c>
      <c r="M172" s="11">
        <f t="shared" si="48"/>
        <v>0.17699115044247787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-0.24210551767493582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0.22998947632633976</v>
      </c>
      <c r="Q172" s="11">
        <f>2*'OddsRatio_working_3-way'!K172*'OddsRatio_working_3-way'!L172*'OddsRatio_working_3-way'!M172</f>
        <v>5.756933074501621E-2</v>
      </c>
      <c r="R172" s="11">
        <f t="shared" si="49"/>
        <v>0</v>
      </c>
      <c r="S172" s="11">
        <f t="shared" si="50"/>
        <v>-0.94995553399628119</v>
      </c>
      <c r="T172" s="11">
        <f t="shared" si="51"/>
        <v>-0.23778611614425063</v>
      </c>
      <c r="U172" s="11">
        <f>'OddsRatio_working_3-way'!S172-'OddsRatio_working_3-way'!R172^2/3</f>
        <v>-0.94995553399628119</v>
      </c>
      <c r="V172" s="11">
        <f>'OddsRatio_working_3-way'!S172*'OddsRatio_working_3-way'!R172/3-2*'OddsRatio_working_3-way'!R172^3/27-'OddsRatio_working_3-way'!T172</f>
        <v>0.23778611614425063</v>
      </c>
      <c r="W172" s="11">
        <f>'OddsRatio_working_3-way'!V172^2+4*'OddsRatio_working_3-way'!U172^3/27</f>
        <v>-7.0458446514208656E-2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0.17818577632991339</v>
      </c>
      <c r="Y172" s="11">
        <f>IF('OddsRatio_working_3-way'!W172&gt;=0,IF('OddsRatio_working_3-way'!V172+SQRT('OddsRatio_working_3-way'!W172)&gt;0,0,PI()),ACOS('OddsRatio_working_3-way'!V172/(2*'OddsRatio_working_3-way'!X172)))</f>
        <v>0.84029633007582283</v>
      </c>
      <c r="Z172" s="11">
        <f>'OddsRatio_working_3-way'!X172^(1/3)*COS('OddsRatio_working_3-way'!Y172/3)</f>
        <v>0.54078808443818349</v>
      </c>
      <c r="AA172" s="11">
        <f>'OddsRatio_working_3-way'!X172^(1/3)*COS(('OddsRatio_working_3-way'!Y172+2*PI())/3)</f>
        <v>-0.40511623525472479</v>
      </c>
      <c r="AB172" s="11">
        <f>'OddsRatio_working_3-way'!X172^(1/3)*COS(('OddsRatio_working_3-way'!Y172+4*PI())/3)</f>
        <v>-0.13567184918345859</v>
      </c>
      <c r="AC172" s="11">
        <f>'OddsRatio_working_3-way'!X172^(1/3)*SIN('OddsRatio_working_3-way'!Y172/3)</f>
        <v>0.1555637888298789</v>
      </c>
      <c r="AD172" s="11">
        <f>'OddsRatio_working_3-way'!X172^(1/3)*SIN(('OddsRatio_working_3-way'!Y172+2*PI())/3)</f>
        <v>0.3905543247724515</v>
      </c>
      <c r="AE172" s="11">
        <f>'OddsRatio_working_3-way'!X172^(1/3)*SIN(('OddsRatio_working_3-way'!Y172+4*PI())/3)</f>
        <v>-0.54611811360233042</v>
      </c>
      <c r="AF172" s="11">
        <f>-'OddsRatio_working_3-way'!U172/(3*'OddsRatio_working_3-way'!X172^(1/3))*COS(('OddsRatio_working_3-way'!Y172)/3)</f>
        <v>0.54078808443818349</v>
      </c>
      <c r="AG172" s="11">
        <f>-'OddsRatio_working_3-way'!U172/(3*'OddsRatio_working_3-way'!X172^(1/3))*COS(('OddsRatio_working_3-way'!Y172+2*PI())/3)</f>
        <v>-0.40511623525472479</v>
      </c>
      <c r="AH172" s="11">
        <f>-'OddsRatio_working_3-way'!U172/(3*'OddsRatio_working_3-way'!X172^(1/3))*COS(('OddsRatio_working_3-way'!Y172+4*PI())/3)</f>
        <v>-0.13567184918345859</v>
      </c>
      <c r="AI172" s="11">
        <f>'OddsRatio_working_3-way'!U172/(3*'OddsRatio_working_3-way'!X172^(1/3))*SIN(('OddsRatio_working_3-way'!Y172)/3)</f>
        <v>-0.1555637888298789</v>
      </c>
      <c r="AJ172" s="11">
        <f>'OddsRatio_working_3-way'!U172/(3*'OddsRatio_working_3-way'!X172^(1/3))*SIN(('OddsRatio_working_3-way'!Y172+2*PI())/3)</f>
        <v>-0.3905543247724515</v>
      </c>
      <c r="AK172" s="11">
        <f>'OddsRatio_working_3-way'!U172/(3*'OddsRatio_working_3-way'!X172^(1/3))*SIN(('OddsRatio_working_3-way'!Y172+4*PI())/3)</f>
        <v>0.54611811360233042</v>
      </c>
      <c r="AL172" s="11">
        <f>'OddsRatio_working_3-way'!Z172+'OddsRatio_working_3-way'!AF172</f>
        <v>1.081576168876367</v>
      </c>
      <c r="AM172" s="11">
        <f>'OddsRatio_working_3-way'!AA172+'OddsRatio_working_3-way'!AG172</f>
        <v>-0.81023247050944958</v>
      </c>
      <c r="AN172" s="11">
        <f>'OddsRatio_working_3-way'!AB172+'OddsRatio_working_3-way'!AH172</f>
        <v>-0.27134369836691719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1.081576168876367</v>
      </c>
      <c r="AS172" s="11">
        <f>IF(('OddsRatio_working_3-way'!X172=0),IF(Q172&gt;0,-Q172^(1/3),(-Q172)^(1/3)),'OddsRatio_working_3-way'!AM172-'OddsRatio_working_3-way'!R172/3)</f>
        <v>-0.81023247050944958</v>
      </c>
      <c r="AT172" s="11">
        <f>IF(('OddsRatio_working_3-way'!X172=0),IF(Q172&gt;0,-Q172^(1/3),(-Q172)^(1/3)),'OddsRatio_working_3-way'!AN172-'OddsRatio_working_3-way'!R172/3)</f>
        <v>-0.27134369836691719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1.65</v>
      </c>
      <c r="B173" s="4">
        <f>IF('True_Odds_Calculator_3-way'!B174="","",'True_Odds_Calculator_3-way'!B174)</f>
        <v>3.99</v>
      </c>
      <c r="C173" s="4">
        <f>IF('True_Odds_Calculator_3-way'!C174="","",'True_Odds_Calculator_3-way'!C174)</f>
        <v>5.69</v>
      </c>
      <c r="D173" s="9">
        <f t="shared" si="39"/>
        <v>0.59233471823564232</v>
      </c>
      <c r="E173" s="9">
        <f t="shared" si="40"/>
        <v>0.24004535379208772</v>
      </c>
      <c r="F173" s="9">
        <f t="shared" si="41"/>
        <v>0.16761992797226977</v>
      </c>
      <c r="G173" s="9">
        <f t="shared" si="42"/>
        <v>1.0588225495690875</v>
      </c>
      <c r="H173" s="9">
        <f t="shared" si="43"/>
        <v>1.6882346572199074</v>
      </c>
      <c r="I173" s="9">
        <f t="shared" si="44"/>
        <v>4.1658794232115719</v>
      </c>
      <c r="J173" s="9">
        <f t="shared" si="45"/>
        <v>5.9658777574790225</v>
      </c>
      <c r="K173" s="11">
        <f t="shared" si="46"/>
        <v>0.60606060606060608</v>
      </c>
      <c r="L173" s="11">
        <f t="shared" si="47"/>
        <v>0.25062656641604009</v>
      </c>
      <c r="M173" s="11">
        <f t="shared" si="48"/>
        <v>0.17574692442882248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-0.24332586805993517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0.22236984590143405</v>
      </c>
      <c r="Q173" s="11">
        <f>2*'OddsRatio_working_3-way'!K173*'OddsRatio_working_3-way'!L173*'OddsRatio_working_3-way'!M173</f>
        <v>5.3390119063969767E-2</v>
      </c>
      <c r="R173" s="11">
        <f t="shared" si="49"/>
        <v>0</v>
      </c>
      <c r="S173" s="11">
        <f t="shared" si="50"/>
        <v>-0.91387671879859766</v>
      </c>
      <c r="T173" s="11">
        <f t="shared" si="51"/>
        <v>-0.21941817978357689</v>
      </c>
      <c r="U173" s="11">
        <f>'OddsRatio_working_3-way'!S173-'OddsRatio_working_3-way'!R173^2/3</f>
        <v>-0.91387671879859766</v>
      </c>
      <c r="V173" s="11">
        <f>'OddsRatio_working_3-way'!S173*'OddsRatio_working_3-way'!R173/3-2*'OddsRatio_working_3-way'!R173^3/27-'OddsRatio_working_3-way'!T173</f>
        <v>0.21941817978357689</v>
      </c>
      <c r="W173" s="11">
        <f>'OddsRatio_working_3-way'!V173^2+4*'OddsRatio_working_3-way'!U173^3/27</f>
        <v>-6.4928702351448667E-2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0.16813167456712813</v>
      </c>
      <c r="Y173" s="11">
        <f>IF('OddsRatio_working_3-way'!W173&gt;=0,IF('OddsRatio_working_3-way'!V173+SQRT('OddsRatio_working_3-way'!W173)&gt;0,0,PI()),ACOS('OddsRatio_working_3-way'!V173/(2*'OddsRatio_working_3-way'!X173)))</f>
        <v>0.85989258564046223</v>
      </c>
      <c r="Z173" s="11">
        <f>'OddsRatio_working_3-way'!X173^(1/3)*COS('OddsRatio_working_3-way'!Y173/3)</f>
        <v>0.52941127478454375</v>
      </c>
      <c r="AA173" s="11">
        <f>'OddsRatio_working_3-way'!X173^(1/3)*COS(('OddsRatio_working_3-way'!Y173+2*PI())/3)</f>
        <v>-0.39984244325175144</v>
      </c>
      <c r="AB173" s="11">
        <f>'OddsRatio_working_3-way'!X173^(1/3)*COS(('OddsRatio_working_3-way'!Y173+4*PI())/3)</f>
        <v>-0.12956883153279242</v>
      </c>
      <c r="AC173" s="11">
        <f>'OddsRatio_working_3-way'!X173^(1/3)*SIN('OddsRatio_working_3-way'!Y173/3)</f>
        <v>0.15604254248079336</v>
      </c>
      <c r="AD173" s="11">
        <f>'OddsRatio_working_3-way'!X173^(1/3)*SIN(('OddsRatio_working_3-way'!Y173+2*PI())/3)</f>
        <v>0.38046234177292221</v>
      </c>
      <c r="AE173" s="11">
        <f>'OddsRatio_working_3-way'!X173^(1/3)*SIN(('OddsRatio_working_3-way'!Y173+4*PI())/3)</f>
        <v>-0.53650488425371567</v>
      </c>
      <c r="AF173" s="11">
        <f>-'OddsRatio_working_3-way'!U173/(3*'OddsRatio_working_3-way'!X173^(1/3))*COS(('OddsRatio_working_3-way'!Y173)/3)</f>
        <v>0.52941127478454375</v>
      </c>
      <c r="AG173" s="11">
        <f>-'OddsRatio_working_3-way'!U173/(3*'OddsRatio_working_3-way'!X173^(1/3))*COS(('OddsRatio_working_3-way'!Y173+2*PI())/3)</f>
        <v>-0.39984244325175139</v>
      </c>
      <c r="AH173" s="11">
        <f>-'OddsRatio_working_3-way'!U173/(3*'OddsRatio_working_3-way'!X173^(1/3))*COS(('OddsRatio_working_3-way'!Y173+4*PI())/3)</f>
        <v>-0.12956883153279242</v>
      </c>
      <c r="AI173" s="11">
        <f>'OddsRatio_working_3-way'!U173/(3*'OddsRatio_working_3-way'!X173^(1/3))*SIN(('OddsRatio_working_3-way'!Y173)/3)</f>
        <v>-0.15604254248079333</v>
      </c>
      <c r="AJ173" s="11">
        <f>'OddsRatio_working_3-way'!U173/(3*'OddsRatio_working_3-way'!X173^(1/3))*SIN(('OddsRatio_working_3-way'!Y173+2*PI())/3)</f>
        <v>-0.38046234177292215</v>
      </c>
      <c r="AK173" s="11">
        <f>'OddsRatio_working_3-way'!U173/(3*'OddsRatio_working_3-way'!X173^(1/3))*SIN(('OddsRatio_working_3-way'!Y173+4*PI())/3)</f>
        <v>0.53650488425371556</v>
      </c>
      <c r="AL173" s="11">
        <f>'OddsRatio_working_3-way'!Z173+'OddsRatio_working_3-way'!AF173</f>
        <v>1.0588225495690875</v>
      </c>
      <c r="AM173" s="11">
        <f>'OddsRatio_working_3-way'!AA173+'OddsRatio_working_3-way'!AG173</f>
        <v>-0.79968488650350289</v>
      </c>
      <c r="AN173" s="11">
        <f>'OddsRatio_working_3-way'!AB173+'OddsRatio_working_3-way'!AH173</f>
        <v>-0.25913766306558483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1.0588225495690875</v>
      </c>
      <c r="AS173" s="11">
        <f>IF(('OddsRatio_working_3-way'!X173=0),IF(Q173&gt;0,-Q173^(1/3),(-Q173)^(1/3)),'OddsRatio_working_3-way'!AM173-'OddsRatio_working_3-way'!R173/3)</f>
        <v>-0.79968488650350289</v>
      </c>
      <c r="AT173" s="11">
        <f>IF(('OddsRatio_working_3-way'!X173=0),IF(Q173&gt;0,-Q173^(1/3),(-Q173)^(1/3)),'OddsRatio_working_3-way'!AN173-'OddsRatio_working_3-way'!R173/3)</f>
        <v>-0.25913766306558483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2.09</v>
      </c>
      <c r="B174" s="4">
        <f>IF('True_Odds_Calculator_3-way'!B175="","",'True_Odds_Calculator_3-way'!B175)</f>
        <v>3.44</v>
      </c>
      <c r="C174" s="4">
        <f>IF('True_Odds_Calculator_3-way'!C175="","",'True_Odds_Calculator_3-way'!C175)</f>
        <v>3.84</v>
      </c>
      <c r="D174" s="9">
        <f t="shared" si="39"/>
        <v>0.46701773780910383</v>
      </c>
      <c r="E174" s="9">
        <f t="shared" si="40"/>
        <v>0.28131638839825185</v>
      </c>
      <c r="F174" s="9">
        <f t="shared" si="41"/>
        <v>0.2516658737926441</v>
      </c>
      <c r="G174" s="9">
        <f t="shared" si="42"/>
        <v>1.0470149480030742</v>
      </c>
      <c r="H174" s="9">
        <f t="shared" si="43"/>
        <v>2.1412462933233507</v>
      </c>
      <c r="I174" s="9">
        <f t="shared" si="44"/>
        <v>3.5547164731275007</v>
      </c>
      <c r="J174" s="9">
        <f t="shared" si="45"/>
        <v>3.9735224523287305</v>
      </c>
      <c r="K174" s="11">
        <f t="shared" si="46"/>
        <v>0.47846889952153115</v>
      </c>
      <c r="L174" s="11">
        <f t="shared" si="47"/>
        <v>0.29069767441860467</v>
      </c>
      <c r="M174" s="11">
        <f t="shared" si="48"/>
        <v>0.26041666666666669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-0.27358904992396404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0.23072968825340306</v>
      </c>
      <c r="Q174" s="11">
        <f>2*'OddsRatio_working_3-way'!K174*'OddsRatio_working_3-way'!L174*'OddsRatio_working_3-way'!M174</f>
        <v>7.2442602277363613E-2</v>
      </c>
      <c r="R174" s="11">
        <f t="shared" si="49"/>
        <v>0</v>
      </c>
      <c r="S174" s="11">
        <f t="shared" si="50"/>
        <v>-0.84334401657349789</v>
      </c>
      <c r="T174" s="11">
        <f t="shared" si="51"/>
        <v>-0.26478619044693813</v>
      </c>
      <c r="U174" s="11">
        <f>'OddsRatio_working_3-way'!S174-'OddsRatio_working_3-way'!R174^2/3</f>
        <v>-0.84334401657349789</v>
      </c>
      <c r="V174" s="11">
        <f>'OddsRatio_working_3-way'!S174*'OddsRatio_working_3-way'!R174/3-2*'OddsRatio_working_3-way'!R174^3/27-'OddsRatio_working_3-way'!T174</f>
        <v>0.26478619044693813</v>
      </c>
      <c r="W174" s="11">
        <f>'OddsRatio_working_3-way'!V174^2+4*'OddsRatio_working_3-way'!U174^3/27</f>
        <v>-1.8749137266096241E-2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0.14904769699453463</v>
      </c>
      <c r="Y174" s="11">
        <f>IF('OddsRatio_working_3-way'!W174&gt;=0,IF('OddsRatio_working_3-way'!V174+SQRT('OddsRatio_working_3-way'!W174)&gt;0,0,PI()),ACOS('OddsRatio_working_3-way'!V174/(2*'OddsRatio_working_3-way'!X174)))</f>
        <v>0.477253355263632</v>
      </c>
      <c r="Z174" s="11">
        <f>'OddsRatio_working_3-way'!X174^(1/3)*COS('OddsRatio_working_3-way'!Y174/3)</f>
        <v>0.52350747400153708</v>
      </c>
      <c r="AA174" s="11">
        <f>'OddsRatio_working_3-way'!X174^(1/3)*COS(('OddsRatio_working_3-way'!Y174+2*PI())/3)</f>
        <v>-0.33449263747205676</v>
      </c>
      <c r="AB174" s="11">
        <f>'OddsRatio_working_3-way'!X174^(1/3)*COS(('OddsRatio_working_3-way'!Y174+4*PI())/3)</f>
        <v>-0.18901483652948045</v>
      </c>
      <c r="AC174" s="11">
        <f>'OddsRatio_working_3-way'!X174^(1/3)*SIN('OddsRatio_working_3-way'!Y174/3)</f>
        <v>8.3991647535311423E-2</v>
      </c>
      <c r="AD174" s="11">
        <f>'OddsRatio_working_3-way'!X174^(1/3)*SIN(('OddsRatio_working_3-way'!Y174+2*PI())/3)</f>
        <v>0.41137494778869704</v>
      </c>
      <c r="AE174" s="11">
        <f>'OddsRatio_working_3-way'!X174^(1/3)*SIN(('OddsRatio_working_3-way'!Y174+4*PI())/3)</f>
        <v>-0.49536659532400829</v>
      </c>
      <c r="AF174" s="11">
        <f>-'OddsRatio_working_3-way'!U174/(3*'OddsRatio_working_3-way'!X174^(1/3))*COS(('OddsRatio_working_3-way'!Y174)/3)</f>
        <v>0.52350747400153697</v>
      </c>
      <c r="AG174" s="11">
        <f>-'OddsRatio_working_3-way'!U174/(3*'OddsRatio_working_3-way'!X174^(1/3))*COS(('OddsRatio_working_3-way'!Y174+2*PI())/3)</f>
        <v>-0.33449263747205671</v>
      </c>
      <c r="AH174" s="11">
        <f>-'OddsRatio_working_3-way'!U174/(3*'OddsRatio_working_3-way'!X174^(1/3))*COS(('OddsRatio_working_3-way'!Y174+4*PI())/3)</f>
        <v>-0.18901483652948042</v>
      </c>
      <c r="AI174" s="11">
        <f>'OddsRatio_working_3-way'!U174/(3*'OddsRatio_working_3-way'!X174^(1/3))*SIN(('OddsRatio_working_3-way'!Y174)/3)</f>
        <v>-8.3991647535311409E-2</v>
      </c>
      <c r="AJ174" s="11">
        <f>'OddsRatio_working_3-way'!U174/(3*'OddsRatio_working_3-way'!X174^(1/3))*SIN(('OddsRatio_working_3-way'!Y174+2*PI())/3)</f>
        <v>-0.41137494778869693</v>
      </c>
      <c r="AK174" s="11">
        <f>'OddsRatio_working_3-way'!U174/(3*'OddsRatio_working_3-way'!X174^(1/3))*SIN(('OddsRatio_working_3-way'!Y174+4*PI())/3)</f>
        <v>0.49536659532400817</v>
      </c>
      <c r="AL174" s="11">
        <f>'OddsRatio_working_3-way'!Z174+'OddsRatio_working_3-way'!AF174</f>
        <v>1.0470149480030742</v>
      </c>
      <c r="AM174" s="11">
        <f>'OddsRatio_working_3-way'!AA174+'OddsRatio_working_3-way'!AG174</f>
        <v>-0.66898527494411342</v>
      </c>
      <c r="AN174" s="11">
        <f>'OddsRatio_working_3-way'!AB174+'OddsRatio_working_3-way'!AH174</f>
        <v>-0.37802967305896085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1.0470149480030742</v>
      </c>
      <c r="AS174" s="11">
        <f>IF(('OddsRatio_working_3-way'!X174=0),IF(Q174&gt;0,-Q174^(1/3),(-Q174)^(1/3)),'OddsRatio_working_3-way'!AM174-'OddsRatio_working_3-way'!R174/3)</f>
        <v>-0.66898527494411342</v>
      </c>
      <c r="AT174" s="11">
        <f>IF(('OddsRatio_working_3-way'!X174=0),IF(Q174&gt;0,-Q174^(1/3),(-Q174)^(1/3)),'OddsRatio_working_3-way'!AN174-'OddsRatio_working_3-way'!R174/3)</f>
        <v>-0.37802967305896085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2.54</v>
      </c>
      <c r="B175" s="4">
        <f>IF('True_Odds_Calculator_3-way'!B176="","",'True_Odds_Calculator_3-way'!B176)</f>
        <v>3.36</v>
      </c>
      <c r="C175" s="4">
        <f>IF('True_Odds_Calculator_3-way'!C176="","",'True_Odds_Calculator_3-way'!C176)</f>
        <v>2.98</v>
      </c>
      <c r="D175" s="9">
        <f t="shared" si="39"/>
        <v>0.38411175284903337</v>
      </c>
      <c r="E175" s="9">
        <f t="shared" si="40"/>
        <v>0.28925373857260323</v>
      </c>
      <c r="F175" s="9">
        <f t="shared" si="41"/>
        <v>0.32663450857836329</v>
      </c>
      <c r="G175" s="9">
        <f t="shared" si="42"/>
        <v>1.0411746848373471</v>
      </c>
      <c r="H175" s="9">
        <f t="shared" si="43"/>
        <v>2.603409014649515</v>
      </c>
      <c r="I175" s="9">
        <f t="shared" si="44"/>
        <v>3.4571722562161393</v>
      </c>
      <c r="J175" s="9">
        <f t="shared" si="45"/>
        <v>3.0615258759779471</v>
      </c>
      <c r="K175" s="11">
        <f t="shared" si="46"/>
        <v>0.39370078740157477</v>
      </c>
      <c r="L175" s="11">
        <f t="shared" si="47"/>
        <v>0.29761904761904762</v>
      </c>
      <c r="M175" s="11">
        <f t="shared" si="48"/>
        <v>0.33557046979865773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-0.28294932093219882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0.23120012682978386</v>
      </c>
      <c r="Q175" s="11">
        <f>2*'OddsRatio_working_3-way'!K175*'OddsRatio_working_3-way'!L175*'OddsRatio_working_3-way'!M175</f>
        <v>7.8639498921695181E-2</v>
      </c>
      <c r="R175" s="11">
        <f t="shared" si="49"/>
        <v>0</v>
      </c>
      <c r="S175" s="11">
        <f t="shared" si="50"/>
        <v>-0.81710790493533203</v>
      </c>
      <c r="T175" s="11">
        <f t="shared" si="51"/>
        <v>-0.27792785882154147</v>
      </c>
      <c r="U175" s="11">
        <f>'OddsRatio_working_3-way'!S175-'OddsRatio_working_3-way'!R175^2/3</f>
        <v>-0.81710790493533203</v>
      </c>
      <c r="V175" s="11">
        <f>'OddsRatio_working_3-way'!S175*'OddsRatio_working_3-way'!R175/3-2*'OddsRatio_working_3-way'!R175^3/27-'OddsRatio_working_3-way'!T175</f>
        <v>0.27792785882154147</v>
      </c>
      <c r="W175" s="11">
        <f>'OddsRatio_working_3-way'!V175^2+4*'OddsRatio_working_3-way'!U175^3/27</f>
        <v>-3.5790116036960029E-3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0.14214684863972776</v>
      </c>
      <c r="Y175" s="11">
        <f>IF('OddsRatio_working_3-way'!W175&gt;=0,IF('OddsRatio_working_3-way'!V175+SQRT('OddsRatio_working_3-way'!W175)&gt;0,0,PI()),ACOS('OddsRatio_working_3-way'!V175/(2*'OddsRatio_working_3-way'!X175)))</f>
        <v>0.21201809175404751</v>
      </c>
      <c r="Z175" s="11">
        <f>'OddsRatio_working_3-way'!X175^(1/3)*COS('OddsRatio_working_3-way'!Y175/3)</f>
        <v>0.52058734241867355</v>
      </c>
      <c r="AA175" s="11">
        <f>'OddsRatio_working_3-way'!X175^(1/3)*COS(('OddsRatio_working_3-way'!Y175+2*PI())/3)</f>
        <v>-0.2922090345776272</v>
      </c>
      <c r="AB175" s="11">
        <f>'OddsRatio_working_3-way'!X175^(1/3)*COS(('OddsRatio_working_3-way'!Y175+4*PI())/3)</f>
        <v>-0.22837830784104649</v>
      </c>
      <c r="AC175" s="11">
        <f>'OddsRatio_working_3-way'!X175^(1/3)*SIN('OddsRatio_working_3-way'!Y175/3)</f>
        <v>3.6852687263934508E-2</v>
      </c>
      <c r="AD175" s="11">
        <f>'OddsRatio_working_3-way'!X175^(1/3)*SIN(('OddsRatio_working_3-way'!Y175+2*PI())/3)</f>
        <v>0.43241551979123244</v>
      </c>
      <c r="AE175" s="11">
        <f>'OddsRatio_working_3-way'!X175^(1/3)*SIN(('OddsRatio_working_3-way'!Y175+4*PI())/3)</f>
        <v>-0.46926820705516675</v>
      </c>
      <c r="AF175" s="11">
        <f>-'OddsRatio_working_3-way'!U175/(3*'OddsRatio_working_3-way'!X175^(1/3))*COS(('OddsRatio_working_3-way'!Y175)/3)</f>
        <v>0.52058734241867355</v>
      </c>
      <c r="AG175" s="11">
        <f>-'OddsRatio_working_3-way'!U175/(3*'OddsRatio_working_3-way'!X175^(1/3))*COS(('OddsRatio_working_3-way'!Y175+2*PI())/3)</f>
        <v>-0.2922090345776272</v>
      </c>
      <c r="AH175" s="11">
        <f>-'OddsRatio_working_3-way'!U175/(3*'OddsRatio_working_3-way'!X175^(1/3))*COS(('OddsRatio_working_3-way'!Y175+4*PI())/3)</f>
        <v>-0.22837830784104649</v>
      </c>
      <c r="AI175" s="11">
        <f>'OddsRatio_working_3-way'!U175/(3*'OddsRatio_working_3-way'!X175^(1/3))*SIN(('OddsRatio_working_3-way'!Y175)/3)</f>
        <v>-3.6852687263934508E-2</v>
      </c>
      <c r="AJ175" s="11">
        <f>'OddsRatio_working_3-way'!U175/(3*'OddsRatio_working_3-way'!X175^(1/3))*SIN(('OddsRatio_working_3-way'!Y175+2*PI())/3)</f>
        <v>-0.43241551979123244</v>
      </c>
      <c r="AK175" s="11">
        <f>'OddsRatio_working_3-way'!U175/(3*'OddsRatio_working_3-way'!X175^(1/3))*SIN(('OddsRatio_working_3-way'!Y175+4*PI())/3)</f>
        <v>0.46926820705516675</v>
      </c>
      <c r="AL175" s="11">
        <f>'OddsRatio_working_3-way'!Z175+'OddsRatio_working_3-way'!AF175</f>
        <v>1.0411746848373471</v>
      </c>
      <c r="AM175" s="11">
        <f>'OddsRatio_working_3-way'!AA175+'OddsRatio_working_3-way'!AG175</f>
        <v>-0.5844180691552544</v>
      </c>
      <c r="AN175" s="11">
        <f>'OddsRatio_working_3-way'!AB175+'OddsRatio_working_3-way'!AH175</f>
        <v>-0.45675661568209297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1.0411746848373471</v>
      </c>
      <c r="AS175" s="11">
        <f>IF(('OddsRatio_working_3-way'!X175=0),IF(Q175&gt;0,-Q175^(1/3),(-Q175)^(1/3)),'OddsRatio_working_3-way'!AM175-'OddsRatio_working_3-way'!R175/3)</f>
        <v>-0.5844180691552544</v>
      </c>
      <c r="AT175" s="11">
        <f>IF(('OddsRatio_working_3-way'!X175=0),IF(Q175&gt;0,-Q175^(1/3),(-Q175)^(1/3)),'OddsRatio_working_3-way'!AN175-'OddsRatio_working_3-way'!R175/3)</f>
        <v>-0.45675661568209297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1.99</v>
      </c>
      <c r="B176" s="4">
        <f>IF('True_Odds_Calculator_3-way'!B177="","",'True_Odds_Calculator_3-way'!B177)</f>
        <v>3.22</v>
      </c>
      <c r="C176" s="4">
        <f>IF('True_Odds_Calculator_3-way'!C177="","",'True_Odds_Calculator_3-way'!C177)</f>
        <v>4.6100000000000003</v>
      </c>
      <c r="D176" s="9">
        <f t="shared" si="39"/>
        <v>0.49060687157935551</v>
      </c>
      <c r="E176" s="9">
        <f t="shared" si="40"/>
        <v>0.30045450921020994</v>
      </c>
      <c r="F176" s="9">
        <f t="shared" si="41"/>
        <v>0.20893861921043458</v>
      </c>
      <c r="G176" s="9">
        <f t="shared" si="42"/>
        <v>1.0487796713890503</v>
      </c>
      <c r="H176" s="9">
        <f t="shared" si="43"/>
        <v>2.0382918746751599</v>
      </c>
      <c r="I176" s="9">
        <f t="shared" si="44"/>
        <v>3.3282908704836918</v>
      </c>
      <c r="J176" s="9">
        <f t="shared" si="45"/>
        <v>4.7860946137144715</v>
      </c>
      <c r="K176" s="11">
        <f t="shared" si="46"/>
        <v>0.50251256281407031</v>
      </c>
      <c r="L176" s="11">
        <f t="shared" si="47"/>
        <v>0.3105590062111801</v>
      </c>
      <c r="M176" s="11">
        <f t="shared" si="48"/>
        <v>0.21691973969631234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-0.26858731484993992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0.23087372026730707</v>
      </c>
      <c r="Q176" s="11">
        <f>2*'OddsRatio_working_3-way'!K176*'OddsRatio_working_3-way'!L176*'OddsRatio_working_3-way'!M176</f>
        <v>6.770490330419561E-2</v>
      </c>
      <c r="R176" s="11">
        <f t="shared" si="49"/>
        <v>0</v>
      </c>
      <c r="S176" s="11">
        <f t="shared" si="50"/>
        <v>-0.85958534711997292</v>
      </c>
      <c r="T176" s="11">
        <f t="shared" si="51"/>
        <v>-0.25207781440468413</v>
      </c>
      <c r="U176" s="11">
        <f>'OddsRatio_working_3-way'!S176-'OddsRatio_working_3-way'!R176^2/3</f>
        <v>-0.85958534711997292</v>
      </c>
      <c r="V176" s="11">
        <f>'OddsRatio_working_3-way'!S176*'OddsRatio_working_3-way'!R176/3-2*'OddsRatio_working_3-way'!R176^3/27-'OddsRatio_working_3-way'!T176</f>
        <v>0.25207781440468413</v>
      </c>
      <c r="W176" s="11">
        <f>'OddsRatio_working_3-way'!V176^2+4*'OddsRatio_working_3-way'!U176^3/27</f>
        <v>-3.0551058702141309E-2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0.15337395738617401</v>
      </c>
      <c r="Y176" s="11">
        <f>IF('OddsRatio_working_3-way'!W176&gt;=0,IF('OddsRatio_working_3-way'!V176+SQRT('OddsRatio_working_3-way'!W176)&gt;0,0,PI()),ACOS('OddsRatio_working_3-way'!V176/(2*'OddsRatio_working_3-way'!X176)))</f>
        <v>0.60627693969625274</v>
      </c>
      <c r="Z176" s="11">
        <f>'OddsRatio_working_3-way'!X176^(1/3)*COS('OddsRatio_working_3-way'!Y176/3)</f>
        <v>0.52438983569452513</v>
      </c>
      <c r="AA176" s="11">
        <f>'OddsRatio_working_3-way'!X176^(1/3)*COS(('OddsRatio_working_3-way'!Y176+2*PI())/3)</f>
        <v>-0.35524228183569001</v>
      </c>
      <c r="AB176" s="11">
        <f>'OddsRatio_working_3-way'!X176^(1/3)*COS(('OddsRatio_working_3-way'!Y176+4*PI())/3)</f>
        <v>-0.16914755385883531</v>
      </c>
      <c r="AC176" s="11">
        <f>'OddsRatio_working_3-way'!X176^(1/3)*SIN('OddsRatio_working_3-way'!Y176/3)</f>
        <v>0.10744184129220742</v>
      </c>
      <c r="AD176" s="11">
        <f>'OddsRatio_working_3-way'!X176^(1/3)*SIN(('OddsRatio_working_3-way'!Y176+2*PI())/3)</f>
        <v>0.40041399855170295</v>
      </c>
      <c r="AE176" s="11">
        <f>'OddsRatio_working_3-way'!X176^(1/3)*SIN(('OddsRatio_working_3-way'!Y176+4*PI())/3)</f>
        <v>-0.50785583984391014</v>
      </c>
      <c r="AF176" s="11">
        <f>-'OddsRatio_working_3-way'!U176/(3*'OddsRatio_working_3-way'!X176^(1/3))*COS(('OddsRatio_working_3-way'!Y176)/3)</f>
        <v>0.52438983569452513</v>
      </c>
      <c r="AG176" s="11">
        <f>-'OddsRatio_working_3-way'!U176/(3*'OddsRatio_working_3-way'!X176^(1/3))*COS(('OddsRatio_working_3-way'!Y176+2*PI())/3)</f>
        <v>-0.35524228183569001</v>
      </c>
      <c r="AH176" s="11">
        <f>-'OddsRatio_working_3-way'!U176/(3*'OddsRatio_working_3-way'!X176^(1/3))*COS(('OddsRatio_working_3-way'!Y176+4*PI())/3)</f>
        <v>-0.16914755385883531</v>
      </c>
      <c r="AI176" s="11">
        <f>'OddsRatio_working_3-way'!U176/(3*'OddsRatio_working_3-way'!X176^(1/3))*SIN(('OddsRatio_working_3-way'!Y176)/3)</f>
        <v>-0.10744184129220742</v>
      </c>
      <c r="AJ176" s="11">
        <f>'OddsRatio_working_3-way'!U176/(3*'OddsRatio_working_3-way'!X176^(1/3))*SIN(('OddsRatio_working_3-way'!Y176+2*PI())/3)</f>
        <v>-0.40041399855170295</v>
      </c>
      <c r="AK176" s="11">
        <f>'OddsRatio_working_3-way'!U176/(3*'OddsRatio_working_3-way'!X176^(1/3))*SIN(('OddsRatio_working_3-way'!Y176+4*PI())/3)</f>
        <v>0.50785583984391014</v>
      </c>
      <c r="AL176" s="11">
        <f>'OddsRatio_working_3-way'!Z176+'OddsRatio_working_3-way'!AF176</f>
        <v>1.0487796713890503</v>
      </c>
      <c r="AM176" s="11">
        <f>'OddsRatio_working_3-way'!AA176+'OddsRatio_working_3-way'!AG176</f>
        <v>-0.71048456367138002</v>
      </c>
      <c r="AN176" s="11">
        <f>'OddsRatio_working_3-way'!AB176+'OddsRatio_working_3-way'!AH176</f>
        <v>-0.33829510771767063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1.0487796713890503</v>
      </c>
      <c r="AS176" s="11">
        <f>IF(('OddsRatio_working_3-way'!X176=0),IF(Q176&gt;0,-Q176^(1/3),(-Q176)^(1/3)),'OddsRatio_working_3-way'!AM176-'OddsRatio_working_3-way'!R176/3)</f>
        <v>-0.71048456367138002</v>
      </c>
      <c r="AT176" s="11">
        <f>IF(('OddsRatio_working_3-way'!X176=0),IF(Q176&gt;0,-Q176^(1/3),(-Q176)^(1/3)),'OddsRatio_working_3-way'!AN176-'OddsRatio_working_3-way'!R176/3)</f>
        <v>-0.33829510771767063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1.83</v>
      </c>
      <c r="B177" s="4">
        <f>IF('True_Odds_Calculator_3-way'!B178="","",'True_Odds_Calculator_3-way'!B178)</f>
        <v>3.44</v>
      </c>
      <c r="C177" s="4">
        <f>IF('True_Odds_Calculator_3-way'!C178="","",'True_Odds_Calculator_3-way'!C178)</f>
        <v>5.05</v>
      </c>
      <c r="D177" s="9">
        <f t="shared" si="39"/>
        <v>0.53208232782615328</v>
      </c>
      <c r="E177" s="9">
        <f t="shared" si="40"/>
        <v>0.2789206699275712</v>
      </c>
      <c r="F177" s="9">
        <f t="shared" si="41"/>
        <v>0.18899700224627561</v>
      </c>
      <c r="G177" s="9">
        <f t="shared" si="42"/>
        <v>1.0595282009045612</v>
      </c>
      <c r="H177" s="9">
        <f t="shared" si="43"/>
        <v>1.8794084067507857</v>
      </c>
      <c r="I177" s="9">
        <f t="shared" si="44"/>
        <v>3.5852488102071289</v>
      </c>
      <c r="J177" s="9">
        <f t="shared" si="45"/>
        <v>5.2910892136634731</v>
      </c>
      <c r="K177" s="11">
        <f t="shared" si="46"/>
        <v>0.54644808743169393</v>
      </c>
      <c r="L177" s="11">
        <f t="shared" si="47"/>
        <v>0.29069767441860467</v>
      </c>
      <c r="M177" s="11">
        <f t="shared" si="48"/>
        <v>0.19801980198019803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-0.25800138153350227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0.23025558369790472</v>
      </c>
      <c r="Q177" s="11">
        <f>2*'OddsRatio_working_3-way'!K177*'OddsRatio_working_3-way'!L177*'OddsRatio_working_3-way'!M177</f>
        <v>6.2911361666094179E-2</v>
      </c>
      <c r="R177" s="11">
        <f t="shared" si="49"/>
        <v>0</v>
      </c>
      <c r="S177" s="11">
        <f t="shared" si="50"/>
        <v>-0.89245872378402491</v>
      </c>
      <c r="T177" s="11">
        <f t="shared" si="51"/>
        <v>-0.24384118136175539</v>
      </c>
      <c r="U177" s="11">
        <f>'OddsRatio_working_3-way'!S177-'OddsRatio_working_3-way'!R177^2/3</f>
        <v>-0.89245872378402491</v>
      </c>
      <c r="V177" s="11">
        <f>'OddsRatio_working_3-way'!S177*'OddsRatio_working_3-way'!R177/3-2*'OddsRatio_working_3-way'!R177^3/27-'OddsRatio_working_3-way'!T177</f>
        <v>0.24384118136175539</v>
      </c>
      <c r="W177" s="11">
        <f>'OddsRatio_working_3-way'!V177^2+4*'OddsRatio_working_3-way'!U177^3/27</f>
        <v>-4.5849303635543841E-2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0.16225583607642619</v>
      </c>
      <c r="Y177" s="11">
        <f>IF('OddsRatio_working_3-way'!W177&gt;=0,IF('OddsRatio_working_3-way'!V177+SQRT('OddsRatio_working_3-way'!W177)&gt;0,0,PI()),ACOS('OddsRatio_working_3-way'!V177/(2*'OddsRatio_working_3-way'!X177)))</f>
        <v>0.72060057076861361</v>
      </c>
      <c r="Z177" s="11">
        <f>'OddsRatio_working_3-way'!X177^(1/3)*COS('OddsRatio_working_3-way'!Y177/3)</f>
        <v>0.52976410045228073</v>
      </c>
      <c r="AA177" s="11">
        <f>'OddsRatio_working_3-way'!X177^(1/3)*COS(('OddsRatio_working_3-way'!Y177+2*PI())/3)</f>
        <v>-0.37725277305907262</v>
      </c>
      <c r="AB177" s="11">
        <f>'OddsRatio_working_3-way'!X177^(1/3)*COS(('OddsRatio_working_3-way'!Y177+4*PI())/3)</f>
        <v>-0.15251132739320794</v>
      </c>
      <c r="AC177" s="11">
        <f>'OddsRatio_working_3-way'!X177^(1/3)*SIN('OddsRatio_working_3-way'!Y177/3)</f>
        <v>0.12975453415325255</v>
      </c>
      <c r="AD177" s="11">
        <f>'OddsRatio_working_3-way'!X177^(1/3)*SIN(('OddsRatio_working_3-way'!Y177+2*PI())/3)</f>
        <v>0.39391190192805997</v>
      </c>
      <c r="AE177" s="11">
        <f>'OddsRatio_working_3-way'!X177^(1/3)*SIN(('OddsRatio_working_3-way'!Y177+4*PI())/3)</f>
        <v>-0.52366643608131258</v>
      </c>
      <c r="AF177" s="11">
        <f>-'OddsRatio_working_3-way'!U177/(3*'OddsRatio_working_3-way'!X177^(1/3))*COS(('OddsRatio_working_3-way'!Y177)/3)</f>
        <v>0.52976410045228062</v>
      </c>
      <c r="AG177" s="11">
        <f>-'OddsRatio_working_3-way'!U177/(3*'OddsRatio_working_3-way'!X177^(1/3))*COS(('OddsRatio_working_3-way'!Y177+2*PI())/3)</f>
        <v>-0.37725277305907257</v>
      </c>
      <c r="AH177" s="11">
        <f>-'OddsRatio_working_3-way'!U177/(3*'OddsRatio_working_3-way'!X177^(1/3))*COS(('OddsRatio_working_3-way'!Y177+4*PI())/3)</f>
        <v>-0.15251132739320791</v>
      </c>
      <c r="AI177" s="11">
        <f>'OddsRatio_working_3-way'!U177/(3*'OddsRatio_working_3-way'!X177^(1/3))*SIN(('OddsRatio_working_3-way'!Y177)/3)</f>
        <v>-0.12975453415325253</v>
      </c>
      <c r="AJ177" s="11">
        <f>'OddsRatio_working_3-way'!U177/(3*'OddsRatio_working_3-way'!X177^(1/3))*SIN(('OddsRatio_working_3-way'!Y177+2*PI())/3)</f>
        <v>-0.39391190192805992</v>
      </c>
      <c r="AK177" s="11">
        <f>'OddsRatio_working_3-way'!U177/(3*'OddsRatio_working_3-way'!X177^(1/3))*SIN(('OddsRatio_working_3-way'!Y177+4*PI())/3)</f>
        <v>0.52366643608131247</v>
      </c>
      <c r="AL177" s="11">
        <f>'OddsRatio_working_3-way'!Z177+'OddsRatio_working_3-way'!AF177</f>
        <v>1.0595282009045612</v>
      </c>
      <c r="AM177" s="11">
        <f>'OddsRatio_working_3-way'!AA177+'OddsRatio_working_3-way'!AG177</f>
        <v>-0.75450554611814513</v>
      </c>
      <c r="AN177" s="11">
        <f>'OddsRatio_working_3-way'!AB177+'OddsRatio_working_3-way'!AH177</f>
        <v>-0.30502265478641588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1.0595282009045612</v>
      </c>
      <c r="AS177" s="11">
        <f>IF(('OddsRatio_working_3-way'!X177=0),IF(Q177&gt;0,-Q177^(1/3),(-Q177)^(1/3)),'OddsRatio_working_3-way'!AM177-'OddsRatio_working_3-way'!R177/3)</f>
        <v>-0.75450554611814513</v>
      </c>
      <c r="AT177" s="11">
        <f>IF(('OddsRatio_working_3-way'!X177=0),IF(Q177&gt;0,-Q177^(1/3),(-Q177)^(1/3)),'OddsRatio_working_3-way'!AN177-'OddsRatio_working_3-way'!R177/3)</f>
        <v>-0.30502265478641588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2.57</v>
      </c>
      <c r="B178" s="4">
        <f>IF('True_Odds_Calculator_3-way'!B179="","",'True_Odds_Calculator_3-way'!B179)</f>
        <v>2.89</v>
      </c>
      <c r="C178" s="4">
        <f>IF('True_Odds_Calculator_3-way'!C179="","",'True_Odds_Calculator_3-way'!C179)</f>
        <v>3.24</v>
      </c>
      <c r="D178" s="9">
        <f t="shared" si="39"/>
        <v>0.37370672691646017</v>
      </c>
      <c r="E178" s="9">
        <f t="shared" si="40"/>
        <v>0.33140249220535956</v>
      </c>
      <c r="F178" s="9">
        <f t="shared" si="41"/>
        <v>0.29489078087818049</v>
      </c>
      <c r="G178" s="9">
        <f t="shared" si="42"/>
        <v>1.0674491093151723</v>
      </c>
      <c r="H178" s="9">
        <f t="shared" si="43"/>
        <v>2.6758951016248198</v>
      </c>
      <c r="I178" s="9">
        <f t="shared" si="44"/>
        <v>3.0174788166056756</v>
      </c>
      <c r="J178" s="9">
        <f t="shared" si="45"/>
        <v>3.3910860048659859</v>
      </c>
      <c r="K178" s="11">
        <f t="shared" si="46"/>
        <v>0.38910505836575876</v>
      </c>
      <c r="L178" s="11">
        <f t="shared" si="47"/>
        <v>0.34602076124567471</v>
      </c>
      <c r="M178" s="11">
        <f t="shared" si="48"/>
        <v>0.30864197530864196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-0.27620624812067196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0.23686390199120261</v>
      </c>
      <c r="Q178" s="11">
        <f>2*'OddsRatio_working_3-way'!K178*'OddsRatio_working_3-way'!L178*'OddsRatio_working_3-way'!M178</f>
        <v>8.311014104954477E-2</v>
      </c>
      <c r="R178" s="11">
        <f t="shared" si="49"/>
        <v>0</v>
      </c>
      <c r="S178" s="11">
        <f t="shared" si="50"/>
        <v>-0.85756170833513856</v>
      </c>
      <c r="T178" s="11">
        <f t="shared" si="51"/>
        <v>-0.30089884502987319</v>
      </c>
      <c r="U178" s="11">
        <f>'OddsRatio_working_3-way'!S178-'OddsRatio_working_3-way'!R178^2/3</f>
        <v>-0.85756170833513856</v>
      </c>
      <c r="V178" s="11">
        <f>'OddsRatio_working_3-way'!S178*'OddsRatio_working_3-way'!R178/3-2*'OddsRatio_working_3-way'!R178^3/27-'OddsRatio_working_3-way'!T178</f>
        <v>0.30089884502987319</v>
      </c>
      <c r="W178" s="11">
        <f>'OddsRatio_working_3-way'!V178^2+4*'OddsRatio_working_3-way'!U178^3/27</f>
        <v>-2.8911802811134174E-3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0.15283266602842557</v>
      </c>
      <c r="Y178" s="11">
        <f>IF('OddsRatio_working_3-way'!W178&gt;=0,IF('OddsRatio_working_3-way'!V178+SQRT('OddsRatio_working_3-way'!W178)&gt;0,0,PI()),ACOS('OddsRatio_working_3-way'!V178/(2*'OddsRatio_working_3-way'!X178)))</f>
        <v>0.1768304663686604</v>
      </c>
      <c r="Z178" s="11">
        <f>'OddsRatio_working_3-way'!X178^(1/3)*COS('OddsRatio_working_3-way'!Y178/3)</f>
        <v>0.53372455465758628</v>
      </c>
      <c r="AA178" s="11">
        <f>'OddsRatio_working_3-way'!X178^(1/3)*COS(('OddsRatio_working_3-way'!Y178+2*PI())/3)</f>
        <v>-0.29413867555978374</v>
      </c>
      <c r="AB178" s="11">
        <f>'OddsRatio_working_3-way'!X178^(1/3)*COS(('OddsRatio_working_3-way'!Y178+4*PI())/3)</f>
        <v>-0.23958587909780246</v>
      </c>
      <c r="AC178" s="11">
        <f>'OddsRatio_working_3-way'!X178^(1/3)*SIN('OddsRatio_working_3-way'!Y178/3)</f>
        <v>3.1496071722371809E-2</v>
      </c>
      <c r="AD178" s="11">
        <f>'OddsRatio_working_3-way'!X178^(1/3)*SIN(('OddsRatio_working_3-way'!Y178+2*PI())/3)</f>
        <v>0.44647098709582</v>
      </c>
      <c r="AE178" s="11">
        <f>'OddsRatio_working_3-way'!X178^(1/3)*SIN(('OddsRatio_working_3-way'!Y178+4*PI())/3)</f>
        <v>-0.47796705881819168</v>
      </c>
      <c r="AF178" s="11">
        <f>-'OddsRatio_working_3-way'!U178/(3*'OddsRatio_working_3-way'!X178^(1/3))*COS(('OddsRatio_working_3-way'!Y178)/3)</f>
        <v>0.53372455465758617</v>
      </c>
      <c r="AG178" s="11">
        <f>-'OddsRatio_working_3-way'!U178/(3*'OddsRatio_working_3-way'!X178^(1/3))*COS(('OddsRatio_working_3-way'!Y178+2*PI())/3)</f>
        <v>-0.29413867555978368</v>
      </c>
      <c r="AH178" s="11">
        <f>-'OddsRatio_working_3-way'!U178/(3*'OddsRatio_working_3-way'!X178^(1/3))*COS(('OddsRatio_working_3-way'!Y178+4*PI())/3)</f>
        <v>-0.23958587909780241</v>
      </c>
      <c r="AI178" s="11">
        <f>'OddsRatio_working_3-way'!U178/(3*'OddsRatio_working_3-way'!X178^(1/3))*SIN(('OddsRatio_working_3-way'!Y178)/3)</f>
        <v>-3.1496071722371802E-2</v>
      </c>
      <c r="AJ178" s="11">
        <f>'OddsRatio_working_3-way'!U178/(3*'OddsRatio_working_3-way'!X178^(1/3))*SIN(('OddsRatio_working_3-way'!Y178+2*PI())/3)</f>
        <v>-0.44647098709581989</v>
      </c>
      <c r="AK178" s="11">
        <f>'OddsRatio_working_3-way'!U178/(3*'OddsRatio_working_3-way'!X178^(1/3))*SIN(('OddsRatio_working_3-way'!Y178+4*PI())/3)</f>
        <v>0.47796705881819163</v>
      </c>
      <c r="AL178" s="11">
        <f>'OddsRatio_working_3-way'!Z178+'OddsRatio_working_3-way'!AF178</f>
        <v>1.0674491093151723</v>
      </c>
      <c r="AM178" s="11">
        <f>'OddsRatio_working_3-way'!AA178+'OddsRatio_working_3-way'!AG178</f>
        <v>-0.58827735111956736</v>
      </c>
      <c r="AN178" s="11">
        <f>'OddsRatio_working_3-way'!AB178+'OddsRatio_working_3-way'!AH178</f>
        <v>-0.47917175819560487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1.0674491093151723</v>
      </c>
      <c r="AS178" s="11">
        <f>IF(('OddsRatio_working_3-way'!X178=0),IF(Q178&gt;0,-Q178^(1/3),(-Q178)^(1/3)),'OddsRatio_working_3-way'!AM178-'OddsRatio_working_3-way'!R178/3)</f>
        <v>-0.58827735111956736</v>
      </c>
      <c r="AT178" s="11">
        <f>IF(('OddsRatio_working_3-way'!X178=0),IF(Q178&gt;0,-Q178^(1/3),(-Q178)^(1/3)),'OddsRatio_working_3-way'!AN178-'OddsRatio_working_3-way'!R178/3)</f>
        <v>-0.47917175819560487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3.07</v>
      </c>
      <c r="B179" s="4">
        <f>IF('True_Odds_Calculator_3-way'!B180="","",'True_Odds_Calculator_3-way'!B180)</f>
        <v>2.89</v>
      </c>
      <c r="C179" s="4">
        <f>IF('True_Odds_Calculator_3-way'!C180="","",'True_Odds_Calculator_3-way'!C180)</f>
        <v>2.61</v>
      </c>
      <c r="D179" s="9">
        <f t="shared" si="39"/>
        <v>0.30809911007483126</v>
      </c>
      <c r="E179" s="9">
        <f t="shared" si="40"/>
        <v>0.32782265685904022</v>
      </c>
      <c r="F179" s="9">
        <f t="shared" si="41"/>
        <v>0.36407823306612841</v>
      </c>
      <c r="G179" s="9">
        <f t="shared" si="42"/>
        <v>1.0848834894843606</v>
      </c>
      <c r="H179" s="9">
        <f t="shared" si="43"/>
        <v>3.2457088232326265</v>
      </c>
      <c r="I179" s="9">
        <f t="shared" si="44"/>
        <v>3.0504297951254418</v>
      </c>
      <c r="J179" s="9">
        <f t="shared" si="45"/>
        <v>2.7466624180698207</v>
      </c>
      <c r="K179" s="11">
        <f t="shared" si="46"/>
        <v>0.32573289902280134</v>
      </c>
      <c r="L179" s="11">
        <f t="shared" si="47"/>
        <v>0.34602076124567471</v>
      </c>
      <c r="M179" s="11">
        <f t="shared" si="48"/>
        <v>0.38314176245210729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-0.27200776379953562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0.24053510553726062</v>
      </c>
      <c r="Q179" s="11">
        <f>2*'OddsRatio_working_3-way'!K179*'OddsRatio_working_3-way'!L179*'OddsRatio_working_3-way'!M179</f>
        <v>8.6368080982858392E-2</v>
      </c>
      <c r="R179" s="11">
        <f t="shared" si="49"/>
        <v>0</v>
      </c>
      <c r="S179" s="11">
        <f t="shared" si="50"/>
        <v>-0.88429500017701801</v>
      </c>
      <c r="T179" s="11">
        <f t="shared" si="51"/>
        <v>-0.31752064638313032</v>
      </c>
      <c r="U179" s="11">
        <f>'OddsRatio_working_3-way'!S179-'OddsRatio_working_3-way'!R179^2/3</f>
        <v>-0.88429500017701801</v>
      </c>
      <c r="V179" s="11">
        <f>'OddsRatio_working_3-way'!S179*'OddsRatio_working_3-way'!R179/3-2*'OddsRatio_working_3-way'!R179^3/27-'OddsRatio_working_3-way'!T179</f>
        <v>0.31752064638313032</v>
      </c>
      <c r="W179" s="11">
        <f>'OddsRatio_working_3-way'!V179^2+4*'OddsRatio_working_3-way'!U179^3/27</f>
        <v>-1.6249241265494513E-3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0.16003459392121314</v>
      </c>
      <c r="Y179" s="11">
        <f>IF('OddsRatio_working_3-way'!W179&gt;=0,IF('OddsRatio_working_3-way'!V179+SQRT('OddsRatio_working_3-way'!W179)&gt;0,0,PI()),ACOS('OddsRatio_working_3-way'!V179/(2*'OddsRatio_working_3-way'!X179)))</f>
        <v>0.12627794578349816</v>
      </c>
      <c r="Z179" s="11">
        <f>'OddsRatio_working_3-way'!X179^(1/3)*COS('OddsRatio_working_3-way'!Y179/3)</f>
        <v>0.54244174474218021</v>
      </c>
      <c r="AA179" s="11">
        <f>'OddsRatio_working_3-way'!X179^(1/3)*COS(('OddsRatio_working_3-way'!Y179+2*PI())/3)</f>
        <v>-0.29100635227552996</v>
      </c>
      <c r="AB179" s="11">
        <f>'OddsRatio_working_3-way'!X179^(1/3)*COS(('OddsRatio_working_3-way'!Y179+4*PI())/3)</f>
        <v>-0.25143539246665048</v>
      </c>
      <c r="AC179" s="11">
        <f>'OddsRatio_working_3-way'!X179^(1/3)*SIN('OddsRatio_working_3-way'!Y179/3)</f>
        <v>2.2846304297748699E-2</v>
      </c>
      <c r="AD179" s="11">
        <f>'OddsRatio_working_3-way'!X179^(1/3)*SIN(('OddsRatio_working_3-way'!Y179+2*PI())/3)</f>
        <v>0.45834517887100784</v>
      </c>
      <c r="AE179" s="11">
        <f>'OddsRatio_working_3-way'!X179^(1/3)*SIN(('OddsRatio_working_3-way'!Y179+4*PI())/3)</f>
        <v>-0.48119148316875626</v>
      </c>
      <c r="AF179" s="11">
        <f>-'OddsRatio_working_3-way'!U179/(3*'OddsRatio_working_3-way'!X179^(1/3))*COS(('OddsRatio_working_3-way'!Y179)/3)</f>
        <v>0.54244174474218032</v>
      </c>
      <c r="AG179" s="11">
        <f>-'OddsRatio_working_3-way'!U179/(3*'OddsRatio_working_3-way'!X179^(1/3))*COS(('OddsRatio_working_3-way'!Y179+2*PI())/3)</f>
        <v>-0.29100635227553001</v>
      </c>
      <c r="AH179" s="11">
        <f>-'OddsRatio_working_3-way'!U179/(3*'OddsRatio_working_3-way'!X179^(1/3))*COS(('OddsRatio_working_3-way'!Y179+4*PI())/3)</f>
        <v>-0.25143539246665053</v>
      </c>
      <c r="AI179" s="11">
        <f>'OddsRatio_working_3-way'!U179/(3*'OddsRatio_working_3-way'!X179^(1/3))*SIN(('OddsRatio_working_3-way'!Y179)/3)</f>
        <v>-2.2846304297748702E-2</v>
      </c>
      <c r="AJ179" s="11">
        <f>'OddsRatio_working_3-way'!U179/(3*'OddsRatio_working_3-way'!X179^(1/3))*SIN(('OddsRatio_working_3-way'!Y179+2*PI())/3)</f>
        <v>-0.4583451788710079</v>
      </c>
      <c r="AK179" s="11">
        <f>'OddsRatio_working_3-way'!U179/(3*'OddsRatio_working_3-way'!X179^(1/3))*SIN(('OddsRatio_working_3-way'!Y179+4*PI())/3)</f>
        <v>0.48119148316875637</v>
      </c>
      <c r="AL179" s="11">
        <f>'OddsRatio_working_3-way'!Z179+'OddsRatio_working_3-way'!AF179</f>
        <v>1.0848834894843606</v>
      </c>
      <c r="AM179" s="11">
        <f>'OddsRatio_working_3-way'!AA179+'OddsRatio_working_3-way'!AG179</f>
        <v>-0.58201270455105991</v>
      </c>
      <c r="AN179" s="11">
        <f>'OddsRatio_working_3-way'!AB179+'OddsRatio_working_3-way'!AH179</f>
        <v>-0.50287078493330095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1.0848834894843606</v>
      </c>
      <c r="AS179" s="11">
        <f>IF(('OddsRatio_working_3-way'!X179=0),IF(Q179&gt;0,-Q179^(1/3),(-Q179)^(1/3)),'OddsRatio_working_3-way'!AM179-'OddsRatio_working_3-way'!R179/3)</f>
        <v>-0.58201270455105991</v>
      </c>
      <c r="AT179" s="11">
        <f>IF(('OddsRatio_working_3-way'!X179=0),IF(Q179&gt;0,-Q179^(1/3),(-Q179)^(1/3)),'OddsRatio_working_3-way'!AN179-'OddsRatio_working_3-way'!R179/3)</f>
        <v>-0.50287078493330095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4.0599999999999996</v>
      </c>
      <c r="B180" s="4">
        <f>IF('True_Odds_Calculator_3-way'!B181="","",'True_Odds_Calculator_3-way'!B181)</f>
        <v>3.65</v>
      </c>
      <c r="C180" s="4">
        <f>IF('True_Odds_Calculator_3-way'!C181="","",'True_Odds_Calculator_3-way'!C181)</f>
        <v>1.99</v>
      </c>
      <c r="D180" s="9">
        <f t="shared" si="39"/>
        <v>0.23966418823461599</v>
      </c>
      <c r="E180" s="9">
        <f t="shared" si="40"/>
        <v>0.2668494966490158</v>
      </c>
      <c r="F180" s="9">
        <f t="shared" si="41"/>
        <v>0.49348631511636804</v>
      </c>
      <c r="G180" s="9">
        <f t="shared" si="42"/>
        <v>1.0367663075120832</v>
      </c>
      <c r="H180" s="9">
        <f t="shared" si="43"/>
        <v>4.1725049009869748</v>
      </c>
      <c r="I180" s="9">
        <f t="shared" si="44"/>
        <v>3.7474307149070212</v>
      </c>
      <c r="J180" s="9">
        <f t="shared" si="45"/>
        <v>2.0263986444369628</v>
      </c>
      <c r="K180" s="11">
        <f t="shared" si="46"/>
        <v>0.24630541871921185</v>
      </c>
      <c r="L180" s="11">
        <f t="shared" si="47"/>
        <v>0.27397260273972601</v>
      </c>
      <c r="M180" s="11">
        <f t="shared" si="48"/>
        <v>0.50251256281407031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-0.27222657589180799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0.22719712334531822</v>
      </c>
      <c r="Q180" s="11">
        <f>2*'OddsRatio_working_3-way'!K180*'OddsRatio_working_3-way'!L180*'OddsRatio_working_3-way'!M180</f>
        <v>6.7820036819497984E-2</v>
      </c>
      <c r="R180" s="11">
        <f t="shared" si="49"/>
        <v>0</v>
      </c>
      <c r="S180" s="11">
        <f t="shared" si="50"/>
        <v>-0.83458832996383869</v>
      </c>
      <c r="T180" s="11">
        <f t="shared" si="51"/>
        <v>-0.24913084476532502</v>
      </c>
      <c r="U180" s="11">
        <f>'OddsRatio_working_3-way'!S180-'OddsRatio_working_3-way'!R180^2/3</f>
        <v>-0.83458832996383869</v>
      </c>
      <c r="V180" s="11">
        <f>'OddsRatio_working_3-way'!S180*'OddsRatio_working_3-way'!R180/3-2*'OddsRatio_working_3-way'!R180^3/27-'OddsRatio_working_3-way'!T180</f>
        <v>0.24913084476532502</v>
      </c>
      <c r="W180" s="11">
        <f>'OddsRatio_working_3-way'!V180^2+4*'OddsRatio_working_3-way'!U180^3/27</f>
        <v>-2.4055632488034558E-2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0.14673258866175487</v>
      </c>
      <c r="Y180" s="11">
        <f>IF('OddsRatio_working_3-way'!W180&gt;=0,IF('OddsRatio_working_3-way'!V180+SQRT('OddsRatio_working_3-way'!W180)&gt;0,0,PI()),ACOS('OddsRatio_working_3-way'!V180/(2*'OddsRatio_working_3-way'!X180)))</f>
        <v>0.55684244939945127</v>
      </c>
      <c r="Z180" s="11">
        <f>'OddsRatio_working_3-way'!X180^(1/3)*COS('OddsRatio_working_3-way'!Y180/3)</f>
        <v>0.5183831537560416</v>
      </c>
      <c r="AA180" s="11">
        <f>'OddsRatio_working_3-way'!X180^(1/3)*COS(('OddsRatio_working_3-way'!Y180+2*PI())/3)</f>
        <v>-0.34349022406416951</v>
      </c>
      <c r="AB180" s="11">
        <f>'OddsRatio_working_3-way'!X180^(1/3)*COS(('OddsRatio_working_3-way'!Y180+4*PI())/3)</f>
        <v>-0.17489292969187217</v>
      </c>
      <c r="AC180" s="11">
        <f>'OddsRatio_working_3-way'!X180^(1/3)*SIN('OddsRatio_working_3-way'!Y180/3)</f>
        <v>9.7339693290488596E-2</v>
      </c>
      <c r="AD180" s="11">
        <f>'OddsRatio_working_3-way'!X180^(1/3)*SIN(('OddsRatio_working_3-way'!Y180+2*PI())/3)</f>
        <v>0.40026313340138242</v>
      </c>
      <c r="AE180" s="11">
        <f>'OddsRatio_working_3-way'!X180^(1/3)*SIN(('OddsRatio_working_3-way'!Y180+4*PI())/3)</f>
        <v>-0.49760282669187089</v>
      </c>
      <c r="AF180" s="11">
        <f>-'OddsRatio_working_3-way'!U180/(3*'OddsRatio_working_3-way'!X180^(1/3))*COS(('OddsRatio_working_3-way'!Y180)/3)</f>
        <v>0.5183831537560416</v>
      </c>
      <c r="AG180" s="11">
        <f>-'OddsRatio_working_3-way'!U180/(3*'OddsRatio_working_3-way'!X180^(1/3))*COS(('OddsRatio_working_3-way'!Y180+2*PI())/3)</f>
        <v>-0.34349022406416951</v>
      </c>
      <c r="AH180" s="11">
        <f>-'OddsRatio_working_3-way'!U180/(3*'OddsRatio_working_3-way'!X180^(1/3))*COS(('OddsRatio_working_3-way'!Y180+4*PI())/3)</f>
        <v>-0.17489292969187217</v>
      </c>
      <c r="AI180" s="11">
        <f>'OddsRatio_working_3-way'!U180/(3*'OddsRatio_working_3-way'!X180^(1/3))*SIN(('OddsRatio_working_3-way'!Y180)/3)</f>
        <v>-9.7339693290488596E-2</v>
      </c>
      <c r="AJ180" s="11">
        <f>'OddsRatio_working_3-way'!U180/(3*'OddsRatio_working_3-way'!X180^(1/3))*SIN(('OddsRatio_working_3-way'!Y180+2*PI())/3)</f>
        <v>-0.40026313340138242</v>
      </c>
      <c r="AK180" s="11">
        <f>'OddsRatio_working_3-way'!U180/(3*'OddsRatio_working_3-way'!X180^(1/3))*SIN(('OddsRatio_working_3-way'!Y180+4*PI())/3)</f>
        <v>0.49760282669187089</v>
      </c>
      <c r="AL180" s="11">
        <f>'OddsRatio_working_3-way'!Z180+'OddsRatio_working_3-way'!AF180</f>
        <v>1.0367663075120832</v>
      </c>
      <c r="AM180" s="11">
        <f>'OddsRatio_working_3-way'!AA180+'OddsRatio_working_3-way'!AG180</f>
        <v>-0.68698044812833903</v>
      </c>
      <c r="AN180" s="11">
        <f>'OddsRatio_working_3-way'!AB180+'OddsRatio_working_3-way'!AH180</f>
        <v>-0.34978585938374435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1.0367663075120832</v>
      </c>
      <c r="AS180" s="11">
        <f>IF(('OddsRatio_working_3-way'!X180=0),IF(Q180&gt;0,-Q180^(1/3),(-Q180)^(1/3)),'OddsRatio_working_3-way'!AM180-'OddsRatio_working_3-way'!R180/3)</f>
        <v>-0.68698044812833903</v>
      </c>
      <c r="AT180" s="11">
        <f>IF(('OddsRatio_working_3-way'!X180=0),IF(Q180&gt;0,-Q180^(1/3),(-Q180)^(1/3)),'OddsRatio_working_3-way'!AN180-'OddsRatio_working_3-way'!R180/3)</f>
        <v>-0.34978585938374435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2.62</v>
      </c>
      <c r="B181" s="4">
        <f>IF('True_Odds_Calculator_3-way'!B182="","",'True_Odds_Calculator_3-way'!B182)</f>
        <v>3.15</v>
      </c>
      <c r="C181" s="4">
        <f>IF('True_Odds_Calculator_3-way'!C182="","",'True_Odds_Calculator_3-way'!C182)</f>
        <v>2.99</v>
      </c>
      <c r="D181" s="9">
        <f t="shared" si="39"/>
        <v>0.36991965769324014</v>
      </c>
      <c r="E181" s="9">
        <f t="shared" si="40"/>
        <v>0.30669777666995007</v>
      </c>
      <c r="F181" s="9">
        <f t="shared" si="41"/>
        <v>0.32338256563680973</v>
      </c>
      <c r="G181" s="9">
        <f t="shared" si="42"/>
        <v>1.0514133942780048</v>
      </c>
      <c r="H181" s="9">
        <f t="shared" si="43"/>
        <v>2.7032896987303681</v>
      </c>
      <c r="I181" s="9">
        <f t="shared" si="44"/>
        <v>3.2605387976977105</v>
      </c>
      <c r="J181" s="9">
        <f t="shared" si="45"/>
        <v>3.0923126546132296</v>
      </c>
      <c r="K181" s="11">
        <f t="shared" si="46"/>
        <v>0.38167938931297707</v>
      </c>
      <c r="L181" s="11">
        <f t="shared" si="47"/>
        <v>0.31746031746031744</v>
      </c>
      <c r="M181" s="11">
        <f t="shared" si="48"/>
        <v>0.33444816053511706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-0.28088174686249689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0.23342074453923106</v>
      </c>
      <c r="Q181" s="11">
        <f>2*'OddsRatio_working_3-way'!K181*'OddsRatio_working_3-way'!L181*'OddsRatio_working_3-way'!M181</f>
        <v>8.1048869631677456E-2</v>
      </c>
      <c r="R181" s="11">
        <f t="shared" si="49"/>
        <v>0</v>
      </c>
      <c r="S181" s="11">
        <f t="shared" si="50"/>
        <v>-0.83102852765117585</v>
      </c>
      <c r="T181" s="11">
        <f t="shared" si="51"/>
        <v>-0.28855157210110272</v>
      </c>
      <c r="U181" s="11">
        <f>'OddsRatio_working_3-way'!S181-'OddsRatio_working_3-way'!R181^2/3</f>
        <v>-0.83102852765117585</v>
      </c>
      <c r="V181" s="11">
        <f>'OddsRatio_working_3-way'!S181*'OddsRatio_working_3-way'!R181/3-2*'OddsRatio_working_3-way'!R181^3/27-'OddsRatio_working_3-way'!T181</f>
        <v>0.28855157210110272</v>
      </c>
      <c r="W181" s="11">
        <f>'OddsRatio_working_3-way'!V181^2+4*'OddsRatio_working_3-way'!U181^3/27</f>
        <v>-1.7624781311472437E-3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0.1457947940541475</v>
      </c>
      <c r="Y181" s="11">
        <f>IF('OddsRatio_working_3-way'!W181&gt;=0,IF('OddsRatio_working_3-way'!V181+SQRT('OddsRatio_working_3-way'!W181)&gt;0,0,PI()),ACOS('OddsRatio_working_3-way'!V181/(2*'OddsRatio_working_3-way'!X181)))</f>
        <v>0.14447803027195216</v>
      </c>
      <c r="Z181" s="11">
        <f>'OddsRatio_working_3-way'!X181^(1/3)*COS('OddsRatio_working_3-way'!Y181/3)</f>
        <v>0.52570669713900242</v>
      </c>
      <c r="AA181" s="11">
        <f>'OddsRatio_working_3-way'!X181^(1/3)*COS(('OddsRatio_working_3-way'!Y181+2*PI())/3)</f>
        <v>-0.2847960774379637</v>
      </c>
      <c r="AB181" s="11">
        <f>'OddsRatio_working_3-way'!X181^(1/3)*COS(('OddsRatio_working_3-way'!Y181+4*PI())/3)</f>
        <v>-0.24091061970103886</v>
      </c>
      <c r="AC181" s="11">
        <f>'OddsRatio_working_3-way'!X181^(1/3)*SIN('OddsRatio_working_3-way'!Y181/3)</f>
        <v>2.5337280837923467E-2</v>
      </c>
      <c r="AD181" s="11">
        <f>'OddsRatio_working_3-way'!X181^(1/3)*SIN(('OddsRatio_working_3-way'!Y181+2*PI())/3)</f>
        <v>0.44260671424302639</v>
      </c>
      <c r="AE181" s="11">
        <f>'OddsRatio_working_3-way'!X181^(1/3)*SIN(('OddsRatio_working_3-way'!Y181+4*PI())/3)</f>
        <v>-0.46794399508094986</v>
      </c>
      <c r="AF181" s="11">
        <f>-'OddsRatio_working_3-way'!U181/(3*'OddsRatio_working_3-way'!X181^(1/3))*COS(('OddsRatio_working_3-way'!Y181)/3)</f>
        <v>0.52570669713900242</v>
      </c>
      <c r="AG181" s="11">
        <f>-'OddsRatio_working_3-way'!U181/(3*'OddsRatio_working_3-way'!X181^(1/3))*COS(('OddsRatio_working_3-way'!Y181+2*PI())/3)</f>
        <v>-0.2847960774379637</v>
      </c>
      <c r="AH181" s="11">
        <f>-'OddsRatio_working_3-way'!U181/(3*'OddsRatio_working_3-way'!X181^(1/3))*COS(('OddsRatio_working_3-way'!Y181+4*PI())/3)</f>
        <v>-0.24091061970103886</v>
      </c>
      <c r="AI181" s="11">
        <f>'OddsRatio_working_3-way'!U181/(3*'OddsRatio_working_3-way'!X181^(1/3))*SIN(('OddsRatio_working_3-way'!Y181)/3)</f>
        <v>-2.5337280837923467E-2</v>
      </c>
      <c r="AJ181" s="11">
        <f>'OddsRatio_working_3-way'!U181/(3*'OddsRatio_working_3-way'!X181^(1/3))*SIN(('OddsRatio_working_3-way'!Y181+2*PI())/3)</f>
        <v>-0.44260671424302639</v>
      </c>
      <c r="AK181" s="11">
        <f>'OddsRatio_working_3-way'!U181/(3*'OddsRatio_working_3-way'!X181^(1/3))*SIN(('OddsRatio_working_3-way'!Y181+4*PI())/3)</f>
        <v>0.46794399508094986</v>
      </c>
      <c r="AL181" s="11">
        <f>'OddsRatio_working_3-way'!Z181+'OddsRatio_working_3-way'!AF181</f>
        <v>1.0514133942780048</v>
      </c>
      <c r="AM181" s="11">
        <f>'OddsRatio_working_3-way'!AA181+'OddsRatio_working_3-way'!AG181</f>
        <v>-0.5695921548759274</v>
      </c>
      <c r="AN181" s="11">
        <f>'OddsRatio_working_3-way'!AB181+'OddsRatio_working_3-way'!AH181</f>
        <v>-0.48182123940207772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1.0514133942780048</v>
      </c>
      <c r="AS181" s="11">
        <f>IF(('OddsRatio_working_3-way'!X181=0),IF(Q181&gt;0,-Q181^(1/3),(-Q181)^(1/3)),'OddsRatio_working_3-way'!AM181-'OddsRatio_working_3-way'!R181/3)</f>
        <v>-0.5695921548759274</v>
      </c>
      <c r="AT181" s="11">
        <f>IF(('OddsRatio_working_3-way'!X181=0),IF(Q181&gt;0,-Q181^(1/3),(-Q181)^(1/3)),'OddsRatio_working_3-way'!AN181-'OddsRatio_working_3-way'!R181/3)</f>
        <v>-0.48182123940207772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3.46</v>
      </c>
      <c r="B182" s="4">
        <f>IF('True_Odds_Calculator_3-way'!B183="","",'True_Odds_Calculator_3-way'!B183)</f>
        <v>3.21</v>
      </c>
      <c r="C182" s="4">
        <f>IF('True_Odds_Calculator_3-way'!C183="","",'True_Odds_Calculator_3-way'!C183)</f>
        <v>2.38</v>
      </c>
      <c r="D182" s="9">
        <f t="shared" si="39"/>
        <v>0.28261483370522089</v>
      </c>
      <c r="E182" s="9">
        <f t="shared" si="40"/>
        <v>0.30483912938916408</v>
      </c>
      <c r="F182" s="9">
        <f t="shared" si="41"/>
        <v>0.41254603690561503</v>
      </c>
      <c r="G182" s="9">
        <f t="shared" si="42"/>
        <v>1.0318636940439672</v>
      </c>
      <c r="H182" s="9">
        <f t="shared" si="43"/>
        <v>3.538384687348159</v>
      </c>
      <c r="I182" s="9">
        <f t="shared" si="44"/>
        <v>3.2804187638371678</v>
      </c>
      <c r="J182" s="9">
        <f t="shared" si="45"/>
        <v>2.423971897780675</v>
      </c>
      <c r="K182" s="11">
        <f t="shared" si="46"/>
        <v>0.28901734104046245</v>
      </c>
      <c r="L182" s="11">
        <f t="shared" si="47"/>
        <v>0.3115264797507788</v>
      </c>
      <c r="M182" s="11">
        <f t="shared" si="48"/>
        <v>0.42016806722689076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-0.28382351806261918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0.22887443562590609</v>
      </c>
      <c r="Q182" s="11">
        <f>2*'OddsRatio_working_3-way'!K182*'OddsRatio_working_3-way'!L182*'OddsRatio_working_3-way'!M182</f>
        <v>7.5660970454845003E-2</v>
      </c>
      <c r="R182" s="11">
        <f t="shared" si="49"/>
        <v>0</v>
      </c>
      <c r="S182" s="11">
        <f t="shared" si="50"/>
        <v>-0.80639700750735588</v>
      </c>
      <c r="T182" s="11">
        <f t="shared" si="51"/>
        <v>-0.26657752314292765</v>
      </c>
      <c r="U182" s="11">
        <f>'OddsRatio_working_3-way'!S182-'OddsRatio_working_3-way'!R182^2/3</f>
        <v>-0.80639700750735588</v>
      </c>
      <c r="V182" s="11">
        <f>'OddsRatio_working_3-way'!S182*'OddsRatio_working_3-way'!R182/3-2*'OddsRatio_working_3-way'!R182^3/27-'OddsRatio_working_3-way'!T182</f>
        <v>0.26657752314292765</v>
      </c>
      <c r="W182" s="11">
        <f>'OddsRatio_working_3-way'!V182^2+4*'OddsRatio_working_3-way'!U182^3/27</f>
        <v>-6.6224579746404916E-3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0.13936107223652758</v>
      </c>
      <c r="Y182" s="11">
        <f>IF('OddsRatio_working_3-way'!W182&gt;=0,IF('OddsRatio_working_3-way'!V182+SQRT('OddsRatio_working_3-way'!W182)&gt;0,0,PI()),ACOS('OddsRatio_working_3-way'!V182/(2*'OddsRatio_working_3-way'!X182)))</f>
        <v>0.29628587079150592</v>
      </c>
      <c r="Z182" s="11">
        <f>'OddsRatio_working_3-way'!X182^(1/3)*COS('OddsRatio_working_3-way'!Y182/3)</f>
        <v>0.51593184702198358</v>
      </c>
      <c r="AA182" s="11">
        <f>'OddsRatio_working_3-way'!X182^(1/3)*COS(('OddsRatio_working_3-way'!Y182+2*PI())/3)</f>
        <v>-0.30223779718042665</v>
      </c>
      <c r="AB182" s="11">
        <f>'OddsRatio_working_3-way'!X182^(1/3)*COS(('OddsRatio_working_3-way'!Y182+4*PI())/3)</f>
        <v>-0.21369404984155682</v>
      </c>
      <c r="AC182" s="11">
        <f>'OddsRatio_working_3-way'!X182^(1/3)*SIN('OddsRatio_working_3-way'!Y182/3)</f>
        <v>5.1120756361154741E-2</v>
      </c>
      <c r="AD182" s="11">
        <f>'OddsRatio_working_3-way'!X182^(1/3)*SIN(('OddsRatio_working_3-way'!Y182+2*PI())/3)</f>
        <v>0.42124970796188727</v>
      </c>
      <c r="AE182" s="11">
        <f>'OddsRatio_working_3-way'!X182^(1/3)*SIN(('OddsRatio_working_3-way'!Y182+4*PI())/3)</f>
        <v>-0.47237046432304197</v>
      </c>
      <c r="AF182" s="11">
        <f>-'OddsRatio_working_3-way'!U182/(3*'OddsRatio_working_3-way'!X182^(1/3))*COS(('OddsRatio_working_3-way'!Y182)/3)</f>
        <v>0.51593184702198347</v>
      </c>
      <c r="AG182" s="11">
        <f>-'OddsRatio_working_3-way'!U182/(3*'OddsRatio_working_3-way'!X182^(1/3))*COS(('OddsRatio_working_3-way'!Y182+2*PI())/3)</f>
        <v>-0.30223779718042659</v>
      </c>
      <c r="AH182" s="11">
        <f>-'OddsRatio_working_3-way'!U182/(3*'OddsRatio_working_3-way'!X182^(1/3))*COS(('OddsRatio_working_3-way'!Y182+4*PI())/3)</f>
        <v>-0.21369404984155677</v>
      </c>
      <c r="AI182" s="11">
        <f>'OddsRatio_working_3-way'!U182/(3*'OddsRatio_working_3-way'!X182^(1/3))*SIN(('OddsRatio_working_3-way'!Y182)/3)</f>
        <v>-5.1120756361154727E-2</v>
      </c>
      <c r="AJ182" s="11">
        <f>'OddsRatio_working_3-way'!U182/(3*'OddsRatio_working_3-way'!X182^(1/3))*SIN(('OddsRatio_working_3-way'!Y182+2*PI())/3)</f>
        <v>-0.42124970796188715</v>
      </c>
      <c r="AK182" s="11">
        <f>'OddsRatio_working_3-way'!U182/(3*'OddsRatio_working_3-way'!X182^(1/3))*SIN(('OddsRatio_working_3-way'!Y182+4*PI())/3)</f>
        <v>0.47237046432304186</v>
      </c>
      <c r="AL182" s="11">
        <f>'OddsRatio_working_3-way'!Z182+'OddsRatio_working_3-way'!AF182</f>
        <v>1.0318636940439672</v>
      </c>
      <c r="AM182" s="11">
        <f>'OddsRatio_working_3-way'!AA182+'OddsRatio_working_3-way'!AG182</f>
        <v>-0.6044755943608533</v>
      </c>
      <c r="AN182" s="11">
        <f>'OddsRatio_working_3-way'!AB182+'OddsRatio_working_3-way'!AH182</f>
        <v>-0.42738809968311359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1.0318636940439672</v>
      </c>
      <c r="AS182" s="11">
        <f>IF(('OddsRatio_working_3-way'!X182=0),IF(Q182&gt;0,-Q182^(1/3),(-Q182)^(1/3)),'OddsRatio_working_3-way'!AM182-'OddsRatio_working_3-way'!R182/3)</f>
        <v>-0.6044755943608533</v>
      </c>
      <c r="AT182" s="11">
        <f>IF(('OddsRatio_working_3-way'!X182=0),IF(Q182&gt;0,-Q182^(1/3),(-Q182)^(1/3)),'OddsRatio_working_3-way'!AN182-'OddsRatio_working_3-way'!R182/3)</f>
        <v>-0.42738809968311359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1.9</v>
      </c>
      <c r="B183" s="4">
        <f>IF('True_Odds_Calculator_3-way'!B184="","",'True_Odds_Calculator_3-way'!B184)</f>
        <v>3.27</v>
      </c>
      <c r="C183" s="4">
        <f>IF('True_Odds_Calculator_3-way'!C184="","",'True_Odds_Calculator_3-way'!C184)</f>
        <v>4.7699999999999996</v>
      </c>
      <c r="D183" s="9">
        <f t="shared" si="39"/>
        <v>0.50953953847109457</v>
      </c>
      <c r="E183" s="9">
        <f t="shared" si="40"/>
        <v>0.2917339460506494</v>
      </c>
      <c r="F183" s="9">
        <f t="shared" si="41"/>
        <v>0.19872651547825587</v>
      </c>
      <c r="G183" s="9">
        <f t="shared" si="42"/>
        <v>1.0695069316909638</v>
      </c>
      <c r="H183" s="9">
        <f t="shared" si="43"/>
        <v>1.962556238521868</v>
      </c>
      <c r="I183" s="9">
        <f t="shared" si="44"/>
        <v>3.4277807349384872</v>
      </c>
      <c r="J183" s="9">
        <f t="shared" si="45"/>
        <v>5.0320411324749328</v>
      </c>
      <c r="K183" s="11">
        <f t="shared" si="46"/>
        <v>0.52631578947368418</v>
      </c>
      <c r="L183" s="11">
        <f t="shared" si="47"/>
        <v>0.3058103975535168</v>
      </c>
      <c r="M183" s="11">
        <f t="shared" si="48"/>
        <v>0.20964360587002098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-0.25989024838363872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0.23417457343279346</v>
      </c>
      <c r="Q183" s="11">
        <f>2*'OddsRatio_working_3-way'!K183*'OddsRatio_working_3-way'!L183*'OddsRatio_working_3-way'!M183</f>
        <v>6.7485467848067263E-2</v>
      </c>
      <c r="R183" s="11">
        <f t="shared" si="49"/>
        <v>0</v>
      </c>
      <c r="S183" s="11">
        <f t="shared" si="50"/>
        <v>-0.90105178970437982</v>
      </c>
      <c r="T183" s="11">
        <f t="shared" si="51"/>
        <v>-0.25966910366120449</v>
      </c>
      <c r="U183" s="11">
        <f>'OddsRatio_working_3-way'!S183-'OddsRatio_working_3-way'!R183^2/3</f>
        <v>-0.90105178970437982</v>
      </c>
      <c r="V183" s="11">
        <f>'OddsRatio_working_3-way'!S183*'OddsRatio_working_3-way'!R183/3-2*'OddsRatio_working_3-way'!R183^3/27-'OddsRatio_working_3-way'!T183</f>
        <v>0.25966910366120449</v>
      </c>
      <c r="W183" s="11">
        <f>'OddsRatio_working_3-way'!V183^2+4*'OddsRatio_working_3-way'!U183^3/27</f>
        <v>-4.0951043574374721E-2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0.16460489586475555</v>
      </c>
      <c r="Y183" s="11">
        <f>IF('OddsRatio_working_3-way'!W183&gt;=0,IF('OddsRatio_working_3-way'!V183+SQRT('OddsRatio_working_3-way'!W183)&gt;0,0,PI()),ACOS('OddsRatio_working_3-way'!V183/(2*'OddsRatio_working_3-way'!X183)))</f>
        <v>0.66199933940053368</v>
      </c>
      <c r="Z183" s="11">
        <f>'OddsRatio_working_3-way'!X183^(1/3)*COS('OddsRatio_working_3-way'!Y183/3)</f>
        <v>0.53475346584548189</v>
      </c>
      <c r="AA183" s="11">
        <f>'OddsRatio_working_3-way'!X183^(1/3)*COS(('OddsRatio_working_3-way'!Y183+2*PI())/3)</f>
        <v>-0.37126126257359299</v>
      </c>
      <c r="AB183" s="11">
        <f>'OddsRatio_working_3-way'!X183^(1/3)*COS(('OddsRatio_working_3-way'!Y183+4*PI())/3)</f>
        <v>-0.16349220327188871</v>
      </c>
      <c r="AC183" s="11">
        <f>'OddsRatio_working_3-way'!X183^(1/3)*SIN('OddsRatio_working_3-way'!Y183/3)</f>
        <v>0.11995552231711418</v>
      </c>
      <c r="AD183" s="11">
        <f>'OddsRatio_working_3-way'!X183^(1/3)*SIN(('OddsRatio_working_3-way'!Y183+2*PI())/3)</f>
        <v>0.4031323250254043</v>
      </c>
      <c r="AE183" s="11">
        <f>'OddsRatio_working_3-way'!X183^(1/3)*SIN(('OddsRatio_working_3-way'!Y183+4*PI())/3)</f>
        <v>-0.52308784734251856</v>
      </c>
      <c r="AF183" s="11">
        <f>-'OddsRatio_working_3-way'!U183/(3*'OddsRatio_working_3-way'!X183^(1/3))*COS(('OddsRatio_working_3-way'!Y183)/3)</f>
        <v>0.53475346584548189</v>
      </c>
      <c r="AG183" s="11">
        <f>-'OddsRatio_working_3-way'!U183/(3*'OddsRatio_working_3-way'!X183^(1/3))*COS(('OddsRatio_working_3-way'!Y183+2*PI())/3)</f>
        <v>-0.37126126257359299</v>
      </c>
      <c r="AH183" s="11">
        <f>-'OddsRatio_working_3-way'!U183/(3*'OddsRatio_working_3-way'!X183^(1/3))*COS(('OddsRatio_working_3-way'!Y183+4*PI())/3)</f>
        <v>-0.16349220327188871</v>
      </c>
      <c r="AI183" s="11">
        <f>'OddsRatio_working_3-way'!U183/(3*'OddsRatio_working_3-way'!X183^(1/3))*SIN(('OddsRatio_working_3-way'!Y183)/3)</f>
        <v>-0.11995552231711418</v>
      </c>
      <c r="AJ183" s="11">
        <f>'OddsRatio_working_3-way'!U183/(3*'OddsRatio_working_3-way'!X183^(1/3))*SIN(('OddsRatio_working_3-way'!Y183+2*PI())/3)</f>
        <v>-0.4031323250254043</v>
      </c>
      <c r="AK183" s="11">
        <f>'OddsRatio_working_3-way'!U183/(3*'OddsRatio_working_3-way'!X183^(1/3))*SIN(('OddsRatio_working_3-way'!Y183+4*PI())/3)</f>
        <v>0.52308784734251856</v>
      </c>
      <c r="AL183" s="11">
        <f>'OddsRatio_working_3-way'!Z183+'OddsRatio_working_3-way'!AF183</f>
        <v>1.0695069316909638</v>
      </c>
      <c r="AM183" s="11">
        <f>'OddsRatio_working_3-way'!AA183+'OddsRatio_working_3-way'!AG183</f>
        <v>-0.74252252514718597</v>
      </c>
      <c r="AN183" s="11">
        <f>'OddsRatio_working_3-way'!AB183+'OddsRatio_working_3-way'!AH183</f>
        <v>-0.32698440654377742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1.0695069316909638</v>
      </c>
      <c r="AS183" s="11">
        <f>IF(('OddsRatio_working_3-way'!X183=0),IF(Q183&gt;0,-Q183^(1/3),(-Q183)^(1/3)),'OddsRatio_working_3-way'!AM183-'OddsRatio_working_3-way'!R183/3)</f>
        <v>-0.74252252514718597</v>
      </c>
      <c r="AT183" s="11">
        <f>IF(('OddsRatio_working_3-way'!X183=0),IF(Q183&gt;0,-Q183^(1/3),(-Q183)^(1/3)),'OddsRatio_working_3-way'!AN183-'OddsRatio_working_3-way'!R183/3)</f>
        <v>-0.32698440654377742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3.66</v>
      </c>
      <c r="C184" s="4">
        <f>IF('True_Odds_Calculator_3-way'!C185="","",'True_Odds_Calculator_3-way'!C185)</f>
        <v>2.86</v>
      </c>
      <c r="D184" s="9">
        <f t="shared" si="39"/>
        <v>0.39901527129625558</v>
      </c>
      <c r="E184" s="9">
        <f t="shared" si="40"/>
        <v>0.26304116153586155</v>
      </c>
      <c r="F184" s="9">
        <f t="shared" si="41"/>
        <v>0.33794356716788276</v>
      </c>
      <c r="G184" s="9">
        <f t="shared" si="42"/>
        <v>1.0532655546898448</v>
      </c>
      <c r="H184" s="9">
        <f t="shared" si="43"/>
        <v>2.506169743206478</v>
      </c>
      <c r="I184" s="9">
        <f t="shared" si="44"/>
        <v>3.8016863754749868</v>
      </c>
      <c r="J184" s="9">
        <f t="shared" si="45"/>
        <v>2.9590739317231107</v>
      </c>
      <c r="K184" s="11">
        <f t="shared" si="46"/>
        <v>0.41152263374485593</v>
      </c>
      <c r="L184" s="11">
        <f t="shared" si="47"/>
        <v>0.27322404371584696</v>
      </c>
      <c r="M184" s="11">
        <f t="shared" si="48"/>
        <v>0.34965034965034969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-0.2781488227754163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0.23391796312257757</v>
      </c>
      <c r="Q184" s="11">
        <f>2*'OddsRatio_working_3-way'!K184*'OddsRatio_working_3-way'!L184*'OddsRatio_working_3-way'!M184</f>
        <v>7.8627886763891611E-2</v>
      </c>
      <c r="R184" s="11">
        <f t="shared" si="49"/>
        <v>0</v>
      </c>
      <c r="S184" s="11">
        <f t="shared" si="50"/>
        <v>-0.84098131636332052</v>
      </c>
      <c r="T184" s="11">
        <f t="shared" si="51"/>
        <v>-0.28268279541624219</v>
      </c>
      <c r="U184" s="11">
        <f>'OddsRatio_working_3-way'!S184-'OddsRatio_working_3-way'!R184^2/3</f>
        <v>-0.84098131636332052</v>
      </c>
      <c r="V184" s="11">
        <f>'OddsRatio_working_3-way'!S184*'OddsRatio_working_3-way'!R184/3-2*'OddsRatio_working_3-way'!R184^3/27-'OddsRatio_working_3-way'!T184</f>
        <v>0.28268279541624219</v>
      </c>
      <c r="W184" s="11">
        <f>'OddsRatio_working_3-way'!V184^2+4*'OddsRatio_working_3-way'!U184^3/27</f>
        <v>-8.2065376404019258E-3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0.14842178113803156</v>
      </c>
      <c r="Y184" s="11">
        <f>IF('OddsRatio_working_3-way'!W184&gt;=0,IF('OddsRatio_working_3-way'!V184+SQRT('OddsRatio_working_3-way'!W184)&gt;0,0,PI()),ACOS('OddsRatio_working_3-way'!V184/(2*'OddsRatio_working_3-way'!X184)))</f>
        <v>0.31012469531567954</v>
      </c>
      <c r="Z184" s="11">
        <f>'OddsRatio_working_3-way'!X184^(1/3)*COS('OddsRatio_working_3-way'!Y184/3)</f>
        <v>0.52663277734492242</v>
      </c>
      <c r="AA184" s="11">
        <f>'OddsRatio_working_3-way'!X184^(1/3)*COS(('OddsRatio_working_3-way'!Y184+2*PI())/3)</f>
        <v>-0.31063200406854519</v>
      </c>
      <c r="AB184" s="11">
        <f>'OddsRatio_working_3-way'!X184^(1/3)*COS(('OddsRatio_working_3-way'!Y184+4*PI())/3)</f>
        <v>-0.21600077327637759</v>
      </c>
      <c r="AC184" s="11">
        <f>'OddsRatio_working_3-way'!X184^(1/3)*SIN('OddsRatio_working_3-way'!Y184/3)</f>
        <v>5.4635366571603748E-2</v>
      </c>
      <c r="AD184" s="11">
        <f>'OddsRatio_working_3-way'!X184^(1/3)*SIN(('OddsRatio_working_3-way'!Y184+2*PI())/3)</f>
        <v>0.42875968036045498</v>
      </c>
      <c r="AE184" s="11">
        <f>'OddsRatio_working_3-way'!X184^(1/3)*SIN(('OddsRatio_working_3-way'!Y184+4*PI())/3)</f>
        <v>-0.48339504693205859</v>
      </c>
      <c r="AF184" s="11">
        <f>-'OddsRatio_working_3-way'!U184/(3*'OddsRatio_working_3-way'!X184^(1/3))*COS(('OddsRatio_working_3-way'!Y184)/3)</f>
        <v>0.52663277734492242</v>
      </c>
      <c r="AG184" s="11">
        <f>-'OddsRatio_working_3-way'!U184/(3*'OddsRatio_working_3-way'!X184^(1/3))*COS(('OddsRatio_working_3-way'!Y184+2*PI())/3)</f>
        <v>-0.31063200406854519</v>
      </c>
      <c r="AH184" s="11">
        <f>-'OddsRatio_working_3-way'!U184/(3*'OddsRatio_working_3-way'!X184^(1/3))*COS(('OddsRatio_working_3-way'!Y184+4*PI())/3)</f>
        <v>-0.21600077327637759</v>
      </c>
      <c r="AI184" s="11">
        <f>'OddsRatio_working_3-way'!U184/(3*'OddsRatio_working_3-way'!X184^(1/3))*SIN(('OddsRatio_working_3-way'!Y184)/3)</f>
        <v>-5.4635366571603748E-2</v>
      </c>
      <c r="AJ184" s="11">
        <f>'OddsRatio_working_3-way'!U184/(3*'OddsRatio_working_3-way'!X184^(1/3))*SIN(('OddsRatio_working_3-way'!Y184+2*PI())/3)</f>
        <v>-0.42875968036045498</v>
      </c>
      <c r="AK184" s="11">
        <f>'OddsRatio_working_3-way'!U184/(3*'OddsRatio_working_3-way'!X184^(1/3))*SIN(('OddsRatio_working_3-way'!Y184+4*PI())/3)</f>
        <v>0.48339504693205859</v>
      </c>
      <c r="AL184" s="11">
        <f>'OddsRatio_working_3-way'!Z184+'OddsRatio_working_3-way'!AF184</f>
        <v>1.0532655546898448</v>
      </c>
      <c r="AM184" s="11">
        <f>'OddsRatio_working_3-way'!AA184+'OddsRatio_working_3-way'!AG184</f>
        <v>-0.62126400813709037</v>
      </c>
      <c r="AN184" s="11">
        <f>'OddsRatio_working_3-way'!AB184+'OddsRatio_working_3-way'!AH184</f>
        <v>-0.43200154655275519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1.0532655546898448</v>
      </c>
      <c r="AS184" s="11">
        <f>IF(('OddsRatio_working_3-way'!X184=0),IF(Q184&gt;0,-Q184^(1/3),(-Q184)^(1/3)),'OddsRatio_working_3-way'!AM184-'OddsRatio_working_3-way'!R184/3)</f>
        <v>-0.62126400813709037</v>
      </c>
      <c r="AT184" s="11">
        <f>IF(('OddsRatio_working_3-way'!X184=0),IF(Q184&gt;0,-Q184^(1/3),(-Q184)^(1/3)),'OddsRatio_working_3-way'!AN184-'OddsRatio_working_3-way'!R184/3)</f>
        <v>-0.43200154655275519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2.64</v>
      </c>
      <c r="B185" s="4">
        <f>IF('True_Odds_Calculator_3-way'!B186="","",'True_Odds_Calculator_3-way'!B186)</f>
        <v>3.22</v>
      </c>
      <c r="C185" s="4">
        <f>IF('True_Odds_Calculator_3-way'!C186="","",'True_Odds_Calculator_3-way'!C186)</f>
        <v>2.92</v>
      </c>
      <c r="D185" s="9">
        <f t="shared" si="39"/>
        <v>0.36767365268973373</v>
      </c>
      <c r="E185" s="9">
        <f t="shared" si="40"/>
        <v>0.30047838859993914</v>
      </c>
      <c r="F185" s="9">
        <f t="shared" si="41"/>
        <v>0.3318479587103268</v>
      </c>
      <c r="G185" s="9">
        <f t="shared" si="42"/>
        <v>1.0486605257142481</v>
      </c>
      <c r="H185" s="9">
        <f t="shared" si="43"/>
        <v>2.719803262171367</v>
      </c>
      <c r="I185" s="9">
        <f t="shared" si="44"/>
        <v>3.3280263670856312</v>
      </c>
      <c r="J185" s="9">
        <f t="shared" si="45"/>
        <v>3.0134282093713569</v>
      </c>
      <c r="K185" s="11">
        <f t="shared" si="46"/>
        <v>0.37878787878787878</v>
      </c>
      <c r="L185" s="11">
        <f t="shared" si="47"/>
        <v>0.3105590062111801</v>
      </c>
      <c r="M185" s="11">
        <f t="shared" si="48"/>
        <v>0.34246575342465752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-0.28161475213291765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0.23285479658320635</v>
      </c>
      <c r="Q185" s="11">
        <f>2*'OddsRatio_working_3-way'!K185*'OddsRatio_working_3-way'!L185*'OddsRatio_working_3-way'!M185</f>
        <v>8.0572593973427795E-2</v>
      </c>
      <c r="R185" s="11">
        <f t="shared" si="49"/>
        <v>0</v>
      </c>
      <c r="S185" s="11">
        <f t="shared" si="50"/>
        <v>-0.82685581923386819</v>
      </c>
      <c r="T185" s="11">
        <f t="shared" si="51"/>
        <v>-0.28610928001171909</v>
      </c>
      <c r="U185" s="11">
        <f>'OddsRatio_working_3-way'!S185-'OddsRatio_working_3-way'!R185^2/3</f>
        <v>-0.82685581923386819</v>
      </c>
      <c r="V185" s="11">
        <f>'OddsRatio_working_3-way'!S185*'OddsRatio_working_3-way'!R185/3-2*'OddsRatio_working_3-way'!R185^3/27-'OddsRatio_working_3-way'!T185</f>
        <v>0.28610928001171909</v>
      </c>
      <c r="W185" s="11">
        <f>'OddsRatio_working_3-way'!V185^2+4*'OddsRatio_working_3-way'!U185^3/27</f>
        <v>-1.8916289801628322E-3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0.14469809007808906</v>
      </c>
      <c r="Y185" s="11">
        <f>IF('OddsRatio_working_3-way'!W185&gt;=0,IF('OddsRatio_working_3-way'!V185+SQRT('OddsRatio_working_3-way'!W185)&gt;0,0,PI()),ACOS('OddsRatio_working_3-way'!V185/(2*'OddsRatio_working_3-way'!X185)))</f>
        <v>0.15085988297436104</v>
      </c>
      <c r="Z185" s="11">
        <f>'OddsRatio_working_3-way'!X185^(1/3)*COS('OddsRatio_working_3-way'!Y185/3)</f>
        <v>0.52433026285712392</v>
      </c>
      <c r="AA185" s="11">
        <f>'OddsRatio_working_3-way'!X185^(1/3)*COS(('OddsRatio_working_3-way'!Y185+2*PI())/3)</f>
        <v>-0.28501871752793706</v>
      </c>
      <c r="AB185" s="11">
        <f>'OddsRatio_working_3-way'!X185^(1/3)*COS(('OddsRatio_working_3-way'!Y185+4*PI())/3)</f>
        <v>-0.23931154532918666</v>
      </c>
      <c r="AC185" s="11">
        <f>'OddsRatio_working_3-way'!X185^(1/3)*SIN('OddsRatio_working_3-way'!Y185/3)</f>
        <v>2.638904817284516E-2</v>
      </c>
      <c r="AD185" s="11">
        <f>'OddsRatio_working_3-way'!X185^(1/3)*SIN(('OddsRatio_working_3-way'!Y185+2*PI())/3)</f>
        <v>0.44088880352081905</v>
      </c>
      <c r="AE185" s="11">
        <f>'OddsRatio_working_3-way'!X185^(1/3)*SIN(('OddsRatio_working_3-way'!Y185+4*PI())/3)</f>
        <v>-0.46727785169366415</v>
      </c>
      <c r="AF185" s="11">
        <f>-'OddsRatio_working_3-way'!U185/(3*'OddsRatio_working_3-way'!X185^(1/3))*COS(('OddsRatio_working_3-way'!Y185)/3)</f>
        <v>0.52433026285712403</v>
      </c>
      <c r="AG185" s="11">
        <f>-'OddsRatio_working_3-way'!U185/(3*'OddsRatio_working_3-way'!X185^(1/3))*COS(('OddsRatio_working_3-way'!Y185+2*PI())/3)</f>
        <v>-0.28501871752793717</v>
      </c>
      <c r="AH185" s="11">
        <f>-'OddsRatio_working_3-way'!U185/(3*'OddsRatio_working_3-way'!X185^(1/3))*COS(('OddsRatio_working_3-way'!Y185+4*PI())/3)</f>
        <v>-0.23931154532918672</v>
      </c>
      <c r="AI185" s="11">
        <f>'OddsRatio_working_3-way'!U185/(3*'OddsRatio_working_3-way'!X185^(1/3))*SIN(('OddsRatio_working_3-way'!Y185)/3)</f>
        <v>-2.6389048172845164E-2</v>
      </c>
      <c r="AJ185" s="11">
        <f>'OddsRatio_working_3-way'!U185/(3*'OddsRatio_working_3-way'!X185^(1/3))*SIN(('OddsRatio_working_3-way'!Y185+2*PI())/3)</f>
        <v>-0.44088880352081916</v>
      </c>
      <c r="AK185" s="11">
        <f>'OddsRatio_working_3-way'!U185/(3*'OddsRatio_working_3-way'!X185^(1/3))*SIN(('OddsRatio_working_3-way'!Y185+4*PI())/3)</f>
        <v>0.46727785169366426</v>
      </c>
      <c r="AL185" s="11">
        <f>'OddsRatio_working_3-way'!Z185+'OddsRatio_working_3-way'!AF185</f>
        <v>1.0486605257142481</v>
      </c>
      <c r="AM185" s="11">
        <f>'OddsRatio_working_3-way'!AA185+'OddsRatio_working_3-way'!AG185</f>
        <v>-0.57003743505587423</v>
      </c>
      <c r="AN185" s="11">
        <f>'OddsRatio_working_3-way'!AB185+'OddsRatio_working_3-way'!AH185</f>
        <v>-0.47862309065837338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1.0486605257142481</v>
      </c>
      <c r="AS185" s="11">
        <f>IF(('OddsRatio_working_3-way'!X185=0),IF(Q185&gt;0,-Q185^(1/3),(-Q185)^(1/3)),'OddsRatio_working_3-way'!AM185-'OddsRatio_working_3-way'!R185/3)</f>
        <v>-0.57003743505587423</v>
      </c>
      <c r="AT185" s="11">
        <f>IF(('OddsRatio_working_3-way'!X185=0),IF(Q185&gt;0,-Q185^(1/3),(-Q185)^(1/3)),'OddsRatio_working_3-way'!AN185-'OddsRatio_working_3-way'!R185/3)</f>
        <v>-0.47862309065837338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1.81</v>
      </c>
      <c r="B186" s="4">
        <f>IF('True_Odds_Calculator_3-way'!B187="","",'True_Odds_Calculator_3-way'!B187)</f>
        <v>3.78</v>
      </c>
      <c r="C186" s="4">
        <f>IF('True_Odds_Calculator_3-way'!C187="","",'True_Odds_Calculator_3-way'!C187)</f>
        <v>4.87</v>
      </c>
      <c r="D186" s="9">
        <f t="shared" si="39"/>
        <v>0.54327873438846619</v>
      </c>
      <c r="E186" s="9">
        <f t="shared" si="40"/>
        <v>0.25738155798388385</v>
      </c>
      <c r="F186" s="9">
        <f t="shared" si="41"/>
        <v>0.1993397076276503</v>
      </c>
      <c r="G186" s="9">
        <f t="shared" si="42"/>
        <v>1.0378713147495469</v>
      </c>
      <c r="H186" s="9">
        <f t="shared" si="43"/>
        <v>1.8406757649471324</v>
      </c>
      <c r="I186" s="9">
        <f t="shared" si="44"/>
        <v>3.8852822550037396</v>
      </c>
      <c r="J186" s="9">
        <f t="shared" si="45"/>
        <v>5.0165619880807455</v>
      </c>
      <c r="K186" s="11">
        <f t="shared" si="46"/>
        <v>0.5524861878453039</v>
      </c>
      <c r="L186" s="11">
        <f t="shared" si="47"/>
        <v>0.26455026455026459</v>
      </c>
      <c r="M186" s="11">
        <f t="shared" si="48"/>
        <v>0.20533880903490759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-0.26154200207769829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0.22389247206881385</v>
      </c>
      <c r="Q186" s="11">
        <f>2*'OddsRatio_working_3-way'!K186*'OddsRatio_working_3-way'!L186*'OddsRatio_working_3-way'!M186</f>
        <v>6.0024791439360292E-2</v>
      </c>
      <c r="R186" s="11">
        <f t="shared" si="49"/>
        <v>0</v>
      </c>
      <c r="S186" s="11">
        <f t="shared" si="50"/>
        <v>-0.85604786340321892</v>
      </c>
      <c r="T186" s="11">
        <f t="shared" si="51"/>
        <v>-0.22950344863357078</v>
      </c>
      <c r="U186" s="11">
        <f>'OddsRatio_working_3-way'!S186-'OddsRatio_working_3-way'!R186^2/3</f>
        <v>-0.85604786340321892</v>
      </c>
      <c r="V186" s="11">
        <f>'OddsRatio_working_3-way'!S186*'OddsRatio_working_3-way'!R186/3-2*'OddsRatio_working_3-way'!R186^3/27-'OddsRatio_working_3-way'!T186</f>
        <v>0.22950344863357078</v>
      </c>
      <c r="W186" s="11">
        <f>'OddsRatio_working_3-way'!V186^2+4*'OddsRatio_working_3-way'!U186^3/27</f>
        <v>-4.0265535302189452E-2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0.15242815376177354</v>
      </c>
      <c r="Y186" s="11">
        <f>IF('OddsRatio_working_3-way'!W186&gt;=0,IF('OddsRatio_working_3-way'!V186+SQRT('OddsRatio_working_3-way'!W186)&gt;0,0,PI()),ACOS('OddsRatio_working_3-way'!V186/(2*'OddsRatio_working_3-way'!X186)))</f>
        <v>0.71845284920439989</v>
      </c>
      <c r="Z186" s="11">
        <f>'OddsRatio_working_3-way'!X186^(1/3)*COS('OddsRatio_working_3-way'!Y186/3)</f>
        <v>0.51893565737477343</v>
      </c>
      <c r="AA186" s="11">
        <f>'OddsRatio_working_3-way'!X186^(1/3)*COS(('OddsRatio_working_3-way'!Y186+2*PI())/3)</f>
        <v>-0.36920070197321458</v>
      </c>
      <c r="AB186" s="11">
        <f>'OddsRatio_working_3-way'!X186^(1/3)*COS(('OddsRatio_working_3-way'!Y186+4*PI())/3)</f>
        <v>-0.14973495540155896</v>
      </c>
      <c r="AC186" s="11">
        <f>'OddsRatio_working_3-way'!X186^(1/3)*SIN('OddsRatio_working_3-way'!Y186/3)</f>
        <v>0.12670860786104771</v>
      </c>
      <c r="AD186" s="11">
        <f>'OddsRatio_working_3-way'!X186^(1/3)*SIN(('OddsRatio_working_3-way'!Y186+2*PI())/3)</f>
        <v>0.38605715828560749</v>
      </c>
      <c r="AE186" s="11">
        <f>'OddsRatio_working_3-way'!X186^(1/3)*SIN(('OddsRatio_working_3-way'!Y186+4*PI())/3)</f>
        <v>-0.51276576614665503</v>
      </c>
      <c r="AF186" s="11">
        <f>-'OddsRatio_working_3-way'!U186/(3*'OddsRatio_working_3-way'!X186^(1/3))*COS(('OddsRatio_working_3-way'!Y186)/3)</f>
        <v>0.51893565737477343</v>
      </c>
      <c r="AG186" s="11">
        <f>-'OddsRatio_working_3-way'!U186/(3*'OddsRatio_working_3-way'!X186^(1/3))*COS(('OddsRatio_working_3-way'!Y186+2*PI())/3)</f>
        <v>-0.36920070197321458</v>
      </c>
      <c r="AH186" s="11">
        <f>-'OddsRatio_working_3-way'!U186/(3*'OddsRatio_working_3-way'!X186^(1/3))*COS(('OddsRatio_working_3-way'!Y186+4*PI())/3)</f>
        <v>-0.14973495540155896</v>
      </c>
      <c r="AI186" s="11">
        <f>'OddsRatio_working_3-way'!U186/(3*'OddsRatio_working_3-way'!X186^(1/3))*SIN(('OddsRatio_working_3-way'!Y186)/3)</f>
        <v>-0.12670860786104771</v>
      </c>
      <c r="AJ186" s="11">
        <f>'OddsRatio_working_3-way'!U186/(3*'OddsRatio_working_3-way'!X186^(1/3))*SIN(('OddsRatio_working_3-way'!Y186+2*PI())/3)</f>
        <v>-0.38605715828560749</v>
      </c>
      <c r="AK186" s="11">
        <f>'OddsRatio_working_3-way'!U186/(3*'OddsRatio_working_3-way'!X186^(1/3))*SIN(('OddsRatio_working_3-way'!Y186+4*PI())/3)</f>
        <v>0.51276576614665503</v>
      </c>
      <c r="AL186" s="11">
        <f>'OddsRatio_working_3-way'!Z186+'OddsRatio_working_3-way'!AF186</f>
        <v>1.0378713147495469</v>
      </c>
      <c r="AM186" s="11">
        <f>'OddsRatio_working_3-way'!AA186+'OddsRatio_working_3-way'!AG186</f>
        <v>-0.73840140394642917</v>
      </c>
      <c r="AN186" s="11">
        <f>'OddsRatio_working_3-way'!AB186+'OddsRatio_working_3-way'!AH186</f>
        <v>-0.29946991080311791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1.0378713147495469</v>
      </c>
      <c r="AS186" s="11">
        <f>IF(('OddsRatio_working_3-way'!X186=0),IF(Q186&gt;0,-Q186^(1/3),(-Q186)^(1/3)),'OddsRatio_working_3-way'!AM186-'OddsRatio_working_3-way'!R186/3)</f>
        <v>-0.73840140394642917</v>
      </c>
      <c r="AT186" s="11">
        <f>IF(('OddsRatio_working_3-way'!X186=0),IF(Q186&gt;0,-Q186^(1/3),(-Q186)^(1/3)),'OddsRatio_working_3-way'!AN186-'OddsRatio_working_3-way'!R186/3)</f>
        <v>-0.29946991080311791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3.01</v>
      </c>
      <c r="B187" s="4">
        <f>IF('True_Odds_Calculator_3-way'!B188="","",'True_Odds_Calculator_3-way'!B188)</f>
        <v>3.3</v>
      </c>
      <c r="C187" s="4">
        <f>IF('True_Odds_Calculator_3-way'!C188="","",'True_Odds_Calculator_3-way'!C188)</f>
        <v>2.5499999999999998</v>
      </c>
      <c r="D187" s="9">
        <f t="shared" si="39"/>
        <v>0.32317258630363122</v>
      </c>
      <c r="E187" s="9">
        <f t="shared" si="40"/>
        <v>0.29442179288197678</v>
      </c>
      <c r="F187" s="9">
        <f t="shared" si="41"/>
        <v>0.382405620814392</v>
      </c>
      <c r="G187" s="9">
        <f t="shared" si="42"/>
        <v>1.041951176666293</v>
      </c>
      <c r="H187" s="9">
        <f t="shared" si="43"/>
        <v>3.0943218650992486</v>
      </c>
      <c r="I187" s="9">
        <f t="shared" si="44"/>
        <v>3.3964877063324739</v>
      </c>
      <c r="J187" s="9">
        <f t="shared" si="45"/>
        <v>2.615024323832754</v>
      </c>
      <c r="K187" s="11">
        <f t="shared" si="46"/>
        <v>0.33222591362126247</v>
      </c>
      <c r="L187" s="11">
        <f t="shared" si="47"/>
        <v>0.30303030303030304</v>
      </c>
      <c r="M187" s="11">
        <f t="shared" si="48"/>
        <v>0.39215686274509809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-0.28290132120501477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0.23135399332389761</v>
      </c>
      <c r="Q187" s="11">
        <f>2*'OddsRatio_working_3-way'!K187*'OddsRatio_working_3-way'!L187*'OddsRatio_working_3-way'!M187</f>
        <v>7.8960407277780753E-2</v>
      </c>
      <c r="R187" s="11">
        <f t="shared" si="49"/>
        <v>0</v>
      </c>
      <c r="S187" s="11">
        <f t="shared" si="50"/>
        <v>-0.81779043073552316</v>
      </c>
      <c r="T187" s="11">
        <f t="shared" si="51"/>
        <v>-0.2791093620257758</v>
      </c>
      <c r="U187" s="11">
        <f>'OddsRatio_working_3-way'!S187-'OddsRatio_working_3-way'!R187^2/3</f>
        <v>-0.81779043073552316</v>
      </c>
      <c r="V187" s="11">
        <f>'OddsRatio_working_3-way'!S187*'OddsRatio_working_3-way'!R187/3-2*'OddsRatio_working_3-way'!R187^3/27-'OddsRatio_working_3-way'!T187</f>
        <v>0.2791093620257758</v>
      </c>
      <c r="W187" s="11">
        <f>'OddsRatio_working_3-way'!V187^2+4*'OddsRatio_working_3-way'!U187^3/27</f>
        <v>-3.1235723695835771E-3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0.14232498756369097</v>
      </c>
      <c r="Y187" s="11">
        <f>IF('OddsRatio_working_3-way'!W187&gt;=0,IF('OddsRatio_working_3-way'!V187+SQRT('OddsRatio_working_3-way'!W187)&gt;0,0,PI()),ACOS('OddsRatio_working_3-way'!V187/(2*'OddsRatio_working_3-way'!X187)))</f>
        <v>0.19762656028625769</v>
      </c>
      <c r="Z187" s="11">
        <f>'OddsRatio_working_3-way'!X187^(1/3)*COS('OddsRatio_working_3-way'!Y187/3)</f>
        <v>0.5209755883331465</v>
      </c>
      <c r="AA187" s="11">
        <f>'OddsRatio_working_3-way'!X187^(1/3)*COS(('OddsRatio_working_3-way'!Y187+2*PI())/3)</f>
        <v>-0.29025245365697699</v>
      </c>
      <c r="AB187" s="11">
        <f>'OddsRatio_working_3-way'!X187^(1/3)*COS(('OddsRatio_working_3-way'!Y187+4*PI())/3)</f>
        <v>-0.23072313467616964</v>
      </c>
      <c r="AC187" s="11">
        <f>'OddsRatio_working_3-way'!X187^(1/3)*SIN('OddsRatio_working_3-way'!Y187/3)</f>
        <v>3.4369268338244344E-2</v>
      </c>
      <c r="AD187" s="11">
        <f>'OddsRatio_working_3-way'!X187^(1/3)*SIN(('OddsRatio_working_3-way'!Y187+2*PI())/3)</f>
        <v>0.43399346007892659</v>
      </c>
      <c r="AE187" s="11">
        <f>'OddsRatio_working_3-way'!X187^(1/3)*SIN(('OddsRatio_working_3-way'!Y187+4*PI())/3)</f>
        <v>-0.46836272841717075</v>
      </c>
      <c r="AF187" s="11">
        <f>-'OddsRatio_working_3-way'!U187/(3*'OddsRatio_working_3-way'!X187^(1/3))*COS(('OddsRatio_working_3-way'!Y187)/3)</f>
        <v>0.5209755883331465</v>
      </c>
      <c r="AG187" s="11">
        <f>-'OddsRatio_working_3-way'!U187/(3*'OddsRatio_working_3-way'!X187^(1/3))*COS(('OddsRatio_working_3-way'!Y187+2*PI())/3)</f>
        <v>-0.29025245365697699</v>
      </c>
      <c r="AH187" s="11">
        <f>-'OddsRatio_working_3-way'!U187/(3*'OddsRatio_working_3-way'!X187^(1/3))*COS(('OddsRatio_working_3-way'!Y187+4*PI())/3)</f>
        <v>-0.23072313467616964</v>
      </c>
      <c r="AI187" s="11">
        <f>'OddsRatio_working_3-way'!U187/(3*'OddsRatio_working_3-way'!X187^(1/3))*SIN(('OddsRatio_working_3-way'!Y187)/3)</f>
        <v>-3.4369268338244344E-2</v>
      </c>
      <c r="AJ187" s="11">
        <f>'OddsRatio_working_3-way'!U187/(3*'OddsRatio_working_3-way'!X187^(1/3))*SIN(('OddsRatio_working_3-way'!Y187+2*PI())/3)</f>
        <v>-0.43399346007892659</v>
      </c>
      <c r="AK187" s="11">
        <f>'OddsRatio_working_3-way'!U187/(3*'OddsRatio_working_3-way'!X187^(1/3))*SIN(('OddsRatio_working_3-way'!Y187+4*PI())/3)</f>
        <v>0.46836272841717075</v>
      </c>
      <c r="AL187" s="11">
        <f>'OddsRatio_working_3-way'!Z187+'OddsRatio_working_3-way'!AF187</f>
        <v>1.041951176666293</v>
      </c>
      <c r="AM187" s="11">
        <f>'OddsRatio_working_3-way'!AA187+'OddsRatio_working_3-way'!AG187</f>
        <v>-0.58050490731395399</v>
      </c>
      <c r="AN187" s="11">
        <f>'OddsRatio_working_3-way'!AB187+'OddsRatio_working_3-way'!AH187</f>
        <v>-0.46144626935233929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1.041951176666293</v>
      </c>
      <c r="AS187" s="11">
        <f>IF(('OddsRatio_working_3-way'!X187=0),IF(Q187&gt;0,-Q187^(1/3),(-Q187)^(1/3)),'OddsRatio_working_3-way'!AM187-'OddsRatio_working_3-way'!R187/3)</f>
        <v>-0.58050490731395399</v>
      </c>
      <c r="AT187" s="11">
        <f>IF(('OddsRatio_working_3-way'!X187=0),IF(Q187&gt;0,-Q187^(1/3),(-Q187)^(1/3)),'OddsRatio_working_3-way'!AN187-'OddsRatio_working_3-way'!R187/3)</f>
        <v>-0.46144626935233929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2.5299999999999998</v>
      </c>
      <c r="B188" s="4">
        <f>IF('True_Odds_Calculator_3-way'!B189="","",'True_Odds_Calculator_3-way'!B189)</f>
        <v>3.22</v>
      </c>
      <c r="C188" s="4">
        <f>IF('True_Odds_Calculator_3-way'!C189="","",'True_Odds_Calculator_3-way'!C189)</f>
        <v>3.11</v>
      </c>
      <c r="D188" s="9">
        <f t="shared" si="39"/>
        <v>0.38549477756728245</v>
      </c>
      <c r="E188" s="9">
        <f t="shared" si="40"/>
        <v>0.30184463293966712</v>
      </c>
      <c r="F188" s="9">
        <f t="shared" si="41"/>
        <v>0.31266058949305009</v>
      </c>
      <c r="G188" s="9">
        <f t="shared" si="42"/>
        <v>1.0418750749813259</v>
      </c>
      <c r="H188" s="9">
        <f t="shared" si="43"/>
        <v>2.5940688647214287</v>
      </c>
      <c r="I188" s="9">
        <f t="shared" si="44"/>
        <v>3.3129626664585436</v>
      </c>
      <c r="J188" s="9">
        <f t="shared" si="45"/>
        <v>3.1983564082105982</v>
      </c>
      <c r="K188" s="11">
        <f t="shared" si="46"/>
        <v>0.39525691699604748</v>
      </c>
      <c r="L188" s="11">
        <f t="shared" si="47"/>
        <v>0.3105590062111801</v>
      </c>
      <c r="M188" s="11">
        <f t="shared" si="48"/>
        <v>0.32154340836012862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-0.28287207659195068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0.23129211855134091</v>
      </c>
      <c r="Q188" s="11">
        <f>2*'OddsRatio_working_3-way'!K188*'OddsRatio_working_3-way'!L188*'OddsRatio_working_3-way'!M188</f>
        <v>7.8939289607966173E-2</v>
      </c>
      <c r="R188" s="11">
        <f t="shared" si="49"/>
        <v>0</v>
      </c>
      <c r="S188" s="11">
        <f t="shared" si="50"/>
        <v>-0.81765624001475756</v>
      </c>
      <c r="T188" s="11">
        <f t="shared" si="51"/>
        <v>-0.27906356314496844</v>
      </c>
      <c r="U188" s="11">
        <f>'OddsRatio_working_3-way'!S188-'OddsRatio_working_3-way'!R188^2/3</f>
        <v>-0.81765624001475756</v>
      </c>
      <c r="V188" s="11">
        <f>'OddsRatio_working_3-way'!S188*'OddsRatio_working_3-way'!R188/3-2*'OddsRatio_working_3-way'!R188^3/27-'OddsRatio_working_3-way'!T188</f>
        <v>0.27906356314496844</v>
      </c>
      <c r="W188" s="11">
        <f>'OddsRatio_working_3-way'!V188^2+4*'OddsRatio_working_3-way'!U188^3/27</f>
        <v>-3.1092562850916217E-3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0.14228995797337335</v>
      </c>
      <c r="Y188" s="11">
        <f>IF('OddsRatio_working_3-way'!W188&gt;=0,IF('OddsRatio_working_3-way'!V188+SQRT('OddsRatio_working_3-way'!W188)&gt;0,0,PI()),ACOS('OddsRatio_working_3-way'!V188/(2*'OddsRatio_working_3-way'!X188)))</f>
        <v>0.19721635843931473</v>
      </c>
      <c r="Z188" s="11">
        <f>'OddsRatio_working_3-way'!X188^(1/3)*COS('OddsRatio_working_3-way'!Y188/3)</f>
        <v>0.52093753749066296</v>
      </c>
      <c r="AA188" s="11">
        <f>'OddsRatio_working_3-way'!X188^(1/3)*COS(('OddsRatio_working_3-way'!Y188+2*PI())/3)</f>
        <v>-0.29016929952446907</v>
      </c>
      <c r="AB188" s="11">
        <f>'OddsRatio_working_3-way'!X188^(1/3)*COS(('OddsRatio_working_3-way'!Y188+4*PI())/3)</f>
        <v>-0.23076823796619395</v>
      </c>
      <c r="AC188" s="11">
        <f>'OddsRatio_working_3-way'!X188^(1/3)*SIN('OddsRatio_working_3-way'!Y188/3)</f>
        <v>3.4295218880819864E-2</v>
      </c>
      <c r="AD188" s="11">
        <f>'OddsRatio_working_3-way'!X188^(1/3)*SIN(('OddsRatio_working_3-way'!Y188+2*PI())/3)</f>
        <v>0.43399753181141265</v>
      </c>
      <c r="AE188" s="11">
        <f>'OddsRatio_working_3-way'!X188^(1/3)*SIN(('OddsRatio_working_3-way'!Y188+4*PI())/3)</f>
        <v>-0.46829275069223236</v>
      </c>
      <c r="AF188" s="11">
        <f>-'OddsRatio_working_3-way'!U188/(3*'OddsRatio_working_3-way'!X188^(1/3))*COS(('OddsRatio_working_3-way'!Y188)/3)</f>
        <v>0.52093753749066296</v>
      </c>
      <c r="AG188" s="11">
        <f>-'OddsRatio_working_3-way'!U188/(3*'OddsRatio_working_3-way'!X188^(1/3))*COS(('OddsRatio_working_3-way'!Y188+2*PI())/3)</f>
        <v>-0.29016929952446907</v>
      </c>
      <c r="AH188" s="11">
        <f>-'OddsRatio_working_3-way'!U188/(3*'OddsRatio_working_3-way'!X188^(1/3))*COS(('OddsRatio_working_3-way'!Y188+4*PI())/3)</f>
        <v>-0.23076823796619395</v>
      </c>
      <c r="AI188" s="11">
        <f>'OddsRatio_working_3-way'!U188/(3*'OddsRatio_working_3-way'!X188^(1/3))*SIN(('OddsRatio_working_3-way'!Y188)/3)</f>
        <v>-3.4295218880819864E-2</v>
      </c>
      <c r="AJ188" s="11">
        <f>'OddsRatio_working_3-way'!U188/(3*'OddsRatio_working_3-way'!X188^(1/3))*SIN(('OddsRatio_working_3-way'!Y188+2*PI())/3)</f>
        <v>-0.43399753181141265</v>
      </c>
      <c r="AK188" s="11">
        <f>'OddsRatio_working_3-way'!U188/(3*'OddsRatio_working_3-way'!X188^(1/3))*SIN(('OddsRatio_working_3-way'!Y188+4*PI())/3)</f>
        <v>0.46829275069223236</v>
      </c>
      <c r="AL188" s="11">
        <f>'OddsRatio_working_3-way'!Z188+'OddsRatio_working_3-way'!AF188</f>
        <v>1.0418750749813259</v>
      </c>
      <c r="AM188" s="11">
        <f>'OddsRatio_working_3-way'!AA188+'OddsRatio_working_3-way'!AG188</f>
        <v>-0.58033859904893814</v>
      </c>
      <c r="AN188" s="11">
        <f>'OddsRatio_working_3-way'!AB188+'OddsRatio_working_3-way'!AH188</f>
        <v>-0.46153647593238789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1.0418750749813259</v>
      </c>
      <c r="AS188" s="11">
        <f>IF(('OddsRatio_working_3-way'!X188=0),IF(Q188&gt;0,-Q188^(1/3),(-Q188)^(1/3)),'OddsRatio_working_3-way'!AM188-'OddsRatio_working_3-way'!R188/3)</f>
        <v>-0.58033859904893814</v>
      </c>
      <c r="AT188" s="11">
        <f>IF(('OddsRatio_working_3-way'!X188=0),IF(Q188&gt;0,-Q188^(1/3),(-Q188)^(1/3)),'OddsRatio_working_3-way'!AN188-'OddsRatio_working_3-way'!R188/3)</f>
        <v>-0.46153647593238789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1.56</v>
      </c>
      <c r="B189" s="4">
        <f>IF('True_Odds_Calculator_3-way'!B190="","",'True_Odds_Calculator_3-way'!B190)</f>
        <v>4.16</v>
      </c>
      <c r="C189" s="4">
        <f>IF('True_Odds_Calculator_3-way'!C190="","",'True_Odds_Calculator_3-way'!C190)</f>
        <v>6.68</v>
      </c>
      <c r="D189" s="9">
        <f t="shared" si="39"/>
        <v>0.62757575886881056</v>
      </c>
      <c r="E189" s="9">
        <f t="shared" si="40"/>
        <v>0.22995598305523743</v>
      </c>
      <c r="F189" s="9">
        <f t="shared" si="41"/>
        <v>0.14246825807595212</v>
      </c>
      <c r="G189" s="9">
        <f t="shared" si="42"/>
        <v>1.05970200144918</v>
      </c>
      <c r="H189" s="9">
        <f t="shared" si="43"/>
        <v>1.5934331208115411</v>
      </c>
      <c r="I189" s="9">
        <f t="shared" si="44"/>
        <v>4.3486583245794099</v>
      </c>
      <c r="J189" s="9">
        <f t="shared" si="45"/>
        <v>7.0191073682313423</v>
      </c>
      <c r="K189" s="11">
        <f t="shared" si="46"/>
        <v>0.64102564102564097</v>
      </c>
      <c r="L189" s="11">
        <f t="shared" si="47"/>
        <v>0.24038461538461536</v>
      </c>
      <c r="M189" s="11">
        <f t="shared" si="48"/>
        <v>0.14970059880239522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-0.23186172034628982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0.21683703598719725</v>
      </c>
      <c r="Q189" s="11">
        <f>2*'OddsRatio_working_3-way'!K189*'OddsRatio_working_3-way'!L189*'OddsRatio_working_3-way'!M189</f>
        <v>4.6135539571744086E-2</v>
      </c>
      <c r="R189" s="11">
        <f t="shared" si="49"/>
        <v>0</v>
      </c>
      <c r="S189" s="11">
        <f t="shared" si="50"/>
        <v>-0.93519980643353751</v>
      </c>
      <c r="T189" s="11">
        <f t="shared" si="51"/>
        <v>-0.19897868221990156</v>
      </c>
      <c r="U189" s="11">
        <f>'OddsRatio_working_3-way'!S189-'OddsRatio_working_3-way'!R189^2/3</f>
        <v>-0.93519980643353751</v>
      </c>
      <c r="V189" s="11">
        <f>'OddsRatio_working_3-way'!S189*'OddsRatio_working_3-way'!R189/3-2*'OddsRatio_working_3-way'!R189^3/27-'OddsRatio_working_3-way'!T189</f>
        <v>0.19897868221990156</v>
      </c>
      <c r="W189" s="11">
        <f>'OddsRatio_working_3-way'!V189^2+4*'OddsRatio_working_3-way'!U189^3/27</f>
        <v>-8.1581486144843035E-2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0.17405028161627001</v>
      </c>
      <c r="Y189" s="11">
        <f>IF('OddsRatio_working_3-way'!W189&gt;=0,IF('OddsRatio_working_3-way'!V189+SQRT('OddsRatio_working_3-way'!W189)&gt;0,0,PI()),ACOS('OddsRatio_working_3-way'!V189/(2*'OddsRatio_working_3-way'!X189)))</f>
        <v>0.96232643378871874</v>
      </c>
      <c r="Z189" s="11">
        <f>'OddsRatio_working_3-way'!X189^(1/3)*COS('OddsRatio_working_3-way'!Y189/3)</f>
        <v>0.52985100072459013</v>
      </c>
      <c r="AA189" s="11">
        <f>'OddsRatio_working_3-way'!X189^(1/3)*COS(('OddsRatio_working_3-way'!Y189+2*PI())/3)</f>
        <v>-0.4173833285697936</v>
      </c>
      <c r="AB189" s="11">
        <f>'OddsRatio_working_3-way'!X189^(1/3)*COS(('OddsRatio_working_3-way'!Y189+4*PI())/3)</f>
        <v>-0.11246767215479697</v>
      </c>
      <c r="AC189" s="11">
        <f>'OddsRatio_working_3-way'!X189^(1/3)*SIN('OddsRatio_working_3-way'!Y189/3)</f>
        <v>0.17604313631132995</v>
      </c>
      <c r="AD189" s="11">
        <f>'OddsRatio_working_3-way'!X189^(1/3)*SIN(('OddsRatio_working_3-way'!Y189+2*PI())/3)</f>
        <v>0.37084285869243716</v>
      </c>
      <c r="AE189" s="11">
        <f>'OddsRatio_working_3-way'!X189^(1/3)*SIN(('OddsRatio_working_3-way'!Y189+4*PI())/3)</f>
        <v>-0.546885995003767</v>
      </c>
      <c r="AF189" s="11">
        <f>-'OddsRatio_working_3-way'!U189/(3*'OddsRatio_working_3-way'!X189^(1/3))*COS(('OddsRatio_working_3-way'!Y189)/3)</f>
        <v>0.52985100072459002</v>
      </c>
      <c r="AG189" s="11">
        <f>-'OddsRatio_working_3-way'!U189/(3*'OddsRatio_working_3-way'!X189^(1/3))*COS(('OddsRatio_working_3-way'!Y189+2*PI())/3)</f>
        <v>-0.41738332856979354</v>
      </c>
      <c r="AH189" s="11">
        <f>-'OddsRatio_working_3-way'!U189/(3*'OddsRatio_working_3-way'!X189^(1/3))*COS(('OddsRatio_working_3-way'!Y189+4*PI())/3)</f>
        <v>-0.11246767215479694</v>
      </c>
      <c r="AI189" s="11">
        <f>'OddsRatio_working_3-way'!U189/(3*'OddsRatio_working_3-way'!X189^(1/3))*SIN(('OddsRatio_working_3-way'!Y189)/3)</f>
        <v>-0.17604313631132992</v>
      </c>
      <c r="AJ189" s="11">
        <f>'OddsRatio_working_3-way'!U189/(3*'OddsRatio_working_3-way'!X189^(1/3))*SIN(('OddsRatio_working_3-way'!Y189+2*PI())/3)</f>
        <v>-0.37084285869243711</v>
      </c>
      <c r="AK189" s="11">
        <f>'OddsRatio_working_3-way'!U189/(3*'OddsRatio_working_3-way'!X189^(1/3))*SIN(('OddsRatio_working_3-way'!Y189+4*PI())/3)</f>
        <v>0.54688599500376689</v>
      </c>
      <c r="AL189" s="11">
        <f>'OddsRatio_working_3-way'!Z189+'OddsRatio_working_3-way'!AF189</f>
        <v>1.05970200144918</v>
      </c>
      <c r="AM189" s="11">
        <f>'OddsRatio_working_3-way'!AA189+'OddsRatio_working_3-way'!AG189</f>
        <v>-0.83476665713958709</v>
      </c>
      <c r="AN189" s="11">
        <f>'OddsRatio_working_3-way'!AB189+'OddsRatio_working_3-way'!AH189</f>
        <v>-0.22493534430959392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1.05970200144918</v>
      </c>
      <c r="AS189" s="11">
        <f>IF(('OddsRatio_working_3-way'!X189=0),IF(Q189&gt;0,-Q189^(1/3),(-Q189)^(1/3)),'OddsRatio_working_3-way'!AM189-'OddsRatio_working_3-way'!R189/3)</f>
        <v>-0.83476665713958709</v>
      </c>
      <c r="AT189" s="11">
        <f>IF(('OddsRatio_working_3-way'!X189=0),IF(Q189&gt;0,-Q189^(1/3),(-Q189)^(1/3)),'OddsRatio_working_3-way'!AN189-'OddsRatio_working_3-way'!R189/3)</f>
        <v>-0.22493534430959392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2.7</v>
      </c>
      <c r="B190" s="4">
        <f>IF('True_Odds_Calculator_3-way'!B191="","",'True_Odds_Calculator_3-way'!B191)</f>
        <v>3.49</v>
      </c>
      <c r="C190" s="4">
        <f>IF('True_Odds_Calculator_3-way'!C191="","",'True_Odds_Calculator_3-way'!C191)</f>
        <v>2.66</v>
      </c>
      <c r="D190" s="9">
        <f t="shared" si="39"/>
        <v>0.3589641333970916</v>
      </c>
      <c r="E190" s="9">
        <f t="shared" si="40"/>
        <v>0.27657449052206956</v>
      </c>
      <c r="F190" s="9">
        <f t="shared" si="41"/>
        <v>0.36446137608083901</v>
      </c>
      <c r="G190" s="9">
        <f t="shared" si="42"/>
        <v>1.0504668473771752</v>
      </c>
      <c r="H190" s="9">
        <f t="shared" si="43"/>
        <v>2.7857936405411978</v>
      </c>
      <c r="I190" s="9">
        <f t="shared" si="44"/>
        <v>3.6156624499691663</v>
      </c>
      <c r="J190" s="9">
        <f t="shared" si="45"/>
        <v>2.7437749666461118</v>
      </c>
      <c r="K190" s="11">
        <f t="shared" si="46"/>
        <v>0.37037037037037035</v>
      </c>
      <c r="L190" s="11">
        <f t="shared" si="47"/>
        <v>0.28653295128939826</v>
      </c>
      <c r="M190" s="11">
        <f t="shared" si="48"/>
        <v>0.37593984962406013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-0.28034029677823991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0.23339150167682815</v>
      </c>
      <c r="Q190" s="11">
        <f>2*'OddsRatio_working_3-way'!K190*'OddsRatio_working_3-way'!L190*'OddsRatio_working_3-way'!M190</f>
        <v>7.9791966385240387E-2</v>
      </c>
      <c r="R190" s="11">
        <f t="shared" si="49"/>
        <v>0</v>
      </c>
      <c r="S190" s="11">
        <f t="shared" si="50"/>
        <v>-0.83252926660575632</v>
      </c>
      <c r="T190" s="11">
        <f t="shared" si="51"/>
        <v>-0.28462539029256623</v>
      </c>
      <c r="U190" s="11">
        <f>'OddsRatio_working_3-way'!S190-'OddsRatio_working_3-way'!R190^2/3</f>
        <v>-0.83252926660575632</v>
      </c>
      <c r="V190" s="11">
        <f>'OddsRatio_working_3-way'!S190*'OddsRatio_working_3-way'!R190/3-2*'OddsRatio_working_3-way'!R190^3/27-'OddsRatio_working_3-way'!T190</f>
        <v>0.28462539029256623</v>
      </c>
      <c r="W190" s="11">
        <f>'OddsRatio_working_3-way'!V190^2+4*'OddsRatio_working_3-way'!U190^3/27</f>
        <v>-4.474339863963811E-3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0.14618990445919947</v>
      </c>
      <c r="Y190" s="11">
        <f>IF('OddsRatio_working_3-way'!W190&gt;=0,IF('OddsRatio_working_3-way'!V190+SQRT('OddsRatio_working_3-way'!W190)&gt;0,0,PI()),ACOS('OddsRatio_working_3-way'!V190/(2*'OddsRatio_working_3-way'!X190)))</f>
        <v>0.23082374623625102</v>
      </c>
      <c r="Z190" s="11">
        <f>'OddsRatio_working_3-way'!X190^(1/3)*COS('OddsRatio_working_3-way'!Y190/3)</f>
        <v>0.52523342368858772</v>
      </c>
      <c r="AA190" s="11">
        <f>'OddsRatio_working_3-way'!X190^(1/3)*COS(('OddsRatio_working_3-way'!Y190+2*PI())/3)</f>
        <v>-0.29768385646304601</v>
      </c>
      <c r="AB190" s="11">
        <f>'OddsRatio_working_3-way'!X190^(1/3)*COS(('OddsRatio_working_3-way'!Y190+4*PI())/3)</f>
        <v>-0.22754956722554179</v>
      </c>
      <c r="AC190" s="11">
        <f>'OddsRatio_working_3-way'!X190^(1/3)*SIN('OddsRatio_working_3-way'!Y190/3)</f>
        <v>4.0492050770696418E-2</v>
      </c>
      <c r="AD190" s="11">
        <f>'OddsRatio_working_3-way'!X190^(1/3)*SIN(('OddsRatio_working_3-way'!Y190+2*PI())/3)</f>
        <v>0.43461946244564426</v>
      </c>
      <c r="AE190" s="11">
        <f>'OddsRatio_working_3-way'!X190^(1/3)*SIN(('OddsRatio_working_3-way'!Y190+4*PI())/3)</f>
        <v>-0.47511151321634038</v>
      </c>
      <c r="AF190" s="11">
        <f>-'OddsRatio_working_3-way'!U190/(3*'OddsRatio_working_3-way'!X190^(1/3))*COS(('OddsRatio_working_3-way'!Y190)/3)</f>
        <v>0.52523342368858761</v>
      </c>
      <c r="AG190" s="11">
        <f>-'OddsRatio_working_3-way'!U190/(3*'OddsRatio_working_3-way'!X190^(1/3))*COS(('OddsRatio_working_3-way'!Y190+2*PI())/3)</f>
        <v>-0.29768385646304596</v>
      </c>
      <c r="AH190" s="11">
        <f>-'OddsRatio_working_3-way'!U190/(3*'OddsRatio_working_3-way'!X190^(1/3))*COS(('OddsRatio_working_3-way'!Y190+4*PI())/3)</f>
        <v>-0.22754956722554176</v>
      </c>
      <c r="AI190" s="11">
        <f>'OddsRatio_working_3-way'!U190/(3*'OddsRatio_working_3-way'!X190^(1/3))*SIN(('OddsRatio_working_3-way'!Y190)/3)</f>
        <v>-4.0492050770696411E-2</v>
      </c>
      <c r="AJ190" s="11">
        <f>'OddsRatio_working_3-way'!U190/(3*'OddsRatio_working_3-way'!X190^(1/3))*SIN(('OddsRatio_working_3-way'!Y190+2*PI())/3)</f>
        <v>-0.43461946244564414</v>
      </c>
      <c r="AK190" s="11">
        <f>'OddsRatio_working_3-way'!U190/(3*'OddsRatio_working_3-way'!X190^(1/3))*SIN(('OddsRatio_working_3-way'!Y190+4*PI())/3)</f>
        <v>0.47511151321634026</v>
      </c>
      <c r="AL190" s="11">
        <f>'OddsRatio_working_3-way'!Z190+'OddsRatio_working_3-way'!AF190</f>
        <v>1.0504668473771752</v>
      </c>
      <c r="AM190" s="11">
        <f>'OddsRatio_working_3-way'!AA190+'OddsRatio_working_3-way'!AG190</f>
        <v>-0.59536771292609192</v>
      </c>
      <c r="AN190" s="11">
        <f>'OddsRatio_working_3-way'!AB190+'OddsRatio_working_3-way'!AH190</f>
        <v>-0.45509913445108352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1.0504668473771752</v>
      </c>
      <c r="AS190" s="11">
        <f>IF(('OddsRatio_working_3-way'!X190=0),IF(Q190&gt;0,-Q190^(1/3),(-Q190)^(1/3)),'OddsRatio_working_3-way'!AM190-'OddsRatio_working_3-way'!R190/3)</f>
        <v>-0.59536771292609192</v>
      </c>
      <c r="AT190" s="11">
        <f>IF(('OddsRatio_working_3-way'!X190=0),IF(Q190&gt;0,-Q190^(1/3),(-Q190)^(1/3)),'OddsRatio_working_3-way'!AN190-'OddsRatio_working_3-way'!R190/3)</f>
        <v>-0.45509913445108352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1.61</v>
      </c>
      <c r="B191" s="4">
        <f>IF('True_Odds_Calculator_3-way'!B192="","",'True_Odds_Calculator_3-way'!B192)</f>
        <v>4.16</v>
      </c>
      <c r="C191" s="4">
        <f>IF('True_Odds_Calculator_3-way'!C192="","",'True_Odds_Calculator_3-way'!C192)</f>
        <v>5.76</v>
      </c>
      <c r="D191" s="9">
        <f t="shared" si="39"/>
        <v>0.60617874086836909</v>
      </c>
      <c r="E191" s="9">
        <f t="shared" si="40"/>
        <v>0.22906635158365354</v>
      </c>
      <c r="F191" s="9">
        <f t="shared" si="41"/>
        <v>0.1647549075479775</v>
      </c>
      <c r="G191" s="9">
        <f t="shared" si="42"/>
        <v>1.0650466240409724</v>
      </c>
      <c r="H191" s="9">
        <f t="shared" si="43"/>
        <v>1.6496784406649929</v>
      </c>
      <c r="I191" s="9">
        <f t="shared" si="44"/>
        <v>4.3655473319694726</v>
      </c>
      <c r="J191" s="9">
        <f t="shared" si="45"/>
        <v>6.0696219304350292</v>
      </c>
      <c r="K191" s="11">
        <f t="shared" si="46"/>
        <v>0.6211180124223602</v>
      </c>
      <c r="L191" s="11">
        <f t="shared" si="47"/>
        <v>0.24038461538461536</v>
      </c>
      <c r="M191" s="11">
        <f t="shared" si="48"/>
        <v>0.1736111111111111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-0.23783851263470834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0.2211094687317513</v>
      </c>
      <c r="Q191" s="11">
        <f>2*'OddsRatio_working_3-way'!K191*'OddsRatio_working_3-way'!L191*'OddsRatio_working_3-way'!M191</f>
        <v>5.1842782821043674E-2</v>
      </c>
      <c r="R191" s="11">
        <f t="shared" si="49"/>
        <v>0</v>
      </c>
      <c r="S191" s="11">
        <f t="shared" si="50"/>
        <v>-0.92966217406240315</v>
      </c>
      <c r="T191" s="11">
        <f t="shared" si="51"/>
        <v>-0.21797471842025862</v>
      </c>
      <c r="U191" s="11">
        <f>'OddsRatio_working_3-way'!S191-'OddsRatio_working_3-way'!R191^2/3</f>
        <v>-0.92966217406240315</v>
      </c>
      <c r="V191" s="11">
        <f>'OddsRatio_working_3-way'!S191*'OddsRatio_working_3-way'!R191/3-2*'OddsRatio_working_3-way'!R191^3/27-'OddsRatio_working_3-way'!T191</f>
        <v>0.21797471842025862</v>
      </c>
      <c r="W191" s="11">
        <f>'OddsRatio_working_3-way'!V191^2+4*'OddsRatio_working_3-way'!U191^3/27</f>
        <v>-7.1521209005715403E-2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0.17250665702814663</v>
      </c>
      <c r="Y191" s="11">
        <f>IF('OddsRatio_working_3-way'!W191&gt;=0,IF('OddsRatio_working_3-way'!V191+SQRT('OddsRatio_working_3-way'!W191)&gt;0,0,PI()),ACOS('OddsRatio_working_3-way'!V191/(2*'OddsRatio_working_3-way'!X191)))</f>
        <v>0.88694066976836849</v>
      </c>
      <c r="Z191" s="11">
        <f>'OddsRatio_working_3-way'!X191^(1/3)*COS('OddsRatio_working_3-way'!Y191/3)</f>
        <v>0.53252331202048619</v>
      </c>
      <c r="AA191" s="11">
        <f>'OddsRatio_working_3-way'!X191^(1/3)*COS(('OddsRatio_working_3-way'!Y191+2*PI())/3)</f>
        <v>-0.4067242315656191</v>
      </c>
      <c r="AB191" s="11">
        <f>'OddsRatio_working_3-way'!X191^(1/3)*COS(('OddsRatio_working_3-way'!Y191+4*PI())/3)</f>
        <v>-0.12579908045486748</v>
      </c>
      <c r="AC191" s="11">
        <f>'OddsRatio_working_3-way'!X191^(1/3)*SIN('OddsRatio_working_3-way'!Y191/3)</f>
        <v>0.16219221161592895</v>
      </c>
      <c r="AD191" s="11">
        <f>'OddsRatio_working_3-way'!X191^(1/3)*SIN(('OddsRatio_working_3-way'!Y191+2*PI())/3)</f>
        <v>0.38008261050920367</v>
      </c>
      <c r="AE191" s="11">
        <f>'OddsRatio_working_3-way'!X191^(1/3)*SIN(('OddsRatio_working_3-way'!Y191+4*PI())/3)</f>
        <v>-0.54227482212513256</v>
      </c>
      <c r="AF191" s="11">
        <f>-'OddsRatio_working_3-way'!U191/(3*'OddsRatio_working_3-way'!X191^(1/3))*COS(('OddsRatio_working_3-way'!Y191)/3)</f>
        <v>0.53252331202048619</v>
      </c>
      <c r="AG191" s="11">
        <f>-'OddsRatio_working_3-way'!U191/(3*'OddsRatio_working_3-way'!X191^(1/3))*COS(('OddsRatio_working_3-way'!Y191+2*PI())/3)</f>
        <v>-0.4067242315656191</v>
      </c>
      <c r="AH191" s="11">
        <f>-'OddsRatio_working_3-way'!U191/(3*'OddsRatio_working_3-way'!X191^(1/3))*COS(('OddsRatio_working_3-way'!Y191+4*PI())/3)</f>
        <v>-0.12579908045486748</v>
      </c>
      <c r="AI191" s="11">
        <f>'OddsRatio_working_3-way'!U191/(3*'OddsRatio_working_3-way'!X191^(1/3))*SIN(('OddsRatio_working_3-way'!Y191)/3)</f>
        <v>-0.16219221161592895</v>
      </c>
      <c r="AJ191" s="11">
        <f>'OddsRatio_working_3-way'!U191/(3*'OddsRatio_working_3-way'!X191^(1/3))*SIN(('OddsRatio_working_3-way'!Y191+2*PI())/3)</f>
        <v>-0.38008261050920367</v>
      </c>
      <c r="AK191" s="11">
        <f>'OddsRatio_working_3-way'!U191/(3*'OddsRatio_working_3-way'!X191^(1/3))*SIN(('OddsRatio_working_3-way'!Y191+4*PI())/3)</f>
        <v>0.54227482212513256</v>
      </c>
      <c r="AL191" s="11">
        <f>'OddsRatio_working_3-way'!Z191+'OddsRatio_working_3-way'!AF191</f>
        <v>1.0650466240409724</v>
      </c>
      <c r="AM191" s="11">
        <f>'OddsRatio_working_3-way'!AA191+'OddsRatio_working_3-way'!AG191</f>
        <v>-0.8134484631312382</v>
      </c>
      <c r="AN191" s="11">
        <f>'OddsRatio_working_3-way'!AB191+'OddsRatio_working_3-way'!AH191</f>
        <v>-0.25159816090973497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1.0650466240409724</v>
      </c>
      <c r="AS191" s="11">
        <f>IF(('OddsRatio_working_3-way'!X191=0),IF(Q191&gt;0,-Q191^(1/3),(-Q191)^(1/3)),'OddsRatio_working_3-way'!AM191-'OddsRatio_working_3-way'!R191/3)</f>
        <v>-0.8134484631312382</v>
      </c>
      <c r="AT191" s="11">
        <f>IF(('OddsRatio_working_3-way'!X191=0),IF(Q191&gt;0,-Q191^(1/3),(-Q191)^(1/3)),'OddsRatio_working_3-way'!AN191-'OddsRatio_working_3-way'!R191/3)</f>
        <v>-0.25159816090973497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1.35</v>
      </c>
      <c r="B192" s="4">
        <f>IF('True_Odds_Calculator_3-way'!B193="","",'True_Odds_Calculator_3-way'!B193)</f>
        <v>5.18</v>
      </c>
      <c r="C192" s="4">
        <f>IF('True_Odds_Calculator_3-way'!C193="","",'True_Odds_Calculator_3-way'!C193)</f>
        <v>9.39</v>
      </c>
      <c r="D192" s="9">
        <f t="shared" si="39"/>
        <v>0.7227496319885256</v>
      </c>
      <c r="E192" s="9">
        <f t="shared" si="40"/>
        <v>0.1791684550150229</v>
      </c>
      <c r="F192" s="9">
        <f t="shared" si="41"/>
        <v>9.8081912996451415E-2</v>
      </c>
      <c r="G192" s="9">
        <f t="shared" si="42"/>
        <v>1.0960142676583038</v>
      </c>
      <c r="H192" s="9">
        <f t="shared" si="43"/>
        <v>1.3836049936804065</v>
      </c>
      <c r="I192" s="9">
        <f t="shared" si="44"/>
        <v>5.58133963881171</v>
      </c>
      <c r="J192" s="9">
        <f t="shared" si="45"/>
        <v>10.195559705653169</v>
      </c>
      <c r="K192" s="11">
        <f t="shared" si="46"/>
        <v>0.7407407407407407</v>
      </c>
      <c r="L192" s="11">
        <f t="shared" si="47"/>
        <v>0.19305019305019305</v>
      </c>
      <c r="M192" s="11">
        <f t="shared" si="48"/>
        <v>0.10649627263045792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-0.18692920822846271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0.19675845021957905</v>
      </c>
      <c r="Q192" s="11">
        <f>2*'OddsRatio_working_3-way'!K192*'OddsRatio_working_3-way'!L192*'OddsRatio_working_3-way'!M192</f>
        <v>3.0457964430275396E-2</v>
      </c>
      <c r="R192" s="11">
        <f t="shared" si="49"/>
        <v>0</v>
      </c>
      <c r="S192" s="11">
        <f t="shared" si="50"/>
        <v>-1.0525826973979537</v>
      </c>
      <c r="T192" s="11">
        <f t="shared" si="51"/>
        <v>-0.16293849804921887</v>
      </c>
      <c r="U192" s="11">
        <f>'OddsRatio_working_3-way'!S192-'OddsRatio_working_3-way'!R192^2/3</f>
        <v>-1.0525826973979537</v>
      </c>
      <c r="V192" s="11">
        <f>'OddsRatio_working_3-way'!S192*'OddsRatio_working_3-way'!R192/3-2*'OddsRatio_working_3-way'!R192^3/27-'OddsRatio_working_3-way'!T192</f>
        <v>0.16293849804921887</v>
      </c>
      <c r="W192" s="11">
        <f>'OddsRatio_working_3-way'!V192^2+4*'OddsRatio_working_3-way'!U192^3/27</f>
        <v>-0.14621968294940407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0.20782723419702442</v>
      </c>
      <c r="Y192" s="11">
        <f>IF('OddsRatio_working_3-way'!W192&gt;=0,IF('OddsRatio_working_3-way'!V192+SQRT('OddsRatio_working_3-way'!W192)&gt;0,0,PI()),ACOS('OddsRatio_working_3-way'!V192/(2*'OddsRatio_working_3-way'!X192)))</f>
        <v>1.1679866529218135</v>
      </c>
      <c r="Z192" s="11">
        <f>'OddsRatio_working_3-way'!X192^(1/3)*COS('OddsRatio_working_3-way'!Y192/3)</f>
        <v>0.548007133829152</v>
      </c>
      <c r="AA192" s="11">
        <f>'OddsRatio_working_3-way'!X192^(1/3)*COS(('OddsRatio_working_3-way'!Y192+2*PI())/3)</f>
        <v>-0.46871312061895115</v>
      </c>
      <c r="AB192" s="11">
        <f>'OddsRatio_working_3-way'!X192^(1/3)*COS(('OddsRatio_working_3-way'!Y192+4*PI())/3)</f>
        <v>-7.9294013210200673E-2</v>
      </c>
      <c r="AC192" s="11">
        <f>'OddsRatio_working_3-way'!X192^(1/3)*SIN('OddsRatio_working_3-way'!Y192/3)</f>
        <v>0.22483122649002585</v>
      </c>
      <c r="AD192" s="11">
        <f>'OddsRatio_working_3-way'!X192^(1/3)*SIN(('OddsRatio_working_3-way'!Y192+2*PI())/3)</f>
        <v>0.36217248610613129</v>
      </c>
      <c r="AE192" s="11">
        <f>'OddsRatio_working_3-way'!X192^(1/3)*SIN(('OddsRatio_working_3-way'!Y192+4*PI())/3)</f>
        <v>-0.58700371259615713</v>
      </c>
      <c r="AF192" s="11">
        <f>-'OddsRatio_working_3-way'!U192/(3*'OddsRatio_working_3-way'!X192^(1/3))*COS(('OddsRatio_working_3-way'!Y192)/3)</f>
        <v>0.54800713382915189</v>
      </c>
      <c r="AG192" s="11">
        <f>-'OddsRatio_working_3-way'!U192/(3*'OddsRatio_working_3-way'!X192^(1/3))*COS(('OddsRatio_working_3-way'!Y192+2*PI())/3)</f>
        <v>-0.46871312061895104</v>
      </c>
      <c r="AH192" s="11">
        <f>-'OddsRatio_working_3-way'!U192/(3*'OddsRatio_working_3-way'!X192^(1/3))*COS(('OddsRatio_working_3-way'!Y192+4*PI())/3)</f>
        <v>-7.9294013210200659E-2</v>
      </c>
      <c r="AI192" s="11">
        <f>'OddsRatio_working_3-way'!U192/(3*'OddsRatio_working_3-way'!X192^(1/3))*SIN(('OddsRatio_working_3-way'!Y192)/3)</f>
        <v>-0.22483122649002579</v>
      </c>
      <c r="AJ192" s="11">
        <f>'OddsRatio_working_3-way'!U192/(3*'OddsRatio_working_3-way'!X192^(1/3))*SIN(('OddsRatio_working_3-way'!Y192+2*PI())/3)</f>
        <v>-0.36217248610613123</v>
      </c>
      <c r="AK192" s="11">
        <f>'OddsRatio_working_3-way'!U192/(3*'OddsRatio_working_3-way'!X192^(1/3))*SIN(('OddsRatio_working_3-way'!Y192+4*PI())/3)</f>
        <v>0.58700371259615702</v>
      </c>
      <c r="AL192" s="11">
        <f>'OddsRatio_working_3-way'!Z192+'OddsRatio_working_3-way'!AF192</f>
        <v>1.0960142676583038</v>
      </c>
      <c r="AM192" s="11">
        <f>'OddsRatio_working_3-way'!AA192+'OddsRatio_working_3-way'!AG192</f>
        <v>-0.93742624123790219</v>
      </c>
      <c r="AN192" s="11">
        <f>'OddsRatio_working_3-way'!AB192+'OddsRatio_working_3-way'!AH192</f>
        <v>-0.15858802642040132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1.0960142676583038</v>
      </c>
      <c r="AS192" s="11">
        <f>IF(('OddsRatio_working_3-way'!X192=0),IF(Q192&gt;0,-Q192^(1/3),(-Q192)^(1/3)),'OddsRatio_working_3-way'!AM192-'OddsRatio_working_3-way'!R192/3)</f>
        <v>-0.93742624123790219</v>
      </c>
      <c r="AT192" s="11">
        <f>IF(('OddsRatio_working_3-way'!X192=0),IF(Q192&gt;0,-Q192^(1/3),(-Q192)^(1/3)),'OddsRatio_working_3-way'!AN192-'OddsRatio_working_3-way'!R192/3)</f>
        <v>-0.15858802642040132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2.77</v>
      </c>
      <c r="B193" s="4">
        <f>IF('True_Odds_Calculator_3-way'!B194="","",'True_Odds_Calculator_3-way'!B194)</f>
        <v>3.27</v>
      </c>
      <c r="C193" s="4">
        <f>IF('True_Odds_Calculator_3-way'!C194="","",'True_Odds_Calculator_3-way'!C194)</f>
        <v>2.74</v>
      </c>
      <c r="D193" s="9">
        <f t="shared" si="39"/>
        <v>0.35013595296974626</v>
      </c>
      <c r="E193" s="9">
        <f t="shared" si="40"/>
        <v>0.29582851844356078</v>
      </c>
      <c r="F193" s="9">
        <f t="shared" si="41"/>
        <v>0.35403552858669274</v>
      </c>
      <c r="G193" s="9">
        <f t="shared" si="42"/>
        <v>1.0486064790449443</v>
      </c>
      <c r="H193" s="9">
        <f t="shared" si="43"/>
        <v>2.8560334679095516</v>
      </c>
      <c r="I193" s="9">
        <f t="shared" si="44"/>
        <v>3.3803367074320239</v>
      </c>
      <c r="J193" s="9">
        <f t="shared" si="45"/>
        <v>2.824575273538203</v>
      </c>
      <c r="K193" s="11">
        <f t="shared" si="46"/>
        <v>0.36101083032490977</v>
      </c>
      <c r="L193" s="11">
        <f t="shared" si="47"/>
        <v>0.3058103975535168</v>
      </c>
      <c r="M193" s="11">
        <f t="shared" si="48"/>
        <v>0.36496350364963503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-0.28168925895473895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0.2328894170939059</v>
      </c>
      <c r="Q193" s="11">
        <f>2*'OddsRatio_working_3-way'!K193*'OddsRatio_working_3-way'!L193*'OddsRatio_working_3-way'!M193</f>
        <v>8.0584573388894784E-2</v>
      </c>
      <c r="R193" s="11">
        <f t="shared" si="49"/>
        <v>0</v>
      </c>
      <c r="S193" s="11">
        <f t="shared" si="50"/>
        <v>-0.82676001902978458</v>
      </c>
      <c r="T193" s="11">
        <f t="shared" si="51"/>
        <v>-0.28607613115217462</v>
      </c>
      <c r="U193" s="11">
        <f>'OddsRatio_working_3-way'!S193-'OddsRatio_working_3-way'!R193^2/3</f>
        <v>-0.82676001902978458</v>
      </c>
      <c r="V193" s="11">
        <f>'OddsRatio_working_3-way'!S193*'OddsRatio_working_3-way'!R193/3-2*'OddsRatio_working_3-way'!R193^3/27-'OddsRatio_working_3-way'!T193</f>
        <v>0.28607613115217462</v>
      </c>
      <c r="W193" s="11">
        <f>'OddsRatio_working_3-way'!V193^2+4*'OddsRatio_working_3-way'!U193^3/27</f>
        <v>-1.8814895604382237E-3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0.14467294354459859</v>
      </c>
      <c r="Y193" s="11">
        <f>IF('OddsRatio_working_3-way'!W193&gt;=0,IF('OddsRatio_working_3-way'!V193+SQRT('OddsRatio_working_3-way'!W193)&gt;0,0,PI()),ACOS('OddsRatio_working_3-way'!V193/(2*'OddsRatio_working_3-way'!X193)))</f>
        <v>0.15047828698243393</v>
      </c>
      <c r="Z193" s="11">
        <f>'OddsRatio_working_3-way'!X193^(1/3)*COS('OddsRatio_working_3-way'!Y193/3)</f>
        <v>0.52430323952247215</v>
      </c>
      <c r="AA193" s="11">
        <f>'OddsRatio_working_3-way'!X193^(1/3)*COS(('OddsRatio_working_3-way'!Y193+2*PI())/3)</f>
        <v>-0.28494612627326815</v>
      </c>
      <c r="AB193" s="11">
        <f>'OddsRatio_working_3-way'!X193^(1/3)*COS(('OddsRatio_working_3-way'!Y193+4*PI())/3)</f>
        <v>-0.23935711324920406</v>
      </c>
      <c r="AC193" s="11">
        <f>'OddsRatio_working_3-way'!X193^(1/3)*SIN('OddsRatio_working_3-way'!Y193/3)</f>
        <v>2.6320828941532801E-2</v>
      </c>
      <c r="AD193" s="11">
        <f>'OddsRatio_working_3-way'!X193^(1/3)*SIN(('OddsRatio_working_3-way'!Y193+2*PI())/3)</f>
        <v>0.44089951024217178</v>
      </c>
      <c r="AE193" s="11">
        <f>'OddsRatio_working_3-way'!X193^(1/3)*SIN(('OddsRatio_working_3-way'!Y193+4*PI())/3)</f>
        <v>-0.46722033918370454</v>
      </c>
      <c r="AF193" s="11">
        <f>-'OddsRatio_working_3-way'!U193/(3*'OddsRatio_working_3-way'!X193^(1/3))*COS(('OddsRatio_working_3-way'!Y193)/3)</f>
        <v>0.52430323952247215</v>
      </c>
      <c r="AG193" s="11">
        <f>-'OddsRatio_working_3-way'!U193/(3*'OddsRatio_working_3-way'!X193^(1/3))*COS(('OddsRatio_working_3-way'!Y193+2*PI())/3)</f>
        <v>-0.28494612627326815</v>
      </c>
      <c r="AH193" s="11">
        <f>-'OddsRatio_working_3-way'!U193/(3*'OddsRatio_working_3-way'!X193^(1/3))*COS(('OddsRatio_working_3-way'!Y193+4*PI())/3)</f>
        <v>-0.23935711324920406</v>
      </c>
      <c r="AI193" s="11">
        <f>'OddsRatio_working_3-way'!U193/(3*'OddsRatio_working_3-way'!X193^(1/3))*SIN(('OddsRatio_working_3-way'!Y193)/3)</f>
        <v>-2.6320828941532801E-2</v>
      </c>
      <c r="AJ193" s="11">
        <f>'OddsRatio_working_3-way'!U193/(3*'OddsRatio_working_3-way'!X193^(1/3))*SIN(('OddsRatio_working_3-way'!Y193+2*PI())/3)</f>
        <v>-0.44089951024217178</v>
      </c>
      <c r="AK193" s="11">
        <f>'OddsRatio_working_3-way'!U193/(3*'OddsRatio_working_3-way'!X193^(1/3))*SIN(('OddsRatio_working_3-way'!Y193+4*PI())/3)</f>
        <v>0.46722033918370454</v>
      </c>
      <c r="AL193" s="11">
        <f>'OddsRatio_working_3-way'!Z193+'OddsRatio_working_3-way'!AF193</f>
        <v>1.0486064790449443</v>
      </c>
      <c r="AM193" s="11">
        <f>'OddsRatio_working_3-way'!AA193+'OddsRatio_working_3-way'!AG193</f>
        <v>-0.5698922525465363</v>
      </c>
      <c r="AN193" s="11">
        <f>'OddsRatio_working_3-way'!AB193+'OddsRatio_working_3-way'!AH193</f>
        <v>-0.47871422649840811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1.0486064790449443</v>
      </c>
      <c r="AS193" s="11">
        <f>IF(('OddsRatio_working_3-way'!X193=0),IF(Q193&gt;0,-Q193^(1/3),(-Q193)^(1/3)),'OddsRatio_working_3-way'!AM193-'OddsRatio_working_3-way'!R193/3)</f>
        <v>-0.5698922525465363</v>
      </c>
      <c r="AT193" s="11">
        <f>IF(('OddsRatio_working_3-way'!X193=0),IF(Q193&gt;0,-Q193^(1/3),(-Q193)^(1/3)),'OddsRatio_working_3-way'!AN193-'OddsRatio_working_3-way'!R193/3)</f>
        <v>-0.47871422649840811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1.76</v>
      </c>
      <c r="B194" s="4">
        <f>IF('True_Odds_Calculator_3-way'!B195="","",'True_Odds_Calculator_3-way'!B195)</f>
        <v>3.69</v>
      </c>
      <c r="C194" s="4">
        <f>IF('True_Odds_Calculator_3-way'!C195="","",'True_Odds_Calculator_3-way'!C195)</f>
        <v>5.0599999999999996</v>
      </c>
      <c r="D194" s="9">
        <f t="shared" si="39"/>
        <v>0.55298531145168239</v>
      </c>
      <c r="E194" s="9">
        <f t="shared" si="40"/>
        <v>0.2589874313308842</v>
      </c>
      <c r="F194" s="9">
        <f t="shared" si="41"/>
        <v>0.18802725721743321</v>
      </c>
      <c r="G194" s="9">
        <f t="shared" si="42"/>
        <v>1.0636398645563201</v>
      </c>
      <c r="H194" s="9">
        <f t="shared" si="43"/>
        <v>1.8083662970628036</v>
      </c>
      <c r="I194" s="9">
        <f t="shared" si="44"/>
        <v>3.8611912356565012</v>
      </c>
      <c r="J194" s="9">
        <f t="shared" si="45"/>
        <v>5.3183778500986589</v>
      </c>
      <c r="K194" s="11">
        <f t="shared" si="46"/>
        <v>0.56818181818181823</v>
      </c>
      <c r="L194" s="11">
        <f t="shared" si="47"/>
        <v>0.2710027100271003</v>
      </c>
      <c r="M194" s="11">
        <f t="shared" si="48"/>
        <v>0.19762845849802374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-0.25258197515500125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0.22853377114439488</v>
      </c>
      <c r="Q194" s="11">
        <f>2*'OddsRatio_working_3-way'!K194*'OddsRatio_working_3-way'!L194*'OddsRatio_working_3-way'!M194</f>
        <v>6.0861190717548592E-2</v>
      </c>
      <c r="R194" s="11">
        <f t="shared" si="49"/>
        <v>0</v>
      </c>
      <c r="S194" s="11">
        <f t="shared" si="50"/>
        <v>-0.90479049822993596</v>
      </c>
      <c r="T194" s="11">
        <f t="shared" si="51"/>
        <v>-0.2409561912729524</v>
      </c>
      <c r="U194" s="11">
        <f>'OddsRatio_working_3-way'!S194-'OddsRatio_working_3-way'!R194^2/3</f>
        <v>-0.90479049822993596</v>
      </c>
      <c r="V194" s="11">
        <f>'OddsRatio_working_3-way'!S194*'OddsRatio_working_3-way'!R194/3-2*'OddsRatio_working_3-way'!R194^3/27-'OddsRatio_working_3-way'!T194</f>
        <v>0.2409561912729524</v>
      </c>
      <c r="W194" s="11">
        <f>'OddsRatio_working_3-way'!V194^2+4*'OddsRatio_working_3-way'!U194^3/27</f>
        <v>-5.1673889086220073E-2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0.16563044345695305</v>
      </c>
      <c r="Y194" s="11">
        <f>IF('OddsRatio_working_3-way'!W194&gt;=0,IF('OddsRatio_working_3-way'!V194+SQRT('OddsRatio_working_3-way'!W194)&gt;0,0,PI()),ACOS('OddsRatio_working_3-way'!V194/(2*'OddsRatio_working_3-way'!X194)))</f>
        <v>0.75628403196449534</v>
      </c>
      <c r="Z194" s="11">
        <f>'OddsRatio_working_3-way'!X194^(1/3)*COS('OddsRatio_working_3-way'!Y194/3)</f>
        <v>0.53181993227816005</v>
      </c>
      <c r="AA194" s="11">
        <f>'OddsRatio_working_3-way'!X194^(1/3)*COS(('OddsRatio_working_3-way'!Y194+2*PI())/3)</f>
        <v>-0.38454088235076556</v>
      </c>
      <c r="AB194" s="11">
        <f>'OddsRatio_working_3-way'!X194^(1/3)*COS(('OddsRatio_working_3-way'!Y194+4*PI())/3)</f>
        <v>-0.1472790499273943</v>
      </c>
      <c r="AC194" s="11">
        <f>'OddsRatio_working_3-way'!X194^(1/3)*SIN('OddsRatio_working_3-way'!Y194/3)</f>
        <v>0.13698318281805733</v>
      </c>
      <c r="AD194" s="11">
        <f>'OddsRatio_working_3-way'!X194^(1/3)*SIN(('OddsRatio_working_3-way'!Y194+2*PI())/3)</f>
        <v>0.39207798018277773</v>
      </c>
      <c r="AE194" s="11">
        <f>'OddsRatio_working_3-way'!X194^(1/3)*SIN(('OddsRatio_working_3-way'!Y194+4*PI())/3)</f>
        <v>-0.52906116300083506</v>
      </c>
      <c r="AF194" s="11">
        <f>-'OddsRatio_working_3-way'!U194/(3*'OddsRatio_working_3-way'!X194^(1/3))*COS(('OddsRatio_working_3-way'!Y194)/3)</f>
        <v>0.53181993227816005</v>
      </c>
      <c r="AG194" s="11">
        <f>-'OddsRatio_working_3-way'!U194/(3*'OddsRatio_working_3-way'!X194^(1/3))*COS(('OddsRatio_working_3-way'!Y194+2*PI())/3)</f>
        <v>-0.38454088235076556</v>
      </c>
      <c r="AH194" s="11">
        <f>-'OddsRatio_working_3-way'!U194/(3*'OddsRatio_working_3-way'!X194^(1/3))*COS(('OddsRatio_working_3-way'!Y194+4*PI())/3)</f>
        <v>-0.1472790499273943</v>
      </c>
      <c r="AI194" s="11">
        <f>'OddsRatio_working_3-way'!U194/(3*'OddsRatio_working_3-way'!X194^(1/3))*SIN(('OddsRatio_working_3-way'!Y194)/3)</f>
        <v>-0.13698318281805733</v>
      </c>
      <c r="AJ194" s="11">
        <f>'OddsRatio_working_3-way'!U194/(3*'OddsRatio_working_3-way'!X194^(1/3))*SIN(('OddsRatio_working_3-way'!Y194+2*PI())/3)</f>
        <v>-0.39207798018277773</v>
      </c>
      <c r="AK194" s="11">
        <f>'OddsRatio_working_3-way'!U194/(3*'OddsRatio_working_3-way'!X194^(1/3))*SIN(('OddsRatio_working_3-way'!Y194+4*PI())/3)</f>
        <v>0.52906116300083506</v>
      </c>
      <c r="AL194" s="11">
        <f>'OddsRatio_working_3-way'!Z194+'OddsRatio_working_3-way'!AF194</f>
        <v>1.0636398645563201</v>
      </c>
      <c r="AM194" s="11">
        <f>'OddsRatio_working_3-way'!AA194+'OddsRatio_working_3-way'!AG194</f>
        <v>-0.76908176470153111</v>
      </c>
      <c r="AN194" s="11">
        <f>'OddsRatio_working_3-way'!AB194+'OddsRatio_working_3-way'!AH194</f>
        <v>-0.29455809985478859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1.0636398645563201</v>
      </c>
      <c r="AS194" s="11">
        <f>IF(('OddsRatio_working_3-way'!X194=0),IF(Q194&gt;0,-Q194^(1/3),(-Q194)^(1/3)),'OddsRatio_working_3-way'!AM194-'OddsRatio_working_3-way'!R194/3)</f>
        <v>-0.76908176470153111</v>
      </c>
      <c r="AT194" s="11">
        <f>IF(('OddsRatio_working_3-way'!X194=0),IF(Q194&gt;0,-Q194^(1/3),(-Q194)^(1/3)),'OddsRatio_working_3-way'!AN194-'OddsRatio_working_3-way'!R194/3)</f>
        <v>-0.29455809985478859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2.65</v>
      </c>
      <c r="B195" s="4">
        <f>IF('True_Odds_Calculator_3-way'!B196="","",'True_Odds_Calculator_3-way'!B196)</f>
        <v>3.04</v>
      </c>
      <c r="C195" s="4">
        <f>IF('True_Odds_Calculator_3-way'!C196="","",'True_Odds_Calculator_3-way'!C196)</f>
        <v>3.06</v>
      </c>
      <c r="D195" s="9">
        <f t="shared" si="39"/>
        <v>0.36582940226495175</v>
      </c>
      <c r="E195" s="9">
        <f t="shared" si="40"/>
        <v>0.3181416077841005</v>
      </c>
      <c r="F195" s="9">
        <f t="shared" si="41"/>
        <v>0.31602898995094786</v>
      </c>
      <c r="G195" s="9">
        <f t="shared" si="42"/>
        <v>1.0506148888786089</v>
      </c>
      <c r="H195" s="9">
        <f t="shared" si="43"/>
        <v>2.7335145666497045</v>
      </c>
      <c r="I195" s="9">
        <f t="shared" si="44"/>
        <v>3.1432543733123617</v>
      </c>
      <c r="J195" s="9">
        <f t="shared" si="45"/>
        <v>3.1642666710899339</v>
      </c>
      <c r="K195" s="11">
        <f t="shared" si="46"/>
        <v>0.37735849056603776</v>
      </c>
      <c r="L195" s="11">
        <f t="shared" si="47"/>
        <v>0.32894736842105265</v>
      </c>
      <c r="M195" s="11">
        <f t="shared" si="48"/>
        <v>0.32679738562091504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-0.28128103277060568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0.23325285095832438</v>
      </c>
      <c r="Q195" s="11">
        <f>2*'OddsRatio_working_3-way'!K195*'OddsRatio_working_3-way'!L195*'OddsRatio_working_3-way'!M195</f>
        <v>8.113142642028677E-2</v>
      </c>
      <c r="R195" s="11">
        <f t="shared" si="49"/>
        <v>0</v>
      </c>
      <c r="S195" s="11">
        <f t="shared" si="50"/>
        <v>-0.82925197145642615</v>
      </c>
      <c r="T195" s="11">
        <f t="shared" si="51"/>
        <v>-0.28843546833267009</v>
      </c>
      <c r="U195" s="11">
        <f>'OddsRatio_working_3-way'!S195-'OddsRatio_working_3-way'!R195^2/3</f>
        <v>-0.82925197145642615</v>
      </c>
      <c r="V195" s="11">
        <f>'OddsRatio_working_3-way'!S195*'OddsRatio_working_3-way'!R195/3-2*'OddsRatio_working_3-way'!R195^3/27-'OddsRatio_working_3-way'!T195</f>
        <v>0.28843546833267009</v>
      </c>
      <c r="W195" s="11">
        <f>'OddsRatio_working_3-way'!V195^2+4*'OddsRatio_working_3-way'!U195^3/27</f>
        <v>-1.2853424242654232E-3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0.14532752820487257</v>
      </c>
      <c r="Y195" s="11">
        <f>IF('OddsRatio_working_3-way'!W195&gt;=0,IF('OddsRatio_working_3-way'!V195+SQRT('OddsRatio_working_3-way'!W195)&gt;0,0,PI()),ACOS('OddsRatio_working_3-way'!V195/(2*'OddsRatio_working_3-way'!X195)))</f>
        <v>0.12366278134448372</v>
      </c>
      <c r="Z195" s="11">
        <f>'OddsRatio_working_3-way'!X195^(1/3)*COS('OddsRatio_working_3-way'!Y195/3)</f>
        <v>0.52530744443930444</v>
      </c>
      <c r="AA195" s="11">
        <f>'OddsRatio_working_3-way'!X195^(1/3)*COS(('OddsRatio_working_3-way'!Y195+2*PI())/3)</f>
        <v>-0.28141697024849271</v>
      </c>
      <c r="AB195" s="11">
        <f>'OddsRatio_working_3-way'!X195^(1/3)*COS(('OddsRatio_working_3-way'!Y195+4*PI())/3)</f>
        <v>-0.24389047419081164</v>
      </c>
      <c r="AC195" s="11">
        <f>'OddsRatio_working_3-way'!X195^(1/3)*SIN('OddsRatio_working_3-way'!Y195/3)</f>
        <v>2.1665932600645574E-2</v>
      </c>
      <c r="AD195" s="11">
        <f>'OddsRatio_working_3-way'!X195^(1/3)*SIN(('OddsRatio_working_3-way'!Y195+2*PI())/3)</f>
        <v>0.44409662538119749</v>
      </c>
      <c r="AE195" s="11">
        <f>'OddsRatio_working_3-way'!X195^(1/3)*SIN(('OddsRatio_working_3-way'!Y195+4*PI())/3)</f>
        <v>-0.46576255798184302</v>
      </c>
      <c r="AF195" s="11">
        <f>-'OddsRatio_working_3-way'!U195/(3*'OddsRatio_working_3-way'!X195^(1/3))*COS(('OddsRatio_working_3-way'!Y195)/3)</f>
        <v>0.52530744443930444</v>
      </c>
      <c r="AG195" s="11">
        <f>-'OddsRatio_working_3-way'!U195/(3*'OddsRatio_working_3-way'!X195^(1/3))*COS(('OddsRatio_working_3-way'!Y195+2*PI())/3)</f>
        <v>-0.28141697024849271</v>
      </c>
      <c r="AH195" s="11">
        <f>-'OddsRatio_working_3-way'!U195/(3*'OddsRatio_working_3-way'!X195^(1/3))*COS(('OddsRatio_working_3-way'!Y195+4*PI())/3)</f>
        <v>-0.24389047419081164</v>
      </c>
      <c r="AI195" s="11">
        <f>'OddsRatio_working_3-way'!U195/(3*'OddsRatio_working_3-way'!X195^(1/3))*SIN(('OddsRatio_working_3-way'!Y195)/3)</f>
        <v>-2.1665932600645574E-2</v>
      </c>
      <c r="AJ195" s="11">
        <f>'OddsRatio_working_3-way'!U195/(3*'OddsRatio_working_3-way'!X195^(1/3))*SIN(('OddsRatio_working_3-way'!Y195+2*PI())/3)</f>
        <v>-0.44409662538119749</v>
      </c>
      <c r="AK195" s="11">
        <f>'OddsRatio_working_3-way'!U195/(3*'OddsRatio_working_3-way'!X195^(1/3))*SIN(('OddsRatio_working_3-way'!Y195+4*PI())/3)</f>
        <v>0.46576255798184302</v>
      </c>
      <c r="AL195" s="11">
        <f>'OddsRatio_working_3-way'!Z195+'OddsRatio_working_3-way'!AF195</f>
        <v>1.0506148888786089</v>
      </c>
      <c r="AM195" s="11">
        <f>'OddsRatio_working_3-way'!AA195+'OddsRatio_working_3-way'!AG195</f>
        <v>-0.56283394049698543</v>
      </c>
      <c r="AN195" s="11">
        <f>'OddsRatio_working_3-way'!AB195+'OddsRatio_working_3-way'!AH195</f>
        <v>-0.48778094838162328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1.0506148888786089</v>
      </c>
      <c r="AS195" s="11">
        <f>IF(('OddsRatio_working_3-way'!X195=0),IF(Q195&gt;0,-Q195^(1/3),(-Q195)^(1/3)),'OddsRatio_working_3-way'!AM195-'OddsRatio_working_3-way'!R195/3)</f>
        <v>-0.56283394049698543</v>
      </c>
      <c r="AT195" s="11">
        <f>IF(('OddsRatio_working_3-way'!X195=0),IF(Q195&gt;0,-Q195^(1/3),(-Q195)^(1/3)),'OddsRatio_working_3-way'!AN195-'OddsRatio_working_3-way'!R195/3)</f>
        <v>-0.48778094838162328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1.58</v>
      </c>
      <c r="B196" s="4">
        <f>IF('True_Odds_Calculator_3-way'!B197="","",'True_Odds_Calculator_3-way'!B197)</f>
        <v>4.05</v>
      </c>
      <c r="C196" s="4">
        <f>IF('True_Odds_Calculator_3-way'!C197="","",'True_Odds_Calculator_3-way'!C197)</f>
        <v>5.82</v>
      </c>
      <c r="D196" s="9">
        <f t="shared" ref="D196:D259" si="52">(K196/(AR196+K196-(AR196*K196)))</f>
        <v>0.61102021759605663</v>
      </c>
      <c r="E196" s="9">
        <f t="shared" ref="E196:E259" si="53">(L196/(AR196+L196-(AR196*L196)))</f>
        <v>0.23000799064209879</v>
      </c>
      <c r="F196" s="9">
        <f t="shared" ref="F196:F259" si="54">(M196/(AR196+M196-(AR196*M196)))</f>
        <v>0.15897179176184495</v>
      </c>
      <c r="G196" s="9">
        <f t="shared" ref="G196:G259" si="55">AR196</f>
        <v>1.0975983738913624</v>
      </c>
      <c r="H196" s="9">
        <f t="shared" ref="H196:H259" si="56">IF(A196="","",1/D196)</f>
        <v>1.6366070568569901</v>
      </c>
      <c r="I196" s="9">
        <f t="shared" ref="I196:I259" si="57">IF(B196="","",1/E196)</f>
        <v>4.3476750403686548</v>
      </c>
      <c r="J196" s="9">
        <f t="shared" ref="J196:J259" si="58">IF(C196="","",1/F196)</f>
        <v>6.2904241621563672</v>
      </c>
      <c r="K196" s="11">
        <f t="shared" ref="K196:K259" si="59">1/A196</f>
        <v>0.63291139240506322</v>
      </c>
      <c r="L196" s="11">
        <f t="shared" ref="L196:L259" si="60">1/B196</f>
        <v>0.24691358024691359</v>
      </c>
      <c r="M196" s="11">
        <f t="shared" ref="M196:M259" si="61">1/C196</f>
        <v>0.1718213058419244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-0.22894954054784133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0.22689326994284431</v>
      </c>
      <c r="Q196" s="11">
        <f>2*'OddsRatio_working_3-way'!K196*'OddsRatio_working_3-way'!L196*'OddsRatio_working_3-way'!M196</f>
        <v>5.3702549098898072E-2</v>
      </c>
      <c r="R196" s="11">
        <f t="shared" ref="R196:R259" si="62">O196/N196</f>
        <v>0</v>
      </c>
      <c r="S196" s="11">
        <f t="shared" ref="S196:S259" si="63">P196/N196</f>
        <v>-0.99101867337197236</v>
      </c>
      <c r="T196" s="11">
        <f t="shared" ref="T196:T259" si="64">Q196/N196</f>
        <v>-0.23456063275076272</v>
      </c>
      <c r="U196" s="11">
        <f>'OddsRatio_working_3-way'!S196-'OddsRatio_working_3-way'!R196^2/3</f>
        <v>-0.99101867337197236</v>
      </c>
      <c r="V196" s="11">
        <f>'OddsRatio_working_3-way'!S196*'OddsRatio_working_3-way'!R196/3-2*'OddsRatio_working_3-way'!R196^3/27-'OddsRatio_working_3-way'!T196</f>
        <v>0.23456063275076272</v>
      </c>
      <c r="W196" s="11">
        <f>'OddsRatio_working_3-way'!V196^2+4*'OddsRatio_working_3-way'!U196^3/27</f>
        <v>-8.9173500426989405E-2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0.18986323423943061</v>
      </c>
      <c r="Y196" s="11">
        <f>IF('OddsRatio_working_3-way'!W196&gt;=0,IF('OddsRatio_working_3-way'!V196+SQRT('OddsRatio_working_3-way'!W196)&gt;0,0,PI()),ACOS('OddsRatio_working_3-way'!V196/(2*'OddsRatio_working_3-way'!X196)))</f>
        <v>0.90496963108728978</v>
      </c>
      <c r="Z196" s="11">
        <f>'OddsRatio_working_3-way'!X196^(1/3)*COS('OddsRatio_working_3-way'!Y196/3)</f>
        <v>0.54879918694568131</v>
      </c>
      <c r="AA196" s="11">
        <f>'OddsRatio_working_3-way'!X196^(1/3)*COS(('OddsRatio_working_3-way'!Y196+2*PI())/3)</f>
        <v>-0.42228217408601643</v>
      </c>
      <c r="AB196" s="11">
        <f>'OddsRatio_working_3-way'!X196^(1/3)*COS(('OddsRatio_working_3-way'!Y196+4*PI())/3)</f>
        <v>-0.1265170128596651</v>
      </c>
      <c r="AC196" s="11">
        <f>'OddsRatio_working_3-way'!X196^(1/3)*SIN('OddsRatio_working_3-way'!Y196/3)</f>
        <v>0.17076009545094709</v>
      </c>
      <c r="AD196" s="11">
        <f>'OddsRatio_working_3-way'!X196^(1/3)*SIN(('OddsRatio_working_3-way'!Y196+2*PI())/3)</f>
        <v>0.38989398974573181</v>
      </c>
      <c r="AE196" s="11">
        <f>'OddsRatio_working_3-way'!X196^(1/3)*SIN(('OddsRatio_working_3-way'!Y196+4*PI())/3)</f>
        <v>-0.56065408519667881</v>
      </c>
      <c r="AF196" s="11">
        <f>-'OddsRatio_working_3-way'!U196/(3*'OddsRatio_working_3-way'!X196^(1/3))*COS(('OddsRatio_working_3-way'!Y196)/3)</f>
        <v>0.54879918694568119</v>
      </c>
      <c r="AG196" s="11">
        <f>-'OddsRatio_working_3-way'!U196/(3*'OddsRatio_working_3-way'!X196^(1/3))*COS(('OddsRatio_working_3-way'!Y196+2*PI())/3)</f>
        <v>-0.42228217408601637</v>
      </c>
      <c r="AH196" s="11">
        <f>-'OddsRatio_working_3-way'!U196/(3*'OddsRatio_working_3-way'!X196^(1/3))*COS(('OddsRatio_working_3-way'!Y196+4*PI())/3)</f>
        <v>-0.12651701285966507</v>
      </c>
      <c r="AI196" s="11">
        <f>'OddsRatio_working_3-way'!U196/(3*'OddsRatio_working_3-way'!X196^(1/3))*SIN(('OddsRatio_working_3-way'!Y196)/3)</f>
        <v>-0.17076009545094706</v>
      </c>
      <c r="AJ196" s="11">
        <f>'OddsRatio_working_3-way'!U196/(3*'OddsRatio_working_3-way'!X196^(1/3))*SIN(('OddsRatio_working_3-way'!Y196+2*PI())/3)</f>
        <v>-0.38989398974573175</v>
      </c>
      <c r="AK196" s="11">
        <f>'OddsRatio_working_3-way'!U196/(3*'OddsRatio_working_3-way'!X196^(1/3))*SIN(('OddsRatio_working_3-way'!Y196+4*PI())/3)</f>
        <v>0.5606540851966787</v>
      </c>
      <c r="AL196" s="11">
        <f>'OddsRatio_working_3-way'!Z196+'OddsRatio_working_3-way'!AF196</f>
        <v>1.0975983738913624</v>
      </c>
      <c r="AM196" s="11">
        <f>'OddsRatio_working_3-way'!AA196+'OddsRatio_working_3-way'!AG196</f>
        <v>-0.84456434817203285</v>
      </c>
      <c r="AN196" s="11">
        <f>'OddsRatio_working_3-way'!AB196+'OddsRatio_working_3-way'!AH196</f>
        <v>-0.2530340257193302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1.0975983738913624</v>
      </c>
      <c r="AS196" s="11">
        <f>IF(('OddsRatio_working_3-way'!X196=0),IF(Q196&gt;0,-Q196^(1/3),(-Q196)^(1/3)),'OddsRatio_working_3-way'!AM196-'OddsRatio_working_3-way'!R196/3)</f>
        <v>-0.84456434817203285</v>
      </c>
      <c r="AT196" s="11">
        <f>IF(('OddsRatio_working_3-way'!X196=0),IF(Q196&gt;0,-Q196^(1/3),(-Q196)^(1/3)),'OddsRatio_working_3-way'!AN196-'OddsRatio_working_3-way'!R196/3)</f>
        <v>-0.2530340257193302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4.4400000000000004</v>
      </c>
      <c r="B197" s="4">
        <f>IF('True_Odds_Calculator_3-way'!B198="","",'True_Odds_Calculator_3-way'!B198)</f>
        <v>3.88</v>
      </c>
      <c r="C197" s="4">
        <f>IF('True_Odds_Calculator_3-way'!C198="","",'True_Odds_Calculator_3-way'!C198)</f>
        <v>1.77</v>
      </c>
      <c r="D197" s="9">
        <f t="shared" si="52"/>
        <v>0.21170751637233415</v>
      </c>
      <c r="E197" s="9">
        <f t="shared" si="53"/>
        <v>0.24287483892882511</v>
      </c>
      <c r="F197" s="9">
        <f t="shared" si="54"/>
        <v>0.54541764469884069</v>
      </c>
      <c r="G197" s="9">
        <f t="shared" si="55"/>
        <v>1.0824121678760306</v>
      </c>
      <c r="H197" s="9">
        <f t="shared" si="56"/>
        <v>4.7234978574935456</v>
      </c>
      <c r="I197" s="9">
        <f t="shared" si="57"/>
        <v>4.1173470434829671</v>
      </c>
      <c r="J197" s="9">
        <f t="shared" si="58"/>
        <v>1.8334573692645437</v>
      </c>
      <c r="K197" s="11">
        <f t="shared" si="59"/>
        <v>0.2252252252252252</v>
      </c>
      <c r="L197" s="11">
        <f t="shared" si="60"/>
        <v>0.25773195876288663</v>
      </c>
      <c r="M197" s="11">
        <f t="shared" si="61"/>
        <v>0.56497175141242939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-0.25018063669120805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0.23251890716507176</v>
      </c>
      <c r="Q197" s="11">
        <f>2*'OddsRatio_working_3-way'!K197*'OddsRatio_working_3-way'!L197*'OddsRatio_working_3-way'!M197</f>
        <v>6.5590664926677505E-2</v>
      </c>
      <c r="R197" s="11">
        <f t="shared" si="62"/>
        <v>0</v>
      </c>
      <c r="S197" s="11">
        <f t="shared" si="63"/>
        <v>-0.92940409074130015</v>
      </c>
      <c r="T197" s="11">
        <f t="shared" si="64"/>
        <v>-0.26217322728950637</v>
      </c>
      <c r="U197" s="11">
        <f>'OddsRatio_working_3-way'!S197-'OddsRatio_working_3-way'!R197^2/3</f>
        <v>-0.92940409074130015</v>
      </c>
      <c r="V197" s="11">
        <f>'OddsRatio_working_3-way'!S197*'OddsRatio_working_3-way'!R197/3-2*'OddsRatio_working_3-way'!R197^3/27-'OddsRatio_working_3-way'!T197</f>
        <v>0.26217322728950637</v>
      </c>
      <c r="W197" s="11">
        <f>'OddsRatio_working_3-way'!V197^2+4*'OddsRatio_working_3-way'!U197^3/27</f>
        <v>-5.0200278120119776E-2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0.17243482770855409</v>
      </c>
      <c r="Y197" s="11">
        <f>IF('OddsRatio_working_3-way'!W197&gt;=0,IF('OddsRatio_working_3-way'!V197+SQRT('OddsRatio_working_3-way'!W197)&gt;0,0,PI()),ACOS('OddsRatio_working_3-way'!V197/(2*'OddsRatio_working_3-way'!X197)))</f>
        <v>0.70716063118172423</v>
      </c>
      <c r="Z197" s="11">
        <f>'OddsRatio_working_3-way'!X197^(1/3)*COS('OddsRatio_working_3-way'!Y197/3)</f>
        <v>0.54120608393801528</v>
      </c>
      <c r="AA197" s="11">
        <f>'OddsRatio_working_3-way'!X197^(1/3)*COS(('OddsRatio_working_3-way'!Y197+2*PI())/3)</f>
        <v>-0.38317747830640853</v>
      </c>
      <c r="AB197" s="11">
        <f>'OddsRatio_working_3-way'!X197^(1/3)*COS(('OddsRatio_working_3-way'!Y197+4*PI())/3)</f>
        <v>-0.15802860563160692</v>
      </c>
      <c r="AC197" s="11">
        <f>'OddsRatio_working_3-way'!X197^(1/3)*SIN('OddsRatio_working_3-way'!Y197/3)</f>
        <v>0.12998976224653758</v>
      </c>
      <c r="AD197" s="11">
        <f>'OddsRatio_working_3-way'!X197^(1/3)*SIN(('OddsRatio_working_3-way'!Y197+2*PI())/3)</f>
        <v>0.40370333624974575</v>
      </c>
      <c r="AE197" s="11">
        <f>'OddsRatio_working_3-way'!X197^(1/3)*SIN(('OddsRatio_working_3-way'!Y197+4*PI())/3)</f>
        <v>-0.53369309849628321</v>
      </c>
      <c r="AF197" s="11">
        <f>-'OddsRatio_working_3-way'!U197/(3*'OddsRatio_working_3-way'!X197^(1/3))*COS(('OddsRatio_working_3-way'!Y197)/3)</f>
        <v>0.54120608393801517</v>
      </c>
      <c r="AG197" s="11">
        <f>-'OddsRatio_working_3-way'!U197/(3*'OddsRatio_working_3-way'!X197^(1/3))*COS(('OddsRatio_working_3-way'!Y197+2*PI())/3)</f>
        <v>-0.38317747830640841</v>
      </c>
      <c r="AH197" s="11">
        <f>-'OddsRatio_working_3-way'!U197/(3*'OddsRatio_working_3-way'!X197^(1/3))*COS(('OddsRatio_working_3-way'!Y197+4*PI())/3)</f>
        <v>-0.15802860563160689</v>
      </c>
      <c r="AI197" s="11">
        <f>'OddsRatio_working_3-way'!U197/(3*'OddsRatio_working_3-way'!X197^(1/3))*SIN(('OddsRatio_working_3-way'!Y197)/3)</f>
        <v>-0.12998976224653755</v>
      </c>
      <c r="AJ197" s="11">
        <f>'OddsRatio_working_3-way'!U197/(3*'OddsRatio_working_3-way'!X197^(1/3))*SIN(('OddsRatio_working_3-way'!Y197+2*PI())/3)</f>
        <v>-0.40370333624974564</v>
      </c>
      <c r="AK197" s="11">
        <f>'OddsRatio_working_3-way'!U197/(3*'OddsRatio_working_3-way'!X197^(1/3))*SIN(('OddsRatio_working_3-way'!Y197+4*PI())/3)</f>
        <v>0.5336930984962831</v>
      </c>
      <c r="AL197" s="11">
        <f>'OddsRatio_working_3-way'!Z197+'OddsRatio_working_3-way'!AF197</f>
        <v>1.0824121678760306</v>
      </c>
      <c r="AM197" s="11">
        <f>'OddsRatio_working_3-way'!AA197+'OddsRatio_working_3-way'!AG197</f>
        <v>-0.76635495661281694</v>
      </c>
      <c r="AN197" s="11">
        <f>'OddsRatio_working_3-way'!AB197+'OddsRatio_working_3-way'!AH197</f>
        <v>-0.31605721126321384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1.0824121678760306</v>
      </c>
      <c r="AS197" s="11">
        <f>IF(('OddsRatio_working_3-way'!X197=0),IF(Q197&gt;0,-Q197^(1/3),(-Q197)^(1/3)),'OddsRatio_working_3-way'!AM197-'OddsRatio_working_3-way'!R197/3)</f>
        <v>-0.76635495661281694</v>
      </c>
      <c r="AT197" s="11">
        <f>IF(('OddsRatio_working_3-way'!X197=0),IF(Q197&gt;0,-Q197^(1/3),(-Q197)^(1/3)),'OddsRatio_working_3-way'!AN197-'OddsRatio_working_3-way'!R197/3)</f>
        <v>-0.31605721126321384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7.97</v>
      </c>
      <c r="B198" s="4">
        <f>IF('True_Odds_Calculator_3-way'!B199="","",'True_Odds_Calculator_3-way'!B199)</f>
        <v>4.75</v>
      </c>
      <c r="C198" s="4">
        <f>IF('True_Odds_Calculator_3-way'!C199="","",'True_Odds_Calculator_3-way'!C199)</f>
        <v>1.4</v>
      </c>
      <c r="D198" s="9">
        <f t="shared" si="52"/>
        <v>0.11431216507521286</v>
      </c>
      <c r="E198" s="9">
        <f t="shared" si="53"/>
        <v>0.19347724910601008</v>
      </c>
      <c r="F198" s="9">
        <f t="shared" si="54"/>
        <v>0.69221058581877726</v>
      </c>
      <c r="G198" s="9">
        <f t="shared" si="55"/>
        <v>1.111617694408545</v>
      </c>
      <c r="H198" s="9">
        <f t="shared" si="56"/>
        <v>8.7479753300275593</v>
      </c>
      <c r="I198" s="9">
        <f t="shared" si="57"/>
        <v>5.1685663540320439</v>
      </c>
      <c r="J198" s="9">
        <f t="shared" si="58"/>
        <v>1.4446470777634177</v>
      </c>
      <c r="K198" s="11">
        <f t="shared" si="59"/>
        <v>0.12547051442910917</v>
      </c>
      <c r="L198" s="11">
        <f t="shared" si="60"/>
        <v>0.21052631578947367</v>
      </c>
      <c r="M198" s="11">
        <f t="shared" si="61"/>
        <v>0.7142857142857143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-0.19726228997839645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0.20980934142130733</v>
      </c>
      <c r="Q198" s="11">
        <f>2*'OddsRatio_working_3-way'!K198*'OddsRatio_working_3-way'!L198*'OddsRatio_working_3-way'!M198</f>
        <v>3.7735493061386217E-2</v>
      </c>
      <c r="R198" s="11">
        <f t="shared" si="62"/>
        <v>0</v>
      </c>
      <c r="S198" s="11">
        <f t="shared" si="63"/>
        <v>-1.0636059301769487</v>
      </c>
      <c r="T198" s="11">
        <f t="shared" si="64"/>
        <v>-0.19129603060736489</v>
      </c>
      <c r="U198" s="11">
        <f>'OddsRatio_working_3-way'!S198-'OddsRatio_working_3-way'!R198^2/3</f>
        <v>-1.0636059301769487</v>
      </c>
      <c r="V198" s="11">
        <f>'OddsRatio_working_3-way'!S198*'OddsRatio_working_3-way'!R198/3-2*'OddsRatio_working_3-way'!R198^3/27-'OddsRatio_working_3-way'!T198</f>
        <v>0.19129603060736489</v>
      </c>
      <c r="W198" s="11">
        <f>'OddsRatio_working_3-way'!V198^2+4*'OddsRatio_working_3-way'!U198^3/27</f>
        <v>-0.14165949756520932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0.21110049081618876</v>
      </c>
      <c r="Y198" s="11">
        <f>IF('OddsRatio_working_3-way'!W198&gt;=0,IF('OddsRatio_working_3-way'!V198+SQRT('OddsRatio_working_3-way'!W198)&gt;0,0,PI()),ACOS('OddsRatio_working_3-way'!V198/(2*'OddsRatio_working_3-way'!X198)))</f>
        <v>1.1005651987256027</v>
      </c>
      <c r="Z198" s="11">
        <f>'OddsRatio_working_3-way'!X198^(1/3)*COS('OddsRatio_working_3-way'!Y198/3)</f>
        <v>0.55580884720427248</v>
      </c>
      <c r="AA198" s="11">
        <f>'OddsRatio_working_3-way'!X198^(1/3)*COS(('OddsRatio_working_3-way'!Y198+2*PI())/3)</f>
        <v>-0.46286084163441327</v>
      </c>
      <c r="AB198" s="11">
        <f>'OddsRatio_working_3-way'!X198^(1/3)*COS(('OddsRatio_working_3-way'!Y198+4*PI())/3)</f>
        <v>-9.2948005569859146E-2</v>
      </c>
      <c r="AC198" s="11">
        <f>'OddsRatio_working_3-way'!X198^(1/3)*SIN('OddsRatio_working_3-way'!Y198/3)</f>
        <v>0.21356927547856819</v>
      </c>
      <c r="AD198" s="11">
        <f>'OddsRatio_working_3-way'!X198^(1/3)*SIN(('OddsRatio_working_3-way'!Y198+2*PI())/3)</f>
        <v>0.3745599435877594</v>
      </c>
      <c r="AE198" s="11">
        <f>'OddsRatio_working_3-way'!X198^(1/3)*SIN(('OddsRatio_working_3-way'!Y198+4*PI())/3)</f>
        <v>-0.58812921906632754</v>
      </c>
      <c r="AF198" s="11">
        <f>-'OddsRatio_working_3-way'!U198/(3*'OddsRatio_working_3-way'!X198^(1/3))*COS(('OddsRatio_working_3-way'!Y198)/3)</f>
        <v>0.55580884720427248</v>
      </c>
      <c r="AG198" s="11">
        <f>-'OddsRatio_working_3-way'!U198/(3*'OddsRatio_working_3-way'!X198^(1/3))*COS(('OddsRatio_working_3-way'!Y198+2*PI())/3)</f>
        <v>-0.46286084163441327</v>
      </c>
      <c r="AH198" s="11">
        <f>-'OddsRatio_working_3-way'!U198/(3*'OddsRatio_working_3-way'!X198^(1/3))*COS(('OddsRatio_working_3-way'!Y198+4*PI())/3)</f>
        <v>-9.2948005569859146E-2</v>
      </c>
      <c r="AI198" s="11">
        <f>'OddsRatio_working_3-way'!U198/(3*'OddsRatio_working_3-way'!X198^(1/3))*SIN(('OddsRatio_working_3-way'!Y198)/3)</f>
        <v>-0.21356927547856819</v>
      </c>
      <c r="AJ198" s="11">
        <f>'OddsRatio_working_3-way'!U198/(3*'OddsRatio_working_3-way'!X198^(1/3))*SIN(('OddsRatio_working_3-way'!Y198+2*PI())/3)</f>
        <v>-0.3745599435877594</v>
      </c>
      <c r="AK198" s="11">
        <f>'OddsRatio_working_3-way'!U198/(3*'OddsRatio_working_3-way'!X198^(1/3))*SIN(('OddsRatio_working_3-way'!Y198+4*PI())/3)</f>
        <v>0.58812921906632754</v>
      </c>
      <c r="AL198" s="11">
        <f>'OddsRatio_working_3-way'!Z198+'OddsRatio_working_3-way'!AF198</f>
        <v>1.111617694408545</v>
      </c>
      <c r="AM198" s="11">
        <f>'OddsRatio_working_3-way'!AA198+'OddsRatio_working_3-way'!AG198</f>
        <v>-0.92572168326882653</v>
      </c>
      <c r="AN198" s="11">
        <f>'OddsRatio_working_3-way'!AB198+'OddsRatio_working_3-way'!AH198</f>
        <v>-0.18589601113971829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1.111617694408545</v>
      </c>
      <c r="AS198" s="11">
        <f>IF(('OddsRatio_working_3-way'!X198=0),IF(Q198&gt;0,-Q198^(1/3),(-Q198)^(1/3)),'OddsRatio_working_3-way'!AM198-'OddsRatio_working_3-way'!R198/3)</f>
        <v>-0.92572168326882653</v>
      </c>
      <c r="AT198" s="11">
        <f>IF(('OddsRatio_working_3-way'!X198=0),IF(Q198&gt;0,-Q198^(1/3),(-Q198)^(1/3)),'OddsRatio_working_3-way'!AN198-'OddsRatio_working_3-way'!R198/3)</f>
        <v>-0.18589601113971829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3.63</v>
      </c>
      <c r="B199" s="4">
        <f>IF('True_Odds_Calculator_3-way'!B200="","",'True_Odds_Calculator_3-way'!B200)</f>
        <v>4.0199999999999996</v>
      </c>
      <c r="C199" s="4">
        <f>IF('True_Odds_Calculator_3-way'!C200="","",'True_Odds_Calculator_3-way'!C200)</f>
        <v>1.92</v>
      </c>
      <c r="D199" s="9">
        <f t="shared" si="52"/>
        <v>0.26142751098540945</v>
      </c>
      <c r="E199" s="9">
        <f t="shared" si="53"/>
        <v>0.23562171294430287</v>
      </c>
      <c r="F199" s="9">
        <f t="shared" si="54"/>
        <v>0.5029507760702876</v>
      </c>
      <c r="G199" s="9">
        <f t="shared" si="55"/>
        <v>1.0742023300909898</v>
      </c>
      <c r="H199" s="9">
        <f t="shared" si="56"/>
        <v>3.8251521281393033</v>
      </c>
      <c r="I199" s="9">
        <f t="shared" si="57"/>
        <v>4.2440910368747877</v>
      </c>
      <c r="J199" s="9">
        <f t="shared" si="58"/>
        <v>1.9882661436837101</v>
      </c>
      <c r="K199" s="11">
        <f t="shared" si="59"/>
        <v>0.27548209366391185</v>
      </c>
      <c r="L199" s="11">
        <f t="shared" si="60"/>
        <v>0.24875621890547267</v>
      </c>
      <c r="M199" s="11">
        <f t="shared" si="61"/>
        <v>0.52083333333333337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-0.26080541964191872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0.2344938530488056</v>
      </c>
      <c r="Q199" s="11">
        <f>2*'OddsRatio_working_3-way'!K199*'OddsRatio_working_3-way'!L199*'OddsRatio_working_3-way'!M199</f>
        <v>7.1383212495831225E-2</v>
      </c>
      <c r="R199" s="11">
        <f t="shared" si="62"/>
        <v>0</v>
      </c>
      <c r="S199" s="11">
        <f t="shared" si="63"/>
        <v>-0.89911418777555141</v>
      </c>
      <c r="T199" s="11">
        <f t="shared" si="64"/>
        <v>-0.27370294909453619</v>
      </c>
      <c r="U199" s="11">
        <f>'OddsRatio_working_3-way'!S199-'OddsRatio_working_3-way'!R199^2/3</f>
        <v>-0.89911418777555141</v>
      </c>
      <c r="V199" s="11">
        <f>'OddsRatio_working_3-way'!S199*'OddsRatio_working_3-way'!R199/3-2*'OddsRatio_working_3-way'!R199^3/27-'OddsRatio_working_3-way'!T199</f>
        <v>0.27370294909453619</v>
      </c>
      <c r="W199" s="11">
        <f>'OddsRatio_working_3-way'!V199^2+4*'OddsRatio_working_3-way'!U199^3/27</f>
        <v>-3.2768117018498522E-2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0.16407423728418244</v>
      </c>
      <c r="Y199" s="11">
        <f>IF('OddsRatio_working_3-way'!W199&gt;=0,IF('OddsRatio_working_3-way'!V199+SQRT('OddsRatio_working_3-way'!W199)&gt;0,0,PI()),ACOS('OddsRatio_working_3-way'!V199/(2*'OddsRatio_working_3-way'!X199)))</f>
        <v>0.58432859116015323</v>
      </c>
      <c r="Z199" s="11">
        <f>'OddsRatio_working_3-way'!X199^(1/3)*COS('OddsRatio_working_3-way'!Y199/3)</f>
        <v>0.53710116504549488</v>
      </c>
      <c r="AA199" s="11">
        <f>'OddsRatio_working_3-way'!X199^(1/3)*COS(('OddsRatio_working_3-way'!Y199+2*PI())/3)</f>
        <v>-0.36031277966278347</v>
      </c>
      <c r="AB199" s="11">
        <f>'OddsRatio_working_3-way'!X199^(1/3)*COS(('OddsRatio_working_3-way'!Y199+4*PI())/3)</f>
        <v>-0.17678838538271158</v>
      </c>
      <c r="AC199" s="11">
        <f>'OddsRatio_working_3-way'!X199^(1/3)*SIN('OddsRatio_working_3-way'!Y199/3)</f>
        <v>0.10595785844046277</v>
      </c>
      <c r="AD199" s="11">
        <f>'OddsRatio_working_3-way'!X199^(1/3)*SIN(('OddsRatio_working_3-way'!Y199+2*PI())/3)</f>
        <v>0.41216432411138593</v>
      </c>
      <c r="AE199" s="11">
        <f>'OddsRatio_working_3-way'!X199^(1/3)*SIN(('OddsRatio_working_3-way'!Y199+4*PI())/3)</f>
        <v>-0.51812218255184839</v>
      </c>
      <c r="AF199" s="11">
        <f>-'OddsRatio_working_3-way'!U199/(3*'OddsRatio_working_3-way'!X199^(1/3))*COS(('OddsRatio_working_3-way'!Y199)/3)</f>
        <v>0.53710116504549488</v>
      </c>
      <c r="AG199" s="11">
        <f>-'OddsRatio_working_3-way'!U199/(3*'OddsRatio_working_3-way'!X199^(1/3))*COS(('OddsRatio_working_3-way'!Y199+2*PI())/3)</f>
        <v>-0.36031277966278347</v>
      </c>
      <c r="AH199" s="11">
        <f>-'OddsRatio_working_3-way'!U199/(3*'OddsRatio_working_3-way'!X199^(1/3))*COS(('OddsRatio_working_3-way'!Y199+4*PI())/3)</f>
        <v>-0.17678838538271158</v>
      </c>
      <c r="AI199" s="11">
        <f>'OddsRatio_working_3-way'!U199/(3*'OddsRatio_working_3-way'!X199^(1/3))*SIN(('OddsRatio_working_3-way'!Y199)/3)</f>
        <v>-0.10595785844046277</v>
      </c>
      <c r="AJ199" s="11">
        <f>'OddsRatio_working_3-way'!U199/(3*'OddsRatio_working_3-way'!X199^(1/3))*SIN(('OddsRatio_working_3-way'!Y199+2*PI())/3)</f>
        <v>-0.41216432411138593</v>
      </c>
      <c r="AK199" s="11">
        <f>'OddsRatio_working_3-way'!U199/(3*'OddsRatio_working_3-way'!X199^(1/3))*SIN(('OddsRatio_working_3-way'!Y199+4*PI())/3)</f>
        <v>0.51812218255184839</v>
      </c>
      <c r="AL199" s="11">
        <f>'OddsRatio_working_3-way'!Z199+'OddsRatio_working_3-way'!AF199</f>
        <v>1.0742023300909898</v>
      </c>
      <c r="AM199" s="11">
        <f>'OddsRatio_working_3-way'!AA199+'OddsRatio_working_3-way'!AG199</f>
        <v>-0.72062555932556693</v>
      </c>
      <c r="AN199" s="11">
        <f>'OddsRatio_working_3-way'!AB199+'OddsRatio_working_3-way'!AH199</f>
        <v>-0.35357677076542315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1.0742023300909898</v>
      </c>
      <c r="AS199" s="11">
        <f>IF(('OddsRatio_working_3-way'!X199=0),IF(Q199&gt;0,-Q199^(1/3),(-Q199)^(1/3)),'OddsRatio_working_3-way'!AM199-'OddsRatio_working_3-way'!R199/3)</f>
        <v>-0.72062555932556693</v>
      </c>
      <c r="AT199" s="11">
        <f>IF(('OddsRatio_working_3-way'!X199=0),IF(Q199&gt;0,-Q199^(1/3),(-Q199)^(1/3)),'OddsRatio_working_3-way'!AN199-'OddsRatio_working_3-way'!R199/3)</f>
        <v>-0.35357677076542315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2.63</v>
      </c>
      <c r="B200" s="4">
        <f>IF('True_Odds_Calculator_3-way'!B201="","",'True_Odds_Calculator_3-way'!B201)</f>
        <v>3.51</v>
      </c>
      <c r="C200" s="4">
        <f>IF('True_Odds_Calculator_3-way'!C201="","",'True_Odds_Calculator_3-way'!C201)</f>
        <v>2.64</v>
      </c>
      <c r="D200" s="9">
        <f t="shared" si="52"/>
        <v>0.36486004431528973</v>
      </c>
      <c r="E200" s="9">
        <f t="shared" si="53"/>
        <v>0.27169609369089714</v>
      </c>
      <c r="F200" s="9">
        <f t="shared" si="54"/>
        <v>0.3634438619938134</v>
      </c>
      <c r="G200" s="9">
        <f t="shared" si="55"/>
        <v>1.0679613199678835</v>
      </c>
      <c r="H200" s="9">
        <f t="shared" si="56"/>
        <v>2.7407769515476494</v>
      </c>
      <c r="I200" s="9">
        <f t="shared" si="57"/>
        <v>3.6805829131193866</v>
      </c>
      <c r="J200" s="9">
        <f t="shared" si="58"/>
        <v>2.7514565647473286</v>
      </c>
      <c r="K200" s="11">
        <f t="shared" si="59"/>
        <v>0.38022813688212931</v>
      </c>
      <c r="L200" s="11">
        <f t="shared" si="60"/>
        <v>0.28490028490028491</v>
      </c>
      <c r="M200" s="11">
        <f t="shared" si="61"/>
        <v>0.37878787878787878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-0.27532039382482987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0.23717070611874161</v>
      </c>
      <c r="Q200" s="11">
        <f>2*'OddsRatio_working_3-way'!K200*'OddsRatio_working_3-way'!L200*'OddsRatio_working_3-way'!M200</f>
        <v>8.2065988276381188E-2</v>
      </c>
      <c r="R200" s="11">
        <f t="shared" si="62"/>
        <v>0</v>
      </c>
      <c r="S200" s="11">
        <f t="shared" si="63"/>
        <v>-0.86143530024746129</v>
      </c>
      <c r="T200" s="11">
        <f t="shared" si="64"/>
        <v>-0.29807449835552297</v>
      </c>
      <c r="U200" s="11">
        <f>'OddsRatio_working_3-way'!S200-'OddsRatio_working_3-way'!R200^2/3</f>
        <v>-0.86143530024746129</v>
      </c>
      <c r="V200" s="11">
        <f>'OddsRatio_working_3-way'!S200*'OddsRatio_working_3-way'!R200/3-2*'OddsRatio_working_3-way'!R200^3/27-'OddsRatio_working_3-way'!T200</f>
        <v>0.29807449835552297</v>
      </c>
      <c r="W200" s="11">
        <f>'OddsRatio_working_3-way'!V200^2+4*'OddsRatio_working_3-way'!U200^3/27</f>
        <v>-5.8546989367485452E-3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0.15386934839876754</v>
      </c>
      <c r="Y200" s="11">
        <f>IF('OddsRatio_working_3-way'!W200&gt;=0,IF('OddsRatio_working_3-way'!V200+SQRT('OddsRatio_working_3-way'!W200)&gt;0,0,PI()),ACOS('OddsRatio_working_3-way'!V200/(2*'OddsRatio_working_3-way'!X200)))</f>
        <v>0.25127542045983309</v>
      </c>
      <c r="Z200" s="11">
        <f>'OddsRatio_working_3-way'!X200^(1/3)*COS('OddsRatio_working_3-way'!Y200/3)</f>
        <v>0.53398065998394173</v>
      </c>
      <c r="AA200" s="11">
        <f>'OddsRatio_working_3-way'!X200^(1/3)*COS(('OddsRatio_working_3-way'!Y200+2*PI())/3)</f>
        <v>-0.30581449945122424</v>
      </c>
      <c r="AB200" s="11">
        <f>'OddsRatio_working_3-way'!X200^(1/3)*COS(('OddsRatio_working_3-way'!Y200+4*PI())/3)</f>
        <v>-0.2281661605327176</v>
      </c>
      <c r="AC200" s="11">
        <f>'OddsRatio_working_3-way'!X200^(1/3)*SIN('OddsRatio_working_3-way'!Y200/3)</f>
        <v>4.4830289376727187E-2</v>
      </c>
      <c r="AD200" s="11">
        <f>'OddsRatio_working_3-way'!X200^(1/3)*SIN(('OddsRatio_working_3-way'!Y200+2*PI())/3)</f>
        <v>0.44002567198731063</v>
      </c>
      <c r="AE200" s="11">
        <f>'OddsRatio_working_3-way'!X200^(1/3)*SIN(('OddsRatio_working_3-way'!Y200+4*PI())/3)</f>
        <v>-0.48485596136403775</v>
      </c>
      <c r="AF200" s="11">
        <f>-'OddsRatio_working_3-way'!U200/(3*'OddsRatio_working_3-way'!X200^(1/3))*COS(('OddsRatio_working_3-way'!Y200)/3)</f>
        <v>0.53398065998394173</v>
      </c>
      <c r="AG200" s="11">
        <f>-'OddsRatio_working_3-way'!U200/(3*'OddsRatio_working_3-way'!X200^(1/3))*COS(('OddsRatio_working_3-way'!Y200+2*PI())/3)</f>
        <v>-0.30581449945122424</v>
      </c>
      <c r="AH200" s="11">
        <f>-'OddsRatio_working_3-way'!U200/(3*'OddsRatio_working_3-way'!X200^(1/3))*COS(('OddsRatio_working_3-way'!Y200+4*PI())/3)</f>
        <v>-0.2281661605327176</v>
      </c>
      <c r="AI200" s="11">
        <f>'OddsRatio_working_3-way'!U200/(3*'OddsRatio_working_3-way'!X200^(1/3))*SIN(('OddsRatio_working_3-way'!Y200)/3)</f>
        <v>-4.4830289376727187E-2</v>
      </c>
      <c r="AJ200" s="11">
        <f>'OddsRatio_working_3-way'!U200/(3*'OddsRatio_working_3-way'!X200^(1/3))*SIN(('OddsRatio_working_3-way'!Y200+2*PI())/3)</f>
        <v>-0.44002567198731063</v>
      </c>
      <c r="AK200" s="11">
        <f>'OddsRatio_working_3-way'!U200/(3*'OddsRatio_working_3-way'!X200^(1/3))*SIN(('OddsRatio_working_3-way'!Y200+4*PI())/3)</f>
        <v>0.48485596136403775</v>
      </c>
      <c r="AL200" s="11">
        <f>'OddsRatio_working_3-way'!Z200+'OddsRatio_working_3-way'!AF200</f>
        <v>1.0679613199678835</v>
      </c>
      <c r="AM200" s="11">
        <f>'OddsRatio_working_3-way'!AA200+'OddsRatio_working_3-way'!AG200</f>
        <v>-0.61162899890244848</v>
      </c>
      <c r="AN200" s="11">
        <f>'OddsRatio_working_3-way'!AB200+'OddsRatio_working_3-way'!AH200</f>
        <v>-0.4563323210654352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1.0679613199678835</v>
      </c>
      <c r="AS200" s="11">
        <f>IF(('OddsRatio_working_3-way'!X200=0),IF(Q200&gt;0,-Q200^(1/3),(-Q200)^(1/3)),'OddsRatio_working_3-way'!AM200-'OddsRatio_working_3-way'!R200/3)</f>
        <v>-0.61162899890244848</v>
      </c>
      <c r="AT200" s="11">
        <f>IF(('OddsRatio_working_3-way'!X200=0),IF(Q200&gt;0,-Q200^(1/3),(-Q200)^(1/3)),'OddsRatio_working_3-way'!AN200-'OddsRatio_working_3-way'!R200/3)</f>
        <v>-0.4563323210654352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3.23</v>
      </c>
      <c r="B201" s="4">
        <f>IF('True_Odds_Calculator_3-way'!B202="","",'True_Odds_Calculator_3-way'!B202)</f>
        <v>3.47</v>
      </c>
      <c r="C201" s="4">
        <f>IF('True_Odds_Calculator_3-way'!C202="","",'True_Odds_Calculator_3-way'!C202)</f>
        <v>2.2400000000000002</v>
      </c>
      <c r="D201" s="9">
        <f t="shared" si="52"/>
        <v>0.29545058317204836</v>
      </c>
      <c r="E201" s="9">
        <f t="shared" si="53"/>
        <v>0.27462674999990933</v>
      </c>
      <c r="F201" s="9">
        <f t="shared" si="54"/>
        <v>0.42992266682804237</v>
      </c>
      <c r="G201" s="9">
        <f t="shared" si="55"/>
        <v>1.0693546079066782</v>
      </c>
      <c r="H201" s="9">
        <f t="shared" si="56"/>
        <v>3.3846607756318918</v>
      </c>
      <c r="I201" s="9">
        <f t="shared" si="57"/>
        <v>3.6413058815294947</v>
      </c>
      <c r="J201" s="9">
        <f t="shared" si="58"/>
        <v>2.3259997138042814</v>
      </c>
      <c r="K201" s="11">
        <f t="shared" si="59"/>
        <v>0.30959752321981426</v>
      </c>
      <c r="L201" s="11">
        <f t="shared" si="60"/>
        <v>0.28818443804034583</v>
      </c>
      <c r="M201" s="11">
        <f t="shared" si="61"/>
        <v>0.4464285714285714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-0.27204671493957822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0.23659547240707293</v>
      </c>
      <c r="Q201" s="11">
        <f>2*'OddsRatio_working_3-way'!K201*'OddsRatio_working_3-way'!L201*'OddsRatio_working_3-way'!M201</f>
        <v>7.9661775221236686E-2</v>
      </c>
      <c r="R201" s="11">
        <f t="shared" si="62"/>
        <v>0</v>
      </c>
      <c r="S201" s="11">
        <f t="shared" si="63"/>
        <v>-0.86968693027453381</v>
      </c>
      <c r="T201" s="11">
        <f t="shared" si="64"/>
        <v>-0.29282388224731781</v>
      </c>
      <c r="U201" s="11">
        <f>'OddsRatio_working_3-way'!S201-'OddsRatio_working_3-way'!R201^2/3</f>
        <v>-0.86968693027453381</v>
      </c>
      <c r="V201" s="11">
        <f>'OddsRatio_working_3-way'!S201*'OddsRatio_working_3-way'!R201/3-2*'OddsRatio_working_3-way'!R201^3/27-'OddsRatio_working_3-way'!T201</f>
        <v>0.29282388224731781</v>
      </c>
      <c r="W201" s="11">
        <f>'OddsRatio_working_3-way'!V201^2+4*'OddsRatio_working_3-way'!U201^3/27</f>
        <v>-1.170489522364207E-2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0.15608549038750616</v>
      </c>
      <c r="Y201" s="11">
        <f>IF('OddsRatio_working_3-way'!W201&gt;=0,IF('OddsRatio_working_3-way'!V201+SQRT('OddsRatio_working_3-way'!W201)&gt;0,0,PI()),ACOS('OddsRatio_working_3-way'!V201/(2*'OddsRatio_working_3-way'!X201)))</f>
        <v>0.35391222937733269</v>
      </c>
      <c r="Z201" s="11">
        <f>'OddsRatio_working_3-way'!X201^(1/3)*COS('OddsRatio_working_3-way'!Y201/3)</f>
        <v>0.53467730395333912</v>
      </c>
      <c r="AA201" s="11">
        <f>'OddsRatio_working_3-way'!X201^(1/3)*COS(('OddsRatio_working_3-way'!Y201+2*PI())/3)</f>
        <v>-0.32221914073656421</v>
      </c>
      <c r="AB201" s="11">
        <f>'OddsRatio_working_3-way'!X201^(1/3)*COS(('OddsRatio_working_3-way'!Y201+4*PI())/3)</f>
        <v>-0.21245816321677502</v>
      </c>
      <c r="AC201" s="11">
        <f>'OddsRatio_working_3-way'!X201^(1/3)*SIN('OddsRatio_working_3-way'!Y201/3)</f>
        <v>6.3370529917566976E-2</v>
      </c>
      <c r="AD201" s="11">
        <f>'OddsRatio_working_3-way'!X201^(1/3)*SIN(('OddsRatio_working_3-way'!Y201+2*PI())/3)</f>
        <v>0.43135886309178212</v>
      </c>
      <c r="AE201" s="11">
        <f>'OddsRatio_working_3-way'!X201^(1/3)*SIN(('OddsRatio_working_3-way'!Y201+4*PI())/3)</f>
        <v>-0.49472939300934893</v>
      </c>
      <c r="AF201" s="11">
        <f>-'OddsRatio_working_3-way'!U201/(3*'OddsRatio_working_3-way'!X201^(1/3))*COS(('OddsRatio_working_3-way'!Y201)/3)</f>
        <v>0.53467730395333912</v>
      </c>
      <c r="AG201" s="11">
        <f>-'OddsRatio_working_3-way'!U201/(3*'OddsRatio_working_3-way'!X201^(1/3))*COS(('OddsRatio_working_3-way'!Y201+2*PI())/3)</f>
        <v>-0.32221914073656421</v>
      </c>
      <c r="AH201" s="11">
        <f>-'OddsRatio_working_3-way'!U201/(3*'OddsRatio_working_3-way'!X201^(1/3))*COS(('OddsRatio_working_3-way'!Y201+4*PI())/3)</f>
        <v>-0.21245816321677502</v>
      </c>
      <c r="AI201" s="11">
        <f>'OddsRatio_working_3-way'!U201/(3*'OddsRatio_working_3-way'!X201^(1/3))*SIN(('OddsRatio_working_3-way'!Y201)/3)</f>
        <v>-6.3370529917566976E-2</v>
      </c>
      <c r="AJ201" s="11">
        <f>'OddsRatio_working_3-way'!U201/(3*'OddsRatio_working_3-way'!X201^(1/3))*SIN(('OddsRatio_working_3-way'!Y201+2*PI())/3)</f>
        <v>-0.43135886309178212</v>
      </c>
      <c r="AK201" s="11">
        <f>'OddsRatio_working_3-way'!U201/(3*'OddsRatio_working_3-way'!X201^(1/3))*SIN(('OddsRatio_working_3-way'!Y201+4*PI())/3)</f>
        <v>0.49472939300934893</v>
      </c>
      <c r="AL201" s="11">
        <f>'OddsRatio_working_3-way'!Z201+'OddsRatio_working_3-way'!AF201</f>
        <v>1.0693546079066782</v>
      </c>
      <c r="AM201" s="11">
        <f>'OddsRatio_working_3-way'!AA201+'OddsRatio_working_3-way'!AG201</f>
        <v>-0.64443828147312843</v>
      </c>
      <c r="AN201" s="11">
        <f>'OddsRatio_working_3-way'!AB201+'OddsRatio_working_3-way'!AH201</f>
        <v>-0.42491632643355004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1.0693546079066782</v>
      </c>
      <c r="AS201" s="11">
        <f>IF(('OddsRatio_working_3-way'!X201=0),IF(Q201&gt;0,-Q201^(1/3),(-Q201)^(1/3)),'OddsRatio_working_3-way'!AM201-'OddsRatio_working_3-way'!R201/3)</f>
        <v>-0.64443828147312843</v>
      </c>
      <c r="AT201" s="11">
        <f>IF(('OddsRatio_working_3-way'!X201=0),IF(Q201&gt;0,-Q201^(1/3),(-Q201)^(1/3)),'OddsRatio_working_3-way'!AN201-'OddsRatio_working_3-way'!R201/3)</f>
        <v>-0.42491632643355004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2.57</v>
      </c>
      <c r="B202" s="4">
        <f>IF('True_Odds_Calculator_3-way'!B203="","",'True_Odds_Calculator_3-way'!B203)</f>
        <v>2.96</v>
      </c>
      <c r="C202" s="4">
        <f>IF('True_Odds_Calculator_3-way'!C203="","",'True_Odds_Calculator_3-way'!C203)</f>
        <v>3.27</v>
      </c>
      <c r="D202" s="9">
        <f t="shared" si="52"/>
        <v>0.37752428150215811</v>
      </c>
      <c r="E202" s="9">
        <f t="shared" si="53"/>
        <v>0.32696623588620738</v>
      </c>
      <c r="F202" s="9">
        <f t="shared" si="54"/>
        <v>0.29550948261163446</v>
      </c>
      <c r="G202" s="9">
        <f t="shared" si="55"/>
        <v>1.0502141684346635</v>
      </c>
      <c r="H202" s="9">
        <f t="shared" si="56"/>
        <v>2.6488362444424216</v>
      </c>
      <c r="I202" s="9">
        <f t="shared" si="57"/>
        <v>3.0584197701319398</v>
      </c>
      <c r="J202" s="9">
        <f t="shared" si="58"/>
        <v>3.3839861623466874</v>
      </c>
      <c r="K202" s="11">
        <f t="shared" si="59"/>
        <v>0.38910505836575876</v>
      </c>
      <c r="L202" s="11">
        <f t="shared" si="60"/>
        <v>0.33783783783783783</v>
      </c>
      <c r="M202" s="11">
        <f t="shared" si="61"/>
        <v>0.3058103975535168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-0.28080768806503287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0.23316073007287802</v>
      </c>
      <c r="Q202" s="11">
        <f>2*'OddsRatio_working_3-way'!K202*'OddsRatio_working_3-way'!L202*'OddsRatio_working_3-way'!M202</f>
        <v>8.0400251749268278E-2</v>
      </c>
      <c r="R202" s="11">
        <f t="shared" si="62"/>
        <v>0</v>
      </c>
      <c r="S202" s="11">
        <f t="shared" si="63"/>
        <v>-0.83032174681371196</v>
      </c>
      <c r="T202" s="11">
        <f t="shared" si="64"/>
        <v>-0.28631784372886615</v>
      </c>
      <c r="U202" s="11">
        <f>'OddsRatio_working_3-way'!S202-'OddsRatio_working_3-way'!R202^2/3</f>
        <v>-0.83032174681371196</v>
      </c>
      <c r="V202" s="11">
        <f>'OddsRatio_working_3-way'!S202*'OddsRatio_working_3-way'!R202/3-2*'OddsRatio_working_3-way'!R202^3/27-'OddsRatio_working_3-way'!T202</f>
        <v>0.28631784372886615</v>
      </c>
      <c r="W202" s="11">
        <f>'OddsRatio_working_3-way'!V202^2+4*'OddsRatio_working_3-way'!U202^3/27</f>
        <v>-2.8298274647527571E-3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0.14560883824677348</v>
      </c>
      <c r="Y202" s="11">
        <f>IF('OddsRatio_working_3-way'!W202&gt;=0,IF('OddsRatio_working_3-way'!V202+SQRT('OddsRatio_working_3-way'!W202)&gt;0,0,PI()),ACOS('OddsRatio_working_3-way'!V202/(2*'OddsRatio_working_3-way'!X202)))</f>
        <v>0.18369933168522534</v>
      </c>
      <c r="Z202" s="11">
        <f>'OddsRatio_working_3-way'!X202^(1/3)*COS('OddsRatio_working_3-way'!Y202/3)</f>
        <v>0.52510708421733177</v>
      </c>
      <c r="AA202" s="11">
        <f>'OddsRatio_working_3-way'!X202^(1/3)*COS(('OddsRatio_working_3-way'!Y202+2*PI())/3)</f>
        <v>-0.29043452634536487</v>
      </c>
      <c r="AB202" s="11">
        <f>'OddsRatio_working_3-way'!X202^(1/3)*COS(('OddsRatio_working_3-way'!Y202+4*PI())/3)</f>
        <v>-0.23467255787196681</v>
      </c>
      <c r="AC202" s="11">
        <f>'OddsRatio_working_3-way'!X202^(1/3)*SIN('OddsRatio_working_3-way'!Y202/3)</f>
        <v>3.2194187508659718E-2</v>
      </c>
      <c r="AD202" s="11">
        <f>'OddsRatio_working_3-way'!X202^(1/3)*SIN(('OddsRatio_working_3-way'!Y202+2*PI())/3)</f>
        <v>0.43865898088505412</v>
      </c>
      <c r="AE202" s="11">
        <f>'OddsRatio_working_3-way'!X202^(1/3)*SIN(('OddsRatio_working_3-way'!Y202+4*PI())/3)</f>
        <v>-0.47085316839371388</v>
      </c>
      <c r="AF202" s="11">
        <f>-'OddsRatio_working_3-way'!U202/(3*'OddsRatio_working_3-way'!X202^(1/3))*COS(('OddsRatio_working_3-way'!Y202)/3)</f>
        <v>0.52510708421733165</v>
      </c>
      <c r="AG202" s="11">
        <f>-'OddsRatio_working_3-way'!U202/(3*'OddsRatio_working_3-way'!X202^(1/3))*COS(('OddsRatio_working_3-way'!Y202+2*PI())/3)</f>
        <v>-0.29043452634536482</v>
      </c>
      <c r="AH202" s="11">
        <f>-'OddsRatio_working_3-way'!U202/(3*'OddsRatio_working_3-way'!X202^(1/3))*COS(('OddsRatio_working_3-way'!Y202+4*PI())/3)</f>
        <v>-0.23467255787196675</v>
      </c>
      <c r="AI202" s="11">
        <f>'OddsRatio_working_3-way'!U202/(3*'OddsRatio_working_3-way'!X202^(1/3))*SIN(('OddsRatio_working_3-way'!Y202)/3)</f>
        <v>-3.2194187508659711E-2</v>
      </c>
      <c r="AJ202" s="11">
        <f>'OddsRatio_working_3-way'!U202/(3*'OddsRatio_working_3-way'!X202^(1/3))*SIN(('OddsRatio_working_3-way'!Y202+2*PI())/3)</f>
        <v>-0.43865898088505401</v>
      </c>
      <c r="AK202" s="11">
        <f>'OddsRatio_working_3-way'!U202/(3*'OddsRatio_working_3-way'!X202^(1/3))*SIN(('OddsRatio_working_3-way'!Y202+4*PI())/3)</f>
        <v>0.47085316839371377</v>
      </c>
      <c r="AL202" s="11">
        <f>'OddsRatio_working_3-way'!Z202+'OddsRatio_working_3-way'!AF202</f>
        <v>1.0502141684346635</v>
      </c>
      <c r="AM202" s="11">
        <f>'OddsRatio_working_3-way'!AA202+'OddsRatio_working_3-way'!AG202</f>
        <v>-0.58086905269072964</v>
      </c>
      <c r="AN202" s="11">
        <f>'OddsRatio_working_3-way'!AB202+'OddsRatio_working_3-way'!AH202</f>
        <v>-0.46934511574393356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1.0502141684346635</v>
      </c>
      <c r="AS202" s="11">
        <f>IF(('OddsRatio_working_3-way'!X202=0),IF(Q202&gt;0,-Q202^(1/3),(-Q202)^(1/3)),'OddsRatio_working_3-way'!AM202-'OddsRatio_working_3-way'!R202/3)</f>
        <v>-0.58086905269072964</v>
      </c>
      <c r="AT202" s="11">
        <f>IF(('OddsRatio_working_3-way'!X202=0),IF(Q202&gt;0,-Q202^(1/3),(-Q202)^(1/3)),'OddsRatio_working_3-way'!AN202-'OddsRatio_working_3-way'!R202/3)</f>
        <v>-0.46934511574393356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3.95</v>
      </c>
      <c r="B203" s="4">
        <f>IF('True_Odds_Calculator_3-way'!B204="","",'True_Odds_Calculator_3-way'!B204)</f>
        <v>3.18</v>
      </c>
      <c r="C203" s="4">
        <f>IF('True_Odds_Calculator_3-way'!C204="","",'True_Odds_Calculator_3-way'!C204)</f>
        <v>2.17</v>
      </c>
      <c r="D203" s="9">
        <f t="shared" si="52"/>
        <v>0.24496133317258648</v>
      </c>
      <c r="E203" s="9">
        <f t="shared" si="53"/>
        <v>0.30508729291476588</v>
      </c>
      <c r="F203" s="9">
        <f t="shared" si="54"/>
        <v>0.44995137391264745</v>
      </c>
      <c r="G203" s="9">
        <f t="shared" si="55"/>
        <v>1.044839638460934</v>
      </c>
      <c r="H203" s="9">
        <f t="shared" si="56"/>
        <v>4.082276933459756</v>
      </c>
      <c r="I203" s="9">
        <f t="shared" si="57"/>
        <v>3.2777504118448362</v>
      </c>
      <c r="J203" s="9">
        <f t="shared" si="58"/>
        <v>2.2224623769992928</v>
      </c>
      <c r="K203" s="11">
        <f t="shared" si="59"/>
        <v>0.25316455696202528</v>
      </c>
      <c r="L203" s="11">
        <f t="shared" si="60"/>
        <v>0.31446540880503143</v>
      </c>
      <c r="M203" s="11">
        <f t="shared" si="61"/>
        <v>0.46082949308755761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-0.27604534113159118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0.2311301493871199</v>
      </c>
      <c r="Q203" s="11">
        <f>2*'OddsRatio_working_3-way'!K203*'OddsRatio_working_3-way'!L203*'OddsRatio_working_3-way'!M203</f>
        <v>7.337465059908567E-2</v>
      </c>
      <c r="R203" s="11">
        <f t="shared" si="62"/>
        <v>0</v>
      </c>
      <c r="S203" s="11">
        <f t="shared" si="63"/>
        <v>-0.83729052785187141</v>
      </c>
      <c r="T203" s="11">
        <f t="shared" si="64"/>
        <v>-0.26580651677837186</v>
      </c>
      <c r="U203" s="11">
        <f>'OddsRatio_working_3-way'!S203-'OddsRatio_working_3-way'!R203^2/3</f>
        <v>-0.83729052785187141</v>
      </c>
      <c r="V203" s="11">
        <f>'OddsRatio_working_3-way'!S203*'OddsRatio_working_3-way'!R203/3-2*'OddsRatio_working_3-way'!R203^3/27-'OddsRatio_working_3-way'!T203</f>
        <v>0.26580651677837186</v>
      </c>
      <c r="W203" s="11">
        <f>'OddsRatio_working_3-way'!V203^2+4*'OddsRatio_working_3-way'!U203^3/27</f>
        <v>-1.6307942955045132E-2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0.14744579285019971</v>
      </c>
      <c r="Y203" s="11">
        <f>IF('OddsRatio_working_3-way'!W203&gt;=0,IF('OddsRatio_working_3-way'!V203+SQRT('OddsRatio_working_3-way'!W203)&gt;0,0,PI()),ACOS('OddsRatio_working_3-way'!V203/(2*'OddsRatio_working_3-way'!X203)))</f>
        <v>0.44787285559895795</v>
      </c>
      <c r="Z203" s="11">
        <f>'OddsRatio_working_3-way'!X203^(1/3)*COS('OddsRatio_working_3-way'!Y203/3)</f>
        <v>0.52241981923046699</v>
      </c>
      <c r="AA203" s="11">
        <f>'OddsRatio_working_3-way'!X203^(1/3)*COS(('OddsRatio_working_3-way'!Y203+2*PI())/3)</f>
        <v>-0.32925975398957857</v>
      </c>
      <c r="AB203" s="11">
        <f>'OddsRatio_working_3-way'!X203^(1/3)*COS(('OddsRatio_working_3-way'!Y203+4*PI())/3)</f>
        <v>-0.19316006524088855</v>
      </c>
      <c r="AC203" s="11">
        <f>'OddsRatio_working_3-way'!X203^(1/3)*SIN('OddsRatio_working_3-way'!Y203/3)</f>
        <v>7.857719193568044E-2</v>
      </c>
      <c r="AD203" s="11">
        <f>'OddsRatio_working_3-way'!X203^(1/3)*SIN(('OddsRatio_working_3-way'!Y203+2*PI())/3)</f>
        <v>0.41314023892621837</v>
      </c>
      <c r="AE203" s="11">
        <f>'OddsRatio_working_3-way'!X203^(1/3)*SIN(('OddsRatio_working_3-way'!Y203+4*PI())/3)</f>
        <v>-0.49171743086189879</v>
      </c>
      <c r="AF203" s="11">
        <f>-'OddsRatio_working_3-way'!U203/(3*'OddsRatio_working_3-way'!X203^(1/3))*COS(('OddsRatio_working_3-way'!Y203)/3)</f>
        <v>0.52241981923046688</v>
      </c>
      <c r="AG203" s="11">
        <f>-'OddsRatio_working_3-way'!U203/(3*'OddsRatio_working_3-way'!X203^(1/3))*COS(('OddsRatio_working_3-way'!Y203+2*PI())/3)</f>
        <v>-0.32925975398957852</v>
      </c>
      <c r="AH203" s="11">
        <f>-'OddsRatio_working_3-way'!U203/(3*'OddsRatio_working_3-way'!X203^(1/3))*COS(('OddsRatio_working_3-way'!Y203+4*PI())/3)</f>
        <v>-0.1931600652408885</v>
      </c>
      <c r="AI203" s="11">
        <f>'OddsRatio_working_3-way'!U203/(3*'OddsRatio_working_3-way'!X203^(1/3))*SIN(('OddsRatio_working_3-way'!Y203)/3)</f>
        <v>-7.8577191935680427E-2</v>
      </c>
      <c r="AJ203" s="11">
        <f>'OddsRatio_working_3-way'!U203/(3*'OddsRatio_working_3-way'!X203^(1/3))*SIN(('OddsRatio_working_3-way'!Y203+2*PI())/3)</f>
        <v>-0.41314023892621826</v>
      </c>
      <c r="AK203" s="11">
        <f>'OddsRatio_working_3-way'!U203/(3*'OddsRatio_working_3-way'!X203^(1/3))*SIN(('OddsRatio_working_3-way'!Y203+4*PI())/3)</f>
        <v>0.49171743086189873</v>
      </c>
      <c r="AL203" s="11">
        <f>'OddsRatio_working_3-way'!Z203+'OddsRatio_working_3-way'!AF203</f>
        <v>1.044839638460934</v>
      </c>
      <c r="AM203" s="11">
        <f>'OddsRatio_working_3-way'!AA203+'OddsRatio_working_3-way'!AG203</f>
        <v>-0.65851950797915704</v>
      </c>
      <c r="AN203" s="11">
        <f>'OddsRatio_working_3-way'!AB203+'OddsRatio_working_3-way'!AH203</f>
        <v>-0.38632013048177705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1.044839638460934</v>
      </c>
      <c r="AS203" s="11">
        <f>IF(('OddsRatio_working_3-way'!X203=0),IF(Q203&gt;0,-Q203^(1/3),(-Q203)^(1/3)),'OddsRatio_working_3-way'!AM203-'OddsRatio_working_3-way'!R203/3)</f>
        <v>-0.65851950797915704</v>
      </c>
      <c r="AT203" s="11">
        <f>IF(('OddsRatio_working_3-way'!X203=0),IF(Q203&gt;0,-Q203^(1/3),(-Q203)^(1/3)),'OddsRatio_working_3-way'!AN203-'OddsRatio_working_3-way'!R203/3)</f>
        <v>-0.38632013048177705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2.21</v>
      </c>
      <c r="B204" s="4">
        <f>IF('True_Odds_Calculator_3-way'!B205="","",'True_Odds_Calculator_3-way'!B205)</f>
        <v>3.11</v>
      </c>
      <c r="C204" s="4">
        <f>IF('True_Odds_Calculator_3-way'!C205="","",'True_Odds_Calculator_3-way'!C205)</f>
        <v>3.95</v>
      </c>
      <c r="D204" s="9">
        <f t="shared" si="52"/>
        <v>0.44215824688813721</v>
      </c>
      <c r="E204" s="9">
        <f t="shared" si="53"/>
        <v>0.31249619502979936</v>
      </c>
      <c r="F204" s="9">
        <f t="shared" si="54"/>
        <v>0.24534555808206329</v>
      </c>
      <c r="G204" s="9">
        <f t="shared" si="55"/>
        <v>1.0426724944878052</v>
      </c>
      <c r="H204" s="9">
        <f t="shared" si="56"/>
        <v>2.2616337183302444</v>
      </c>
      <c r="I204" s="9">
        <f t="shared" si="57"/>
        <v>3.200038963369269</v>
      </c>
      <c r="J204" s="9">
        <f t="shared" si="58"/>
        <v>4.0758838587390258</v>
      </c>
      <c r="K204" s="11">
        <f t="shared" si="59"/>
        <v>0.45248868778280543</v>
      </c>
      <c r="L204" s="11">
        <f t="shared" si="60"/>
        <v>0.32154340836012862</v>
      </c>
      <c r="M204" s="11">
        <f t="shared" si="61"/>
        <v>0.25316455696202528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-0.27742147933541672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0.23094990210413041</v>
      </c>
      <c r="Q204" s="11">
        <f>2*'OddsRatio_working_3-way'!K204*'OddsRatio_working_3-way'!L204*'OddsRatio_working_3-way'!M204</f>
        <v>7.3668230336245727E-2</v>
      </c>
      <c r="R204" s="11">
        <f t="shared" si="62"/>
        <v>0</v>
      </c>
      <c r="S204" s="11">
        <f t="shared" si="63"/>
        <v>-0.83248745791921974</v>
      </c>
      <c r="T204" s="11">
        <f t="shared" si="64"/>
        <v>-0.2655462385707239</v>
      </c>
      <c r="U204" s="11">
        <f>'OddsRatio_working_3-way'!S204-'OddsRatio_working_3-way'!R204^2/3</f>
        <v>-0.83248745791921974</v>
      </c>
      <c r="V204" s="11">
        <f>'OddsRatio_working_3-way'!S204*'OddsRatio_working_3-way'!R204/3-2*'OddsRatio_working_3-way'!R204^3/27-'OddsRatio_working_3-way'!T204</f>
        <v>0.2655462385707239</v>
      </c>
      <c r="W204" s="11">
        <f>'OddsRatio_working_3-way'!V204^2+4*'OddsRatio_working_3-way'!U204^3/27</f>
        <v>-1.4958269464709961E-2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0.14617889235776294</v>
      </c>
      <c r="Y204" s="11">
        <f>IF('OddsRatio_working_3-way'!W204&gt;=0,IF('OddsRatio_working_3-way'!V204+SQRT('OddsRatio_working_3-way'!W204)&gt;0,0,PI()),ACOS('OddsRatio_working_3-way'!V204/(2*'OddsRatio_working_3-way'!X204)))</f>
        <v>0.43161335739802387</v>
      </c>
      <c r="Z204" s="11">
        <f>'OddsRatio_working_3-way'!X204^(1/3)*COS('OddsRatio_working_3-way'!Y204/3)</f>
        <v>0.5213362472439026</v>
      </c>
      <c r="AA204" s="11">
        <f>'OddsRatio_working_3-way'!X204^(1/3)*COS(('OddsRatio_working_3-way'!Y204+2*PI())/3)</f>
        <v>-0.32607647524495342</v>
      </c>
      <c r="AB204" s="11">
        <f>'OddsRatio_working_3-way'!X204^(1/3)*COS(('OddsRatio_working_3-way'!Y204+4*PI())/3)</f>
        <v>-0.19525977199894912</v>
      </c>
      <c r="AC204" s="11">
        <f>'OddsRatio_working_3-way'!X204^(1/3)*SIN('OddsRatio_working_3-way'!Y204/3)</f>
        <v>7.5527058833579963E-2</v>
      </c>
      <c r="AD204" s="11">
        <f>'OddsRatio_working_3-way'!X204^(1/3)*SIN(('OddsRatio_working_3-way'!Y204+2*PI())/3)</f>
        <v>0.41372690461007477</v>
      </c>
      <c r="AE204" s="11">
        <f>'OddsRatio_working_3-way'!X204^(1/3)*SIN(('OddsRatio_working_3-way'!Y204+4*PI())/3)</f>
        <v>-0.48925396344365468</v>
      </c>
      <c r="AF204" s="11">
        <f>-'OddsRatio_working_3-way'!U204/(3*'OddsRatio_working_3-way'!X204^(1/3))*COS(('OddsRatio_working_3-way'!Y204)/3)</f>
        <v>0.5213362472439026</v>
      </c>
      <c r="AG204" s="11">
        <f>-'OddsRatio_working_3-way'!U204/(3*'OddsRatio_working_3-way'!X204^(1/3))*COS(('OddsRatio_working_3-way'!Y204+2*PI())/3)</f>
        <v>-0.32607647524495342</v>
      </c>
      <c r="AH204" s="11">
        <f>-'OddsRatio_working_3-way'!U204/(3*'OddsRatio_working_3-way'!X204^(1/3))*COS(('OddsRatio_working_3-way'!Y204+4*PI())/3)</f>
        <v>-0.19525977199894912</v>
      </c>
      <c r="AI204" s="11">
        <f>'OddsRatio_working_3-way'!U204/(3*'OddsRatio_working_3-way'!X204^(1/3))*SIN(('OddsRatio_working_3-way'!Y204)/3)</f>
        <v>-7.5527058833579963E-2</v>
      </c>
      <c r="AJ204" s="11">
        <f>'OddsRatio_working_3-way'!U204/(3*'OddsRatio_working_3-way'!X204^(1/3))*SIN(('OddsRatio_working_3-way'!Y204+2*PI())/3)</f>
        <v>-0.41372690461007477</v>
      </c>
      <c r="AK204" s="11">
        <f>'OddsRatio_working_3-way'!U204/(3*'OddsRatio_working_3-way'!X204^(1/3))*SIN(('OddsRatio_working_3-way'!Y204+4*PI())/3)</f>
        <v>0.48925396344365468</v>
      </c>
      <c r="AL204" s="11">
        <f>'OddsRatio_working_3-way'!Z204+'OddsRatio_working_3-way'!AF204</f>
        <v>1.0426724944878052</v>
      </c>
      <c r="AM204" s="11">
        <f>'OddsRatio_working_3-way'!AA204+'OddsRatio_working_3-way'!AG204</f>
        <v>-0.65215295048990685</v>
      </c>
      <c r="AN204" s="11">
        <f>'OddsRatio_working_3-way'!AB204+'OddsRatio_working_3-way'!AH204</f>
        <v>-0.39051954399789823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1.0426724944878052</v>
      </c>
      <c r="AS204" s="11">
        <f>IF(('OddsRatio_working_3-way'!X204=0),IF(Q204&gt;0,-Q204^(1/3),(-Q204)^(1/3)),'OddsRatio_working_3-way'!AM204-'OddsRatio_working_3-way'!R204/3)</f>
        <v>-0.65215295048990685</v>
      </c>
      <c r="AT204" s="11">
        <f>IF(('OddsRatio_working_3-way'!X204=0),IF(Q204&gt;0,-Q204^(1/3),(-Q204)^(1/3)),'OddsRatio_working_3-way'!AN204-'OddsRatio_working_3-way'!R204/3)</f>
        <v>-0.39051954399789823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1.88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4.9800000000000004</v>
      </c>
      <c r="D205" s="9">
        <f t="shared" si="52"/>
        <v>0.51995752069386914</v>
      </c>
      <c r="E205" s="9">
        <f t="shared" si="53"/>
        <v>0.28682576718458186</v>
      </c>
      <c r="F205" s="9">
        <f t="shared" si="54"/>
        <v>0.19321671212154859</v>
      </c>
      <c r="G205" s="9">
        <f t="shared" si="55"/>
        <v>1.0491295840194246</v>
      </c>
      <c r="H205" s="9">
        <f t="shared" si="56"/>
        <v>1.9232340339370941</v>
      </c>
      <c r="I205" s="9">
        <f t="shared" si="57"/>
        <v>3.4864371141260366</v>
      </c>
      <c r="J205" s="9">
        <f t="shared" si="58"/>
        <v>5.1755357443973118</v>
      </c>
      <c r="K205" s="11">
        <f t="shared" si="59"/>
        <v>0.53191489361702127</v>
      </c>
      <c r="L205" s="11">
        <f t="shared" si="60"/>
        <v>0.29673590504451036</v>
      </c>
      <c r="M205" s="11">
        <f t="shared" si="61"/>
        <v>0.20080321285140559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-0.26308555137273615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0.22915070852258074</v>
      </c>
      <c r="Q205" s="11">
        <f>2*'OddsRatio_working_3-way'!K205*'OddsRatio_working_3-way'!L205*'OddsRatio_working_3-way'!M205</f>
        <v>6.338885436309287E-2</v>
      </c>
      <c r="R205" s="11">
        <f t="shared" si="62"/>
        <v>0</v>
      </c>
      <c r="S205" s="11">
        <f t="shared" si="63"/>
        <v>-0.87101213778906095</v>
      </c>
      <c r="T205" s="11">
        <f t="shared" si="64"/>
        <v>-0.24094388320582599</v>
      </c>
      <c r="U205" s="11">
        <f>'OddsRatio_working_3-way'!S205-'OddsRatio_working_3-way'!R205^2/3</f>
        <v>-0.87101213778906095</v>
      </c>
      <c r="V205" s="11">
        <f>'OddsRatio_working_3-way'!S205*'OddsRatio_working_3-way'!R205/3-2*'OddsRatio_working_3-way'!R205^3/27-'OddsRatio_working_3-way'!T205</f>
        <v>0.24094388320582599</v>
      </c>
      <c r="W205" s="11">
        <f>'OddsRatio_working_3-way'!V205^2+4*'OddsRatio_working_3-way'!U205^3/27</f>
        <v>-3.984292456173541E-2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0.15644238509435202</v>
      </c>
      <c r="Y205" s="11">
        <f>IF('OddsRatio_working_3-way'!W205&gt;=0,IF('OddsRatio_working_3-way'!V205+SQRT('OddsRatio_working_3-way'!W205)&gt;0,0,PI()),ACOS('OddsRatio_working_3-way'!V205/(2*'OddsRatio_working_3-way'!X205)))</f>
        <v>0.6918419094417293</v>
      </c>
      <c r="Z205" s="11">
        <f>'OddsRatio_working_3-way'!X205^(1/3)*COS('OddsRatio_working_3-way'!Y205/3)</f>
        <v>0.52456479200971229</v>
      </c>
      <c r="AA205" s="11">
        <f>'OddsRatio_working_3-way'!X205^(1/3)*COS(('OddsRatio_working_3-way'!Y205+2*PI())/3)</f>
        <v>-0.3689448012145678</v>
      </c>
      <c r="AB205" s="11">
        <f>'OddsRatio_working_3-way'!X205^(1/3)*COS(('OddsRatio_working_3-way'!Y205+4*PI())/3)</f>
        <v>-0.15561999079514457</v>
      </c>
      <c r="AC205" s="11">
        <f>'OddsRatio_working_3-way'!X205^(1/3)*SIN('OddsRatio_working_3-way'!Y205/3)</f>
        <v>0.12316313672047996</v>
      </c>
      <c r="AD205" s="11">
        <f>'OddsRatio_working_3-way'!X205^(1/3)*SIN(('OddsRatio_working_3-way'!Y205+2*PI())/3)</f>
        <v>0.39270486745107119</v>
      </c>
      <c r="AE205" s="11">
        <f>'OddsRatio_working_3-way'!X205^(1/3)*SIN(('OddsRatio_working_3-way'!Y205+4*PI())/3)</f>
        <v>-0.5158680041715511</v>
      </c>
      <c r="AF205" s="11">
        <f>-'OddsRatio_working_3-way'!U205/(3*'OddsRatio_working_3-way'!X205^(1/3))*COS(('OddsRatio_working_3-way'!Y205)/3)</f>
        <v>0.52456479200971229</v>
      </c>
      <c r="AG205" s="11">
        <f>-'OddsRatio_working_3-way'!U205/(3*'OddsRatio_working_3-way'!X205^(1/3))*COS(('OddsRatio_working_3-way'!Y205+2*PI())/3)</f>
        <v>-0.3689448012145678</v>
      </c>
      <c r="AH205" s="11">
        <f>-'OddsRatio_working_3-way'!U205/(3*'OddsRatio_working_3-way'!X205^(1/3))*COS(('OddsRatio_working_3-way'!Y205+4*PI())/3)</f>
        <v>-0.15561999079514457</v>
      </c>
      <c r="AI205" s="11">
        <f>'OddsRatio_working_3-way'!U205/(3*'OddsRatio_working_3-way'!X205^(1/3))*SIN(('OddsRatio_working_3-way'!Y205)/3)</f>
        <v>-0.12316313672047996</v>
      </c>
      <c r="AJ205" s="11">
        <f>'OddsRatio_working_3-way'!U205/(3*'OddsRatio_working_3-way'!X205^(1/3))*SIN(('OddsRatio_working_3-way'!Y205+2*PI())/3)</f>
        <v>-0.39270486745107119</v>
      </c>
      <c r="AK205" s="11">
        <f>'OddsRatio_working_3-way'!U205/(3*'OddsRatio_working_3-way'!X205^(1/3))*SIN(('OddsRatio_working_3-way'!Y205+4*PI())/3)</f>
        <v>0.5158680041715511</v>
      </c>
      <c r="AL205" s="11">
        <f>'OddsRatio_working_3-way'!Z205+'OddsRatio_working_3-way'!AF205</f>
        <v>1.0491295840194246</v>
      </c>
      <c r="AM205" s="11">
        <f>'OddsRatio_working_3-way'!AA205+'OddsRatio_working_3-way'!AG205</f>
        <v>-0.73788960242913559</v>
      </c>
      <c r="AN205" s="11">
        <f>'OddsRatio_working_3-way'!AB205+'OddsRatio_working_3-way'!AH205</f>
        <v>-0.31123998159028915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1.0491295840194246</v>
      </c>
      <c r="AS205" s="11">
        <f>IF(('OddsRatio_working_3-way'!X205=0),IF(Q205&gt;0,-Q205^(1/3),(-Q205)^(1/3)),'OddsRatio_working_3-way'!AM205-'OddsRatio_working_3-way'!R205/3)</f>
        <v>-0.73788960242913559</v>
      </c>
      <c r="AT205" s="11">
        <f>IF(('OddsRatio_working_3-way'!X205=0),IF(Q205&gt;0,-Q205^(1/3),(-Q205)^(1/3)),'OddsRatio_working_3-way'!AN205-'OddsRatio_working_3-way'!R205/3)</f>
        <v>-0.31123998159028915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3.31</v>
      </c>
      <c r="B206" s="4">
        <f>IF('True_Odds_Calculator_3-way'!B207="","",'True_Odds_Calculator_3-way'!B207)</f>
        <v>3.12</v>
      </c>
      <c r="C206" s="4">
        <f>IF('True_Odds_Calculator_3-way'!C207="","",'True_Odds_Calculator_3-way'!C207)</f>
        <v>2.4700000000000002</v>
      </c>
      <c r="D206" s="9">
        <f t="shared" si="52"/>
        <v>0.29347505342717556</v>
      </c>
      <c r="E206" s="9">
        <f t="shared" si="53"/>
        <v>0.3115818345582228</v>
      </c>
      <c r="F206" s="9">
        <f t="shared" si="54"/>
        <v>0.39494311201460147</v>
      </c>
      <c r="G206" s="9">
        <f t="shared" si="55"/>
        <v>1.0421838301231534</v>
      </c>
      <c r="H206" s="9">
        <f t="shared" si="56"/>
        <v>3.4074446475844846</v>
      </c>
      <c r="I206" s="9">
        <f t="shared" si="57"/>
        <v>3.2094297198610851</v>
      </c>
      <c r="J206" s="9">
        <f t="shared" si="58"/>
        <v>2.5320102302810357</v>
      </c>
      <c r="K206" s="11">
        <f t="shared" si="59"/>
        <v>0.30211480362537763</v>
      </c>
      <c r="L206" s="11">
        <f t="shared" si="60"/>
        <v>0.32051282051282048</v>
      </c>
      <c r="M206" s="11">
        <f t="shared" si="61"/>
        <v>0.40485829959514169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-0.2822186009007932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0.23129831586599811</v>
      </c>
      <c r="Q206" s="11">
        <f>2*'OddsRatio_working_3-way'!K206*'OddsRatio_working_3-way'!L206*'OddsRatio_working_3-way'!M206</f>
        <v>7.840620876813495E-2</v>
      </c>
      <c r="R206" s="11">
        <f t="shared" si="62"/>
        <v>0</v>
      </c>
      <c r="S206" s="11">
        <f t="shared" si="63"/>
        <v>-0.81957147802353814</v>
      </c>
      <c r="T206" s="11">
        <f t="shared" si="64"/>
        <v>-0.27782084000797902</v>
      </c>
      <c r="U206" s="11">
        <f>'OddsRatio_working_3-way'!S206-'OddsRatio_working_3-way'!R206^2/3</f>
        <v>-0.81957147802353814</v>
      </c>
      <c r="V206" s="11">
        <f>'OddsRatio_working_3-way'!S206*'OddsRatio_working_3-way'!R206/3-2*'OddsRatio_working_3-way'!R206^3/27-'OddsRatio_working_3-way'!T206</f>
        <v>0.27782084000797902</v>
      </c>
      <c r="W206" s="11">
        <f>'OddsRatio_working_3-way'!V206^2+4*'OddsRatio_working_3-way'!U206^3/27</f>
        <v>-4.3717345050918177E-3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0.14279019018111055</v>
      </c>
      <c r="Y206" s="11">
        <f>IF('OddsRatio_working_3-way'!W206&gt;=0,IF('OddsRatio_working_3-way'!V206+SQRT('OddsRatio_working_3-way'!W206)&gt;0,0,PI()),ACOS('OddsRatio_working_3-way'!V206/(2*'OddsRatio_working_3-way'!X206)))</f>
        <v>0.2336453291135363</v>
      </c>
      <c r="Z206" s="11">
        <f>'OddsRatio_working_3-way'!X206^(1/3)*COS('OddsRatio_working_3-way'!Y206/3)</f>
        <v>0.52109191506157659</v>
      </c>
      <c r="AA206" s="11">
        <f>'OddsRatio_working_3-way'!X206^(1/3)*COS(('OddsRatio_working_3-way'!Y206+2*PI())/3)</f>
        <v>-0.29576358875406167</v>
      </c>
      <c r="AB206" s="11">
        <f>'OddsRatio_working_3-way'!X206^(1/3)*COS(('OddsRatio_working_3-way'!Y206+4*PI())/3)</f>
        <v>-0.2253283263075152</v>
      </c>
      <c r="AC206" s="11">
        <f>'OddsRatio_working_3-way'!X206^(1/3)*SIN('OddsRatio_working_3-way'!Y206/3)</f>
        <v>4.066581773395575E-2</v>
      </c>
      <c r="AD206" s="11">
        <f>'OddsRatio_working_3-way'!X206^(1/3)*SIN(('OddsRatio_working_3-way'!Y206+2*PI())/3)</f>
        <v>0.43094592728303038</v>
      </c>
      <c r="AE206" s="11">
        <f>'OddsRatio_working_3-way'!X206^(1/3)*SIN(('OddsRatio_working_3-way'!Y206+4*PI())/3)</f>
        <v>-0.47161174501698599</v>
      </c>
      <c r="AF206" s="11">
        <f>-'OddsRatio_working_3-way'!U206/(3*'OddsRatio_working_3-way'!X206^(1/3))*COS(('OddsRatio_working_3-way'!Y206)/3)</f>
        <v>0.5210919150615767</v>
      </c>
      <c r="AG206" s="11">
        <f>-'OddsRatio_working_3-way'!U206/(3*'OddsRatio_working_3-way'!X206^(1/3))*COS(('OddsRatio_working_3-way'!Y206+2*PI())/3)</f>
        <v>-0.29576358875406178</v>
      </c>
      <c r="AH206" s="11">
        <f>-'OddsRatio_working_3-way'!U206/(3*'OddsRatio_working_3-way'!X206^(1/3))*COS(('OddsRatio_working_3-way'!Y206+4*PI())/3)</f>
        <v>-0.22532832630751523</v>
      </c>
      <c r="AI206" s="11">
        <f>'OddsRatio_working_3-way'!U206/(3*'OddsRatio_working_3-way'!X206^(1/3))*SIN(('OddsRatio_working_3-way'!Y206)/3)</f>
        <v>-4.0665817733955757E-2</v>
      </c>
      <c r="AJ206" s="11">
        <f>'OddsRatio_working_3-way'!U206/(3*'OddsRatio_working_3-way'!X206^(1/3))*SIN(('OddsRatio_working_3-way'!Y206+2*PI())/3)</f>
        <v>-0.43094592728303049</v>
      </c>
      <c r="AK206" s="11">
        <f>'OddsRatio_working_3-way'!U206/(3*'OddsRatio_working_3-way'!X206^(1/3))*SIN(('OddsRatio_working_3-way'!Y206+4*PI())/3)</f>
        <v>0.47161174501698611</v>
      </c>
      <c r="AL206" s="11">
        <f>'OddsRatio_working_3-way'!Z206+'OddsRatio_working_3-way'!AF206</f>
        <v>1.0421838301231534</v>
      </c>
      <c r="AM206" s="11">
        <f>'OddsRatio_working_3-way'!AA206+'OddsRatio_working_3-way'!AG206</f>
        <v>-0.59152717750812345</v>
      </c>
      <c r="AN206" s="11">
        <f>'OddsRatio_working_3-way'!AB206+'OddsRatio_working_3-way'!AH206</f>
        <v>-0.45065665261503041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1.0421838301231534</v>
      </c>
      <c r="AS206" s="11">
        <f>IF(('OddsRatio_working_3-way'!X206=0),IF(Q206&gt;0,-Q206^(1/3),(-Q206)^(1/3)),'OddsRatio_working_3-way'!AM206-'OddsRatio_working_3-way'!R206/3)</f>
        <v>-0.59152717750812345</v>
      </c>
      <c r="AT206" s="11">
        <f>IF(('OddsRatio_working_3-way'!X206=0),IF(Q206&gt;0,-Q206^(1/3),(-Q206)^(1/3)),'OddsRatio_working_3-way'!AN206-'OddsRatio_working_3-way'!R206/3)</f>
        <v>-0.45065665261503041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2.04</v>
      </c>
      <c r="B207" s="4">
        <f>IF('True_Odds_Calculator_3-way'!B208="","",'True_Odds_Calculator_3-way'!B208)</f>
        <v>3.31</v>
      </c>
      <c r="C207" s="4">
        <f>IF('True_Odds_Calculator_3-way'!C208="","",'True_Odds_Calculator_3-way'!C208)</f>
        <v>4.22</v>
      </c>
      <c r="D207" s="9">
        <f t="shared" si="52"/>
        <v>0.47872220116800068</v>
      </c>
      <c r="E207" s="9">
        <f t="shared" si="53"/>
        <v>0.29251728466476812</v>
      </c>
      <c r="F207" s="9">
        <f t="shared" si="54"/>
        <v>0.22876051416723131</v>
      </c>
      <c r="G207" s="9">
        <f t="shared" si="55"/>
        <v>1.047013594732318</v>
      </c>
      <c r="H207" s="9">
        <f t="shared" si="56"/>
        <v>2.0888941385216109</v>
      </c>
      <c r="I207" s="9">
        <f t="shared" si="57"/>
        <v>3.4186014038316546</v>
      </c>
      <c r="J207" s="9">
        <f t="shared" si="58"/>
        <v>4.3713837750380637</v>
      </c>
      <c r="K207" s="11">
        <f t="shared" si="59"/>
        <v>0.49019607843137253</v>
      </c>
      <c r="L207" s="11">
        <f t="shared" si="60"/>
        <v>0.30211480362537763</v>
      </c>
      <c r="M207" s="11">
        <f t="shared" si="61"/>
        <v>0.23696682464454977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-0.27147546064716754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0.23056573039433265</v>
      </c>
      <c r="Q207" s="11">
        <f>2*'OddsRatio_working_3-way'!K207*'OddsRatio_working_3-way'!L207*'OddsRatio_working_3-way'!M207</f>
        <v>7.0187436954134749E-2</v>
      </c>
      <c r="R207" s="11">
        <f t="shared" si="62"/>
        <v>0</v>
      </c>
      <c r="S207" s="11">
        <f t="shared" si="63"/>
        <v>-0.84930597352957571</v>
      </c>
      <c r="T207" s="11">
        <f t="shared" si="64"/>
        <v>-0.25854063121143855</v>
      </c>
      <c r="U207" s="11">
        <f>'OddsRatio_working_3-way'!S207-'OddsRatio_working_3-way'!R207^2/3</f>
        <v>-0.84930597352957571</v>
      </c>
      <c r="V207" s="11">
        <f>'OddsRatio_working_3-way'!S207*'OddsRatio_working_3-way'!R207/3-2*'OddsRatio_working_3-way'!R207^3/27-'OddsRatio_working_3-way'!T207</f>
        <v>0.25854063121143855</v>
      </c>
      <c r="W207" s="11">
        <f>'OddsRatio_working_3-way'!V207^2+4*'OddsRatio_working_3-way'!U207^3/27</f>
        <v>-2.3915545798946905E-2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0.15063100924623388</v>
      </c>
      <c r="Y207" s="11">
        <f>IF('OddsRatio_working_3-way'!W207&gt;=0,IF('OddsRatio_working_3-way'!V207+SQRT('OddsRatio_working_3-way'!W207)&gt;0,0,PI()),ACOS('OddsRatio_working_3-way'!V207/(2*'OddsRatio_working_3-way'!X207)))</f>
        <v>0.53905935014545303</v>
      </c>
      <c r="Z207" s="11">
        <f>'OddsRatio_working_3-way'!X207^(1/3)*COS('OddsRatio_working_3-way'!Y207/3)</f>
        <v>0.52350679736615902</v>
      </c>
      <c r="AA207" s="11">
        <f>'OddsRatio_working_3-way'!X207^(1/3)*COS(('OddsRatio_working_3-way'!Y207+2*PI())/3)</f>
        <v>-0.34410610486790649</v>
      </c>
      <c r="AB207" s="11">
        <f>'OddsRatio_working_3-way'!X207^(1/3)*COS(('OddsRatio_working_3-way'!Y207+4*PI())/3)</f>
        <v>-0.17940069249825238</v>
      </c>
      <c r="AC207" s="11">
        <f>'OddsRatio_working_3-way'!X207^(1/3)*SIN('OddsRatio_working_3-way'!Y207/3)</f>
        <v>9.5092714168608122E-2</v>
      </c>
      <c r="AD207" s="11">
        <f>'OddsRatio_working_3-way'!X207^(1/3)*SIN(('OddsRatio_working_3-way'!Y207+2*PI())/3)</f>
        <v>0.40582382848862208</v>
      </c>
      <c r="AE207" s="11">
        <f>'OddsRatio_working_3-way'!X207^(1/3)*SIN(('OddsRatio_working_3-way'!Y207+4*PI())/3)</f>
        <v>-0.50091654265723018</v>
      </c>
      <c r="AF207" s="11">
        <f>-'OddsRatio_working_3-way'!U207/(3*'OddsRatio_working_3-way'!X207^(1/3))*COS(('OddsRatio_working_3-way'!Y207)/3)</f>
        <v>0.52350679736615902</v>
      </c>
      <c r="AG207" s="11">
        <f>-'OddsRatio_working_3-way'!U207/(3*'OddsRatio_working_3-way'!X207^(1/3))*COS(('OddsRatio_working_3-way'!Y207+2*PI())/3)</f>
        <v>-0.34410610486790649</v>
      </c>
      <c r="AH207" s="11">
        <f>-'OddsRatio_working_3-way'!U207/(3*'OddsRatio_working_3-way'!X207^(1/3))*COS(('OddsRatio_working_3-way'!Y207+4*PI())/3)</f>
        <v>-0.17940069249825238</v>
      </c>
      <c r="AI207" s="11">
        <f>'OddsRatio_working_3-way'!U207/(3*'OddsRatio_working_3-way'!X207^(1/3))*SIN(('OddsRatio_working_3-way'!Y207)/3)</f>
        <v>-9.5092714168608122E-2</v>
      </c>
      <c r="AJ207" s="11">
        <f>'OddsRatio_working_3-way'!U207/(3*'OddsRatio_working_3-way'!X207^(1/3))*SIN(('OddsRatio_working_3-way'!Y207+2*PI())/3)</f>
        <v>-0.40582382848862208</v>
      </c>
      <c r="AK207" s="11">
        <f>'OddsRatio_working_3-way'!U207/(3*'OddsRatio_working_3-way'!X207^(1/3))*SIN(('OddsRatio_working_3-way'!Y207+4*PI())/3)</f>
        <v>0.50091654265723018</v>
      </c>
      <c r="AL207" s="11">
        <f>'OddsRatio_working_3-way'!Z207+'OddsRatio_working_3-way'!AF207</f>
        <v>1.047013594732318</v>
      </c>
      <c r="AM207" s="11">
        <f>'OddsRatio_working_3-way'!AA207+'OddsRatio_working_3-way'!AG207</f>
        <v>-0.68821220973581299</v>
      </c>
      <c r="AN207" s="11">
        <f>'OddsRatio_working_3-way'!AB207+'OddsRatio_working_3-way'!AH207</f>
        <v>-0.35880138499650477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1.047013594732318</v>
      </c>
      <c r="AS207" s="11">
        <f>IF(('OddsRatio_working_3-way'!X207=0),IF(Q207&gt;0,-Q207^(1/3),(-Q207)^(1/3)),'OddsRatio_working_3-way'!AM207-'OddsRatio_working_3-way'!R207/3)</f>
        <v>-0.68821220973581299</v>
      </c>
      <c r="AT207" s="11">
        <f>IF(('OddsRatio_working_3-way'!X207=0),IF(Q207&gt;0,-Q207^(1/3),(-Q207)^(1/3)),'OddsRatio_working_3-way'!AN207-'OddsRatio_working_3-way'!R207/3)</f>
        <v>-0.35880138499650477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3.22</v>
      </c>
      <c r="B208" s="4">
        <f>IF('True_Odds_Calculator_3-way'!B209="","",'True_Odds_Calculator_3-way'!B209)</f>
        <v>3.38</v>
      </c>
      <c r="C208" s="4">
        <f>IF('True_Odds_Calculator_3-way'!C209="","",'True_Odds_Calculator_3-way'!C209)</f>
        <v>2.38</v>
      </c>
      <c r="D208" s="9">
        <f t="shared" si="52"/>
        <v>0.30202515149703735</v>
      </c>
      <c r="E208" s="9">
        <f t="shared" si="53"/>
        <v>0.28755961089522369</v>
      </c>
      <c r="F208" s="9">
        <f t="shared" si="54"/>
        <v>0.41041523760773913</v>
      </c>
      <c r="G208" s="9">
        <f t="shared" si="55"/>
        <v>1.0409831212826279</v>
      </c>
      <c r="H208" s="9">
        <f t="shared" si="56"/>
        <v>3.3109825292474335</v>
      </c>
      <c r="I208" s="9">
        <f t="shared" si="57"/>
        <v>3.4775398286526538</v>
      </c>
      <c r="J208" s="9">
        <f t="shared" si="58"/>
        <v>2.4365567073700265</v>
      </c>
      <c r="K208" s="11">
        <f t="shared" si="59"/>
        <v>0.3105590062111801</v>
      </c>
      <c r="L208" s="11">
        <f t="shared" si="60"/>
        <v>0.29585798816568049</v>
      </c>
      <c r="M208" s="11">
        <f t="shared" si="61"/>
        <v>0.42016806722689076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-0.28148774302620472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0.23086157539939053</v>
      </c>
      <c r="Q208" s="11">
        <f>2*'OddsRatio_working_3-way'!K208*'OddsRatio_working_3-way'!L208*'OddsRatio_working_3-way'!M208</f>
        <v>7.7211229230565392E-2</v>
      </c>
      <c r="R208" s="11">
        <f t="shared" si="62"/>
        <v>0</v>
      </c>
      <c r="S208" s="11">
        <f t="shared" si="63"/>
        <v>-0.82014787897140795</v>
      </c>
      <c r="T208" s="11">
        <f t="shared" si="64"/>
        <v>-0.27429694948876521</v>
      </c>
      <c r="U208" s="11">
        <f>'OddsRatio_working_3-way'!S208-'OddsRatio_working_3-way'!R208^2/3</f>
        <v>-0.82014787897140795</v>
      </c>
      <c r="V208" s="11">
        <f>'OddsRatio_working_3-way'!S208*'OddsRatio_working_3-way'!R208/3-2*'OddsRatio_working_3-way'!R208^3/27-'OddsRatio_working_3-way'!T208</f>
        <v>0.27429694948876521</v>
      </c>
      <c r="W208" s="11">
        <f>'OddsRatio_working_3-way'!V208^2+4*'OddsRatio_working_3-way'!U208^3/27</f>
        <v>-6.4895324285808714E-3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0.14294085221466876</v>
      </c>
      <c r="Y208" s="11">
        <f>IF('OddsRatio_working_3-way'!W208&gt;=0,IF('OddsRatio_working_3-way'!V208+SQRT('OddsRatio_working_3-way'!W208)&gt;0,0,PI()),ACOS('OddsRatio_working_3-way'!V208/(2*'OddsRatio_working_3-way'!X208)))</f>
        <v>0.28565565990681629</v>
      </c>
      <c r="Z208" s="11">
        <f>'OddsRatio_working_3-way'!X208^(1/3)*COS('OddsRatio_working_3-way'!Y208/3)</f>
        <v>0.52049156064131397</v>
      </c>
      <c r="AA208" s="11">
        <f>'OddsRatio_working_3-way'!X208^(1/3)*COS(('OddsRatio_working_3-way'!Y208+2*PI())/3)</f>
        <v>-0.30329657844019337</v>
      </c>
      <c r="AB208" s="11">
        <f>'OddsRatio_working_3-way'!X208^(1/3)*COS(('OddsRatio_working_3-way'!Y208+4*PI())/3)</f>
        <v>-0.21719498220112071</v>
      </c>
      <c r="AC208" s="11">
        <f>'OddsRatio_working_3-way'!X208^(1/3)*SIN('OddsRatio_working_3-way'!Y208/3)</f>
        <v>4.9710779766285032E-2</v>
      </c>
      <c r="AD208" s="11">
        <f>'OddsRatio_working_3-way'!X208^(1/3)*SIN(('OddsRatio_working_3-way'!Y208+2*PI())/3)</f>
        <v>0.42590352408764398</v>
      </c>
      <c r="AE208" s="11">
        <f>'OddsRatio_working_3-way'!X208^(1/3)*SIN(('OddsRatio_working_3-way'!Y208+4*PI())/3)</f>
        <v>-0.47561430385392905</v>
      </c>
      <c r="AF208" s="11">
        <f>-'OddsRatio_working_3-way'!U208/(3*'OddsRatio_working_3-way'!X208^(1/3))*COS(('OddsRatio_working_3-way'!Y208)/3)</f>
        <v>0.52049156064131397</v>
      </c>
      <c r="AG208" s="11">
        <f>-'OddsRatio_working_3-way'!U208/(3*'OddsRatio_working_3-way'!X208^(1/3))*COS(('OddsRatio_working_3-way'!Y208+2*PI())/3)</f>
        <v>-0.30329657844019337</v>
      </c>
      <c r="AH208" s="11">
        <f>-'OddsRatio_working_3-way'!U208/(3*'OddsRatio_working_3-way'!X208^(1/3))*COS(('OddsRatio_working_3-way'!Y208+4*PI())/3)</f>
        <v>-0.21719498220112071</v>
      </c>
      <c r="AI208" s="11">
        <f>'OddsRatio_working_3-way'!U208/(3*'OddsRatio_working_3-way'!X208^(1/3))*SIN(('OddsRatio_working_3-way'!Y208)/3)</f>
        <v>-4.9710779766285032E-2</v>
      </c>
      <c r="AJ208" s="11">
        <f>'OddsRatio_working_3-way'!U208/(3*'OddsRatio_working_3-way'!X208^(1/3))*SIN(('OddsRatio_working_3-way'!Y208+2*PI())/3)</f>
        <v>-0.42590352408764398</v>
      </c>
      <c r="AK208" s="11">
        <f>'OddsRatio_working_3-way'!U208/(3*'OddsRatio_working_3-way'!X208^(1/3))*SIN(('OddsRatio_working_3-way'!Y208+4*PI())/3)</f>
        <v>0.47561430385392905</v>
      </c>
      <c r="AL208" s="11">
        <f>'OddsRatio_working_3-way'!Z208+'OddsRatio_working_3-way'!AF208</f>
        <v>1.0409831212826279</v>
      </c>
      <c r="AM208" s="11">
        <f>'OddsRatio_working_3-way'!AA208+'OddsRatio_working_3-way'!AG208</f>
        <v>-0.60659315688038673</v>
      </c>
      <c r="AN208" s="11">
        <f>'OddsRatio_working_3-way'!AB208+'OddsRatio_working_3-way'!AH208</f>
        <v>-0.43438996440224142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1.0409831212826279</v>
      </c>
      <c r="AS208" s="11">
        <f>IF(('OddsRatio_working_3-way'!X208=0),IF(Q208&gt;0,-Q208^(1/3),(-Q208)^(1/3)),'OddsRatio_working_3-way'!AM208-'OddsRatio_working_3-way'!R208/3)</f>
        <v>-0.60659315688038673</v>
      </c>
      <c r="AT208" s="11">
        <f>IF(('OddsRatio_working_3-way'!X208=0),IF(Q208&gt;0,-Q208^(1/3),(-Q208)^(1/3)),'OddsRatio_working_3-way'!AN208-'OddsRatio_working_3-way'!R208/3)</f>
        <v>-0.43438996440224142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1.71</v>
      </c>
      <c r="B209" s="4">
        <f>IF('True_Odds_Calculator_3-way'!B210="","",'True_Odds_Calculator_3-way'!B210)</f>
        <v>3.5</v>
      </c>
      <c r="C209" s="4">
        <f>IF('True_Odds_Calculator_3-way'!C210="","",'True_Odds_Calculator_3-way'!C210)</f>
        <v>6.2</v>
      </c>
      <c r="D209" s="9">
        <f t="shared" si="52"/>
        <v>0.57138461576442356</v>
      </c>
      <c r="E209" s="9">
        <f t="shared" si="53"/>
        <v>0.27462575302141073</v>
      </c>
      <c r="F209" s="9">
        <f t="shared" si="54"/>
        <v>0.15398963121416573</v>
      </c>
      <c r="G209" s="9">
        <f t="shared" si="55"/>
        <v>1.0565276402494366</v>
      </c>
      <c r="H209" s="9">
        <f t="shared" si="56"/>
        <v>1.7501346245771001</v>
      </c>
      <c r="I209" s="9">
        <f t="shared" si="57"/>
        <v>3.6413191006235919</v>
      </c>
      <c r="J209" s="9">
        <f t="shared" si="58"/>
        <v>6.4939437292970705</v>
      </c>
      <c r="K209" s="11">
        <f t="shared" si="59"/>
        <v>0.58479532163742687</v>
      </c>
      <c r="L209" s="11">
        <f t="shared" si="60"/>
        <v>0.2857142857142857</v>
      </c>
      <c r="M209" s="11">
        <f t="shared" si="61"/>
        <v>0.16129032258064516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-0.24874012989462913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0.22664187350095671</v>
      </c>
      <c r="Q209" s="11">
        <f>2*'OddsRatio_working_3-way'!K209*'OddsRatio_working_3-way'!L209*'OddsRatio_working_3-way'!M209</f>
        <v>5.3898186326030127E-2</v>
      </c>
      <c r="R209" s="11">
        <f t="shared" si="62"/>
        <v>0</v>
      </c>
      <c r="S209" s="11">
        <f t="shared" si="63"/>
        <v>-0.91115926327193908</v>
      </c>
      <c r="T209" s="11">
        <f t="shared" si="64"/>
        <v>-0.21668472372697717</v>
      </c>
      <c r="U209" s="11">
        <f>'OddsRatio_working_3-way'!S209-'OddsRatio_working_3-way'!R209^2/3</f>
        <v>-0.91115926327193908</v>
      </c>
      <c r="V209" s="11">
        <f>'OddsRatio_working_3-way'!S209*'OddsRatio_working_3-way'!R209/3-2*'OddsRatio_working_3-way'!R209^3/27-'OddsRatio_working_3-way'!T209</f>
        <v>0.21668472372697717</v>
      </c>
      <c r="W209" s="11">
        <f>'OddsRatio_working_3-way'!V209^2+4*'OddsRatio_working_3-way'!U209^3/27</f>
        <v>-6.5115082818584774E-2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0.16738231112876087</v>
      </c>
      <c r="Y209" s="11">
        <f>IF('OddsRatio_working_3-way'!W209&gt;=0,IF('OddsRatio_working_3-way'!V209+SQRT('OddsRatio_working_3-way'!W209)&gt;0,0,PI()),ACOS('OddsRatio_working_3-way'!V209/(2*'OddsRatio_working_3-way'!X209)))</f>
        <v>0.8667924369351101</v>
      </c>
      <c r="Z209" s="11">
        <f>'OddsRatio_working_3-way'!X209^(1/3)*COS('OddsRatio_working_3-way'!Y209/3)</f>
        <v>0.52826382012471829</v>
      </c>
      <c r="AA209" s="11">
        <f>'OddsRatio_working_3-way'!X209^(1/3)*COS(('OddsRatio_working_3-way'!Y209+2*PI())/3)</f>
        <v>-0.40012021131807096</v>
      </c>
      <c r="AB209" s="11">
        <f>'OddsRatio_working_3-way'!X209^(1/3)*COS(('OddsRatio_working_3-way'!Y209+4*PI())/3)</f>
        <v>-0.12814360880664741</v>
      </c>
      <c r="AC209" s="11">
        <f>'OddsRatio_working_3-way'!X209^(1/3)*SIN('OddsRatio_working_3-way'!Y209/3)</f>
        <v>0.15702576467325022</v>
      </c>
      <c r="AD209" s="11">
        <f>'OddsRatio_working_3-way'!X209^(1/3)*SIN(('OddsRatio_working_3-way'!Y209+2*PI())/3)</f>
        <v>0.37897700579159405</v>
      </c>
      <c r="AE209" s="11">
        <f>'OddsRatio_working_3-way'!X209^(1/3)*SIN(('OddsRatio_working_3-way'!Y209+4*PI())/3)</f>
        <v>-0.53600277046484435</v>
      </c>
      <c r="AF209" s="11">
        <f>-'OddsRatio_working_3-way'!U209/(3*'OddsRatio_working_3-way'!X209^(1/3))*COS(('OddsRatio_working_3-way'!Y209)/3)</f>
        <v>0.52826382012471829</v>
      </c>
      <c r="AG209" s="11">
        <f>-'OddsRatio_working_3-way'!U209/(3*'OddsRatio_working_3-way'!X209^(1/3))*COS(('OddsRatio_working_3-way'!Y209+2*PI())/3)</f>
        <v>-0.40012021131807096</v>
      </c>
      <c r="AH209" s="11">
        <f>-'OddsRatio_working_3-way'!U209/(3*'OddsRatio_working_3-way'!X209^(1/3))*COS(('OddsRatio_working_3-way'!Y209+4*PI())/3)</f>
        <v>-0.12814360880664741</v>
      </c>
      <c r="AI209" s="11">
        <f>'OddsRatio_working_3-way'!U209/(3*'OddsRatio_working_3-way'!X209^(1/3))*SIN(('OddsRatio_working_3-way'!Y209)/3)</f>
        <v>-0.15702576467325022</v>
      </c>
      <c r="AJ209" s="11">
        <f>'OddsRatio_working_3-way'!U209/(3*'OddsRatio_working_3-way'!X209^(1/3))*SIN(('OddsRatio_working_3-way'!Y209+2*PI())/3)</f>
        <v>-0.37897700579159405</v>
      </c>
      <c r="AK209" s="11">
        <f>'OddsRatio_working_3-way'!U209/(3*'OddsRatio_working_3-way'!X209^(1/3))*SIN(('OddsRatio_working_3-way'!Y209+4*PI())/3)</f>
        <v>0.53600277046484435</v>
      </c>
      <c r="AL209" s="11">
        <f>'OddsRatio_working_3-way'!Z209+'OddsRatio_working_3-way'!AF209</f>
        <v>1.0565276402494366</v>
      </c>
      <c r="AM209" s="11">
        <f>'OddsRatio_working_3-way'!AA209+'OddsRatio_working_3-way'!AG209</f>
        <v>-0.80024042263614192</v>
      </c>
      <c r="AN209" s="11">
        <f>'OddsRatio_working_3-way'!AB209+'OddsRatio_working_3-way'!AH209</f>
        <v>-0.25628721761329482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1.0565276402494366</v>
      </c>
      <c r="AS209" s="11">
        <f>IF(('OddsRatio_working_3-way'!X209=0),IF(Q209&gt;0,-Q209^(1/3),(-Q209)^(1/3)),'OddsRatio_working_3-way'!AM209-'OddsRatio_working_3-way'!R209/3)</f>
        <v>-0.80024042263614192</v>
      </c>
      <c r="AT209" s="11">
        <f>IF(('OddsRatio_working_3-way'!X209=0),IF(Q209&gt;0,-Q209^(1/3),(-Q209)^(1/3)),'OddsRatio_working_3-way'!AN209-'OddsRatio_working_3-way'!R209/3)</f>
        <v>-0.25628721761329482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2.27</v>
      </c>
      <c r="B210" s="4">
        <f>IF('True_Odds_Calculator_3-way'!B211="","",'True_Odds_Calculator_3-way'!B211)</f>
        <v>3.33</v>
      </c>
      <c r="C210" s="4">
        <f>IF('True_Odds_Calculator_3-way'!C211="","",'True_Odds_Calculator_3-way'!C211)</f>
        <v>3.09</v>
      </c>
      <c r="D210" s="9">
        <f t="shared" si="52"/>
        <v>0.41682774429064307</v>
      </c>
      <c r="E210" s="9">
        <f t="shared" si="53"/>
        <v>0.28036316245106707</v>
      </c>
      <c r="F210" s="9">
        <f t="shared" si="54"/>
        <v>0.30280909325828997</v>
      </c>
      <c r="G210" s="9">
        <f t="shared" si="55"/>
        <v>1.1016319302557536</v>
      </c>
      <c r="H210" s="9">
        <f t="shared" si="56"/>
        <v>2.3990725514248066</v>
      </c>
      <c r="I210" s="9">
        <f t="shared" si="57"/>
        <v>3.5668023974959051</v>
      </c>
      <c r="J210" s="9">
        <f t="shared" si="58"/>
        <v>3.3024107342345244</v>
      </c>
      <c r="K210" s="11">
        <f t="shared" si="59"/>
        <v>0.44052863436123346</v>
      </c>
      <c r="L210" s="11">
        <f t="shared" si="60"/>
        <v>0.3003003003003003</v>
      </c>
      <c r="M210" s="11">
        <f t="shared" si="61"/>
        <v>0.3236245954692557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-0.26477523244128609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0.24360359675359036</v>
      </c>
      <c r="Q210" s="11">
        <f>2*'OddsRatio_working_3-way'!K210*'OddsRatio_working_3-way'!L210*'OddsRatio_working_3-way'!M210</f>
        <v>8.5625165818485185E-2</v>
      </c>
      <c r="R210" s="11">
        <f t="shared" si="62"/>
        <v>0</v>
      </c>
      <c r="S210" s="11">
        <f t="shared" si="63"/>
        <v>-0.92003921404397015</v>
      </c>
      <c r="T210" s="11">
        <f t="shared" si="64"/>
        <v>-0.32338812444427772</v>
      </c>
      <c r="U210" s="11">
        <f>'OddsRatio_working_3-way'!S210-'OddsRatio_working_3-way'!R210^2/3</f>
        <v>-0.92003921404397015</v>
      </c>
      <c r="V210" s="11">
        <f>'OddsRatio_working_3-way'!S210*'OddsRatio_working_3-way'!R210/3-2*'OddsRatio_working_3-way'!R210^3/27-'OddsRatio_working_3-way'!T210</f>
        <v>0.32338812444427772</v>
      </c>
      <c r="W210" s="11">
        <f>'OddsRatio_working_3-way'!V210^2+4*'OddsRatio_working_3-way'!U210^3/27</f>
        <v>-1.079605823429014E-2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0.16983516807913915</v>
      </c>
      <c r="Y210" s="11">
        <f>IF('OddsRatio_working_3-way'!W210&gt;=0,IF('OddsRatio_working_3-way'!V210+SQRT('OddsRatio_working_3-way'!W210)&gt;0,0,PI()),ACOS('OddsRatio_working_3-way'!V210/(2*'OddsRatio_working_3-way'!X210)))</f>
        <v>0.31088027995934775</v>
      </c>
      <c r="Z210" s="11">
        <f>'OddsRatio_working_3-way'!X210^(1/3)*COS('OddsRatio_working_3-way'!Y210/3)</f>
        <v>0.55081596512787678</v>
      </c>
      <c r="AA210" s="11">
        <f>'OddsRatio_working_3-way'!X210^(1/3)*COS(('OddsRatio_working_3-way'!Y210+2*PI())/3)</f>
        <v>-0.32501778936840736</v>
      </c>
      <c r="AB210" s="11">
        <f>'OddsRatio_working_3-way'!X210^(1/3)*COS(('OddsRatio_working_3-way'!Y210+4*PI())/3)</f>
        <v>-0.22579817575946953</v>
      </c>
      <c r="AC210" s="11">
        <f>'OddsRatio_working_3-way'!X210^(1/3)*SIN('OddsRatio_working_3-way'!Y210/3)</f>
        <v>5.7284470626011212E-2</v>
      </c>
      <c r="AD210" s="11">
        <f>'OddsRatio_working_3-way'!X210^(1/3)*SIN(('OddsRatio_working_3-way'!Y210+2*PI())/3)</f>
        <v>0.44837838329777924</v>
      </c>
      <c r="AE210" s="11">
        <f>'OddsRatio_working_3-way'!X210^(1/3)*SIN(('OddsRatio_working_3-way'!Y210+4*PI())/3)</f>
        <v>-0.50566285392379018</v>
      </c>
      <c r="AF210" s="11">
        <f>-'OddsRatio_working_3-way'!U210/(3*'OddsRatio_working_3-way'!X210^(1/3))*COS(('OddsRatio_working_3-way'!Y210)/3)</f>
        <v>0.55081596512787678</v>
      </c>
      <c r="AG210" s="11">
        <f>-'OddsRatio_working_3-way'!U210/(3*'OddsRatio_working_3-way'!X210^(1/3))*COS(('OddsRatio_working_3-way'!Y210+2*PI())/3)</f>
        <v>-0.32501778936840736</v>
      </c>
      <c r="AH210" s="11">
        <f>-'OddsRatio_working_3-way'!U210/(3*'OddsRatio_working_3-way'!X210^(1/3))*COS(('OddsRatio_working_3-way'!Y210+4*PI())/3)</f>
        <v>-0.22579817575946953</v>
      </c>
      <c r="AI210" s="11">
        <f>'OddsRatio_working_3-way'!U210/(3*'OddsRatio_working_3-way'!X210^(1/3))*SIN(('OddsRatio_working_3-way'!Y210)/3)</f>
        <v>-5.7284470626011212E-2</v>
      </c>
      <c r="AJ210" s="11">
        <f>'OddsRatio_working_3-way'!U210/(3*'OddsRatio_working_3-way'!X210^(1/3))*SIN(('OddsRatio_working_3-way'!Y210+2*PI())/3)</f>
        <v>-0.44837838329777924</v>
      </c>
      <c r="AK210" s="11">
        <f>'OddsRatio_working_3-way'!U210/(3*'OddsRatio_working_3-way'!X210^(1/3))*SIN(('OddsRatio_working_3-way'!Y210+4*PI())/3)</f>
        <v>0.50566285392379018</v>
      </c>
      <c r="AL210" s="11">
        <f>'OddsRatio_working_3-way'!Z210+'OddsRatio_working_3-way'!AF210</f>
        <v>1.1016319302557536</v>
      </c>
      <c r="AM210" s="11">
        <f>'OddsRatio_working_3-way'!AA210+'OddsRatio_working_3-way'!AG210</f>
        <v>-0.65003557873681472</v>
      </c>
      <c r="AN210" s="11">
        <f>'OddsRatio_working_3-way'!AB210+'OddsRatio_working_3-way'!AH210</f>
        <v>-0.45159635151893907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1.1016319302557536</v>
      </c>
      <c r="AS210" s="11">
        <f>IF(('OddsRatio_working_3-way'!X210=0),IF(Q210&gt;0,-Q210^(1/3),(-Q210)^(1/3)),'OddsRatio_working_3-way'!AM210-'OddsRatio_working_3-way'!R210/3)</f>
        <v>-0.65003557873681472</v>
      </c>
      <c r="AT210" s="11">
        <f>IF(('OddsRatio_working_3-way'!X210=0),IF(Q210&gt;0,-Q210^(1/3),(-Q210)^(1/3)),'OddsRatio_working_3-way'!AN210-'OddsRatio_working_3-way'!R210/3)</f>
        <v>-0.45159635151893907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2.1</v>
      </c>
      <c r="B211" s="4">
        <f>IF('True_Odds_Calculator_3-way'!B212="","",'True_Odds_Calculator_3-way'!B212)</f>
        <v>3.48</v>
      </c>
      <c r="C211" s="4">
        <f>IF('True_Odds_Calculator_3-way'!C212="","",'True_Odds_Calculator_3-way'!C212)</f>
        <v>3.32</v>
      </c>
      <c r="D211" s="9">
        <f t="shared" si="52"/>
        <v>0.45162182897567577</v>
      </c>
      <c r="E211" s="9">
        <f t="shared" si="53"/>
        <v>0.26755397032377104</v>
      </c>
      <c r="F211" s="9">
        <f t="shared" si="54"/>
        <v>0.28082420070055308</v>
      </c>
      <c r="G211" s="9">
        <f t="shared" si="55"/>
        <v>1.1038563196841471</v>
      </c>
      <c r="H211" s="9">
        <f t="shared" si="56"/>
        <v>2.2142419516525624</v>
      </c>
      <c r="I211" s="9">
        <f t="shared" si="57"/>
        <v>3.7375636728166848</v>
      </c>
      <c r="J211" s="9">
        <f t="shared" si="58"/>
        <v>3.5609466616672205</v>
      </c>
      <c r="K211" s="11">
        <f t="shared" si="59"/>
        <v>0.47619047619047616</v>
      </c>
      <c r="L211" s="11">
        <f t="shared" si="60"/>
        <v>0.28735632183908044</v>
      </c>
      <c r="M211" s="11">
        <f t="shared" si="61"/>
        <v>0.30120481927710846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-0.26085293555173072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0.24317302048918171</v>
      </c>
      <c r="Q211" s="11">
        <f>2*'OddsRatio_working_3-way'!K211*'OddsRatio_working_3-way'!L211*'OddsRatio_working_3-way'!M211</f>
        <v>8.2431532369214133E-2</v>
      </c>
      <c r="R211" s="11">
        <f t="shared" si="62"/>
        <v>0</v>
      </c>
      <c r="S211" s="11">
        <f t="shared" si="63"/>
        <v>-0.93222267165537476</v>
      </c>
      <c r="T211" s="11">
        <f t="shared" si="64"/>
        <v>-0.3160076853069067</v>
      </c>
      <c r="U211" s="11">
        <f>'OddsRatio_working_3-way'!S211-'OddsRatio_working_3-way'!R211^2/3</f>
        <v>-0.93222267165537476</v>
      </c>
      <c r="V211" s="11">
        <f>'OddsRatio_working_3-way'!S211*'OddsRatio_working_3-way'!R211/3-2*'OddsRatio_working_3-way'!R211^3/27-'OddsRatio_working_3-way'!T211</f>
        <v>0.3160076853069067</v>
      </c>
      <c r="W211" s="11">
        <f>'OddsRatio_working_3-way'!V211^2+4*'OddsRatio_working_3-way'!U211^3/27</f>
        <v>-2.0159581416024336E-2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0.17321983040998318</v>
      </c>
      <c r="Y211" s="11">
        <f>IF('OddsRatio_working_3-way'!W211&gt;=0,IF('OddsRatio_working_3-way'!V211+SQRT('OddsRatio_working_3-way'!W211)&gt;0,0,PI()),ACOS('OddsRatio_working_3-way'!V211/(2*'OddsRatio_working_3-way'!X211)))</f>
        <v>0.4222774133231928</v>
      </c>
      <c r="Z211" s="11">
        <f>'OddsRatio_working_3-way'!X211^(1/3)*COS('OddsRatio_working_3-way'!Y211/3)</f>
        <v>0.55192815984207355</v>
      </c>
      <c r="AA211" s="11">
        <f>'OddsRatio_working_3-way'!X211^(1/3)*COS(('OddsRatio_working_3-way'!Y211+2*PI())/3)</f>
        <v>-0.34369256502037004</v>
      </c>
      <c r="AB211" s="11">
        <f>'OddsRatio_working_3-way'!X211^(1/3)*COS(('OddsRatio_working_3-way'!Y211+4*PI())/3)</f>
        <v>-0.20823559482170337</v>
      </c>
      <c r="AC211" s="11">
        <f>'OddsRatio_working_3-way'!X211^(1/3)*SIN('OddsRatio_working_3-way'!Y211/3)</f>
        <v>7.8206118207811287E-2</v>
      </c>
      <c r="AD211" s="11">
        <f>'OddsRatio_working_3-way'!X211^(1/3)*SIN(('OddsRatio_working_3-way'!Y211+2*PI())/3)</f>
        <v>0.4388807483833283</v>
      </c>
      <c r="AE211" s="11">
        <f>'OddsRatio_working_3-way'!X211^(1/3)*SIN(('OddsRatio_working_3-way'!Y211+4*PI())/3)</f>
        <v>-0.51708686659113956</v>
      </c>
      <c r="AF211" s="11">
        <f>-'OddsRatio_working_3-way'!U211/(3*'OddsRatio_working_3-way'!X211^(1/3))*COS(('OddsRatio_working_3-way'!Y211)/3)</f>
        <v>0.55192815984207355</v>
      </c>
      <c r="AG211" s="11">
        <f>-'OddsRatio_working_3-way'!U211/(3*'OddsRatio_working_3-way'!X211^(1/3))*COS(('OddsRatio_working_3-way'!Y211+2*PI())/3)</f>
        <v>-0.34369256502037004</v>
      </c>
      <c r="AH211" s="11">
        <f>-'OddsRatio_working_3-way'!U211/(3*'OddsRatio_working_3-way'!X211^(1/3))*COS(('OddsRatio_working_3-way'!Y211+4*PI())/3)</f>
        <v>-0.20823559482170337</v>
      </c>
      <c r="AI211" s="11">
        <f>'OddsRatio_working_3-way'!U211/(3*'OddsRatio_working_3-way'!X211^(1/3))*SIN(('OddsRatio_working_3-way'!Y211)/3)</f>
        <v>-7.8206118207811287E-2</v>
      </c>
      <c r="AJ211" s="11">
        <f>'OddsRatio_working_3-way'!U211/(3*'OddsRatio_working_3-way'!X211^(1/3))*SIN(('OddsRatio_working_3-way'!Y211+2*PI())/3)</f>
        <v>-0.4388807483833283</v>
      </c>
      <c r="AK211" s="11">
        <f>'OddsRatio_working_3-way'!U211/(3*'OddsRatio_working_3-way'!X211^(1/3))*SIN(('OddsRatio_working_3-way'!Y211+4*PI())/3)</f>
        <v>0.51708686659113956</v>
      </c>
      <c r="AL211" s="11">
        <f>'OddsRatio_working_3-way'!Z211+'OddsRatio_working_3-way'!AF211</f>
        <v>1.1038563196841471</v>
      </c>
      <c r="AM211" s="11">
        <f>'OddsRatio_working_3-way'!AA211+'OddsRatio_working_3-way'!AG211</f>
        <v>-0.68738513004074009</v>
      </c>
      <c r="AN211" s="11">
        <f>'OddsRatio_working_3-way'!AB211+'OddsRatio_working_3-way'!AH211</f>
        <v>-0.41647118964340674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1.1038563196841471</v>
      </c>
      <c r="AS211" s="11">
        <f>IF(('OddsRatio_working_3-way'!X211=0),IF(Q211&gt;0,-Q211^(1/3),(-Q211)^(1/3)),'OddsRatio_working_3-way'!AM211-'OddsRatio_working_3-way'!R211/3)</f>
        <v>-0.68738513004074009</v>
      </c>
      <c r="AT211" s="11">
        <f>IF(('OddsRatio_working_3-way'!X211=0),IF(Q211&gt;0,-Q211^(1/3),(-Q211)^(1/3)),'OddsRatio_working_3-way'!AN211-'OddsRatio_working_3-way'!R211/3)</f>
        <v>-0.41647118964340674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2.5499999999999998</v>
      </c>
      <c r="B212" s="4">
        <f>IF('True_Odds_Calculator_3-way'!B213="","",'True_Odds_Calculator_3-way'!B213)</f>
        <v>3.31</v>
      </c>
      <c r="C212" s="4">
        <f>IF('True_Odds_Calculator_3-way'!C213="","",'True_Odds_Calculator_3-way'!C213)</f>
        <v>2.7</v>
      </c>
      <c r="D212" s="9">
        <f t="shared" si="52"/>
        <v>0.3695015402183805</v>
      </c>
      <c r="E212" s="9">
        <f t="shared" si="53"/>
        <v>0.28224589130876759</v>
      </c>
      <c r="F212" s="9">
        <f t="shared" si="54"/>
        <v>0.34825256847285213</v>
      </c>
      <c r="G212" s="9">
        <f t="shared" si="55"/>
        <v>1.1008701063024011</v>
      </c>
      <c r="H212" s="9">
        <f t="shared" si="56"/>
        <v>2.7063486647687212</v>
      </c>
      <c r="I212" s="9">
        <f t="shared" si="57"/>
        <v>3.5430099455585462</v>
      </c>
      <c r="J212" s="9">
        <f t="shared" si="58"/>
        <v>2.8714791807140814</v>
      </c>
      <c r="K212" s="11">
        <f t="shared" si="59"/>
        <v>0.39215686274509809</v>
      </c>
      <c r="L212" s="11">
        <f t="shared" si="60"/>
        <v>0.30211480362537763</v>
      </c>
      <c r="M212" s="11">
        <f t="shared" si="61"/>
        <v>0.37037037037037035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-0.2670918652791765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0.24397361048033397</v>
      </c>
      <c r="Q212" s="11">
        <f>2*'OddsRatio_working_3-way'!K212*'OddsRatio_working_3-way'!L212*'OddsRatio_working_3-way'!M212</f>
        <v>8.7760291539688493E-2</v>
      </c>
      <c r="R212" s="11">
        <f t="shared" si="62"/>
        <v>0</v>
      </c>
      <c r="S212" s="11">
        <f t="shared" si="63"/>
        <v>-0.91344455670831348</v>
      </c>
      <c r="T212" s="11">
        <f t="shared" si="64"/>
        <v>-0.32857717867205527</v>
      </c>
      <c r="U212" s="11">
        <f>'OddsRatio_working_3-way'!S212-'OddsRatio_working_3-way'!R212^2/3</f>
        <v>-0.91344455670831348</v>
      </c>
      <c r="V212" s="11">
        <f>'OddsRatio_working_3-way'!S212*'OddsRatio_working_3-way'!R212/3-2*'OddsRatio_working_3-way'!R212^3/27-'OddsRatio_working_3-way'!T212</f>
        <v>0.32857717867205527</v>
      </c>
      <c r="W212" s="11">
        <f>'OddsRatio_working_3-way'!V212^2+4*'OddsRatio_working_3-way'!U212^3/27</f>
        <v>-4.9497405404502343E-3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0.16801242728183677</v>
      </c>
      <c r="Y212" s="11">
        <f>IF('OddsRatio_working_3-way'!W212&gt;=0,IF('OddsRatio_working_3-way'!V212+SQRT('OddsRatio_working_3-way'!W212)&gt;0,0,PI()),ACOS('OddsRatio_working_3-way'!V212/(2*'OddsRatio_working_3-way'!X212)))</f>
        <v>0.21093327951856122</v>
      </c>
      <c r="Z212" s="11">
        <f>'OddsRatio_working_3-way'!X212^(1/3)*COS('OddsRatio_working_3-way'!Y212/3)</f>
        <v>0.55043505315120056</v>
      </c>
      <c r="AA212" s="11">
        <f>'OddsRatio_working_3-way'!X212^(1/3)*COS(('OddsRatio_working_3-way'!Y212+2*PI())/3)</f>
        <v>-0.30878951451055348</v>
      </c>
      <c r="AB212" s="11">
        <f>'OddsRatio_working_3-way'!X212^(1/3)*COS(('OddsRatio_working_3-way'!Y212+4*PI())/3)</f>
        <v>-0.24164553864064675</v>
      </c>
      <c r="AC212" s="11">
        <f>'OddsRatio_working_3-way'!X212^(1/3)*SIN('OddsRatio_working_3-way'!Y212/3)</f>
        <v>3.8765592542952337E-2</v>
      </c>
      <c r="AD212" s="11">
        <f>'OddsRatio_working_3-way'!X212^(1/3)*SIN(('OddsRatio_working_3-way'!Y212+2*PI())/3)</f>
        <v>0.45730794289090126</v>
      </c>
      <c r="AE212" s="11">
        <f>'OddsRatio_working_3-way'!X212^(1/3)*SIN(('OddsRatio_working_3-way'!Y212+4*PI())/3)</f>
        <v>-0.49607353543385363</v>
      </c>
      <c r="AF212" s="11">
        <f>-'OddsRatio_working_3-way'!U212/(3*'OddsRatio_working_3-way'!X212^(1/3))*COS(('OddsRatio_working_3-way'!Y212)/3)</f>
        <v>0.55043505315120067</v>
      </c>
      <c r="AG212" s="11">
        <f>-'OddsRatio_working_3-way'!U212/(3*'OddsRatio_working_3-way'!X212^(1/3))*COS(('OddsRatio_working_3-way'!Y212+2*PI())/3)</f>
        <v>-0.30878951451055353</v>
      </c>
      <c r="AH212" s="11">
        <f>-'OddsRatio_working_3-way'!U212/(3*'OddsRatio_working_3-way'!X212^(1/3))*COS(('OddsRatio_working_3-way'!Y212+4*PI())/3)</f>
        <v>-0.24164553864064681</v>
      </c>
      <c r="AI212" s="11">
        <f>'OddsRatio_working_3-way'!U212/(3*'OddsRatio_working_3-way'!X212^(1/3))*SIN(('OddsRatio_working_3-way'!Y212)/3)</f>
        <v>-3.8765592542952344E-2</v>
      </c>
      <c r="AJ212" s="11">
        <f>'OddsRatio_working_3-way'!U212/(3*'OddsRatio_working_3-way'!X212^(1/3))*SIN(('OddsRatio_working_3-way'!Y212+2*PI())/3)</f>
        <v>-0.45730794289090138</v>
      </c>
      <c r="AK212" s="11">
        <f>'OddsRatio_working_3-way'!U212/(3*'OddsRatio_working_3-way'!X212^(1/3))*SIN(('OddsRatio_working_3-way'!Y212+4*PI())/3)</f>
        <v>0.49607353543385369</v>
      </c>
      <c r="AL212" s="11">
        <f>'OddsRatio_working_3-way'!Z212+'OddsRatio_working_3-way'!AF212</f>
        <v>1.1008701063024011</v>
      </c>
      <c r="AM212" s="11">
        <f>'OddsRatio_working_3-way'!AA212+'OddsRatio_working_3-way'!AG212</f>
        <v>-0.61757902902110695</v>
      </c>
      <c r="AN212" s="11">
        <f>'OddsRatio_working_3-way'!AB212+'OddsRatio_working_3-way'!AH212</f>
        <v>-0.48329107728129356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1.1008701063024011</v>
      </c>
      <c r="AS212" s="11">
        <f>IF(('OddsRatio_working_3-way'!X212=0),IF(Q212&gt;0,-Q212^(1/3),(-Q212)^(1/3)),'OddsRatio_working_3-way'!AM212-'OddsRatio_working_3-way'!R212/3)</f>
        <v>-0.61757902902110695</v>
      </c>
      <c r="AT212" s="11">
        <f>IF(('OddsRatio_working_3-way'!X212=0),IF(Q212&gt;0,-Q212^(1/3),(-Q212)^(1/3)),'OddsRatio_working_3-way'!AN212-'OddsRatio_working_3-way'!R212/3)</f>
        <v>-0.48329107728129356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1.61</v>
      </c>
      <c r="B213" s="4">
        <f>IF('True_Odds_Calculator_3-way'!B214="","",'True_Odds_Calculator_3-way'!B214)</f>
        <v>4.2300000000000004</v>
      </c>
      <c r="C213" s="4">
        <f>IF('True_Odds_Calculator_3-way'!C214="","",'True_Odds_Calculator_3-way'!C214)</f>
        <v>5.21</v>
      </c>
      <c r="D213" s="9">
        <f t="shared" si="52"/>
        <v>0.60030728910593678</v>
      </c>
      <c r="E213" s="9">
        <f t="shared" si="53"/>
        <v>0.22096824326023554</v>
      </c>
      <c r="F213" s="9">
        <f t="shared" si="54"/>
        <v>0.17872446763382782</v>
      </c>
      <c r="G213" s="9">
        <f t="shared" si="55"/>
        <v>1.0914975782839775</v>
      </c>
      <c r="H213" s="9">
        <f t="shared" si="56"/>
        <v>1.6658135227532263</v>
      </c>
      <c r="I213" s="9">
        <f t="shared" si="57"/>
        <v>4.5255371778572471</v>
      </c>
      <c r="J213" s="9">
        <f t="shared" si="58"/>
        <v>5.5952048045755456</v>
      </c>
      <c r="K213" s="11">
        <f t="shared" si="59"/>
        <v>0.6211180124223602</v>
      </c>
      <c r="L213" s="11">
        <f t="shared" si="60"/>
        <v>0.23640661938534277</v>
      </c>
      <c r="M213" s="11">
        <f t="shared" si="61"/>
        <v>0.19193857965451055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-0.23378168605005922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0.22687775372873581</v>
      </c>
      <c r="Q213" s="11">
        <f>2*'OddsRatio_working_3-way'!K213*'OddsRatio_working_3-way'!L213*'OddsRatio_working_3-way'!M213</f>
        <v>5.6367143783536855E-2</v>
      </c>
      <c r="R213" s="11">
        <f t="shared" si="62"/>
        <v>0</v>
      </c>
      <c r="S213" s="11">
        <f t="shared" si="63"/>
        <v>-0.97046846381352092</v>
      </c>
      <c r="T213" s="11">
        <f t="shared" si="64"/>
        <v>-0.24111017734497417</v>
      </c>
      <c r="U213" s="11">
        <f>'OddsRatio_working_3-way'!S213-'OddsRatio_working_3-way'!R213^2/3</f>
        <v>-0.97046846381352092</v>
      </c>
      <c r="V213" s="11">
        <f>'OddsRatio_working_3-way'!S213*'OddsRatio_working_3-way'!R213/3-2*'OddsRatio_working_3-way'!R213^3/27-'OddsRatio_working_3-way'!T213</f>
        <v>0.24111017734497417</v>
      </c>
      <c r="W213" s="11">
        <f>'OddsRatio_working_3-way'!V213^2+4*'OddsRatio_working_3-way'!U213^3/27</f>
        <v>-7.7272692978159044E-2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0.18398832204618581</v>
      </c>
      <c r="Y213" s="11">
        <f>IF('OddsRatio_working_3-way'!W213&gt;=0,IF('OddsRatio_working_3-way'!V213+SQRT('OddsRatio_working_3-way'!W213)&gt;0,0,PI()),ACOS('OddsRatio_working_3-way'!V213/(2*'OddsRatio_working_3-way'!X213)))</f>
        <v>0.85630625911324343</v>
      </c>
      <c r="Z213" s="11">
        <f>'OddsRatio_working_3-way'!X213^(1/3)*COS('OddsRatio_working_3-way'!Y213/3)</f>
        <v>0.54574878914198877</v>
      </c>
      <c r="AA213" s="11">
        <f>'OddsRatio_working_3-way'!X213^(1/3)*COS(('OddsRatio_working_3-way'!Y213+2*PI())/3)</f>
        <v>-0.41156761832731237</v>
      </c>
      <c r="AB213" s="11">
        <f>'OddsRatio_working_3-way'!X213^(1/3)*COS(('OddsRatio_working_3-way'!Y213+4*PI())/3)</f>
        <v>-0.13418117081467645</v>
      </c>
      <c r="AC213" s="11">
        <f>'OddsRatio_working_3-way'!X213^(1/3)*SIN('OddsRatio_working_3-way'!Y213/3)</f>
        <v>0.16014914014097431</v>
      </c>
      <c r="AD213" s="11">
        <f>'OddsRatio_working_3-way'!X213^(1/3)*SIN(('OddsRatio_working_3-way'!Y213+2*PI())/3)</f>
        <v>0.39255774541107202</v>
      </c>
      <c r="AE213" s="11">
        <f>'OddsRatio_working_3-way'!X213^(1/3)*SIN(('OddsRatio_working_3-way'!Y213+4*PI())/3)</f>
        <v>-0.55270688555204639</v>
      </c>
      <c r="AF213" s="11">
        <f>-'OddsRatio_working_3-way'!U213/(3*'OddsRatio_working_3-way'!X213^(1/3))*COS(('OddsRatio_working_3-way'!Y213)/3)</f>
        <v>0.54574878914198877</v>
      </c>
      <c r="AG213" s="11">
        <f>-'OddsRatio_working_3-way'!U213/(3*'OddsRatio_working_3-way'!X213^(1/3))*COS(('OddsRatio_working_3-way'!Y213+2*PI())/3)</f>
        <v>-0.41156761832731237</v>
      </c>
      <c r="AH213" s="11">
        <f>-'OddsRatio_working_3-way'!U213/(3*'OddsRatio_working_3-way'!X213^(1/3))*COS(('OddsRatio_working_3-way'!Y213+4*PI())/3)</f>
        <v>-0.13418117081467645</v>
      </c>
      <c r="AI213" s="11">
        <f>'OddsRatio_working_3-way'!U213/(3*'OddsRatio_working_3-way'!X213^(1/3))*SIN(('OddsRatio_working_3-way'!Y213)/3)</f>
        <v>-0.16014914014097431</v>
      </c>
      <c r="AJ213" s="11">
        <f>'OddsRatio_working_3-way'!U213/(3*'OddsRatio_working_3-way'!X213^(1/3))*SIN(('OddsRatio_working_3-way'!Y213+2*PI())/3)</f>
        <v>-0.39255774541107202</v>
      </c>
      <c r="AK213" s="11">
        <f>'OddsRatio_working_3-way'!U213/(3*'OddsRatio_working_3-way'!X213^(1/3))*SIN(('OddsRatio_working_3-way'!Y213+4*PI())/3)</f>
        <v>0.55270688555204639</v>
      </c>
      <c r="AL213" s="11">
        <f>'OddsRatio_working_3-way'!Z213+'OddsRatio_working_3-way'!AF213</f>
        <v>1.0914975782839775</v>
      </c>
      <c r="AM213" s="11">
        <f>'OddsRatio_working_3-way'!AA213+'OddsRatio_working_3-way'!AG213</f>
        <v>-0.82313523665462474</v>
      </c>
      <c r="AN213" s="11">
        <f>'OddsRatio_working_3-way'!AB213+'OddsRatio_working_3-way'!AH213</f>
        <v>-0.26836234162935291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1.0914975782839775</v>
      </c>
      <c r="AS213" s="11">
        <f>IF(('OddsRatio_working_3-way'!X213=0),IF(Q213&gt;0,-Q213^(1/3),(-Q213)^(1/3)),'OddsRatio_working_3-way'!AM213-'OddsRatio_working_3-way'!R213/3)</f>
        <v>-0.82313523665462474</v>
      </c>
      <c r="AT213" s="11">
        <f>IF(('OddsRatio_working_3-way'!X213=0),IF(Q213&gt;0,-Q213^(1/3),(-Q213)^(1/3)),'OddsRatio_working_3-way'!AN213-'OddsRatio_working_3-way'!R213/3)</f>
        <v>-0.26836234162935291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2.4700000000000002</v>
      </c>
      <c r="B214" s="4">
        <f>IF('True_Odds_Calculator_3-way'!B215="","",'True_Odds_Calculator_3-way'!B215)</f>
        <v>3.38</v>
      </c>
      <c r="C214" s="4">
        <f>IF('True_Odds_Calculator_3-way'!C215="","",'True_Odds_Calculator_3-way'!C215)</f>
        <v>3.05</v>
      </c>
      <c r="D214" s="9">
        <f t="shared" si="52"/>
        <v>0.39454691014411347</v>
      </c>
      <c r="E214" s="9">
        <f t="shared" si="53"/>
        <v>0.28698405434597801</v>
      </c>
      <c r="F214" s="9">
        <f t="shared" si="54"/>
        <v>0.31846903550990879</v>
      </c>
      <c r="G214" s="9">
        <f t="shared" si="55"/>
        <v>1.0439135110490603</v>
      </c>
      <c r="H214" s="9">
        <f t="shared" si="56"/>
        <v>2.5345528612421191</v>
      </c>
      <c r="I214" s="9">
        <f t="shared" si="57"/>
        <v>3.484514156296763</v>
      </c>
      <c r="J214" s="9">
        <f t="shared" si="58"/>
        <v>3.1400226976505734</v>
      </c>
      <c r="K214" s="11">
        <f t="shared" si="59"/>
        <v>0.40485829959514169</v>
      </c>
      <c r="L214" s="11">
        <f t="shared" si="60"/>
        <v>0.29585798816568049</v>
      </c>
      <c r="M214" s="11">
        <f t="shared" si="61"/>
        <v>0.32786885245901642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-0.28166615154479635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0.23170666093814496</v>
      </c>
      <c r="Q214" s="11">
        <f>2*'OddsRatio_working_3-way'!K214*'OddsRatio_working_3-way'!L214*'OddsRatio_working_3-way'!M214</f>
        <v>7.8544630826489811E-2</v>
      </c>
      <c r="R214" s="11">
        <f t="shared" si="62"/>
        <v>0</v>
      </c>
      <c r="S214" s="11">
        <f t="shared" si="63"/>
        <v>-0.82262870304916347</v>
      </c>
      <c r="T214" s="11">
        <f t="shared" si="64"/>
        <v>-0.27885718747429267</v>
      </c>
      <c r="U214" s="11">
        <f>'OddsRatio_working_3-way'!S214-'OddsRatio_working_3-way'!R214^2/3</f>
        <v>-0.82262870304916347</v>
      </c>
      <c r="V214" s="11">
        <f>'OddsRatio_working_3-way'!S214*'OddsRatio_working_3-way'!R214/3-2*'OddsRatio_working_3-way'!R214^3/27-'OddsRatio_working_3-way'!T214</f>
        <v>0.27885718747429267</v>
      </c>
      <c r="W214" s="11">
        <f>'OddsRatio_working_3-way'!V214^2+4*'OddsRatio_working_3-way'!U214^3/27</f>
        <v>-4.7109114756209713E-3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0.14358990431232777</v>
      </c>
      <c r="Y214" s="11">
        <f>IF('OddsRatio_working_3-way'!W214&gt;=0,IF('OddsRatio_working_3-way'!V214+SQRT('OddsRatio_working_3-way'!W214)&gt;0,0,PI()),ACOS('OddsRatio_working_3-way'!V214/(2*'OddsRatio_working_3-way'!X214)))</f>
        <v>0.24133625406715198</v>
      </c>
      <c r="Z214" s="11">
        <f>'OddsRatio_working_3-way'!X214^(1/3)*COS('OddsRatio_working_3-way'!Y214/3)</f>
        <v>0.52195675552453014</v>
      </c>
      <c r="AA214" s="11">
        <f>'OddsRatio_working_3-way'!X214^(1/3)*COS(('OddsRatio_working_3-way'!Y214+2*PI())/3)</f>
        <v>-0.2974205893309968</v>
      </c>
      <c r="AB214" s="11">
        <f>'OddsRatio_working_3-way'!X214^(1/3)*COS(('OddsRatio_working_3-way'!Y214+4*PI())/3)</f>
        <v>-0.22453616619353348</v>
      </c>
      <c r="AC214" s="11">
        <f>'OddsRatio_working_3-way'!X214^(1/3)*SIN('OddsRatio_working_3-way'!Y214/3)</f>
        <v>4.2079841318145267E-2</v>
      </c>
      <c r="AD214" s="11">
        <f>'OddsRatio_working_3-way'!X214^(1/3)*SIN(('OddsRatio_working_3-way'!Y214+2*PI())/3)</f>
        <v>0.43098788930207421</v>
      </c>
      <c r="AE214" s="11">
        <f>'OddsRatio_working_3-way'!X214^(1/3)*SIN(('OddsRatio_working_3-way'!Y214+4*PI())/3)</f>
        <v>-0.47306773062021928</v>
      </c>
      <c r="AF214" s="11">
        <f>-'OddsRatio_working_3-way'!U214/(3*'OddsRatio_working_3-way'!X214^(1/3))*COS(('OddsRatio_working_3-way'!Y214)/3)</f>
        <v>0.52195675552453014</v>
      </c>
      <c r="AG214" s="11">
        <f>-'OddsRatio_working_3-way'!U214/(3*'OddsRatio_working_3-way'!X214^(1/3))*COS(('OddsRatio_working_3-way'!Y214+2*PI())/3)</f>
        <v>-0.2974205893309968</v>
      </c>
      <c r="AH214" s="11">
        <f>-'OddsRatio_working_3-way'!U214/(3*'OddsRatio_working_3-way'!X214^(1/3))*COS(('OddsRatio_working_3-way'!Y214+4*PI())/3)</f>
        <v>-0.22453616619353348</v>
      </c>
      <c r="AI214" s="11">
        <f>'OddsRatio_working_3-way'!U214/(3*'OddsRatio_working_3-way'!X214^(1/3))*SIN(('OddsRatio_working_3-way'!Y214)/3)</f>
        <v>-4.2079841318145267E-2</v>
      </c>
      <c r="AJ214" s="11">
        <f>'OddsRatio_working_3-way'!U214/(3*'OddsRatio_working_3-way'!X214^(1/3))*SIN(('OddsRatio_working_3-way'!Y214+2*PI())/3)</f>
        <v>-0.43098788930207421</v>
      </c>
      <c r="AK214" s="11">
        <f>'OddsRatio_working_3-way'!U214/(3*'OddsRatio_working_3-way'!X214^(1/3))*SIN(('OddsRatio_working_3-way'!Y214+4*PI())/3)</f>
        <v>0.47306773062021928</v>
      </c>
      <c r="AL214" s="11">
        <f>'OddsRatio_working_3-way'!Z214+'OddsRatio_working_3-way'!AF214</f>
        <v>1.0439135110490603</v>
      </c>
      <c r="AM214" s="11">
        <f>'OddsRatio_working_3-way'!AA214+'OddsRatio_working_3-way'!AG214</f>
        <v>-0.5948411786619936</v>
      </c>
      <c r="AN214" s="11">
        <f>'OddsRatio_working_3-way'!AB214+'OddsRatio_working_3-way'!AH214</f>
        <v>-0.44907233238706695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1.0439135110490603</v>
      </c>
      <c r="AS214" s="11">
        <f>IF(('OddsRatio_working_3-way'!X214=0),IF(Q214&gt;0,-Q214^(1/3),(-Q214)^(1/3)),'OddsRatio_working_3-way'!AM214-'OddsRatio_working_3-way'!R214/3)</f>
        <v>-0.5948411786619936</v>
      </c>
      <c r="AT214" s="11">
        <f>IF(('OddsRatio_working_3-way'!X214=0),IF(Q214&gt;0,-Q214^(1/3),(-Q214)^(1/3)),'OddsRatio_working_3-way'!AN214-'OddsRatio_working_3-way'!R214/3)</f>
        <v>-0.44907233238706695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1.7</v>
      </c>
      <c r="B215" s="4">
        <f>IF('True_Odds_Calculator_3-way'!B216="","",'True_Odds_Calculator_3-way'!B216)</f>
        <v>3.87</v>
      </c>
      <c r="C215" s="4">
        <f>IF('True_Odds_Calculator_3-way'!C216="","",'True_Odds_Calculator_3-way'!C216)</f>
        <v>4.93</v>
      </c>
      <c r="D215" s="9">
        <f t="shared" si="52"/>
        <v>0.5677597645789082</v>
      </c>
      <c r="E215" s="9">
        <f t="shared" si="53"/>
        <v>0.2426381090745377</v>
      </c>
      <c r="F215" s="9">
        <f t="shared" si="54"/>
        <v>0.18960212634655396</v>
      </c>
      <c r="G215" s="9">
        <f t="shared" si="55"/>
        <v>1.0875833215471542</v>
      </c>
      <c r="H215" s="9">
        <f t="shared" si="56"/>
        <v>1.7613083250830084</v>
      </c>
      <c r="I215" s="9">
        <f t="shared" si="57"/>
        <v>4.1213641328403323</v>
      </c>
      <c r="J215" s="9">
        <f t="shared" si="58"/>
        <v>5.2742024536803154</v>
      </c>
      <c r="K215" s="11">
        <f t="shared" si="59"/>
        <v>0.58823529411764708</v>
      </c>
      <c r="L215" s="11">
        <f t="shared" si="60"/>
        <v>0.25839793281653745</v>
      </c>
      <c r="M215" s="11">
        <f t="shared" si="61"/>
        <v>0.20283975659229211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-0.24342528180667045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0.2312354726314319</v>
      </c>
      <c r="Q215" s="11">
        <f>2*'OddsRatio_working_3-way'!K215*'OddsRatio_working_3-way'!L215*'OddsRatio_working_3-way'!M215</f>
        <v>6.1662792701715187E-2</v>
      </c>
      <c r="R215" s="11">
        <f t="shared" si="62"/>
        <v>0</v>
      </c>
      <c r="S215" s="11">
        <f t="shared" si="63"/>
        <v>-0.94992381610994803</v>
      </c>
      <c r="T215" s="11">
        <f t="shared" si="64"/>
        <v>-0.25331301762931951</v>
      </c>
      <c r="U215" s="11">
        <f>'OddsRatio_working_3-way'!S215-'OddsRatio_working_3-way'!R215^2/3</f>
        <v>-0.94992381610994803</v>
      </c>
      <c r="V215" s="11">
        <f>'OddsRatio_working_3-way'!S215*'OddsRatio_working_3-way'!R215/3-2*'OddsRatio_working_3-way'!R215^3/27-'OddsRatio_working_3-way'!T215</f>
        <v>0.25331301762931951</v>
      </c>
      <c r="W215" s="11">
        <f>'OddsRatio_working_3-way'!V215^2+4*'OddsRatio_working_3-way'!U215^3/27</f>
        <v>-6.2820477863765045E-2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0.17817685228743729</v>
      </c>
      <c r="Y215" s="11">
        <f>IF('OddsRatio_working_3-way'!W215&gt;=0,IF('OddsRatio_working_3-way'!V215+SQRT('OddsRatio_working_3-way'!W215)&gt;0,0,PI()),ACOS('OddsRatio_working_3-way'!V215/(2*'OddsRatio_working_3-way'!X215)))</f>
        <v>0.78009438393419284</v>
      </c>
      <c r="Z215" s="11">
        <f>'OddsRatio_working_3-way'!X215^(1/3)*COS('OddsRatio_working_3-way'!Y215/3)</f>
        <v>0.5437916607735771</v>
      </c>
      <c r="AA215" s="11">
        <f>'OddsRatio_working_3-way'!X215^(1/3)*COS(('OddsRatio_working_3-way'!Y215+2*PI())/3)</f>
        <v>-0.39719118657496949</v>
      </c>
      <c r="AB215" s="11">
        <f>'OddsRatio_working_3-way'!X215^(1/3)*COS(('OddsRatio_working_3-way'!Y215+4*PI())/3)</f>
        <v>-0.14660047419860775</v>
      </c>
      <c r="AC215" s="11">
        <f>'OddsRatio_working_3-way'!X215^(1/3)*SIN('OddsRatio_working_3-way'!Y215/3)</f>
        <v>0.14467861524691272</v>
      </c>
      <c r="AD215" s="11">
        <f>'OddsRatio_working_3-way'!X215^(1/3)*SIN(('OddsRatio_working_3-way'!Y215+2*PI())/3)</f>
        <v>0.3985980849725913</v>
      </c>
      <c r="AE215" s="11">
        <f>'OddsRatio_working_3-way'!X215^(1/3)*SIN(('OddsRatio_working_3-way'!Y215+4*PI())/3)</f>
        <v>-0.54327670021950392</v>
      </c>
      <c r="AF215" s="11">
        <f>-'OddsRatio_working_3-way'!U215/(3*'OddsRatio_working_3-way'!X215^(1/3))*COS(('OddsRatio_working_3-way'!Y215)/3)</f>
        <v>0.5437916607735771</v>
      </c>
      <c r="AG215" s="11">
        <f>-'OddsRatio_working_3-way'!U215/(3*'OddsRatio_working_3-way'!X215^(1/3))*COS(('OddsRatio_working_3-way'!Y215+2*PI())/3)</f>
        <v>-0.39719118657496949</v>
      </c>
      <c r="AH215" s="11">
        <f>-'OddsRatio_working_3-way'!U215/(3*'OddsRatio_working_3-way'!X215^(1/3))*COS(('OddsRatio_working_3-way'!Y215+4*PI())/3)</f>
        <v>-0.14660047419860775</v>
      </c>
      <c r="AI215" s="11">
        <f>'OddsRatio_working_3-way'!U215/(3*'OddsRatio_working_3-way'!X215^(1/3))*SIN(('OddsRatio_working_3-way'!Y215)/3)</f>
        <v>-0.14467861524691272</v>
      </c>
      <c r="AJ215" s="11">
        <f>'OddsRatio_working_3-way'!U215/(3*'OddsRatio_working_3-way'!X215^(1/3))*SIN(('OddsRatio_working_3-way'!Y215+2*PI())/3)</f>
        <v>-0.3985980849725913</v>
      </c>
      <c r="AK215" s="11">
        <f>'OddsRatio_working_3-way'!U215/(3*'OddsRatio_working_3-way'!X215^(1/3))*SIN(('OddsRatio_working_3-way'!Y215+4*PI())/3)</f>
        <v>0.54327670021950392</v>
      </c>
      <c r="AL215" s="11">
        <f>'OddsRatio_working_3-way'!Z215+'OddsRatio_working_3-way'!AF215</f>
        <v>1.0875833215471542</v>
      </c>
      <c r="AM215" s="11">
        <f>'OddsRatio_working_3-way'!AA215+'OddsRatio_working_3-way'!AG215</f>
        <v>-0.79438237314993898</v>
      </c>
      <c r="AN215" s="11">
        <f>'OddsRatio_working_3-way'!AB215+'OddsRatio_working_3-way'!AH215</f>
        <v>-0.2932009483972155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1.0875833215471542</v>
      </c>
      <c r="AS215" s="11">
        <f>IF(('OddsRatio_working_3-way'!X215=0),IF(Q215&gt;0,-Q215^(1/3),(-Q215)^(1/3)),'OddsRatio_working_3-way'!AM215-'OddsRatio_working_3-way'!R215/3)</f>
        <v>-0.79438237314993898</v>
      </c>
      <c r="AT215" s="11">
        <f>IF(('OddsRatio_working_3-way'!X215=0),IF(Q215&gt;0,-Q215^(1/3),(-Q215)^(1/3)),'OddsRatio_working_3-way'!AN215-'OddsRatio_working_3-way'!R215/3)</f>
        <v>-0.2932009483972155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2.2200000000000002</v>
      </c>
      <c r="B216" s="4">
        <f>IF('True_Odds_Calculator_3-way'!B217="","",'True_Odds_Calculator_3-way'!B217)</f>
        <v>3.12</v>
      </c>
      <c r="C216" s="4">
        <f>IF('True_Odds_Calculator_3-way'!C217="","",'True_Odds_Calculator_3-way'!C217)</f>
        <v>3.51</v>
      </c>
      <c r="D216" s="9">
        <f t="shared" si="52"/>
        <v>0.42962112266630781</v>
      </c>
      <c r="E216" s="9">
        <f t="shared" si="53"/>
        <v>0.30238583913817929</v>
      </c>
      <c r="F216" s="9">
        <f t="shared" si="54"/>
        <v>0.26799303819551262</v>
      </c>
      <c r="G216" s="9">
        <f t="shared" si="55"/>
        <v>1.0882231931337805</v>
      </c>
      <c r="H216" s="9">
        <f t="shared" si="56"/>
        <v>2.3276322956232129</v>
      </c>
      <c r="I216" s="9">
        <f t="shared" si="57"/>
        <v>3.3070331694436144</v>
      </c>
      <c r="J216" s="9">
        <f t="shared" si="58"/>
        <v>3.7314402147657892</v>
      </c>
      <c r="K216" s="11">
        <f t="shared" si="59"/>
        <v>0.4504504504504504</v>
      </c>
      <c r="L216" s="11">
        <f t="shared" si="60"/>
        <v>0.32051282051282048</v>
      </c>
      <c r="M216" s="11">
        <f t="shared" si="61"/>
        <v>0.28490028490028491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-0.26702672429168139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0.2406252406252406</v>
      </c>
      <c r="Q216" s="11">
        <f>2*'OddsRatio_working_3-way'!K216*'OddsRatio_working_3-way'!L216*'OddsRatio_working_3-way'!M216</f>
        <v>8.2265039529996781E-2</v>
      </c>
      <c r="R216" s="11">
        <f t="shared" si="62"/>
        <v>0</v>
      </c>
      <c r="S216" s="11">
        <f t="shared" si="63"/>
        <v>-0.90112793490436693</v>
      </c>
      <c r="T216" s="11">
        <f t="shared" si="64"/>
        <v>-0.30807792646303139</v>
      </c>
      <c r="U216" s="11">
        <f>'OddsRatio_working_3-way'!S216-'OddsRatio_working_3-way'!R216^2/3</f>
        <v>-0.90112793490436693</v>
      </c>
      <c r="V216" s="11">
        <f>'OddsRatio_working_3-way'!S216*'OddsRatio_working_3-way'!R216/3-2*'OddsRatio_working_3-way'!R216^3/27-'OddsRatio_working_3-way'!T216</f>
        <v>0.30807792646303139</v>
      </c>
      <c r="W216" s="11">
        <f>'OddsRatio_working_3-way'!V216^2+4*'OddsRatio_working_3-way'!U216^3/27</f>
        <v>-1.349455689926321E-2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0.16462576170896231</v>
      </c>
      <c r="Y216" s="11">
        <f>IF('OddsRatio_working_3-way'!W216&gt;=0,IF('OddsRatio_working_3-way'!V216+SQRT('OddsRatio_working_3-way'!W216)&gt;0,0,PI()),ACOS('OddsRatio_working_3-way'!V216/(2*'OddsRatio_working_3-way'!X216)))</f>
        <v>0.36058175876553911</v>
      </c>
      <c r="Z216" s="11">
        <f>'OddsRatio_working_3-way'!X216^(1/3)*COS('OddsRatio_working_3-way'!Y216/3)</f>
        <v>0.54411159656689023</v>
      </c>
      <c r="AA216" s="11">
        <f>'OddsRatio_working_3-way'!X216^(1/3)*COS(('OddsRatio_working_3-way'!Y216+2*PI())/3)</f>
        <v>-0.32896723463119498</v>
      </c>
      <c r="AB216" s="11">
        <f>'OddsRatio_working_3-way'!X216^(1/3)*COS(('OddsRatio_working_3-way'!Y216+4*PI())/3)</f>
        <v>-0.21514436193569536</v>
      </c>
      <c r="AC216" s="11">
        <f>'OddsRatio_working_3-way'!X216^(1/3)*SIN('OddsRatio_working_3-way'!Y216/3)</f>
        <v>6.5715666190683239E-2</v>
      </c>
      <c r="AD216" s="11">
        <f>'OddsRatio_working_3-way'!X216^(1/3)*SIN(('OddsRatio_working_3-way'!Y216+2*PI())/3)</f>
        <v>0.43835663202529507</v>
      </c>
      <c r="AE216" s="11">
        <f>'OddsRatio_working_3-way'!X216^(1/3)*SIN(('OddsRatio_working_3-way'!Y216+4*PI())/3)</f>
        <v>-0.50407229821597821</v>
      </c>
      <c r="AF216" s="11">
        <f>-'OddsRatio_working_3-way'!U216/(3*'OddsRatio_working_3-way'!X216^(1/3))*COS(('OddsRatio_working_3-way'!Y216)/3)</f>
        <v>0.54411159656689023</v>
      </c>
      <c r="AG216" s="11">
        <f>-'OddsRatio_working_3-way'!U216/(3*'OddsRatio_working_3-way'!X216^(1/3))*COS(('OddsRatio_working_3-way'!Y216+2*PI())/3)</f>
        <v>-0.32896723463119498</v>
      </c>
      <c r="AH216" s="11">
        <f>-'OddsRatio_working_3-way'!U216/(3*'OddsRatio_working_3-way'!X216^(1/3))*COS(('OddsRatio_working_3-way'!Y216+4*PI())/3)</f>
        <v>-0.21514436193569536</v>
      </c>
      <c r="AI216" s="11">
        <f>'OddsRatio_working_3-way'!U216/(3*'OddsRatio_working_3-way'!X216^(1/3))*SIN(('OddsRatio_working_3-way'!Y216)/3)</f>
        <v>-6.5715666190683239E-2</v>
      </c>
      <c r="AJ216" s="11">
        <f>'OddsRatio_working_3-way'!U216/(3*'OddsRatio_working_3-way'!X216^(1/3))*SIN(('OddsRatio_working_3-way'!Y216+2*PI())/3)</f>
        <v>-0.43835663202529507</v>
      </c>
      <c r="AK216" s="11">
        <f>'OddsRatio_working_3-way'!U216/(3*'OddsRatio_working_3-way'!X216^(1/3))*SIN(('OddsRatio_working_3-way'!Y216+4*PI())/3)</f>
        <v>0.50407229821597821</v>
      </c>
      <c r="AL216" s="11">
        <f>'OddsRatio_working_3-way'!Z216+'OddsRatio_working_3-way'!AF216</f>
        <v>1.0882231931337805</v>
      </c>
      <c r="AM216" s="11">
        <f>'OddsRatio_working_3-way'!AA216+'OddsRatio_working_3-way'!AG216</f>
        <v>-0.65793446926238996</v>
      </c>
      <c r="AN216" s="11">
        <f>'OddsRatio_working_3-way'!AB216+'OddsRatio_working_3-way'!AH216</f>
        <v>-0.43028872387139072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1.0882231931337805</v>
      </c>
      <c r="AS216" s="11">
        <f>IF(('OddsRatio_working_3-way'!X216=0),IF(Q216&gt;0,-Q216^(1/3),(-Q216)^(1/3)),'OddsRatio_working_3-way'!AM216-'OddsRatio_working_3-way'!R216/3)</f>
        <v>-0.65793446926238996</v>
      </c>
      <c r="AT216" s="11">
        <f>IF(('OddsRatio_working_3-way'!X216=0),IF(Q216&gt;0,-Q216^(1/3),(-Q216)^(1/3)),'OddsRatio_working_3-way'!AN216-'OddsRatio_working_3-way'!R216/3)</f>
        <v>-0.43028872387139072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2.66</v>
      </c>
      <c r="B217" s="4">
        <f>IF('True_Odds_Calculator_3-way'!B218="","",'True_Odds_Calculator_3-way'!B218)</f>
        <v>3.16</v>
      </c>
      <c r="C217" s="4">
        <f>IF('True_Odds_Calculator_3-way'!C218="","",'True_Odds_Calculator_3-way'!C218)</f>
        <v>2.75</v>
      </c>
      <c r="D217" s="9">
        <f t="shared" si="52"/>
        <v>0.35663755840323252</v>
      </c>
      <c r="E217" s="9">
        <f t="shared" si="53"/>
        <v>0.29874549989975302</v>
      </c>
      <c r="F217" s="9">
        <f t="shared" si="54"/>
        <v>0.34461694169701429</v>
      </c>
      <c r="G217" s="9">
        <f t="shared" si="55"/>
        <v>1.0867272018037522</v>
      </c>
      <c r="H217" s="9">
        <f t="shared" si="56"/>
        <v>2.8039671549942287</v>
      </c>
      <c r="I217" s="9">
        <f t="shared" si="57"/>
        <v>3.3473307558961047</v>
      </c>
      <c r="J217" s="9">
        <f t="shared" si="58"/>
        <v>2.9017726031565667</v>
      </c>
      <c r="K217" s="11">
        <f t="shared" si="59"/>
        <v>0.37593984962406013</v>
      </c>
      <c r="L217" s="11">
        <f t="shared" si="60"/>
        <v>0.31645569620253161</v>
      </c>
      <c r="M217" s="11">
        <f t="shared" si="61"/>
        <v>0.36363636363636365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-0.27145539337411417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0.24096489786030093</v>
      </c>
      <c r="Q217" s="11">
        <f>2*'OddsRatio_working_3-way'!K217*'OddsRatio_working_3-way'!L217*'OddsRatio_working_3-way'!M217</f>
        <v>8.6522404976768733E-2</v>
      </c>
      <c r="R217" s="11">
        <f t="shared" si="62"/>
        <v>0</v>
      </c>
      <c r="S217" s="11">
        <f t="shared" si="63"/>
        <v>-0.88767769490661075</v>
      </c>
      <c r="T217" s="11">
        <f t="shared" si="64"/>
        <v>-0.31873525849429468</v>
      </c>
      <c r="U217" s="11">
        <f>'OddsRatio_working_3-way'!S217-'OddsRatio_working_3-way'!R217^2/3</f>
        <v>-0.88767769490661075</v>
      </c>
      <c r="V217" s="11">
        <f>'OddsRatio_working_3-way'!S217*'OddsRatio_working_3-way'!R217/3-2*'OddsRatio_working_3-way'!R217^3/27-'OddsRatio_working_3-way'!T217</f>
        <v>0.31873525849429468</v>
      </c>
      <c r="W217" s="11">
        <f>'OddsRatio_working_3-way'!V217^2+4*'OddsRatio_working_3-way'!U217^3/27</f>
        <v>-2.0322636535649585E-3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0.16095374231513679</v>
      </c>
      <c r="Y217" s="11">
        <f>IF('OddsRatio_working_3-way'!W217&gt;=0,IF('OddsRatio_working_3-way'!V217+SQRT('OddsRatio_working_3-way'!W217)&gt;0,0,PI()),ACOS('OddsRatio_working_3-way'!V217/(2*'OddsRatio_working_3-way'!X217)))</f>
        <v>0.14050404296564456</v>
      </c>
      <c r="Z217" s="11">
        <f>'OddsRatio_working_3-way'!X217^(1/3)*COS('OddsRatio_working_3-way'!Y217/3)</f>
        <v>0.54336360090187619</v>
      </c>
      <c r="AA217" s="11">
        <f>'OddsRatio_working_3-way'!X217^(1/3)*COS(('OddsRatio_working_3-way'!Y217+2*PI())/3)</f>
        <v>-0.29373676900368678</v>
      </c>
      <c r="AB217" s="11">
        <f>'OddsRatio_working_3-way'!X217^(1/3)*COS(('OddsRatio_working_3-way'!Y217+4*PI())/3)</f>
        <v>-0.24962683189818929</v>
      </c>
      <c r="AC217" s="11">
        <f>'OddsRatio_working_3-way'!X217^(1/3)*SIN('OddsRatio_working_3-way'!Y217/3)</f>
        <v>2.5466884061796469E-2</v>
      </c>
      <c r="AD217" s="11">
        <f>'OddsRatio_working_3-way'!X217^(1/3)*SIN(('OddsRatio_working_3-way'!Y217+2*PI())/3)</f>
        <v>0.45783323984191565</v>
      </c>
      <c r="AE217" s="11">
        <f>'OddsRatio_working_3-way'!X217^(1/3)*SIN(('OddsRatio_working_3-way'!Y217+4*PI())/3)</f>
        <v>-0.48330012390371208</v>
      </c>
      <c r="AF217" s="11">
        <f>-'OddsRatio_working_3-way'!U217/(3*'OddsRatio_working_3-way'!X217^(1/3))*COS(('OddsRatio_working_3-way'!Y217)/3)</f>
        <v>0.54336360090187608</v>
      </c>
      <c r="AG217" s="11">
        <f>-'OddsRatio_working_3-way'!U217/(3*'OddsRatio_working_3-way'!X217^(1/3))*COS(('OddsRatio_working_3-way'!Y217+2*PI())/3)</f>
        <v>-0.29373676900368673</v>
      </c>
      <c r="AH217" s="11">
        <f>-'OddsRatio_working_3-way'!U217/(3*'OddsRatio_working_3-way'!X217^(1/3))*COS(('OddsRatio_working_3-way'!Y217+4*PI())/3)</f>
        <v>-0.24962683189818924</v>
      </c>
      <c r="AI217" s="11">
        <f>'OddsRatio_working_3-way'!U217/(3*'OddsRatio_working_3-way'!X217^(1/3))*SIN(('OddsRatio_working_3-way'!Y217)/3)</f>
        <v>-2.5466884061796466E-2</v>
      </c>
      <c r="AJ217" s="11">
        <f>'OddsRatio_working_3-way'!U217/(3*'OddsRatio_working_3-way'!X217^(1/3))*SIN(('OddsRatio_working_3-way'!Y217+2*PI())/3)</f>
        <v>-0.4578332398419156</v>
      </c>
      <c r="AK217" s="11">
        <f>'OddsRatio_working_3-way'!U217/(3*'OddsRatio_working_3-way'!X217^(1/3))*SIN(('OddsRatio_working_3-way'!Y217+4*PI())/3)</f>
        <v>0.48330012390371202</v>
      </c>
      <c r="AL217" s="11">
        <f>'OddsRatio_working_3-way'!Z217+'OddsRatio_working_3-way'!AF217</f>
        <v>1.0867272018037522</v>
      </c>
      <c r="AM217" s="11">
        <f>'OddsRatio_working_3-way'!AA217+'OddsRatio_working_3-way'!AG217</f>
        <v>-0.58747353800737345</v>
      </c>
      <c r="AN217" s="11">
        <f>'OddsRatio_working_3-way'!AB217+'OddsRatio_working_3-way'!AH217</f>
        <v>-0.49925366379637853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1.0867272018037522</v>
      </c>
      <c r="AS217" s="11">
        <f>IF(('OddsRatio_working_3-way'!X217=0),IF(Q217&gt;0,-Q217^(1/3),(-Q217)^(1/3)),'OddsRatio_working_3-way'!AM217-'OddsRatio_working_3-way'!R217/3)</f>
        <v>-0.58747353800737345</v>
      </c>
      <c r="AT217" s="11">
        <f>IF(('OddsRatio_working_3-way'!X217=0),IF(Q217&gt;0,-Q217^(1/3),(-Q217)^(1/3)),'OddsRatio_working_3-way'!AN217-'OddsRatio_working_3-way'!R217/3)</f>
        <v>-0.49925366379637853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6.37</v>
      </c>
      <c r="B218" s="4">
        <f>IF('True_Odds_Calculator_3-way'!B219="","",'True_Odds_Calculator_3-way'!B219)</f>
        <v>3.67</v>
      </c>
      <c r="C218" s="4">
        <f>IF('True_Odds_Calculator_3-way'!C219="","",'True_Odds_Calculator_3-way'!C219)</f>
        <v>1.58</v>
      </c>
      <c r="D218" s="9">
        <f t="shared" si="52"/>
        <v>0.14270360188169962</v>
      </c>
      <c r="E218" s="9">
        <f t="shared" si="53"/>
        <v>0.25081609369258001</v>
      </c>
      <c r="F218" s="9">
        <f t="shared" si="54"/>
        <v>0.60648030442571998</v>
      </c>
      <c r="G218" s="9">
        <f t="shared" si="55"/>
        <v>1.1187209688387443</v>
      </c>
      <c r="H218" s="9">
        <f t="shared" si="56"/>
        <v>7.0075316026640566</v>
      </c>
      <c r="I218" s="9">
        <f t="shared" si="57"/>
        <v>3.9869849867994471</v>
      </c>
      <c r="J218" s="9">
        <f t="shared" si="58"/>
        <v>1.6488581619264722</v>
      </c>
      <c r="K218" s="11">
        <f t="shared" si="59"/>
        <v>0.15698587127158556</v>
      </c>
      <c r="L218" s="11">
        <f t="shared" si="60"/>
        <v>0.27247956403269757</v>
      </c>
      <c r="M218" s="11">
        <f t="shared" si="61"/>
        <v>0.63291139240506322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-0.22513911629510952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0.23336981519005753</v>
      </c>
      <c r="Q218" s="11">
        <f>2*'OddsRatio_working_3-way'!K218*'OddsRatio_working_3-way'!L218*'OddsRatio_working_3-way'!M218</f>
        <v>5.4146128814398502E-2</v>
      </c>
      <c r="R218" s="11">
        <f t="shared" si="62"/>
        <v>0</v>
      </c>
      <c r="S218" s="11">
        <f t="shared" si="63"/>
        <v>-1.0365582801886781</v>
      </c>
      <c r="T218" s="11">
        <f t="shared" si="64"/>
        <v>-0.24050076106465851</v>
      </c>
      <c r="U218" s="11">
        <f>'OddsRatio_working_3-way'!S218-'OddsRatio_working_3-way'!R218^2/3</f>
        <v>-1.0365582801886781</v>
      </c>
      <c r="V218" s="11">
        <f>'OddsRatio_working_3-way'!S218*'OddsRatio_working_3-way'!R218/3-2*'OddsRatio_working_3-way'!R218^3/27-'OddsRatio_working_3-way'!T218</f>
        <v>0.24050076106465851</v>
      </c>
      <c r="W218" s="11">
        <f>'OddsRatio_working_3-way'!V218^2+4*'OddsRatio_working_3-way'!U218^3/27</f>
        <v>-0.10715689867481099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0.20309943054295532</v>
      </c>
      <c r="Y218" s="11">
        <f>IF('OddsRatio_working_3-way'!W218&gt;=0,IF('OddsRatio_working_3-way'!V218+SQRT('OddsRatio_working_3-way'!W218)&gt;0,0,PI()),ACOS('OddsRatio_working_3-way'!V218/(2*'OddsRatio_working_3-way'!X218)))</f>
        <v>0.93716335564601705</v>
      </c>
      <c r="Z218" s="11">
        <f>'OddsRatio_working_3-way'!X218^(1/3)*COS('OddsRatio_working_3-way'!Y218/3)</f>
        <v>0.55936048441937214</v>
      </c>
      <c r="AA218" s="11">
        <f>'OddsRatio_working_3-way'!X218^(1/3)*COS(('OddsRatio_working_3-way'!Y218+2*PI())/3)</f>
        <v>-0.43612977528589425</v>
      </c>
      <c r="AB218" s="11">
        <f>'OddsRatio_working_3-way'!X218^(1/3)*COS(('OddsRatio_working_3-way'!Y218+4*PI())/3)</f>
        <v>-0.12323070913347797</v>
      </c>
      <c r="AC218" s="11">
        <f>'OddsRatio_working_3-way'!X218^(1/3)*SIN('OddsRatio_working_3-way'!Y218/3)</f>
        <v>0.18065236007228019</v>
      </c>
      <c r="AD218" s="11">
        <f>'OddsRatio_working_3-way'!X218^(1/3)*SIN(('OddsRatio_working_3-way'!Y218+2*PI())/3)</f>
        <v>0.39409420934420586</v>
      </c>
      <c r="AE218" s="11">
        <f>'OddsRatio_working_3-way'!X218^(1/3)*SIN(('OddsRatio_working_3-way'!Y218+4*PI())/3)</f>
        <v>-0.57474656941648605</v>
      </c>
      <c r="AF218" s="11">
        <f>-'OddsRatio_working_3-way'!U218/(3*'OddsRatio_working_3-way'!X218^(1/3))*COS(('OddsRatio_working_3-way'!Y218)/3)</f>
        <v>0.55936048441937214</v>
      </c>
      <c r="AG218" s="11">
        <f>-'OddsRatio_working_3-way'!U218/(3*'OddsRatio_working_3-way'!X218^(1/3))*COS(('OddsRatio_working_3-way'!Y218+2*PI())/3)</f>
        <v>-0.43612977528589425</v>
      </c>
      <c r="AH218" s="11">
        <f>-'OddsRatio_working_3-way'!U218/(3*'OddsRatio_working_3-way'!X218^(1/3))*COS(('OddsRatio_working_3-way'!Y218+4*PI())/3)</f>
        <v>-0.12323070913347797</v>
      </c>
      <c r="AI218" s="11">
        <f>'OddsRatio_working_3-way'!U218/(3*'OddsRatio_working_3-way'!X218^(1/3))*SIN(('OddsRatio_working_3-way'!Y218)/3)</f>
        <v>-0.18065236007228019</v>
      </c>
      <c r="AJ218" s="11">
        <f>'OddsRatio_working_3-way'!U218/(3*'OddsRatio_working_3-way'!X218^(1/3))*SIN(('OddsRatio_working_3-way'!Y218+2*PI())/3)</f>
        <v>-0.39409420934420586</v>
      </c>
      <c r="AK218" s="11">
        <f>'OddsRatio_working_3-way'!U218/(3*'OddsRatio_working_3-way'!X218^(1/3))*SIN(('OddsRatio_working_3-way'!Y218+4*PI())/3)</f>
        <v>0.57474656941648605</v>
      </c>
      <c r="AL218" s="11">
        <f>'OddsRatio_working_3-way'!Z218+'OddsRatio_working_3-way'!AF218</f>
        <v>1.1187209688387443</v>
      </c>
      <c r="AM218" s="11">
        <f>'OddsRatio_working_3-way'!AA218+'OddsRatio_working_3-way'!AG218</f>
        <v>-0.8722595505717885</v>
      </c>
      <c r="AN218" s="11">
        <f>'OddsRatio_working_3-way'!AB218+'OddsRatio_working_3-way'!AH218</f>
        <v>-0.24646141826695595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1.1187209688387443</v>
      </c>
      <c r="AS218" s="11">
        <f>IF(('OddsRatio_working_3-way'!X218=0),IF(Q218&gt;0,-Q218^(1/3),(-Q218)^(1/3)),'OddsRatio_working_3-way'!AM218-'OddsRatio_working_3-way'!R218/3)</f>
        <v>-0.8722595505717885</v>
      </c>
      <c r="AT218" s="11">
        <f>IF(('OddsRatio_working_3-way'!X218=0),IF(Q218&gt;0,-Q218^(1/3),(-Q218)^(1/3)),'OddsRatio_working_3-way'!AN218-'OddsRatio_working_3-way'!R218/3)</f>
        <v>-0.24646141826695595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4.76</v>
      </c>
      <c r="B219" s="4">
        <f>IF('True_Odds_Calculator_3-way'!B220="","",'True_Odds_Calculator_3-way'!B220)</f>
        <v>3.42</v>
      </c>
      <c r="C219" s="4">
        <f>IF('True_Odds_Calculator_3-way'!C220="","",'True_Odds_Calculator_3-way'!C220)</f>
        <v>1.9</v>
      </c>
      <c r="D219" s="9">
        <f t="shared" si="52"/>
        <v>0.20245754898713814</v>
      </c>
      <c r="E219" s="9">
        <f t="shared" si="53"/>
        <v>0.28285301952694636</v>
      </c>
      <c r="F219" s="9">
        <f t="shared" si="54"/>
        <v>0.51468943148591584</v>
      </c>
      <c r="G219" s="9">
        <f t="shared" si="55"/>
        <v>1.0476880464766354</v>
      </c>
      <c r="H219" s="9">
        <f t="shared" si="56"/>
        <v>4.939307054752148</v>
      </c>
      <c r="I219" s="9">
        <f t="shared" si="57"/>
        <v>3.5354050724734574</v>
      </c>
      <c r="J219" s="9">
        <f t="shared" si="58"/>
        <v>1.9429192418289716</v>
      </c>
      <c r="K219" s="11">
        <f t="shared" si="59"/>
        <v>0.21008403361344538</v>
      </c>
      <c r="L219" s="11">
        <f t="shared" si="60"/>
        <v>0.29239766081871343</v>
      </c>
      <c r="M219" s="11">
        <f t="shared" si="61"/>
        <v>0.52631578947368418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-0.26476407737610297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0.22890042443570224</v>
      </c>
      <c r="Q219" s="11">
        <f>2*'OddsRatio_working_3-way'!K219*'OddsRatio_working_3-way'!L219*'OddsRatio_working_3-way'!M219</f>
        <v>6.4661136846243569E-2</v>
      </c>
      <c r="R219" s="11">
        <f t="shared" si="62"/>
        <v>0</v>
      </c>
      <c r="S219" s="11">
        <f t="shared" si="63"/>
        <v>-0.86454486841333977</v>
      </c>
      <c r="T219" s="11">
        <f t="shared" si="64"/>
        <v>-0.2442217142410564</v>
      </c>
      <c r="U219" s="11">
        <f>'OddsRatio_working_3-way'!S219-'OddsRatio_working_3-way'!R219^2/3</f>
        <v>-0.86454486841333977</v>
      </c>
      <c r="V219" s="11">
        <f>'OddsRatio_working_3-way'!S219*'OddsRatio_working_3-way'!R219/3-2*'OddsRatio_working_3-way'!R219^3/27-'OddsRatio_working_3-way'!T219</f>
        <v>0.2442217142410564</v>
      </c>
      <c r="W219" s="11">
        <f>'OddsRatio_working_3-way'!V219^2+4*'OddsRatio_working_3-way'!U219^3/27</f>
        <v>-3.608813058235838E-2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0.15470324518994308</v>
      </c>
      <c r="Y219" s="11">
        <f>IF('OddsRatio_working_3-way'!W219&gt;=0,IF('OddsRatio_working_3-way'!V219+SQRT('OddsRatio_working_3-way'!W219)&gt;0,0,PI()),ACOS('OddsRatio_working_3-way'!V219/(2*'OddsRatio_working_3-way'!X219)))</f>
        <v>0.66109046759612033</v>
      </c>
      <c r="Z219" s="11">
        <f>'OddsRatio_working_3-way'!X219^(1/3)*COS('OddsRatio_working_3-way'!Y219/3)</f>
        <v>0.52384402323831769</v>
      </c>
      <c r="AA219" s="11">
        <f>'OddsRatio_working_3-way'!X219^(1/3)*COS(('OddsRatio_working_3-way'!Y219+2*PI())/3)</f>
        <v>-0.3635428588477399</v>
      </c>
      <c r="AB219" s="11">
        <f>'OddsRatio_working_3-way'!X219^(1/3)*COS(('OddsRatio_working_3-way'!Y219+4*PI())/3)</f>
        <v>-0.16030116439057787</v>
      </c>
      <c r="AC219" s="11">
        <f>'OddsRatio_working_3-way'!X219^(1/3)*SIN('OddsRatio_working_3-way'!Y219/3)</f>
        <v>0.11734164700539816</v>
      </c>
      <c r="AD219" s="11">
        <f>'OddsRatio_working_3-way'!X219^(1/3)*SIN(('OddsRatio_working_3-way'!Y219+2*PI())/3)</f>
        <v>0.39499140824232981</v>
      </c>
      <c r="AE219" s="11">
        <f>'OddsRatio_working_3-way'!X219^(1/3)*SIN(('OddsRatio_working_3-way'!Y219+4*PI())/3)</f>
        <v>-0.51233305524772799</v>
      </c>
      <c r="AF219" s="11">
        <f>-'OddsRatio_working_3-way'!U219/(3*'OddsRatio_working_3-way'!X219^(1/3))*COS(('OddsRatio_working_3-way'!Y219)/3)</f>
        <v>0.52384402323831769</v>
      </c>
      <c r="AG219" s="11">
        <f>-'OddsRatio_working_3-way'!U219/(3*'OddsRatio_working_3-way'!X219^(1/3))*COS(('OddsRatio_working_3-way'!Y219+2*PI())/3)</f>
        <v>-0.3635428588477399</v>
      </c>
      <c r="AH219" s="11">
        <f>-'OddsRatio_working_3-way'!U219/(3*'OddsRatio_working_3-way'!X219^(1/3))*COS(('OddsRatio_working_3-way'!Y219+4*PI())/3)</f>
        <v>-0.16030116439057787</v>
      </c>
      <c r="AI219" s="11">
        <f>'OddsRatio_working_3-way'!U219/(3*'OddsRatio_working_3-way'!X219^(1/3))*SIN(('OddsRatio_working_3-way'!Y219)/3)</f>
        <v>-0.11734164700539816</v>
      </c>
      <c r="AJ219" s="11">
        <f>'OddsRatio_working_3-way'!U219/(3*'OddsRatio_working_3-way'!X219^(1/3))*SIN(('OddsRatio_working_3-way'!Y219+2*PI())/3)</f>
        <v>-0.39499140824232981</v>
      </c>
      <c r="AK219" s="11">
        <f>'OddsRatio_working_3-way'!U219/(3*'OddsRatio_working_3-way'!X219^(1/3))*SIN(('OddsRatio_working_3-way'!Y219+4*PI())/3)</f>
        <v>0.51233305524772799</v>
      </c>
      <c r="AL219" s="11">
        <f>'OddsRatio_working_3-way'!Z219+'OddsRatio_working_3-way'!AF219</f>
        <v>1.0476880464766354</v>
      </c>
      <c r="AM219" s="11">
        <f>'OddsRatio_working_3-way'!AA219+'OddsRatio_working_3-way'!AG219</f>
        <v>-0.72708571769547981</v>
      </c>
      <c r="AN219" s="11">
        <f>'OddsRatio_working_3-way'!AB219+'OddsRatio_working_3-way'!AH219</f>
        <v>-0.32060232878115574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1.0476880464766354</v>
      </c>
      <c r="AS219" s="11">
        <f>IF(('OddsRatio_working_3-way'!X219=0),IF(Q219&gt;0,-Q219^(1/3),(-Q219)^(1/3)),'OddsRatio_working_3-way'!AM219-'OddsRatio_working_3-way'!R219/3)</f>
        <v>-0.72708571769547981</v>
      </c>
      <c r="AT219" s="11">
        <f>IF(('OddsRatio_working_3-way'!X219=0),IF(Q219&gt;0,-Q219^(1/3),(-Q219)^(1/3)),'OddsRatio_working_3-way'!AN219-'OddsRatio_working_3-way'!R219/3)</f>
        <v>-0.32060232878115574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1.68</v>
      </c>
      <c r="B220" s="4">
        <f>IF('True_Odds_Calculator_3-way'!B221="","",'True_Odds_Calculator_3-way'!B221)</f>
        <v>3.83</v>
      </c>
      <c r="C220" s="4">
        <f>IF('True_Odds_Calculator_3-way'!C221="","",'True_Odds_Calculator_3-way'!C221)</f>
        <v>5.71</v>
      </c>
      <c r="D220" s="9">
        <f t="shared" si="52"/>
        <v>0.58197432358379353</v>
      </c>
      <c r="E220" s="9">
        <f t="shared" si="53"/>
        <v>0.25066744924127687</v>
      </c>
      <c r="F220" s="9">
        <f t="shared" si="54"/>
        <v>0.16735822717492985</v>
      </c>
      <c r="G220" s="9">
        <f t="shared" si="55"/>
        <v>1.056307154588801</v>
      </c>
      <c r="H220" s="9">
        <f t="shared" si="56"/>
        <v>1.7182888651203845</v>
      </c>
      <c r="I220" s="9">
        <f t="shared" si="57"/>
        <v>3.9893492474863073</v>
      </c>
      <c r="J220" s="9">
        <f t="shared" si="58"/>
        <v>5.9752066981132517</v>
      </c>
      <c r="K220" s="11">
        <f t="shared" si="59"/>
        <v>0.59523809523809523</v>
      </c>
      <c r="L220" s="11">
        <f t="shared" si="60"/>
        <v>0.2610966057441253</v>
      </c>
      <c r="M220" s="11">
        <f t="shared" si="61"/>
        <v>0.17513134851138354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-0.24670167116198782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0.22373176749402779</v>
      </c>
      <c r="Q220" s="11">
        <f>2*'OddsRatio_working_3-way'!K220*'OddsRatio_working_3-way'!L220*'OddsRatio_working_3-way'!M220</f>
        <v>5.4435953161563945E-2</v>
      </c>
      <c r="R220" s="11">
        <f t="shared" si="62"/>
        <v>0</v>
      </c>
      <c r="S220" s="11">
        <f t="shared" si="63"/>
        <v>-0.90689198188334252</v>
      </c>
      <c r="T220" s="11">
        <f t="shared" si="64"/>
        <v>-0.22065498342660406</v>
      </c>
      <c r="U220" s="11">
        <f>'OddsRatio_working_3-way'!S220-'OddsRatio_working_3-way'!R220^2/3</f>
        <v>-0.90689198188334252</v>
      </c>
      <c r="V220" s="11">
        <f>'OddsRatio_working_3-way'!S220*'OddsRatio_working_3-way'!R220/3-2*'OddsRatio_working_3-way'!R220^3/27-'OddsRatio_working_3-way'!T220</f>
        <v>0.22065498342660406</v>
      </c>
      <c r="W220" s="11">
        <f>'OddsRatio_working_3-way'!V220^2+4*'OddsRatio_working_3-way'!U220^3/27</f>
        <v>-6.1811540031254254E-2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0.16620782302756476</v>
      </c>
      <c r="Y220" s="11">
        <f>IF('OddsRatio_working_3-way'!W220&gt;=0,IF('OddsRatio_working_3-way'!V220+SQRT('OddsRatio_working_3-way'!W220)&gt;0,0,PI()),ACOS('OddsRatio_working_3-way'!V220/(2*'OddsRatio_working_3-way'!X220)))</f>
        <v>0.84491827015254117</v>
      </c>
      <c r="Z220" s="11">
        <f>'OddsRatio_working_3-way'!X220^(1/3)*COS('OddsRatio_working_3-way'!Y220/3)</f>
        <v>0.52815357729440049</v>
      </c>
      <c r="AA220" s="11">
        <f>'OddsRatio_working_3-way'!X220^(1/3)*COS(('OddsRatio_working_3-way'!Y220+2*PI())/3)</f>
        <v>-0.39641478230050226</v>
      </c>
      <c r="AB220" s="11">
        <f>'OddsRatio_working_3-way'!X220^(1/3)*COS(('OddsRatio_working_3-way'!Y220+4*PI())/3)</f>
        <v>-0.13173879499389793</v>
      </c>
      <c r="AC220" s="11">
        <f>'OddsRatio_working_3-way'!X220^(1/3)*SIN('OddsRatio_working_3-way'!Y220/3)</f>
        <v>0.15281075251949794</v>
      </c>
      <c r="AD220" s="11">
        <f>'OddsRatio_working_3-way'!X220^(1/3)*SIN(('OddsRatio_working_3-way'!Y220+2*PI())/3)</f>
        <v>0.3809890387768301</v>
      </c>
      <c r="AE220" s="11">
        <f>'OddsRatio_working_3-way'!X220^(1/3)*SIN(('OddsRatio_working_3-way'!Y220+4*PI())/3)</f>
        <v>-0.53379979129632793</v>
      </c>
      <c r="AF220" s="11">
        <f>-'OddsRatio_working_3-way'!U220/(3*'OddsRatio_working_3-way'!X220^(1/3))*COS(('OddsRatio_working_3-way'!Y220)/3)</f>
        <v>0.52815357729440049</v>
      </c>
      <c r="AG220" s="11">
        <f>-'OddsRatio_working_3-way'!U220/(3*'OddsRatio_working_3-way'!X220^(1/3))*COS(('OddsRatio_working_3-way'!Y220+2*PI())/3)</f>
        <v>-0.39641478230050226</v>
      </c>
      <c r="AH220" s="11">
        <f>-'OddsRatio_working_3-way'!U220/(3*'OddsRatio_working_3-way'!X220^(1/3))*COS(('OddsRatio_working_3-way'!Y220+4*PI())/3)</f>
        <v>-0.13173879499389793</v>
      </c>
      <c r="AI220" s="11">
        <f>'OddsRatio_working_3-way'!U220/(3*'OddsRatio_working_3-way'!X220^(1/3))*SIN(('OddsRatio_working_3-way'!Y220)/3)</f>
        <v>-0.15281075251949794</v>
      </c>
      <c r="AJ220" s="11">
        <f>'OddsRatio_working_3-way'!U220/(3*'OddsRatio_working_3-way'!X220^(1/3))*SIN(('OddsRatio_working_3-way'!Y220+2*PI())/3)</f>
        <v>-0.3809890387768301</v>
      </c>
      <c r="AK220" s="11">
        <f>'OddsRatio_working_3-way'!U220/(3*'OddsRatio_working_3-way'!X220^(1/3))*SIN(('OddsRatio_working_3-way'!Y220+4*PI())/3)</f>
        <v>0.53379979129632793</v>
      </c>
      <c r="AL220" s="11">
        <f>'OddsRatio_working_3-way'!Z220+'OddsRatio_working_3-way'!AF220</f>
        <v>1.056307154588801</v>
      </c>
      <c r="AM220" s="11">
        <f>'OddsRatio_working_3-way'!AA220+'OddsRatio_working_3-way'!AG220</f>
        <v>-0.79282956460100451</v>
      </c>
      <c r="AN220" s="11">
        <f>'OddsRatio_working_3-way'!AB220+'OddsRatio_working_3-way'!AH220</f>
        <v>-0.26347758998779586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1.056307154588801</v>
      </c>
      <c r="AS220" s="11">
        <f>IF(('OddsRatio_working_3-way'!X220=0),IF(Q220&gt;0,-Q220^(1/3),(-Q220)^(1/3)),'OddsRatio_working_3-way'!AM220-'OddsRatio_working_3-way'!R220/3)</f>
        <v>-0.79282956460100451</v>
      </c>
      <c r="AT220" s="11">
        <f>IF(('OddsRatio_working_3-way'!X220=0),IF(Q220&gt;0,-Q220^(1/3),(-Q220)^(1/3)),'OddsRatio_working_3-way'!AN220-'OddsRatio_working_3-way'!R220/3)</f>
        <v>-0.26347758998779586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2.76</v>
      </c>
      <c r="B221" s="4">
        <f>IF('True_Odds_Calculator_3-way'!B222="","",'True_Odds_Calculator_3-way'!B222)</f>
        <v>3.16</v>
      </c>
      <c r="C221" s="4">
        <f>IF('True_Odds_Calculator_3-way'!C222="","",'True_Odds_Calculator_3-way'!C222)</f>
        <v>2.87</v>
      </c>
      <c r="D221" s="9">
        <f t="shared" si="52"/>
        <v>0.35299055436599563</v>
      </c>
      <c r="E221" s="9">
        <f t="shared" si="53"/>
        <v>0.30773836584632608</v>
      </c>
      <c r="F221" s="9">
        <f t="shared" si="54"/>
        <v>0.33927107978767834</v>
      </c>
      <c r="G221" s="9">
        <f t="shared" si="55"/>
        <v>1.0414414738700795</v>
      </c>
      <c r="H221" s="9">
        <f t="shared" si="56"/>
        <v>2.8329369940113396</v>
      </c>
      <c r="I221" s="9">
        <f t="shared" si="57"/>
        <v>3.2495135835593718</v>
      </c>
      <c r="J221" s="9">
        <f t="shared" si="58"/>
        <v>2.9474955561370488</v>
      </c>
      <c r="K221" s="11">
        <f t="shared" si="59"/>
        <v>0.3623188405797102</v>
      </c>
      <c r="L221" s="11">
        <f t="shared" si="60"/>
        <v>0.31645569620253161</v>
      </c>
      <c r="M221" s="11">
        <f t="shared" si="61"/>
        <v>0.34843205574912889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-0.28400760145662629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0.23131324559569993</v>
      </c>
      <c r="Q221" s="11">
        <f>2*'OddsRatio_working_3-way'!K221*'OddsRatio_working_3-way'!L221*'OddsRatio_working_3-way'!M221</f>
        <v>7.9900948392297028E-2</v>
      </c>
      <c r="R221" s="11">
        <f t="shared" si="62"/>
        <v>0</v>
      </c>
      <c r="S221" s="11">
        <f t="shared" si="63"/>
        <v>-0.81446145951493543</v>
      </c>
      <c r="T221" s="11">
        <f t="shared" si="64"/>
        <v>-0.28133383748357005</v>
      </c>
      <c r="U221" s="11">
        <f>'OddsRatio_working_3-way'!S221-'OddsRatio_working_3-way'!R221^2/3</f>
        <v>-0.81446145951493543</v>
      </c>
      <c r="V221" s="11">
        <f>'OddsRatio_working_3-way'!S221*'OddsRatio_working_3-way'!R221/3-2*'OddsRatio_working_3-way'!R221^3/27-'OddsRatio_working_3-way'!T221</f>
        <v>0.28133383748357005</v>
      </c>
      <c r="W221" s="11">
        <f>'OddsRatio_working_3-way'!V221^2+4*'OddsRatio_working_3-way'!U221^3/27</f>
        <v>-8.9141230098248314E-4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0.14145683123678959</v>
      </c>
      <c r="Y221" s="11">
        <f>IF('OddsRatio_working_3-way'!W221&gt;=0,IF('OddsRatio_working_3-way'!V221+SQRT('OddsRatio_working_3-way'!W221)&gt;0,0,PI()),ACOS('OddsRatio_working_3-way'!V221/(2*'OddsRatio_working_3-way'!X221)))</f>
        <v>0.10572917183249397</v>
      </c>
      <c r="Z221" s="11">
        <f>'OddsRatio_working_3-way'!X221^(1/3)*COS('OddsRatio_working_3-way'!Y221/3)</f>
        <v>0.52072073693503973</v>
      </c>
      <c r="AA221" s="11">
        <f>'OddsRatio_working_3-way'!X221^(1/3)*COS(('OddsRatio_working_3-way'!Y221+2*PI())/3)</f>
        <v>-0.27626006887682664</v>
      </c>
      <c r="AB221" s="11">
        <f>'OddsRatio_working_3-way'!X221^(1/3)*COS(('OddsRatio_working_3-way'!Y221+4*PI())/3)</f>
        <v>-0.24446066805821343</v>
      </c>
      <c r="AC221" s="11">
        <f>'OddsRatio_working_3-way'!X221^(1/3)*SIN('OddsRatio_working_3-way'!Y221/3)</f>
        <v>1.8359392622695338E-2</v>
      </c>
      <c r="AD221" s="11">
        <f>'OddsRatio_working_3-way'!X221^(1/3)*SIN(('OddsRatio_working_3-way'!Y221+2*PI())/3)</f>
        <v>0.44177769015175061</v>
      </c>
      <c r="AE221" s="11">
        <f>'OddsRatio_working_3-way'!X221^(1/3)*SIN(('OddsRatio_working_3-way'!Y221+4*PI())/3)</f>
        <v>-0.46013708277444582</v>
      </c>
      <c r="AF221" s="11">
        <f>-'OddsRatio_working_3-way'!U221/(3*'OddsRatio_working_3-way'!X221^(1/3))*COS(('OddsRatio_working_3-way'!Y221)/3)</f>
        <v>0.52072073693503962</v>
      </c>
      <c r="AG221" s="11">
        <f>-'OddsRatio_working_3-way'!U221/(3*'OddsRatio_working_3-way'!X221^(1/3))*COS(('OddsRatio_working_3-way'!Y221+2*PI())/3)</f>
        <v>-0.27626006887682658</v>
      </c>
      <c r="AH221" s="11">
        <f>-'OddsRatio_working_3-way'!U221/(3*'OddsRatio_working_3-way'!X221^(1/3))*COS(('OddsRatio_working_3-way'!Y221+4*PI())/3)</f>
        <v>-0.24446066805821337</v>
      </c>
      <c r="AI221" s="11">
        <f>'OddsRatio_working_3-way'!U221/(3*'OddsRatio_working_3-way'!X221^(1/3))*SIN(('OddsRatio_working_3-way'!Y221)/3)</f>
        <v>-1.8359392622695335E-2</v>
      </c>
      <c r="AJ221" s="11">
        <f>'OddsRatio_working_3-way'!U221/(3*'OddsRatio_working_3-way'!X221^(1/3))*SIN(('OddsRatio_working_3-way'!Y221+2*PI())/3)</f>
        <v>-0.44177769015175056</v>
      </c>
      <c r="AK221" s="11">
        <f>'OddsRatio_working_3-way'!U221/(3*'OddsRatio_working_3-way'!X221^(1/3))*SIN(('OddsRatio_working_3-way'!Y221+4*PI())/3)</f>
        <v>0.4601370827744457</v>
      </c>
      <c r="AL221" s="11">
        <f>'OddsRatio_working_3-way'!Z221+'OddsRatio_working_3-way'!AF221</f>
        <v>1.0414414738700795</v>
      </c>
      <c r="AM221" s="11">
        <f>'OddsRatio_working_3-way'!AA221+'OddsRatio_working_3-way'!AG221</f>
        <v>-0.55252013775365327</v>
      </c>
      <c r="AN221" s="11">
        <f>'OddsRatio_working_3-way'!AB221+'OddsRatio_working_3-way'!AH221</f>
        <v>-0.4889213361164268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1.0414414738700795</v>
      </c>
      <c r="AS221" s="11">
        <f>IF(('OddsRatio_working_3-way'!X221=0),IF(Q221&gt;0,-Q221^(1/3),(-Q221)^(1/3)),'OddsRatio_working_3-way'!AM221-'OddsRatio_working_3-way'!R221/3)</f>
        <v>-0.55252013775365327</v>
      </c>
      <c r="AT221" s="11">
        <f>IF(('OddsRatio_working_3-way'!X221=0),IF(Q221&gt;0,-Q221^(1/3),(-Q221)^(1/3)),'OddsRatio_working_3-way'!AN221-'OddsRatio_working_3-way'!R221/3)</f>
        <v>-0.4889213361164268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1.72</v>
      </c>
      <c r="B222" s="4">
        <f>IF('True_Odds_Calculator_3-way'!B223="","",'True_Odds_Calculator_3-way'!B223)</f>
        <v>3.4</v>
      </c>
      <c r="C222" s="4">
        <f>IF('True_Odds_Calculator_3-way'!C223="","",'True_Odds_Calculator_3-way'!C223)</f>
        <v>6.48</v>
      </c>
      <c r="D222" s="9">
        <f t="shared" si="52"/>
        <v>0.56878142947584009</v>
      </c>
      <c r="E222" s="9">
        <f t="shared" si="53"/>
        <v>0.28351512582348526</v>
      </c>
      <c r="F222" s="9">
        <f t="shared" si="54"/>
        <v>0.14770344470067448</v>
      </c>
      <c r="G222" s="9">
        <f t="shared" si="55"/>
        <v>1.0529786140090485</v>
      </c>
      <c r="H222" s="9">
        <f t="shared" si="56"/>
        <v>1.7581446020865148</v>
      </c>
      <c r="I222" s="9">
        <f t="shared" si="57"/>
        <v>3.5271486736217161</v>
      </c>
      <c r="J222" s="9">
        <f t="shared" si="58"/>
        <v>6.7703228047695871</v>
      </c>
      <c r="K222" s="11">
        <f t="shared" si="59"/>
        <v>0.58139534883720934</v>
      </c>
      <c r="L222" s="11">
        <f t="shared" si="60"/>
        <v>0.29411764705882354</v>
      </c>
      <c r="M222" s="11">
        <f t="shared" si="61"/>
        <v>0.15432098765432098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-0.24988600091199265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0.22694262890341324</v>
      </c>
      <c r="Q222" s="11">
        <f>2*'OddsRatio_working_3-way'!K222*'OddsRatio_working_3-way'!L222*'OddsRatio_working_3-way'!M222</f>
        <v>5.2777355558933307E-2</v>
      </c>
      <c r="R222" s="11">
        <f t="shared" si="62"/>
        <v>0</v>
      </c>
      <c r="S222" s="11">
        <f t="shared" si="63"/>
        <v>-0.90818464449851344</v>
      </c>
      <c r="T222" s="11">
        <f t="shared" si="64"/>
        <v>-0.21120573127872402</v>
      </c>
      <c r="U222" s="11">
        <f>'OddsRatio_working_3-way'!S222-'OddsRatio_working_3-way'!R222^2/3</f>
        <v>-0.90818464449851344</v>
      </c>
      <c r="V222" s="11">
        <f>'OddsRatio_working_3-way'!S222*'OddsRatio_working_3-way'!R222/3-2*'OddsRatio_working_3-way'!R222^3/27-'OddsRatio_working_3-way'!T222</f>
        <v>0.21120573127872402</v>
      </c>
      <c r="W222" s="11">
        <f>'OddsRatio_working_3-way'!V222^2+4*'OddsRatio_working_3-way'!U222^3/27</f>
        <v>-6.6365487682827379E-2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0.16656331274308875</v>
      </c>
      <c r="Y222" s="11">
        <f>IF('OddsRatio_working_3-way'!W222&gt;=0,IF('OddsRatio_working_3-way'!V222+SQRT('OddsRatio_working_3-way'!W222)&gt;0,0,PI()),ACOS('OddsRatio_working_3-way'!V222/(2*'OddsRatio_working_3-way'!X222)))</f>
        <v>0.88406820240109563</v>
      </c>
      <c r="Z222" s="11">
        <f>'OddsRatio_working_3-way'!X222^(1/3)*COS('OddsRatio_working_3-way'!Y222/3)</f>
        <v>0.52648930700452412</v>
      </c>
      <c r="AA222" s="11">
        <f>'OddsRatio_working_3-way'!X222^(1/3)*COS(('OddsRatio_working_3-way'!Y222+2*PI())/3)</f>
        <v>-0.40163872249385674</v>
      </c>
      <c r="AB222" s="11">
        <f>'OddsRatio_working_3-way'!X222^(1/3)*COS(('OddsRatio_working_3-way'!Y222+4*PI())/3)</f>
        <v>-0.12485058451066754</v>
      </c>
      <c r="AC222" s="11">
        <f>'OddsRatio_working_3-way'!X222^(1/3)*SIN('OddsRatio_working_3-way'!Y222/3)</f>
        <v>0.15980370597308971</v>
      </c>
      <c r="AD222" s="11">
        <f>'OddsRatio_working_3-way'!X222^(1/3)*SIN(('OddsRatio_working_3-way'!Y222+2*PI())/3)</f>
        <v>0.3760512617002375</v>
      </c>
      <c r="AE222" s="11">
        <f>'OddsRatio_working_3-way'!X222^(1/3)*SIN(('OddsRatio_working_3-way'!Y222+4*PI())/3)</f>
        <v>-0.53585496767332708</v>
      </c>
      <c r="AF222" s="11">
        <f>-'OddsRatio_working_3-way'!U222/(3*'OddsRatio_working_3-way'!X222^(1/3))*COS(('OddsRatio_working_3-way'!Y222)/3)</f>
        <v>0.52648930700452423</v>
      </c>
      <c r="AG222" s="11">
        <f>-'OddsRatio_working_3-way'!U222/(3*'OddsRatio_working_3-way'!X222^(1/3))*COS(('OddsRatio_working_3-way'!Y222+2*PI())/3)</f>
        <v>-0.40163872249385679</v>
      </c>
      <c r="AH222" s="11">
        <f>-'OddsRatio_working_3-way'!U222/(3*'OddsRatio_working_3-way'!X222^(1/3))*COS(('OddsRatio_working_3-way'!Y222+4*PI())/3)</f>
        <v>-0.12485058451066756</v>
      </c>
      <c r="AI222" s="11">
        <f>'OddsRatio_working_3-way'!U222/(3*'OddsRatio_working_3-way'!X222^(1/3))*SIN(('OddsRatio_working_3-way'!Y222)/3)</f>
        <v>-0.15980370597308974</v>
      </c>
      <c r="AJ222" s="11">
        <f>'OddsRatio_working_3-way'!U222/(3*'OddsRatio_working_3-way'!X222^(1/3))*SIN(('OddsRatio_working_3-way'!Y222+2*PI())/3)</f>
        <v>-0.37605126170023756</v>
      </c>
      <c r="AK222" s="11">
        <f>'OddsRatio_working_3-way'!U222/(3*'OddsRatio_working_3-way'!X222^(1/3))*SIN(('OddsRatio_working_3-way'!Y222+4*PI())/3)</f>
        <v>0.53585496767332719</v>
      </c>
      <c r="AL222" s="11">
        <f>'OddsRatio_working_3-way'!Z222+'OddsRatio_working_3-way'!AF222</f>
        <v>1.0529786140090485</v>
      </c>
      <c r="AM222" s="11">
        <f>'OddsRatio_working_3-way'!AA222+'OddsRatio_working_3-way'!AG222</f>
        <v>-0.80327744498771358</v>
      </c>
      <c r="AN222" s="11">
        <f>'OddsRatio_working_3-way'!AB222+'OddsRatio_working_3-way'!AH222</f>
        <v>-0.2497011690213351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1.0529786140090485</v>
      </c>
      <c r="AS222" s="11">
        <f>IF(('OddsRatio_working_3-way'!X222=0),IF(Q222&gt;0,-Q222^(1/3),(-Q222)^(1/3)),'OddsRatio_working_3-way'!AM222-'OddsRatio_working_3-way'!R222/3)</f>
        <v>-0.80327744498771358</v>
      </c>
      <c r="AT222" s="11">
        <f>IF(('OddsRatio_working_3-way'!X222=0),IF(Q222&gt;0,-Q222^(1/3),(-Q222)^(1/3)),'OddsRatio_working_3-way'!AN222-'OddsRatio_working_3-way'!R222/3)</f>
        <v>-0.2497011690213351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1.32</v>
      </c>
      <c r="B223" s="4">
        <f>IF('True_Odds_Calculator_3-way'!B224="","",'True_Odds_Calculator_3-way'!B224)</f>
        <v>5.48</v>
      </c>
      <c r="C223" s="4">
        <f>IF('True_Odds_Calculator_3-way'!C224="","",'True_Odds_Calculator_3-way'!C224)</f>
        <v>11.51</v>
      </c>
      <c r="D223" s="9">
        <f t="shared" si="52"/>
        <v>0.74530693716277685</v>
      </c>
      <c r="E223" s="9">
        <f t="shared" si="53"/>
        <v>0.17288453722462233</v>
      </c>
      <c r="F223" s="9">
        <f t="shared" si="54"/>
        <v>8.1808525612600741E-2</v>
      </c>
      <c r="G223" s="9">
        <f t="shared" si="55"/>
        <v>1.0679034122454332</v>
      </c>
      <c r="H223" s="9">
        <f t="shared" si="56"/>
        <v>1.3417290919185387</v>
      </c>
      <c r="I223" s="9">
        <f t="shared" si="57"/>
        <v>5.7842072868595409</v>
      </c>
      <c r="J223" s="9">
        <f t="shared" si="58"/>
        <v>12.223664862699502</v>
      </c>
      <c r="K223" s="11">
        <f t="shared" si="59"/>
        <v>0.75757575757575757</v>
      </c>
      <c r="L223" s="11">
        <f t="shared" si="60"/>
        <v>0.18248175182481752</v>
      </c>
      <c r="M223" s="11">
        <f t="shared" si="61"/>
        <v>8.6880973066898348E-2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-0.18096762843000647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0.18388460761643077</v>
      </c>
      <c r="Q223" s="11">
        <f>2*'OddsRatio_working_3-way'!K223*'OddsRatio_working_3-way'!L223*'OddsRatio_working_3-way'!M223</f>
        <v>2.4021503281049093E-2</v>
      </c>
      <c r="R223" s="11">
        <f t="shared" si="62"/>
        <v>0</v>
      </c>
      <c r="S223" s="11">
        <f t="shared" si="63"/>
        <v>-1.0161187899279596</v>
      </c>
      <c r="T223" s="11">
        <f t="shared" si="64"/>
        <v>-0.13273922794617371</v>
      </c>
      <c r="U223" s="11">
        <f>'OddsRatio_working_3-way'!S223-'OddsRatio_working_3-way'!R223^2/3</f>
        <v>-1.0161187899279596</v>
      </c>
      <c r="V223" s="11">
        <f>'OddsRatio_working_3-way'!S223*'OddsRatio_working_3-way'!R223/3-2*'OddsRatio_working_3-way'!R223^3/27-'OddsRatio_working_3-way'!T223</f>
        <v>0.13273922794617371</v>
      </c>
      <c r="W223" s="11">
        <f>'OddsRatio_working_3-way'!V223^2+4*'OddsRatio_working_3-way'!U223^3/27</f>
        <v>-0.13780844608422038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0.19712188407173786</v>
      </c>
      <c r="Y223" s="11">
        <f>IF('OddsRatio_working_3-way'!W223&gt;=0,IF('OddsRatio_working_3-way'!V223+SQRT('OddsRatio_working_3-way'!W223)&gt;0,0,PI()),ACOS('OddsRatio_working_3-way'!V223/(2*'OddsRatio_working_3-way'!X223)))</f>
        <v>1.2273933987709129</v>
      </c>
      <c r="Z223" s="11">
        <f>'OddsRatio_working_3-way'!X223^(1/3)*COS('OddsRatio_working_3-way'!Y223/3)</f>
        <v>0.53395170612271659</v>
      </c>
      <c r="AA223" s="11">
        <f>'OddsRatio_working_3-way'!X223^(1/3)*COS(('OddsRatio_working_3-way'!Y223+2*PI())/3)</f>
        <v>-0.46747866882330708</v>
      </c>
      <c r="AB223" s="11">
        <f>'OddsRatio_working_3-way'!X223^(1/3)*COS(('OddsRatio_working_3-way'!Y223+4*PI())/3)</f>
        <v>-6.6473037299409621E-2</v>
      </c>
      <c r="AC223" s="11">
        <f>'OddsRatio_working_3-way'!X223^(1/3)*SIN('OddsRatio_working_3-way'!Y223/3)</f>
        <v>0.23152070930687818</v>
      </c>
      <c r="AD223" s="11">
        <f>'OddsRatio_working_3-way'!X223^(1/3)*SIN(('OddsRatio_working_3-way'!Y223+2*PI())/3)</f>
        <v>0.34665538724287648</v>
      </c>
      <c r="AE223" s="11">
        <f>'OddsRatio_working_3-way'!X223^(1/3)*SIN(('OddsRatio_working_3-way'!Y223+4*PI())/3)</f>
        <v>-0.57817609654975466</v>
      </c>
      <c r="AF223" s="11">
        <f>-'OddsRatio_working_3-way'!U223/(3*'OddsRatio_working_3-way'!X223^(1/3))*COS(('OddsRatio_working_3-way'!Y223)/3)</f>
        <v>0.53395170612271659</v>
      </c>
      <c r="AG223" s="11">
        <f>-'OddsRatio_working_3-way'!U223/(3*'OddsRatio_working_3-way'!X223^(1/3))*COS(('OddsRatio_working_3-way'!Y223+2*PI())/3)</f>
        <v>-0.46747866882330708</v>
      </c>
      <c r="AH223" s="11">
        <f>-'OddsRatio_working_3-way'!U223/(3*'OddsRatio_working_3-way'!X223^(1/3))*COS(('OddsRatio_working_3-way'!Y223+4*PI())/3)</f>
        <v>-6.6473037299409621E-2</v>
      </c>
      <c r="AI223" s="11">
        <f>'OddsRatio_working_3-way'!U223/(3*'OddsRatio_working_3-way'!X223^(1/3))*SIN(('OddsRatio_working_3-way'!Y223)/3)</f>
        <v>-0.23152070930687818</v>
      </c>
      <c r="AJ223" s="11">
        <f>'OddsRatio_working_3-way'!U223/(3*'OddsRatio_working_3-way'!X223^(1/3))*SIN(('OddsRatio_working_3-way'!Y223+2*PI())/3)</f>
        <v>-0.34665538724287648</v>
      </c>
      <c r="AK223" s="11">
        <f>'OddsRatio_working_3-way'!U223/(3*'OddsRatio_working_3-way'!X223^(1/3))*SIN(('OddsRatio_working_3-way'!Y223+4*PI())/3)</f>
        <v>0.57817609654975466</v>
      </c>
      <c r="AL223" s="11">
        <f>'OddsRatio_working_3-way'!Z223+'OddsRatio_working_3-way'!AF223</f>
        <v>1.0679034122454332</v>
      </c>
      <c r="AM223" s="11">
        <f>'OddsRatio_working_3-way'!AA223+'OddsRatio_working_3-way'!AG223</f>
        <v>-0.93495733764661415</v>
      </c>
      <c r="AN223" s="11">
        <f>'OddsRatio_working_3-way'!AB223+'OddsRatio_working_3-way'!AH223</f>
        <v>-0.13294607459881924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1.0679034122454332</v>
      </c>
      <c r="AS223" s="11">
        <f>IF(('OddsRatio_working_3-way'!X223=0),IF(Q223&gt;0,-Q223^(1/3),(-Q223)^(1/3)),'OddsRatio_working_3-way'!AM223-'OddsRatio_working_3-way'!R223/3)</f>
        <v>-0.93495733764661415</v>
      </c>
      <c r="AT223" s="11">
        <f>IF(('OddsRatio_working_3-way'!X223=0),IF(Q223&gt;0,-Q223^(1/3),(-Q223)^(1/3)),'OddsRatio_working_3-way'!AN223-'OddsRatio_working_3-way'!R223/3)</f>
        <v>-0.13294607459881924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1.88</v>
      </c>
      <c r="B2" s="4">
        <f>IF('True_Odds_Calculator_2-way'!B3="","",'True_Odds_Calculator_2-way'!B3)</f>
        <v>1.99</v>
      </c>
      <c r="C2" s="4">
        <f t="shared" ref="C2:C65" si="0">IF(A2="","",((1/A2)+(1/B2))-1)</f>
        <v>3.4427456431091574E-2</v>
      </c>
      <c r="D2" s="4">
        <f>IF(A2="","",(2*A2)/(2-($C2*A2)))</f>
        <v>1.9428749480681344</v>
      </c>
      <c r="E2" s="4">
        <f>IF(B2="","",(2*B2)/(2-($C2*B2)))</f>
        <v>2.0605860321656753</v>
      </c>
      <c r="G2" s="4">
        <f t="shared" ref="G2:G65" si="1">IF(A2="","",C2+1)</f>
        <v>1.0344274564310916</v>
      </c>
    </row>
    <row r="3" spans="1:7" x14ac:dyDescent="0.2">
      <c r="A3" s="4">
        <f>IF('True_Odds_Calculator_2-way'!A4="","",'True_Odds_Calculator_2-way'!A4)</f>
        <v>1.48</v>
      </c>
      <c r="B3" s="4">
        <f>IF('True_Odds_Calculator_2-way'!B4="","",'True_Odds_Calculator_2-way'!B4)</f>
        <v>2.78</v>
      </c>
      <c r="C3" s="4">
        <f t="shared" si="0"/>
        <v>3.538790589150298E-2</v>
      </c>
      <c r="D3" s="4">
        <f t="shared" ref="D3:D66" si="2">IF(A3="","",(2*A3)/(2-($C3*A3)))</f>
        <v>1.5197990543735225</v>
      </c>
      <c r="E3" s="4">
        <f t="shared" ref="E3:E66" si="3">IF(B3="","",(2*B3)/(2-($C3*B3)))</f>
        <v>2.9238203524729958</v>
      </c>
      <c r="G3" s="4">
        <f t="shared" si="1"/>
        <v>1.035387905891503</v>
      </c>
    </row>
    <row r="4" spans="1:7" x14ac:dyDescent="0.2">
      <c r="A4" s="4">
        <f>IF('True_Odds_Calculator_2-way'!A5="","",'True_Odds_Calculator_2-way'!A5)</f>
        <v>1.8</v>
      </c>
      <c r="B4" s="4">
        <f>IF('True_Odds_Calculator_2-way'!B5="","",'True_Odds_Calculator_2-way'!B5)</f>
        <v>2.1</v>
      </c>
      <c r="C4" s="4">
        <f t="shared" si="0"/>
        <v>3.1746031746031633E-2</v>
      </c>
      <c r="D4" s="4">
        <f t="shared" si="2"/>
        <v>1.8529411764705881</v>
      </c>
      <c r="E4" s="4">
        <f t="shared" si="3"/>
        <v>2.172413793103448</v>
      </c>
      <c r="G4" s="4">
        <f t="shared" si="1"/>
        <v>1.0317460317460316</v>
      </c>
    </row>
    <row r="5" spans="1:7" x14ac:dyDescent="0.2">
      <c r="A5" s="4">
        <f>IF('True_Odds_Calculator_2-way'!A6="","",'True_Odds_Calculator_2-way'!A6)</f>
        <v>1.84</v>
      </c>
      <c r="B5" s="4">
        <f>IF('True_Odds_Calculator_2-way'!B6="","",'True_Odds_Calculator_2-way'!B6)</f>
        <v>2.06</v>
      </c>
      <c r="C5" s="4">
        <f t="shared" si="0"/>
        <v>2.891515407344869E-2</v>
      </c>
      <c r="D5" s="4">
        <f t="shared" si="2"/>
        <v>1.8902852583283463</v>
      </c>
      <c r="E5" s="4">
        <f t="shared" si="3"/>
        <v>2.1232354918216445</v>
      </c>
      <c r="G5" s="4">
        <f t="shared" si="1"/>
        <v>1.0289151540734487</v>
      </c>
    </row>
    <row r="6" spans="1:7" x14ac:dyDescent="0.2">
      <c r="A6" s="4">
        <f>IF('True_Odds_Calculator_2-way'!A7="","",'True_Odds_Calculator_2-way'!A7)</f>
        <v>1.65</v>
      </c>
      <c r="B6" s="4">
        <f>IF('True_Odds_Calculator_2-way'!B7="","",'True_Odds_Calculator_2-way'!B7)</f>
        <v>2.37</v>
      </c>
      <c r="C6" s="4">
        <f t="shared" si="0"/>
        <v>2.8001534330648337E-2</v>
      </c>
      <c r="D6" s="4">
        <f t="shared" si="2"/>
        <v>1.6890184645286688</v>
      </c>
      <c r="E6" s="4">
        <f t="shared" si="3"/>
        <v>2.4513399153737665</v>
      </c>
      <c r="G6" s="4">
        <f t="shared" si="1"/>
        <v>1.0280015343306483</v>
      </c>
    </row>
    <row r="7" spans="1:7" x14ac:dyDescent="0.2">
      <c r="A7" s="4">
        <f>IF('True_Odds_Calculator_2-way'!A8="","",'True_Odds_Calculator_2-way'!A8)</f>
        <v>1.95</v>
      </c>
      <c r="B7" s="4">
        <f>IF('True_Odds_Calculator_2-way'!B8="","",'True_Odds_Calculator_2-way'!B8)</f>
        <v>1.93</v>
      </c>
      <c r="C7" s="4">
        <f t="shared" si="0"/>
        <v>3.0955227846419575E-2</v>
      </c>
      <c r="D7" s="4">
        <f t="shared" si="2"/>
        <v>2.0106851876586083</v>
      </c>
      <c r="E7" s="4">
        <f t="shared" si="3"/>
        <v>1.9894277785119598</v>
      </c>
      <c r="G7" s="4">
        <f t="shared" si="1"/>
        <v>1.0309552278464196</v>
      </c>
    </row>
    <row r="8" spans="1:7" x14ac:dyDescent="0.2">
      <c r="A8" s="4">
        <f>IF('True_Odds_Calculator_2-way'!A9="","",'True_Odds_Calculator_2-way'!A9)</f>
        <v>2.16</v>
      </c>
      <c r="B8" s="4">
        <f>IF('True_Odds_Calculator_2-way'!B9="","",'True_Odds_Calculator_2-way'!B9)</f>
        <v>1.75</v>
      </c>
      <c r="C8" s="4">
        <f t="shared" si="0"/>
        <v>3.4391534391534417E-2</v>
      </c>
      <c r="D8" s="4">
        <f t="shared" si="2"/>
        <v>2.2433234421364987</v>
      </c>
      <c r="E8" s="4">
        <f t="shared" si="3"/>
        <v>1.8042959427207637</v>
      </c>
      <c r="G8" s="4">
        <f t="shared" si="1"/>
        <v>1.0343915343915344</v>
      </c>
    </row>
    <row r="9" spans="1:7" x14ac:dyDescent="0.2">
      <c r="A9" s="4">
        <f>IF('True_Odds_Calculator_2-way'!A10="","",'True_Odds_Calculator_2-way'!A10)</f>
        <v>1.75</v>
      </c>
      <c r="B9" s="4">
        <f>IF('True_Odds_Calculator_2-way'!B10="","",'True_Odds_Calculator_2-way'!B10)</f>
        <v>2.06</v>
      </c>
      <c r="C9" s="4">
        <f t="shared" si="0"/>
        <v>5.6865464632454898E-2</v>
      </c>
      <c r="D9" s="4">
        <f t="shared" si="2"/>
        <v>1.8416347381864622</v>
      </c>
      <c r="E9" s="4">
        <f t="shared" si="3"/>
        <v>2.1881638846737479</v>
      </c>
      <c r="G9" s="4">
        <f t="shared" si="1"/>
        <v>1.0568654646324549</v>
      </c>
    </row>
    <row r="10" spans="1:7" x14ac:dyDescent="0.2">
      <c r="A10" s="4">
        <f>IF('True_Odds_Calculator_2-way'!A11="","",'True_Odds_Calculator_2-way'!A11)</f>
        <v>2.21</v>
      </c>
      <c r="B10" s="4">
        <f>IF('True_Odds_Calculator_2-way'!B11="","",'True_Odds_Calculator_2-way'!B11)</f>
        <v>1.74</v>
      </c>
      <c r="C10" s="4">
        <f t="shared" si="0"/>
        <v>2.720133146096626E-2</v>
      </c>
      <c r="D10" s="4">
        <f t="shared" si="2"/>
        <v>2.2784855128281092</v>
      </c>
      <c r="E10" s="4">
        <f t="shared" si="3"/>
        <v>1.7821754646150993</v>
      </c>
      <c r="G10" s="4">
        <f t="shared" si="1"/>
        <v>1.0272013314609663</v>
      </c>
    </row>
    <row r="11" spans="1:7" x14ac:dyDescent="0.2">
      <c r="A11" s="4">
        <f>IF('True_Odds_Calculator_2-way'!A12="","",'True_Odds_Calculator_2-way'!A12)</f>
        <v>2.83</v>
      </c>
      <c r="B11" s="4">
        <f>IF('True_Odds_Calculator_2-way'!B12="","",'True_Odds_Calculator_2-way'!B12)</f>
        <v>1.47</v>
      </c>
      <c r="C11" s="4">
        <f t="shared" si="0"/>
        <v>3.3628999302901308E-2</v>
      </c>
      <c r="D11" s="4">
        <f t="shared" si="2"/>
        <v>2.9713938787900429</v>
      </c>
      <c r="E11" s="4">
        <f t="shared" si="3"/>
        <v>1.5072553033459537</v>
      </c>
      <c r="G11" s="4">
        <f t="shared" si="1"/>
        <v>1.0336289993029013</v>
      </c>
    </row>
    <row r="12" spans="1:7" x14ac:dyDescent="0.2">
      <c r="A12" s="4">
        <f>IF('True_Odds_Calculator_2-way'!A13="","",'True_Odds_Calculator_2-way'!A13)</f>
        <v>2.0299999999999998</v>
      </c>
      <c r="B12" s="4">
        <f>IF('True_Odds_Calculator_2-way'!B13="","",'True_Odds_Calculator_2-way'!B13)</f>
        <v>1.86</v>
      </c>
      <c r="C12" s="4">
        <f t="shared" si="0"/>
        <v>3.0245246040574214E-2</v>
      </c>
      <c r="D12" s="4">
        <f t="shared" si="2"/>
        <v>2.0942925287037548</v>
      </c>
      <c r="E12" s="4">
        <f t="shared" si="3"/>
        <v>1.9138324294186226</v>
      </c>
      <c r="G12" s="4">
        <f t="shared" si="1"/>
        <v>1.0302452460405742</v>
      </c>
    </row>
    <row r="13" spans="1:7" x14ac:dyDescent="0.2">
      <c r="A13" s="4">
        <f>IF('True_Odds_Calculator_2-way'!A14="","",'True_Odds_Calculator_2-way'!A14)</f>
        <v>1.83</v>
      </c>
      <c r="B13" s="4">
        <f>IF('True_Odds_Calculator_2-way'!B14="","",'True_Odds_Calculator_2-way'!B14)</f>
        <v>2.0099999999999998</v>
      </c>
      <c r="C13" s="4">
        <f t="shared" si="0"/>
        <v>4.3960525242639381E-2</v>
      </c>
      <c r="D13" s="4">
        <f t="shared" si="2"/>
        <v>1.9066946582691862</v>
      </c>
      <c r="E13" s="4">
        <f t="shared" si="3"/>
        <v>2.1029071263184975</v>
      </c>
      <c r="G13" s="4">
        <f t="shared" si="1"/>
        <v>1.0439605252426394</v>
      </c>
    </row>
    <row r="14" spans="1:7" x14ac:dyDescent="0.2">
      <c r="A14" s="4">
        <f>IF('True_Odds_Calculator_2-way'!A15="","",'True_Odds_Calculator_2-way'!A15)</f>
        <v>1.67</v>
      </c>
      <c r="B14" s="4">
        <f>IF('True_Odds_Calculator_2-way'!B15="","",'True_Odds_Calculator_2-way'!B15)</f>
        <v>2.2400000000000002</v>
      </c>
      <c r="C14" s="4">
        <f t="shared" si="0"/>
        <v>4.5230966638152292E-2</v>
      </c>
      <c r="D14" s="4">
        <f t="shared" si="2"/>
        <v>1.7355479261389997</v>
      </c>
      <c r="E14" s="4">
        <f t="shared" si="3"/>
        <v>2.3595307177999247</v>
      </c>
      <c r="G14" s="4">
        <f t="shared" si="1"/>
        <v>1.0452309666381523</v>
      </c>
    </row>
    <row r="15" spans="1:7" x14ac:dyDescent="0.2">
      <c r="A15" s="4">
        <f>IF('True_Odds_Calculator_2-way'!A16="","",'True_Odds_Calculator_2-way'!A16)</f>
        <v>1.85</v>
      </c>
      <c r="B15" s="4">
        <f>IF('True_Odds_Calculator_2-way'!B16="","",'True_Odds_Calculator_2-way'!B16)</f>
        <v>1.99</v>
      </c>
      <c r="C15" s="4">
        <f t="shared" si="0"/>
        <v>4.3053103354610656E-2</v>
      </c>
      <c r="D15" s="4">
        <f t="shared" si="2"/>
        <v>1.9267303414889438</v>
      </c>
      <c r="E15" s="4">
        <f t="shared" si="3"/>
        <v>2.0790625441197226</v>
      </c>
      <c r="G15" s="4">
        <f t="shared" si="1"/>
        <v>1.0430531033546107</v>
      </c>
    </row>
    <row r="16" spans="1:7" x14ac:dyDescent="0.2">
      <c r="A16" s="4">
        <f>IF('True_Odds_Calculator_2-way'!A17="","",'True_Odds_Calculator_2-way'!A17)</f>
        <v>1.56</v>
      </c>
      <c r="B16" s="4">
        <f>IF('True_Odds_Calculator_2-way'!B17="","",'True_Odds_Calculator_2-way'!B17)</f>
        <v>2.46</v>
      </c>
      <c r="C16" s="4">
        <f t="shared" si="0"/>
        <v>4.7529706066291366E-2</v>
      </c>
      <c r="D16" s="4">
        <f t="shared" si="2"/>
        <v>1.6200607902735562</v>
      </c>
      <c r="E16" s="4">
        <f t="shared" si="3"/>
        <v>2.6127450980392153</v>
      </c>
      <c r="G16" s="4">
        <f t="shared" si="1"/>
        <v>1.0475297060662914</v>
      </c>
    </row>
    <row r="17" spans="1:7" x14ac:dyDescent="0.2">
      <c r="A17" s="4">
        <f>IF('True_Odds_Calculator_2-way'!A18="","",'True_Odds_Calculator_2-way'!A18)</f>
        <v>1.3</v>
      </c>
      <c r="B17" s="4">
        <f>IF('True_Odds_Calculator_2-way'!B18="","",'True_Odds_Calculator_2-way'!B18)</f>
        <v>4</v>
      </c>
      <c r="C17" s="4">
        <f t="shared" si="0"/>
        <v>1.9230769230769162E-2</v>
      </c>
      <c r="D17" s="4">
        <f t="shared" si="2"/>
        <v>1.3164556962025316</v>
      </c>
      <c r="E17" s="4">
        <f t="shared" si="3"/>
        <v>4.1599999999999993</v>
      </c>
      <c r="G17" s="4">
        <f t="shared" si="1"/>
        <v>1.0192307692307692</v>
      </c>
    </row>
    <row r="18" spans="1:7" x14ac:dyDescent="0.2">
      <c r="A18" s="4">
        <f>IF('True_Odds_Calculator_2-way'!A19="","",'True_Odds_Calculator_2-way'!A19)</f>
        <v>1.92</v>
      </c>
      <c r="B18" s="4">
        <f>IF('True_Odds_Calculator_2-way'!B19="","",'True_Odds_Calculator_2-way'!B19)</f>
        <v>1.99</v>
      </c>
      <c r="C18" s="4">
        <f t="shared" si="0"/>
        <v>2.3345896147403788E-2</v>
      </c>
      <c r="D18" s="4">
        <f t="shared" si="2"/>
        <v>1.9640176827387685</v>
      </c>
      <c r="E18" s="4">
        <f t="shared" si="3"/>
        <v>2.0373253705876082</v>
      </c>
      <c r="G18" s="4">
        <f t="shared" si="1"/>
        <v>1.0233458961474038</v>
      </c>
    </row>
    <row r="19" spans="1:7" x14ac:dyDescent="0.2">
      <c r="A19" s="4">
        <f>IF('True_Odds_Calculator_2-way'!A20="","",'True_Odds_Calculator_2-way'!A20)</f>
        <v>2.0299999999999998</v>
      </c>
      <c r="B19" s="4">
        <f>IF('True_Odds_Calculator_2-way'!B20="","",'True_Odds_Calculator_2-way'!B20)</f>
        <v>1.88</v>
      </c>
      <c r="C19" s="4">
        <f t="shared" si="0"/>
        <v>2.4525731055444977E-2</v>
      </c>
      <c r="D19" s="4">
        <f t="shared" si="2"/>
        <v>2.0818241326641935</v>
      </c>
      <c r="E19" s="4">
        <f t="shared" si="3"/>
        <v>1.9243646631706333</v>
      </c>
      <c r="G19" s="4">
        <f t="shared" si="1"/>
        <v>1.024525731055445</v>
      </c>
    </row>
    <row r="20" spans="1:7" x14ac:dyDescent="0.2">
      <c r="A20" s="4">
        <f>IF('True_Odds_Calculator_2-way'!A21="","",'True_Odds_Calculator_2-way'!A21)</f>
        <v>1.99</v>
      </c>
      <c r="B20" s="4">
        <f>IF('True_Odds_Calculator_2-way'!B21="","",'True_Odds_Calculator_2-way'!B21)</f>
        <v>1.92</v>
      </c>
      <c r="C20" s="4">
        <f t="shared" si="0"/>
        <v>2.3345896147403788E-2</v>
      </c>
      <c r="D20" s="4">
        <f t="shared" si="2"/>
        <v>2.0373253705876082</v>
      </c>
      <c r="E20" s="4">
        <f t="shared" si="3"/>
        <v>1.9640176827387685</v>
      </c>
      <c r="G20" s="4">
        <f t="shared" si="1"/>
        <v>1.0233458961474038</v>
      </c>
    </row>
    <row r="21" spans="1:7" x14ac:dyDescent="0.2">
      <c r="A21" s="4">
        <f>IF('True_Odds_Calculator_2-way'!A22="","",'True_Odds_Calculator_2-way'!A22)</f>
        <v>1.74</v>
      </c>
      <c r="B21" s="4">
        <f>IF('True_Odds_Calculator_2-way'!B22="","",'True_Odds_Calculator_2-way'!B22)</f>
        <v>2.21</v>
      </c>
      <c r="C21" s="4">
        <f t="shared" si="0"/>
        <v>2.720133146096626E-2</v>
      </c>
      <c r="D21" s="4">
        <f t="shared" si="2"/>
        <v>1.7821754646150993</v>
      </c>
      <c r="E21" s="4">
        <f t="shared" si="3"/>
        <v>2.2784855128281092</v>
      </c>
      <c r="G21" s="4">
        <f t="shared" si="1"/>
        <v>1.0272013314609663</v>
      </c>
    </row>
    <row r="22" spans="1:7" x14ac:dyDescent="0.2">
      <c r="A22" s="4">
        <f>IF('True_Odds_Calculator_2-way'!A23="","",'True_Odds_Calculator_2-way'!A23)</f>
        <v>1.49</v>
      </c>
      <c r="B22" s="4">
        <f>IF('True_Odds_Calculator_2-way'!B23="","",'True_Odds_Calculator_2-way'!B23)</f>
        <v>2.76</v>
      </c>
      <c r="C22" s="4">
        <f t="shared" si="0"/>
        <v>3.3459780177025777E-2</v>
      </c>
      <c r="D22" s="4">
        <f t="shared" si="2"/>
        <v>1.5280915576694414</v>
      </c>
      <c r="E22" s="4">
        <f t="shared" si="3"/>
        <v>2.8936110329299192</v>
      </c>
      <c r="G22" s="4">
        <f t="shared" si="1"/>
        <v>1.0334597801770258</v>
      </c>
    </row>
    <row r="23" spans="1:7" x14ac:dyDescent="0.2">
      <c r="A23" s="4">
        <f>IF('True_Odds_Calculator_2-way'!A24="","",'True_Odds_Calculator_2-way'!A24)</f>
        <v>1.87</v>
      </c>
      <c r="B23" s="4">
        <f>IF('True_Odds_Calculator_2-way'!B24="","",'True_Odds_Calculator_2-way'!B24)</f>
        <v>2.0299999999999998</v>
      </c>
      <c r="C23" s="4">
        <f t="shared" si="0"/>
        <v>2.737019572719368E-2</v>
      </c>
      <c r="D23" s="4">
        <f t="shared" si="2"/>
        <v>1.9191122570208035</v>
      </c>
      <c r="E23" s="4">
        <f t="shared" si="3"/>
        <v>2.0880063804625832</v>
      </c>
      <c r="G23" s="4">
        <f t="shared" si="1"/>
        <v>1.0273701957271937</v>
      </c>
    </row>
    <row r="24" spans="1:7" x14ac:dyDescent="0.2">
      <c r="A24" s="4">
        <f>IF('True_Odds_Calculator_2-way'!A25="","",'True_Odds_Calculator_2-way'!A25)</f>
        <v>1.83</v>
      </c>
      <c r="B24" s="4">
        <f>IF('True_Odds_Calculator_2-way'!B25="","",'True_Odds_Calculator_2-way'!B25)</f>
        <v>2.0499999999999998</v>
      </c>
      <c r="C24" s="4">
        <f t="shared" si="0"/>
        <v>3.4252965480474407E-2</v>
      </c>
      <c r="D24" s="4">
        <f t="shared" si="2"/>
        <v>1.8892106257081707</v>
      </c>
      <c r="E24" s="4">
        <f t="shared" si="3"/>
        <v>2.1245929491717397</v>
      </c>
      <c r="G24" s="4">
        <f t="shared" si="1"/>
        <v>1.0342529654804744</v>
      </c>
    </row>
    <row r="25" spans="1:7" x14ac:dyDescent="0.2">
      <c r="A25" s="4">
        <f>IF('True_Odds_Calculator_2-way'!A26="","",'True_Odds_Calculator_2-way'!A26)</f>
        <v>1.81</v>
      </c>
      <c r="B25" s="4">
        <f>IF('True_Odds_Calculator_2-way'!B26="","",'True_Odds_Calculator_2-way'!B26)</f>
        <v>2.0699999999999998</v>
      </c>
      <c r="C25" s="4">
        <f t="shared" si="0"/>
        <v>3.5577975284917462E-2</v>
      </c>
      <c r="D25" s="4">
        <f t="shared" si="2"/>
        <v>1.8702173858786533</v>
      </c>
      <c r="E25" s="4">
        <f t="shared" si="3"/>
        <v>2.1491381535549374</v>
      </c>
      <c r="G25" s="4">
        <f t="shared" si="1"/>
        <v>1.0355779752849175</v>
      </c>
    </row>
    <row r="26" spans="1:7" x14ac:dyDescent="0.2">
      <c r="A26" s="4">
        <f>IF('True_Odds_Calculator_2-way'!A27="","",'True_Odds_Calculator_2-way'!A27)</f>
        <v>1.65</v>
      </c>
      <c r="B26" s="4">
        <f>IF('True_Odds_Calculator_2-way'!B27="","",'True_Odds_Calculator_2-way'!B27)</f>
        <v>2.34</v>
      </c>
      <c r="C26" s="4">
        <f t="shared" si="0"/>
        <v>3.3411033411033575E-2</v>
      </c>
      <c r="D26" s="4">
        <f t="shared" si="2"/>
        <v>1.6967699406723797</v>
      </c>
      <c r="E26" s="4">
        <f t="shared" si="3"/>
        <v>2.4351939451277205</v>
      </c>
      <c r="G26" s="4">
        <f t="shared" si="1"/>
        <v>1.0334110334110336</v>
      </c>
    </row>
    <row r="27" spans="1:7" x14ac:dyDescent="0.2">
      <c r="A27" s="4">
        <f>IF('True_Odds_Calculator_2-way'!A28="","",'True_Odds_Calculator_2-way'!A28)</f>
        <v>1.68</v>
      </c>
      <c r="B27" s="4">
        <f>IF('True_Odds_Calculator_2-way'!B28="","",'True_Odds_Calculator_2-way'!B28)</f>
        <v>2.2999999999999998</v>
      </c>
      <c r="C27" s="4">
        <f t="shared" si="0"/>
        <v>3.002070393374745E-2</v>
      </c>
      <c r="D27" s="4">
        <f t="shared" si="2"/>
        <v>1.7234611953612846</v>
      </c>
      <c r="E27" s="4">
        <f t="shared" si="3"/>
        <v>2.3822441430332923</v>
      </c>
      <c r="G27" s="4">
        <f t="shared" si="1"/>
        <v>1.0300207039337475</v>
      </c>
    </row>
    <row r="28" spans="1:7" x14ac:dyDescent="0.2">
      <c r="A28" s="4">
        <f>IF('True_Odds_Calculator_2-way'!A29="","",'True_Odds_Calculator_2-way'!A29)</f>
        <v>2.37</v>
      </c>
      <c r="B28" s="4">
        <f>IF('True_Odds_Calculator_2-way'!B29="","",'True_Odds_Calculator_2-way'!B29)</f>
        <v>1.65</v>
      </c>
      <c r="C28" s="4">
        <f t="shared" si="0"/>
        <v>2.8001534330648337E-2</v>
      </c>
      <c r="D28" s="4">
        <f t="shared" si="2"/>
        <v>2.4513399153737665</v>
      </c>
      <c r="E28" s="4">
        <f t="shared" si="3"/>
        <v>1.6890184645286688</v>
      </c>
      <c r="G28" s="4">
        <f t="shared" si="1"/>
        <v>1.0280015343306483</v>
      </c>
    </row>
    <row r="29" spans="1:7" x14ac:dyDescent="0.2">
      <c r="A29" s="4">
        <f>IF('True_Odds_Calculator_2-way'!A30="","",'True_Odds_Calculator_2-way'!A30)</f>
        <v>1.66</v>
      </c>
      <c r="B29" s="4">
        <f>IF('True_Odds_Calculator_2-way'!B30="","",'True_Odds_Calculator_2-way'!B30)</f>
        <v>2.35</v>
      </c>
      <c r="C29" s="4">
        <f t="shared" si="0"/>
        <v>2.7941553447834E-2</v>
      </c>
      <c r="D29" s="4">
        <f t="shared" si="2"/>
        <v>1.6994118928338053</v>
      </c>
      <c r="E29" s="4">
        <f t="shared" si="3"/>
        <v>2.4297726564933044</v>
      </c>
      <c r="G29" s="4">
        <f t="shared" si="1"/>
        <v>1.027941553447834</v>
      </c>
    </row>
    <row r="30" spans="1:7" x14ac:dyDescent="0.2">
      <c r="A30" s="4">
        <f>IF('True_Odds_Calculator_2-way'!A31="","",'True_Odds_Calculator_2-way'!A31)</f>
        <v>2.37</v>
      </c>
      <c r="B30" s="4">
        <f>IF('True_Odds_Calculator_2-way'!B31="","",'True_Odds_Calculator_2-way'!B31)</f>
        <v>1.65</v>
      </c>
      <c r="C30" s="4">
        <f t="shared" si="0"/>
        <v>2.8001534330648337E-2</v>
      </c>
      <c r="D30" s="4">
        <f t="shared" si="2"/>
        <v>2.4513399153737665</v>
      </c>
      <c r="E30" s="4">
        <f t="shared" si="3"/>
        <v>1.6890184645286688</v>
      </c>
      <c r="G30" s="4">
        <f t="shared" si="1"/>
        <v>1.0280015343306483</v>
      </c>
    </row>
    <row r="31" spans="1:7" x14ac:dyDescent="0.2">
      <c r="A31" s="4">
        <f>IF('True_Odds_Calculator_2-way'!A32="","",'True_Odds_Calculator_2-way'!A32)</f>
        <v>1.44</v>
      </c>
      <c r="B31" s="4">
        <f>IF('True_Odds_Calculator_2-way'!B32="","",'True_Odds_Calculator_2-way'!B32)</f>
        <v>2.92</v>
      </c>
      <c r="C31" s="4">
        <f t="shared" si="0"/>
        <v>3.6910197869101991E-2</v>
      </c>
      <c r="D31" s="4">
        <f t="shared" si="2"/>
        <v>1.4793132564030396</v>
      </c>
      <c r="E31" s="4">
        <f t="shared" si="3"/>
        <v>3.086318261890781</v>
      </c>
      <c r="G31" s="4">
        <f t="shared" si="1"/>
        <v>1.036910197869102</v>
      </c>
    </row>
    <row r="32" spans="1:7" x14ac:dyDescent="0.2">
      <c r="A32" s="4">
        <f>IF('True_Odds_Calculator_2-way'!A33="","",'True_Odds_Calculator_2-way'!A33)</f>
        <v>2.2000000000000002</v>
      </c>
      <c r="B32" s="4">
        <f>IF('True_Odds_Calculator_2-way'!B33="","",'True_Odds_Calculator_2-way'!B33)</f>
        <v>1.73</v>
      </c>
      <c r="C32" s="4">
        <f t="shared" si="0"/>
        <v>3.2580136626379375E-2</v>
      </c>
      <c r="D32" s="4">
        <f t="shared" si="2"/>
        <v>2.2817745803357314</v>
      </c>
      <c r="E32" s="4">
        <f t="shared" si="3"/>
        <v>1.7801683816651075</v>
      </c>
      <c r="G32" s="4">
        <f t="shared" si="1"/>
        <v>1.0325801366263794</v>
      </c>
    </row>
    <row r="33" spans="1:7" x14ac:dyDescent="0.2">
      <c r="A33" s="4">
        <f>IF('True_Odds_Calculator_2-way'!A34="","",'True_Odds_Calculator_2-way'!A34)</f>
        <v>2.09</v>
      </c>
      <c r="B33" s="4">
        <f>IF('True_Odds_Calculator_2-way'!B34="","",'True_Odds_Calculator_2-way'!B34)</f>
        <v>1.81</v>
      </c>
      <c r="C33" s="4">
        <f t="shared" si="0"/>
        <v>3.0955087366835166E-2</v>
      </c>
      <c r="D33" s="4">
        <f t="shared" si="2"/>
        <v>2.159867538325388</v>
      </c>
      <c r="E33" s="4">
        <f t="shared" si="3"/>
        <v>1.8621674173619833</v>
      </c>
      <c r="G33" s="4">
        <f t="shared" si="1"/>
        <v>1.0309550873668352</v>
      </c>
    </row>
    <row r="34" spans="1:7" x14ac:dyDescent="0.2">
      <c r="A34" s="4">
        <f>IF('True_Odds_Calculator_2-way'!A35="","",'True_Odds_Calculator_2-way'!A35)</f>
        <v>2.25</v>
      </c>
      <c r="B34" s="4">
        <f>IF('True_Odds_Calculator_2-way'!B35="","",'True_Odds_Calculator_2-way'!B35)</f>
        <v>1.7</v>
      </c>
      <c r="C34" s="4">
        <f t="shared" si="0"/>
        <v>3.2679738562091387E-2</v>
      </c>
      <c r="D34" s="4">
        <f t="shared" si="2"/>
        <v>2.3358778625954195</v>
      </c>
      <c r="E34" s="4">
        <f t="shared" si="3"/>
        <v>1.7485714285714284</v>
      </c>
      <c r="G34" s="4">
        <f t="shared" si="1"/>
        <v>1.0326797385620914</v>
      </c>
    </row>
    <row r="35" spans="1:7" x14ac:dyDescent="0.2">
      <c r="A35" s="4">
        <f>IF('True_Odds_Calculator_2-way'!A36="","",'True_Odds_Calculator_2-way'!A36)</f>
        <v>2.08</v>
      </c>
      <c r="B35" s="4">
        <f>IF('True_Odds_Calculator_2-way'!B36="","",'True_Odds_Calculator_2-way'!B36)</f>
        <v>1.81</v>
      </c>
      <c r="C35" s="4">
        <f t="shared" si="0"/>
        <v>3.3255418614534626E-2</v>
      </c>
      <c r="D35" s="4">
        <f t="shared" si="2"/>
        <v>2.1545152798443401</v>
      </c>
      <c r="E35" s="4">
        <f t="shared" si="3"/>
        <v>1.8661643699811639</v>
      </c>
      <c r="G35" s="4">
        <f t="shared" si="1"/>
        <v>1.0332554186145346</v>
      </c>
    </row>
    <row r="36" spans="1:7" x14ac:dyDescent="0.2">
      <c r="A36" s="4">
        <f>IF('True_Odds_Calculator_2-way'!A37="","",'True_Odds_Calculator_2-way'!A37)</f>
        <v>1.93</v>
      </c>
      <c r="B36" s="4">
        <f>IF('True_Odds_Calculator_2-way'!B37="","",'True_Odds_Calculator_2-way'!B37)</f>
        <v>1.96</v>
      </c>
      <c r="C36" s="4">
        <f t="shared" si="0"/>
        <v>2.8338796658559762E-2</v>
      </c>
      <c r="D36" s="4">
        <f t="shared" si="2"/>
        <v>1.9842635333613092</v>
      </c>
      <c r="E36" s="4">
        <f t="shared" si="3"/>
        <v>2.0159880622468553</v>
      </c>
      <c r="G36" s="4">
        <f t="shared" si="1"/>
        <v>1.0283387966585598</v>
      </c>
    </row>
    <row r="37" spans="1:7" x14ac:dyDescent="0.2">
      <c r="A37" s="4">
        <f>IF('True_Odds_Calculator_2-way'!A38="","",'True_Odds_Calculator_2-way'!A38)</f>
        <v>2.21</v>
      </c>
      <c r="B37" s="4">
        <f>IF('True_Odds_Calculator_2-way'!B38="","",'True_Odds_Calculator_2-way'!B38)</f>
        <v>1.72</v>
      </c>
      <c r="C37" s="4">
        <f t="shared" si="0"/>
        <v>3.3884036620014824E-2</v>
      </c>
      <c r="D37" s="4">
        <f t="shared" si="2"/>
        <v>2.2959652089876781</v>
      </c>
      <c r="E37" s="4">
        <f t="shared" si="3"/>
        <v>1.7716256524981358</v>
      </c>
      <c r="G37" s="4">
        <f t="shared" si="1"/>
        <v>1.0338840366200148</v>
      </c>
    </row>
    <row r="38" spans="1:7" x14ac:dyDescent="0.2">
      <c r="A38" s="4">
        <f>IF('True_Odds_Calculator_2-way'!A39="","",'True_Odds_Calculator_2-way'!A39)</f>
        <v>2.37</v>
      </c>
      <c r="B38" s="4">
        <f>IF('True_Odds_Calculator_2-way'!B39="","",'True_Odds_Calculator_2-way'!B39)</f>
        <v>1.63</v>
      </c>
      <c r="C38" s="4">
        <f t="shared" si="0"/>
        <v>3.5437860785379582E-2</v>
      </c>
      <c r="D38" s="4">
        <f t="shared" si="2"/>
        <v>2.4738881239793793</v>
      </c>
      <c r="E38" s="4">
        <f t="shared" si="3"/>
        <v>1.6784775477395666</v>
      </c>
      <c r="G38" s="4">
        <f t="shared" si="1"/>
        <v>1.0354378607853796</v>
      </c>
    </row>
    <row r="39" spans="1:7" x14ac:dyDescent="0.2">
      <c r="A39" s="4">
        <f>IF('True_Odds_Calculator_2-way'!A40="","",'True_Odds_Calculator_2-way'!A40)</f>
        <v>2.34</v>
      </c>
      <c r="B39" s="4">
        <f>IF('True_Odds_Calculator_2-way'!B40="","",'True_Odds_Calculator_2-way'!B40)</f>
        <v>1.65</v>
      </c>
      <c r="C39" s="4">
        <f t="shared" si="0"/>
        <v>3.3411033411033575E-2</v>
      </c>
      <c r="D39" s="4">
        <f t="shared" si="2"/>
        <v>2.4351939451277205</v>
      </c>
      <c r="E39" s="4">
        <f t="shared" si="3"/>
        <v>1.6967699406723797</v>
      </c>
      <c r="G39" s="4">
        <f t="shared" si="1"/>
        <v>1.0334110334110336</v>
      </c>
    </row>
    <row r="40" spans="1:7" x14ac:dyDescent="0.2">
      <c r="A40" s="4">
        <f>IF('True_Odds_Calculator_2-way'!A41="","",'True_Odds_Calculator_2-way'!A41)</f>
        <v>2.1</v>
      </c>
      <c r="B40" s="4">
        <f>IF('True_Odds_Calculator_2-way'!B41="","",'True_Odds_Calculator_2-way'!B41)</f>
        <v>1.79</v>
      </c>
      <c r="C40" s="4">
        <f t="shared" si="0"/>
        <v>3.4849694067571102E-2</v>
      </c>
      <c r="D40" s="4">
        <f t="shared" si="2"/>
        <v>2.1797622499275153</v>
      </c>
      <c r="E40" s="4">
        <f t="shared" si="3"/>
        <v>1.8476284099287292</v>
      </c>
      <c r="G40" s="4">
        <f t="shared" si="1"/>
        <v>1.0348496940675711</v>
      </c>
    </row>
    <row r="41" spans="1:7" x14ac:dyDescent="0.2">
      <c r="A41" s="4">
        <f>IF('True_Odds_Calculator_2-way'!A42="","",'True_Odds_Calculator_2-way'!A42)</f>
        <v>1.9</v>
      </c>
      <c r="B41" s="4">
        <f>IF('True_Odds_Calculator_2-way'!B42="","",'True_Odds_Calculator_2-way'!B42)</f>
        <v>1.99</v>
      </c>
      <c r="C41" s="4">
        <f t="shared" si="0"/>
        <v>2.8828352287754377E-2</v>
      </c>
      <c r="D41" s="4">
        <f t="shared" si="2"/>
        <v>1.9535003874967702</v>
      </c>
      <c r="E41" s="4">
        <f t="shared" si="3"/>
        <v>2.0487672717420748</v>
      </c>
      <c r="G41" s="4">
        <f t="shared" si="1"/>
        <v>1.0288283522877544</v>
      </c>
    </row>
    <row r="42" spans="1:7" x14ac:dyDescent="0.2">
      <c r="A42" s="4">
        <f>IF('True_Odds_Calculator_2-way'!A43="","",'True_Odds_Calculator_2-way'!A43)</f>
        <v>1.83</v>
      </c>
      <c r="B42" s="4">
        <f>IF('True_Odds_Calculator_2-way'!B43="","",'True_Odds_Calculator_2-way'!B43)</f>
        <v>2.0099999999999998</v>
      </c>
      <c r="C42" s="4">
        <f t="shared" si="0"/>
        <v>4.3960525242639381E-2</v>
      </c>
      <c r="D42" s="4">
        <f t="shared" si="2"/>
        <v>1.9066946582691862</v>
      </c>
      <c r="E42" s="4">
        <f t="shared" si="3"/>
        <v>2.1029071263184975</v>
      </c>
      <c r="G42" s="4">
        <f t="shared" si="1"/>
        <v>1.0439605252426394</v>
      </c>
    </row>
    <row r="43" spans="1:7" x14ac:dyDescent="0.2">
      <c r="A43" s="4">
        <f>IF('True_Odds_Calculator_2-way'!A44="","",'True_Odds_Calculator_2-way'!A44)</f>
        <v>1.91</v>
      </c>
      <c r="B43" s="4">
        <f>IF('True_Odds_Calculator_2-way'!B44="","",'True_Odds_Calculator_2-way'!B44)</f>
        <v>1.93</v>
      </c>
      <c r="C43" s="4">
        <f t="shared" si="0"/>
        <v>4.1694924449990456E-2</v>
      </c>
      <c r="D43" s="4">
        <f t="shared" si="2"/>
        <v>1.9892075654965866</v>
      </c>
      <c r="E43" s="4">
        <f t="shared" si="3"/>
        <v>2.0109101819272834</v>
      </c>
      <c r="G43" s="4">
        <f t="shared" si="1"/>
        <v>1.0416949244499905</v>
      </c>
    </row>
    <row r="44" spans="1:7" x14ac:dyDescent="0.2">
      <c r="A44" s="4">
        <f>IF('True_Odds_Calculator_2-way'!A45="","",'True_Odds_Calculator_2-way'!A45)</f>
        <v>1.95</v>
      </c>
      <c r="B44" s="4">
        <f>IF('True_Odds_Calculator_2-way'!B45="","",'True_Odds_Calculator_2-way'!B45)</f>
        <v>1.88</v>
      </c>
      <c r="C44" s="4">
        <f t="shared" si="0"/>
        <v>4.4735406437534042E-2</v>
      </c>
      <c r="D44" s="4">
        <f t="shared" si="2"/>
        <v>2.0389321468298109</v>
      </c>
      <c r="E44" s="4">
        <f t="shared" si="3"/>
        <v>1.9625267665952888</v>
      </c>
      <c r="G44" s="4">
        <f t="shared" si="1"/>
        <v>1.044735406437534</v>
      </c>
    </row>
    <row r="45" spans="1:7" x14ac:dyDescent="0.2">
      <c r="A45" s="4">
        <f>IF('True_Odds_Calculator_2-way'!A46="","",'True_Odds_Calculator_2-way'!A46)</f>
        <v>1.97</v>
      </c>
      <c r="B45" s="4">
        <f>IF('True_Odds_Calculator_2-way'!B46="","",'True_Odds_Calculator_2-way'!B46)</f>
        <v>1.87</v>
      </c>
      <c r="C45" s="4">
        <f t="shared" si="0"/>
        <v>4.2373571486739481E-2</v>
      </c>
      <c r="D45" s="4">
        <f t="shared" si="2"/>
        <v>2.0558051284913081</v>
      </c>
      <c r="E45" s="4">
        <f t="shared" si="3"/>
        <v>1.9471444805623825</v>
      </c>
      <c r="G45" s="4">
        <f t="shared" si="1"/>
        <v>1.0423735714867395</v>
      </c>
    </row>
    <row r="46" spans="1:7" x14ac:dyDescent="0.2">
      <c r="A46" s="4">
        <f>IF('True_Odds_Calculator_2-way'!A47="","",'True_Odds_Calculator_2-way'!A47)</f>
        <v>1.96</v>
      </c>
      <c r="B46" s="4">
        <f>IF('True_Odds_Calculator_2-way'!B47="","",'True_Odds_Calculator_2-way'!B47)</f>
        <v>1.88</v>
      </c>
      <c r="C46" s="4">
        <f t="shared" si="0"/>
        <v>4.2118975249674229E-2</v>
      </c>
      <c r="D46" s="4">
        <f t="shared" si="2"/>
        <v>2.044385264092321</v>
      </c>
      <c r="E46" s="4">
        <f t="shared" si="3"/>
        <v>1.9575010624734379</v>
      </c>
      <c r="G46" s="4">
        <f t="shared" si="1"/>
        <v>1.0421189752496742</v>
      </c>
    </row>
    <row r="47" spans="1:7" x14ac:dyDescent="0.2">
      <c r="A47" s="4">
        <f>IF('True_Odds_Calculator_2-way'!A48="","",'True_Odds_Calculator_2-way'!A48)</f>
        <v>2.06</v>
      </c>
      <c r="B47" s="4">
        <f>IF('True_Odds_Calculator_2-way'!B48="","",'True_Odds_Calculator_2-way'!B48)</f>
        <v>1.78</v>
      </c>
      <c r="C47" s="4">
        <f t="shared" si="0"/>
        <v>4.7234646012872306E-2</v>
      </c>
      <c r="D47" s="4">
        <f t="shared" si="2"/>
        <v>2.165347820951931</v>
      </c>
      <c r="E47" s="4">
        <f t="shared" si="3"/>
        <v>1.8581129015911626</v>
      </c>
      <c r="G47" s="4">
        <f t="shared" si="1"/>
        <v>1.0472346460128723</v>
      </c>
    </row>
    <row r="48" spans="1:7" x14ac:dyDescent="0.2">
      <c r="A48" s="4">
        <f>IF('True_Odds_Calculator_2-way'!A49="","",'True_Odds_Calculator_2-way'!A49)</f>
        <v>1.98</v>
      </c>
      <c r="B48" s="4">
        <f>IF('True_Odds_Calculator_2-way'!B49="","",'True_Odds_Calculator_2-way'!B49)</f>
        <v>1.86</v>
      </c>
      <c r="C48" s="4">
        <f t="shared" si="0"/>
        <v>4.2684913652655698E-2</v>
      </c>
      <c r="D48" s="4">
        <f t="shared" si="2"/>
        <v>2.0673627484001349</v>
      </c>
      <c r="E48" s="4">
        <f t="shared" si="3"/>
        <v>1.9368886083938153</v>
      </c>
      <c r="G48" s="4">
        <f t="shared" si="1"/>
        <v>1.0426849136526557</v>
      </c>
    </row>
    <row r="49" spans="1:7" x14ac:dyDescent="0.2">
      <c r="A49" s="4">
        <f>IF('True_Odds_Calculator_2-way'!A50="","",'True_Odds_Calculator_2-way'!A50)</f>
        <v>1.79</v>
      </c>
      <c r="B49" s="4">
        <f>IF('True_Odds_Calculator_2-way'!B50="","",'True_Odds_Calculator_2-way'!B50)</f>
        <v>2.0499999999999998</v>
      </c>
      <c r="C49" s="4">
        <f t="shared" si="0"/>
        <v>4.6464095925875526E-2</v>
      </c>
      <c r="D49" s="4">
        <f t="shared" si="2"/>
        <v>1.8676676421936633</v>
      </c>
      <c r="E49" s="4">
        <f t="shared" si="3"/>
        <v>2.1525150315295498</v>
      </c>
      <c r="G49" s="4">
        <f t="shared" si="1"/>
        <v>1.0464640959258755</v>
      </c>
    </row>
    <row r="50" spans="1:7" x14ac:dyDescent="0.2">
      <c r="A50" s="4">
        <f>IF('True_Odds_Calculator_2-way'!A51="","",'True_Odds_Calculator_2-way'!A51)</f>
        <v>2.06</v>
      </c>
      <c r="B50" s="4">
        <f>IF('True_Odds_Calculator_2-way'!B51="","",'True_Odds_Calculator_2-way'!B51)</f>
        <v>1.78</v>
      </c>
      <c r="C50" s="4">
        <f t="shared" si="0"/>
        <v>4.7234646012872306E-2</v>
      </c>
      <c r="D50" s="4">
        <f t="shared" si="2"/>
        <v>2.165347820951931</v>
      </c>
      <c r="E50" s="4">
        <f t="shared" si="3"/>
        <v>1.8581129015911626</v>
      </c>
      <c r="G50" s="4">
        <f t="shared" si="1"/>
        <v>1.0472346460128723</v>
      </c>
    </row>
    <row r="51" spans="1:7" x14ac:dyDescent="0.2">
      <c r="A51" s="4">
        <f>IF('True_Odds_Calculator_2-way'!A52="","",'True_Odds_Calculator_2-way'!A52)</f>
        <v>1.81</v>
      </c>
      <c r="B51" s="4">
        <f>IF('True_Odds_Calculator_2-way'!B52="","",'True_Odds_Calculator_2-way'!B52)</f>
        <v>2.0299999999999998</v>
      </c>
      <c r="C51" s="4">
        <f t="shared" si="0"/>
        <v>4.5097025283727721E-2</v>
      </c>
      <c r="D51" s="4">
        <f t="shared" si="2"/>
        <v>1.8870143543127138</v>
      </c>
      <c r="E51" s="4">
        <f t="shared" si="3"/>
        <v>2.1273774715571898</v>
      </c>
      <c r="G51" s="4">
        <f t="shared" si="1"/>
        <v>1.0450970252837277</v>
      </c>
    </row>
    <row r="52" spans="1:7" x14ac:dyDescent="0.2">
      <c r="A52" s="4">
        <f>IF('True_Odds_Calculator_2-way'!A53="","",'True_Odds_Calculator_2-way'!A53)</f>
        <v>2.0099999999999998</v>
      </c>
      <c r="B52" s="4">
        <f>IF('True_Odds_Calculator_2-way'!B53="","",'True_Odds_Calculator_2-way'!B53)</f>
        <v>1.83</v>
      </c>
      <c r="C52" s="4">
        <f t="shared" si="0"/>
        <v>4.3960525242639381E-2</v>
      </c>
      <c r="D52" s="4">
        <f t="shared" si="2"/>
        <v>2.1029071263184975</v>
      </c>
      <c r="E52" s="4">
        <f t="shared" si="3"/>
        <v>1.9066946582691862</v>
      </c>
      <c r="G52" s="4">
        <f t="shared" si="1"/>
        <v>1.0439605252426394</v>
      </c>
    </row>
    <row r="53" spans="1:7" x14ac:dyDescent="0.2">
      <c r="A53" s="4">
        <f>IF('True_Odds_Calculator_2-way'!A54="","",'True_Odds_Calculator_2-way'!A54)</f>
        <v>2.34</v>
      </c>
      <c r="B53" s="4">
        <f>IF('True_Odds_Calculator_2-way'!B54="","",'True_Odds_Calculator_2-way'!B54)</f>
        <v>1.61</v>
      </c>
      <c r="C53" s="4">
        <f t="shared" si="0"/>
        <v>4.8468439772787697E-2</v>
      </c>
      <c r="D53" s="4">
        <f t="shared" si="2"/>
        <v>2.4806742608810168</v>
      </c>
      <c r="E53" s="4">
        <f t="shared" si="3"/>
        <v>1.6753679903944503</v>
      </c>
      <c r="G53" s="4">
        <f t="shared" si="1"/>
        <v>1.0484684397727877</v>
      </c>
    </row>
    <row r="54" spans="1:7" x14ac:dyDescent="0.2">
      <c r="A54" s="4">
        <f>IF('True_Odds_Calculator_2-way'!A55="","",'True_Odds_Calculator_2-way'!A55)</f>
        <v>2.12</v>
      </c>
      <c r="B54" s="4">
        <f>IF('True_Odds_Calculator_2-way'!B55="","",'True_Odds_Calculator_2-way'!B55)</f>
        <v>1.74</v>
      </c>
      <c r="C54" s="4">
        <f t="shared" si="0"/>
        <v>4.6410756885707949E-2</v>
      </c>
      <c r="D54" s="4">
        <f t="shared" si="2"/>
        <v>2.2296905222437133</v>
      </c>
      <c r="E54" s="4">
        <f t="shared" si="3"/>
        <v>1.8132127408572549</v>
      </c>
      <c r="G54" s="4">
        <f t="shared" si="1"/>
        <v>1.0464107568857079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1.82</v>
      </c>
      <c r="C55" s="4">
        <f t="shared" si="0"/>
        <v>4.450005440104432E-2</v>
      </c>
      <c r="D55" s="4">
        <f t="shared" si="2"/>
        <v>2.1150615579334939</v>
      </c>
      <c r="E55" s="4">
        <f t="shared" si="3"/>
        <v>1.8968114745640281</v>
      </c>
      <c r="G55" s="4">
        <f t="shared" si="1"/>
        <v>1.0445000544010443</v>
      </c>
    </row>
    <row r="56" spans="1:7" x14ac:dyDescent="0.2">
      <c r="A56" s="4">
        <f>IF('True_Odds_Calculator_2-way'!A57="","",'True_Odds_Calculator_2-way'!A57)</f>
        <v>2.3199999999999998</v>
      </c>
      <c r="B56" s="4">
        <f>IF('True_Odds_Calculator_2-way'!B57="","",'True_Odds_Calculator_2-way'!B57)</f>
        <v>1.62</v>
      </c>
      <c r="C56" s="4">
        <f t="shared" si="0"/>
        <v>4.8318433375904579E-2</v>
      </c>
      <c r="D56" s="4">
        <f t="shared" si="2"/>
        <v>2.4577556892492805</v>
      </c>
      <c r="E56" s="4">
        <f t="shared" si="3"/>
        <v>1.6859860039476045</v>
      </c>
      <c r="G56" s="4">
        <f t="shared" si="1"/>
        <v>1.0483184333759046</v>
      </c>
    </row>
    <row r="57" spans="1:7" x14ac:dyDescent="0.2">
      <c r="A57" s="4">
        <f>IF('True_Odds_Calculator_2-way'!A58="","",'True_Odds_Calculator_2-way'!A58)</f>
        <v>2.09</v>
      </c>
      <c r="B57" s="4">
        <f>IF('True_Odds_Calculator_2-way'!B58="","",'True_Odds_Calculator_2-way'!B58)</f>
        <v>1.76</v>
      </c>
      <c r="C57" s="4">
        <f t="shared" si="0"/>
        <v>4.6650717703349276E-2</v>
      </c>
      <c r="D57" s="4">
        <f t="shared" si="2"/>
        <v>2.1971090670170828</v>
      </c>
      <c r="E57" s="4">
        <f t="shared" si="3"/>
        <v>1.8353457738748626</v>
      </c>
      <c r="G57" s="4">
        <f t="shared" si="1"/>
        <v>1.0466507177033493</v>
      </c>
    </row>
    <row r="58" spans="1:7" x14ac:dyDescent="0.2">
      <c r="A58" s="4">
        <f>IF('True_Odds_Calculator_2-way'!A59="","",'True_Odds_Calculator_2-way'!A59)</f>
        <v>2.36</v>
      </c>
      <c r="B58" s="4">
        <f>IF('True_Odds_Calculator_2-way'!B59="","",'True_Odds_Calculator_2-way'!B59)</f>
        <v>1.61</v>
      </c>
      <c r="C58" s="4">
        <f t="shared" si="0"/>
        <v>4.4846825981682326E-2</v>
      </c>
      <c r="D58" s="4">
        <f t="shared" si="2"/>
        <v>2.4918677859391396</v>
      </c>
      <c r="E58" s="4">
        <f t="shared" si="3"/>
        <v>1.6703006857745737</v>
      </c>
      <c r="G58" s="4">
        <f t="shared" si="1"/>
        <v>1.0448468259816823</v>
      </c>
    </row>
    <row r="59" spans="1:7" x14ac:dyDescent="0.2">
      <c r="A59" s="4">
        <f>IF('True_Odds_Calculator_2-way'!A60="","",'True_Odds_Calculator_2-way'!A60)</f>
        <v>1.81</v>
      </c>
      <c r="B59" s="4">
        <f>IF('True_Odds_Calculator_2-way'!B60="","",'True_Odds_Calculator_2-way'!B60)</f>
        <v>2.0299999999999998</v>
      </c>
      <c r="C59" s="4">
        <f t="shared" si="0"/>
        <v>4.5097025283727721E-2</v>
      </c>
      <c r="D59" s="4">
        <f t="shared" si="2"/>
        <v>1.8870143543127138</v>
      </c>
      <c r="E59" s="4">
        <f t="shared" si="3"/>
        <v>2.1273774715571898</v>
      </c>
      <c r="G59" s="4">
        <f t="shared" si="1"/>
        <v>1.0450970252837277</v>
      </c>
    </row>
    <row r="60" spans="1:7" x14ac:dyDescent="0.2">
      <c r="A60" s="4">
        <f>IF('True_Odds_Calculator_2-way'!A61="","",'True_Odds_Calculator_2-way'!A61)</f>
        <v>2.4500000000000002</v>
      </c>
      <c r="B60" s="4">
        <f>IF('True_Odds_Calculator_2-way'!B61="","",'True_Odds_Calculator_2-way'!B61)</f>
        <v>1.56</v>
      </c>
      <c r="C60" s="4">
        <f t="shared" si="0"/>
        <v>4.9188906331763427E-2</v>
      </c>
      <c r="D60" s="4">
        <f t="shared" si="2"/>
        <v>2.6070941336971352</v>
      </c>
      <c r="E60" s="4">
        <f t="shared" si="3"/>
        <v>1.6222410865874364</v>
      </c>
      <c r="G60" s="4">
        <f t="shared" si="1"/>
        <v>1.0491889063317634</v>
      </c>
    </row>
    <row r="61" spans="1:7" x14ac:dyDescent="0.2">
      <c r="A61" s="4">
        <f>IF('True_Odds_Calculator_2-way'!A62="","",'True_Odds_Calculator_2-way'!A62)</f>
        <v>1.94</v>
      </c>
      <c r="B61" s="4">
        <f>IF('True_Odds_Calculator_2-way'!B62="","",'True_Odds_Calculator_2-way'!B62)</f>
        <v>1.89</v>
      </c>
      <c r="C61" s="4">
        <f t="shared" si="0"/>
        <v>4.4564446626302434E-2</v>
      </c>
      <c r="D61" s="4">
        <f t="shared" si="2"/>
        <v>2.0276502792678208</v>
      </c>
      <c r="E61" s="4">
        <f t="shared" si="3"/>
        <v>1.9730936877791532</v>
      </c>
      <c r="G61" s="4">
        <f t="shared" si="1"/>
        <v>1.0445644466263024</v>
      </c>
    </row>
    <row r="62" spans="1:7" x14ac:dyDescent="0.2">
      <c r="A62" s="4">
        <f>IF('True_Odds_Calculator_2-way'!A63="","",'True_Odds_Calculator_2-way'!A63)</f>
        <v>1.97</v>
      </c>
      <c r="B62" s="4">
        <f>IF('True_Odds_Calculator_2-way'!B63="","",'True_Odds_Calculator_2-way'!B63)</f>
        <v>1.87</v>
      </c>
      <c r="C62" s="4">
        <f t="shared" si="0"/>
        <v>4.2373571486739481E-2</v>
      </c>
      <c r="D62" s="4">
        <f t="shared" si="2"/>
        <v>2.0558051284913081</v>
      </c>
      <c r="E62" s="4">
        <f t="shared" si="3"/>
        <v>1.9471444805623825</v>
      </c>
      <c r="G62" s="4">
        <f t="shared" si="1"/>
        <v>1.0423735714867395</v>
      </c>
    </row>
    <row r="63" spans="1:7" x14ac:dyDescent="0.2">
      <c r="A63" s="4">
        <f>IF('True_Odds_Calculator_2-way'!A64="","",'True_Odds_Calculator_2-way'!A64)</f>
        <v>1.86</v>
      </c>
      <c r="B63" s="4">
        <f>IF('True_Odds_Calculator_2-way'!B64="","",'True_Odds_Calculator_2-way'!B64)</f>
        <v>1.98</v>
      </c>
      <c r="C63" s="4">
        <f t="shared" si="0"/>
        <v>4.2684913652655698E-2</v>
      </c>
      <c r="D63" s="4">
        <f t="shared" si="2"/>
        <v>1.9368886083938153</v>
      </c>
      <c r="E63" s="4">
        <f t="shared" si="3"/>
        <v>2.0673627484001349</v>
      </c>
      <c r="G63" s="4">
        <f t="shared" si="1"/>
        <v>1.0426849136526557</v>
      </c>
    </row>
    <row r="64" spans="1:7" x14ac:dyDescent="0.2">
      <c r="A64" s="4">
        <f>IF('True_Odds_Calculator_2-way'!A65="","",'True_Odds_Calculator_2-way'!A65)</f>
        <v>2.4900000000000002</v>
      </c>
      <c r="B64" s="4">
        <f>IF('True_Odds_Calculator_2-way'!B65="","",'True_Odds_Calculator_2-way'!B65)</f>
        <v>1.55</v>
      </c>
      <c r="C64" s="4">
        <f t="shared" si="0"/>
        <v>4.676771602539187E-2</v>
      </c>
      <c r="D64" s="4">
        <f t="shared" si="2"/>
        <v>2.643945881144032</v>
      </c>
      <c r="E64" s="4">
        <f t="shared" si="3"/>
        <v>1.6082925304719242</v>
      </c>
      <c r="G64" s="4">
        <f t="shared" si="1"/>
        <v>1.0467677160253919</v>
      </c>
    </row>
    <row r="65" spans="1:7" x14ac:dyDescent="0.2">
      <c r="A65" s="4">
        <f>IF('True_Odds_Calculator_2-way'!A66="","",'True_Odds_Calculator_2-way'!A66)</f>
        <v>1.75</v>
      </c>
      <c r="B65" s="4">
        <f>IF('True_Odds_Calculator_2-way'!B66="","",'True_Odds_Calculator_2-way'!B66)</f>
        <v>2.06</v>
      </c>
      <c r="C65" s="4">
        <f t="shared" si="0"/>
        <v>5.6865464632454898E-2</v>
      </c>
      <c r="D65" s="4">
        <f t="shared" si="2"/>
        <v>1.8416347381864622</v>
      </c>
      <c r="E65" s="4">
        <f t="shared" si="3"/>
        <v>2.1881638846737479</v>
      </c>
      <c r="G65" s="4">
        <f t="shared" si="1"/>
        <v>1.0568654646324549</v>
      </c>
    </row>
    <row r="66" spans="1:7" x14ac:dyDescent="0.2">
      <c r="A66" s="4">
        <f>IF('True_Odds_Calculator_2-way'!A67="","",'True_Odds_Calculator_2-way'!A67)</f>
        <v>1.71</v>
      </c>
      <c r="B66" s="4">
        <f>IF('True_Odds_Calculator_2-way'!B67="","",'True_Odds_Calculator_2-way'!B67)</f>
        <v>2.12</v>
      </c>
      <c r="C66" s="4">
        <f t="shared" ref="C66:C129" si="4">IF(A66="","",((1/A66)+(1/B66))-1)</f>
        <v>5.6493434844973933E-2</v>
      </c>
      <c r="D66" s="4">
        <f t="shared" si="2"/>
        <v>1.7967882632831085</v>
      </c>
      <c r="E66" s="4">
        <f t="shared" si="3"/>
        <v>2.2550385668076633</v>
      </c>
      <c r="G66" s="4">
        <f t="shared" ref="G66:G129" si="5">IF(A66="","",C66+1)</f>
        <v>1.0564934348449739</v>
      </c>
    </row>
    <row r="67" spans="1:7" x14ac:dyDescent="0.2">
      <c r="A67" s="4">
        <f>IF('True_Odds_Calculator_2-way'!A68="","",'True_Odds_Calculator_2-way'!A68)</f>
        <v>2.0299999999999998</v>
      </c>
      <c r="B67" s="4">
        <f>IF('True_Odds_Calculator_2-way'!B68="","",'True_Odds_Calculator_2-way'!B68)</f>
        <v>1.77</v>
      </c>
      <c r="C67" s="4">
        <f t="shared" si="4"/>
        <v>5.7582588850852989E-2</v>
      </c>
      <c r="D67" s="4">
        <f t="shared" ref="D67:D130" si="6">IF(A67="","",(2*A67)/(2-($C67*A67)))</f>
        <v>2.1560109207644533</v>
      </c>
      <c r="E67" s="4">
        <f t="shared" ref="E67:E130" si="7">IF(B67="","",(2*B67)/(2-($C67*B67)))</f>
        <v>1.8650437310217747</v>
      </c>
      <c r="G67" s="4">
        <f t="shared" si="5"/>
        <v>1.057582588850853</v>
      </c>
    </row>
    <row r="68" spans="1:7" x14ac:dyDescent="0.2">
      <c r="A68" s="4">
        <f>IF('True_Odds_Calculator_2-way'!A69="","",'True_Odds_Calculator_2-way'!A69)</f>
        <v>1.88</v>
      </c>
      <c r="B68" s="4">
        <f>IF('True_Odds_Calculator_2-way'!B69="","",'True_Odds_Calculator_2-way'!B69)</f>
        <v>1.92</v>
      </c>
      <c r="C68" s="4">
        <f t="shared" si="4"/>
        <v>5.2748226950354749E-2</v>
      </c>
      <c r="D68" s="4">
        <f t="shared" si="6"/>
        <v>1.9780797895659799</v>
      </c>
      <c r="E68" s="4">
        <f t="shared" si="7"/>
        <v>2.0224114746750339</v>
      </c>
      <c r="G68" s="4">
        <f t="shared" si="5"/>
        <v>1.0527482269503547</v>
      </c>
    </row>
    <row r="69" spans="1:7" x14ac:dyDescent="0.2">
      <c r="A69" s="4">
        <f>IF('True_Odds_Calculator_2-way'!A70="","",'True_Odds_Calculator_2-way'!A70)</f>
        <v>1.74</v>
      </c>
      <c r="B69" s="4">
        <f>IF('True_Odds_Calculator_2-way'!B70="","",'True_Odds_Calculator_2-way'!B70)</f>
        <v>2.08</v>
      </c>
      <c r="C69" s="4">
        <f t="shared" si="4"/>
        <v>5.5481874447391721E-2</v>
      </c>
      <c r="D69" s="4">
        <f t="shared" si="6"/>
        <v>1.8282481309355427</v>
      </c>
      <c r="E69" s="4">
        <f t="shared" si="7"/>
        <v>2.2073676506464994</v>
      </c>
      <c r="G69" s="4">
        <f t="shared" si="5"/>
        <v>1.0554818744473917</v>
      </c>
    </row>
    <row r="70" spans="1:7" x14ac:dyDescent="0.2">
      <c r="A70" s="4">
        <f>IF('True_Odds_Calculator_2-way'!A71="","",'True_Odds_Calculator_2-way'!A71)</f>
        <v>1.78</v>
      </c>
      <c r="B70" s="4">
        <f>IF('True_Odds_Calculator_2-way'!B71="","",'True_Odds_Calculator_2-way'!B71)</f>
        <v>2.02</v>
      </c>
      <c r="C70" s="4">
        <f t="shared" si="4"/>
        <v>5.6847257759483849E-2</v>
      </c>
      <c r="D70" s="4">
        <f t="shared" si="6"/>
        <v>1.8748566065283139</v>
      </c>
      <c r="E70" s="4">
        <f t="shared" si="7"/>
        <v>2.1430444629872452</v>
      </c>
      <c r="G70" s="4">
        <f t="shared" si="5"/>
        <v>1.0568472577594838</v>
      </c>
    </row>
    <row r="71" spans="1:7" x14ac:dyDescent="0.2">
      <c r="A71" s="4">
        <f>IF('True_Odds_Calculator_2-way'!A72="","",'True_Odds_Calculator_2-way'!A72)</f>
        <v>1.97</v>
      </c>
      <c r="B71" s="4">
        <f>IF('True_Odds_Calculator_2-way'!B72="","",'True_Odds_Calculator_2-way'!B72)</f>
        <v>1.83</v>
      </c>
      <c r="C71" s="4">
        <f t="shared" si="4"/>
        <v>5.406230062966344E-2</v>
      </c>
      <c r="D71" s="4">
        <f t="shared" si="6"/>
        <v>2.0808057487518394</v>
      </c>
      <c r="E71" s="4">
        <f t="shared" si="7"/>
        <v>1.9252356412378842</v>
      </c>
      <c r="G71" s="4">
        <f t="shared" si="5"/>
        <v>1.0540623006296634</v>
      </c>
    </row>
    <row r="72" spans="1:7" x14ac:dyDescent="0.2">
      <c r="A72" s="4">
        <f>IF('True_Odds_Calculator_2-way'!A73="","",'True_Odds_Calculator_2-way'!A73)</f>
        <v>1.93</v>
      </c>
      <c r="B72" s="4">
        <f>IF('True_Odds_Calculator_2-way'!B73="","",'True_Odds_Calculator_2-way'!B73)</f>
        <v>1.97</v>
      </c>
      <c r="C72" s="4">
        <f t="shared" si="4"/>
        <v>2.5748928223876311E-2</v>
      </c>
      <c r="D72" s="4">
        <f t="shared" si="6"/>
        <v>1.9791780536685666</v>
      </c>
      <c r="E72" s="4">
        <f t="shared" si="7"/>
        <v>2.0212647191728026</v>
      </c>
      <c r="G72" s="4">
        <f t="shared" si="5"/>
        <v>1.0257489282238763</v>
      </c>
    </row>
    <row r="73" spans="1:7" x14ac:dyDescent="0.2">
      <c r="A73" s="4">
        <f>IF('True_Odds_Calculator_2-way'!A74="","",'True_Odds_Calculator_2-way'!A74)</f>
        <v>1.77</v>
      </c>
      <c r="B73" s="4">
        <f>IF('True_Odds_Calculator_2-way'!B74="","",'True_Odds_Calculator_2-way'!B74)</f>
        <v>2.15</v>
      </c>
      <c r="C73" s="4">
        <f t="shared" si="4"/>
        <v>3.0088030482196881E-2</v>
      </c>
      <c r="D73" s="4">
        <f t="shared" si="6"/>
        <v>1.8184207382630511</v>
      </c>
      <c r="E73" s="4">
        <f t="shared" si="7"/>
        <v>2.2218654211064077</v>
      </c>
      <c r="G73" s="4">
        <f t="shared" si="5"/>
        <v>1.0300880304821969</v>
      </c>
    </row>
    <row r="74" spans="1:7" x14ac:dyDescent="0.2">
      <c r="A74" s="4">
        <f>IF('True_Odds_Calculator_2-way'!A75="","",'True_Odds_Calculator_2-way'!A75)</f>
        <v>1.89</v>
      </c>
      <c r="B74" s="4">
        <f>IF('True_Odds_Calculator_2-way'!B75="","",'True_Odds_Calculator_2-way'!B75)</f>
        <v>1.94</v>
      </c>
      <c r="C74" s="4">
        <f t="shared" si="4"/>
        <v>4.4564446626302434E-2</v>
      </c>
      <c r="D74" s="4">
        <f t="shared" si="6"/>
        <v>1.9730936877791532</v>
      </c>
      <c r="E74" s="4">
        <f t="shared" si="7"/>
        <v>2.0276502792678208</v>
      </c>
      <c r="G74" s="4">
        <f t="shared" si="5"/>
        <v>1.0445644466263024</v>
      </c>
    </row>
    <row r="75" spans="1:7" x14ac:dyDescent="0.2">
      <c r="A75" s="4">
        <f>IF('True_Odds_Calculator_2-way'!A76="","",'True_Odds_Calculator_2-way'!A76)</f>
        <v>2.78</v>
      </c>
      <c r="B75" s="4">
        <f>IF('True_Odds_Calculator_2-way'!B76="","",'True_Odds_Calculator_2-way'!B76)</f>
        <v>1.45</v>
      </c>
      <c r="C75" s="4">
        <f t="shared" si="4"/>
        <v>4.9367402629620472E-2</v>
      </c>
      <c r="D75" s="4">
        <f t="shared" si="6"/>
        <v>2.9848204368752311</v>
      </c>
      <c r="E75" s="4">
        <f t="shared" si="7"/>
        <v>1.5038239134489835</v>
      </c>
      <c r="G75" s="4">
        <f t="shared" si="5"/>
        <v>1.0493674026296205</v>
      </c>
    </row>
    <row r="76" spans="1:7" x14ac:dyDescent="0.2">
      <c r="A76" s="4">
        <f>IF('True_Odds_Calculator_2-way'!A77="","",'True_Odds_Calculator_2-way'!A77)</f>
        <v>2.34</v>
      </c>
      <c r="B76" s="4">
        <f>IF('True_Odds_Calculator_2-way'!B77="","",'True_Odds_Calculator_2-way'!B77)</f>
        <v>1.61</v>
      </c>
      <c r="C76" s="4">
        <f t="shared" si="4"/>
        <v>4.8468439772787697E-2</v>
      </c>
      <c r="D76" s="4">
        <f t="shared" si="6"/>
        <v>2.4806742608810168</v>
      </c>
      <c r="E76" s="4">
        <f t="shared" si="7"/>
        <v>1.6753679903944503</v>
      </c>
      <c r="G76" s="4">
        <f t="shared" si="5"/>
        <v>1.0484684397727877</v>
      </c>
    </row>
    <row r="77" spans="1:7" x14ac:dyDescent="0.2">
      <c r="A77" s="4">
        <f>IF('True_Odds_Calculator_2-way'!A78="","",'True_Odds_Calculator_2-way'!A78)</f>
        <v>1.98</v>
      </c>
      <c r="B77" s="4">
        <f>IF('True_Odds_Calculator_2-way'!B78="","",'True_Odds_Calculator_2-way'!B78)</f>
        <v>1.85</v>
      </c>
      <c r="C77" s="4">
        <f t="shared" si="4"/>
        <v>4.5591045591045543E-2</v>
      </c>
      <c r="D77" s="4">
        <f t="shared" si="6"/>
        <v>2.0735918482875744</v>
      </c>
      <c r="E77" s="4">
        <f t="shared" si="7"/>
        <v>1.931452675982072</v>
      </c>
      <c r="G77" s="4">
        <f t="shared" si="5"/>
        <v>1.0455910455910455</v>
      </c>
    </row>
    <row r="78" spans="1:7" x14ac:dyDescent="0.2">
      <c r="A78" s="4">
        <f>IF('True_Odds_Calculator_2-way'!A79="","",'True_Odds_Calculator_2-way'!A79)</f>
        <v>2.3199999999999998</v>
      </c>
      <c r="B78" s="4">
        <f>IF('True_Odds_Calculator_2-way'!B79="","",'True_Odds_Calculator_2-way'!B79)</f>
        <v>1.62</v>
      </c>
      <c r="C78" s="4">
        <f t="shared" si="4"/>
        <v>4.8318433375904579E-2</v>
      </c>
      <c r="D78" s="4">
        <f t="shared" si="6"/>
        <v>2.4577556892492805</v>
      </c>
      <c r="E78" s="4">
        <f t="shared" si="7"/>
        <v>1.6859860039476045</v>
      </c>
      <c r="G78" s="4">
        <f t="shared" si="5"/>
        <v>1.0483184333759046</v>
      </c>
    </row>
    <row r="79" spans="1:7" x14ac:dyDescent="0.2">
      <c r="A79" s="4">
        <f>IF('True_Odds_Calculator_2-way'!A80="","",'True_Odds_Calculator_2-way'!A80)</f>
        <v>2.15</v>
      </c>
      <c r="B79" s="4">
        <f>IF('True_Odds_Calculator_2-way'!B80="","",'True_Odds_Calculator_2-way'!B80)</f>
        <v>1.71</v>
      </c>
      <c r="C79" s="4">
        <f t="shared" si="4"/>
        <v>4.9911600707194248E-2</v>
      </c>
      <c r="D79" s="4">
        <f t="shared" si="6"/>
        <v>2.2718986559555074</v>
      </c>
      <c r="E79" s="4">
        <f t="shared" si="7"/>
        <v>1.7862261630025504</v>
      </c>
      <c r="G79" s="4">
        <f t="shared" si="5"/>
        <v>1.0499116007071942</v>
      </c>
    </row>
    <row r="80" spans="1:7" x14ac:dyDescent="0.2">
      <c r="A80" s="4">
        <f>IF('True_Odds_Calculator_2-way'!A81="","",'True_Odds_Calculator_2-way'!A81)</f>
        <v>2.72</v>
      </c>
      <c r="B80" s="4">
        <f>IF('True_Odds_Calculator_2-way'!B81="","",'True_Odds_Calculator_2-way'!B81)</f>
        <v>1.47</v>
      </c>
      <c r="C80" s="4">
        <f t="shared" si="4"/>
        <v>4.791916766706672E-2</v>
      </c>
      <c r="D80" s="4">
        <f t="shared" si="6"/>
        <v>2.9096201426284378</v>
      </c>
      <c r="E80" s="4">
        <f t="shared" si="7"/>
        <v>1.523664354851002</v>
      </c>
      <c r="G80" s="4">
        <f t="shared" si="5"/>
        <v>1.0479191676670667</v>
      </c>
    </row>
    <row r="81" spans="1:7" x14ac:dyDescent="0.2">
      <c r="A81" s="4">
        <f>IF('True_Odds_Calculator_2-way'!A82="","",'True_Odds_Calculator_2-way'!A82)</f>
        <v>2.61</v>
      </c>
      <c r="B81" s="4">
        <f>IF('True_Odds_Calculator_2-way'!B82="","",'True_Odds_Calculator_2-way'!B82)</f>
        <v>1.51</v>
      </c>
      <c r="C81" s="4">
        <f t="shared" si="4"/>
        <v>4.5393418081246306E-2</v>
      </c>
      <c r="D81" s="4">
        <f t="shared" si="6"/>
        <v>2.7743479638168314</v>
      </c>
      <c r="E81" s="4">
        <f t="shared" si="7"/>
        <v>1.563587312292952</v>
      </c>
      <c r="G81" s="4">
        <f t="shared" si="5"/>
        <v>1.0453934180812463</v>
      </c>
    </row>
    <row r="82" spans="1:7" x14ac:dyDescent="0.2">
      <c r="A82" s="4">
        <f>IF('True_Odds_Calculator_2-way'!A83="","",'True_Odds_Calculator_2-way'!A83)</f>
        <v>2.0499999999999998</v>
      </c>
      <c r="B82" s="4">
        <f>IF('True_Odds_Calculator_2-way'!B83="","",'True_Odds_Calculator_2-way'!B83)</f>
        <v>1.79</v>
      </c>
      <c r="C82" s="4">
        <f t="shared" si="4"/>
        <v>4.6464095925875526E-2</v>
      </c>
      <c r="D82" s="4">
        <f t="shared" si="6"/>
        <v>2.1525150315295498</v>
      </c>
      <c r="E82" s="4">
        <f t="shared" si="7"/>
        <v>1.8676676421936633</v>
      </c>
      <c r="G82" s="4">
        <f t="shared" si="5"/>
        <v>1.0464640959258755</v>
      </c>
    </row>
    <row r="83" spans="1:7" x14ac:dyDescent="0.2">
      <c r="A83" s="4">
        <f>IF('True_Odds_Calculator_2-way'!A84="","",'True_Odds_Calculator_2-way'!A84)</f>
        <v>2.56</v>
      </c>
      <c r="B83" s="4">
        <f>IF('True_Odds_Calculator_2-way'!B84="","",'True_Odds_Calculator_2-way'!B84)</f>
        <v>1.5</v>
      </c>
      <c r="C83" s="4">
        <f t="shared" si="4"/>
        <v>5.7291666666666519E-2</v>
      </c>
      <c r="D83" s="4">
        <f t="shared" si="6"/>
        <v>2.7625899280575537</v>
      </c>
      <c r="E83" s="4">
        <f t="shared" si="7"/>
        <v>1.5673469387755101</v>
      </c>
      <c r="G83" s="4">
        <f t="shared" si="5"/>
        <v>1.0572916666666665</v>
      </c>
    </row>
    <row r="84" spans="1:7" x14ac:dyDescent="0.2">
      <c r="A84" s="4">
        <f>IF('True_Odds_Calculator_2-way'!A85="","",'True_Odds_Calculator_2-way'!A85)</f>
        <v>2.48</v>
      </c>
      <c r="B84" s="4">
        <f>IF('True_Odds_Calculator_2-way'!B85="","",'True_Odds_Calculator_2-way'!B85)</f>
        <v>1.53</v>
      </c>
      <c r="C84" s="4">
        <f t="shared" si="4"/>
        <v>5.6820577693442953E-2</v>
      </c>
      <c r="D84" s="4">
        <f t="shared" si="6"/>
        <v>2.6679791871747995</v>
      </c>
      <c r="E84" s="4">
        <f t="shared" si="7"/>
        <v>1.5995278644296433</v>
      </c>
      <c r="G84" s="4">
        <f t="shared" si="5"/>
        <v>1.056820577693443</v>
      </c>
    </row>
    <row r="85" spans="1:7" x14ac:dyDescent="0.2">
      <c r="A85" s="4">
        <f>IF('True_Odds_Calculator_2-way'!A86="","",'True_Odds_Calculator_2-way'!A86)</f>
        <v>1.78</v>
      </c>
      <c r="B85" s="4">
        <f>IF('True_Odds_Calculator_2-way'!B86="","",'True_Odds_Calculator_2-way'!B86)</f>
        <v>2.14</v>
      </c>
      <c r="C85" s="4">
        <f t="shared" si="4"/>
        <v>2.908747243515708E-2</v>
      </c>
      <c r="D85" s="4">
        <f t="shared" si="6"/>
        <v>1.8273049985608751</v>
      </c>
      <c r="E85" s="4">
        <f t="shared" si="7"/>
        <v>2.2087440565928333</v>
      </c>
      <c r="G85" s="4">
        <f t="shared" si="5"/>
        <v>1.0290874724351571</v>
      </c>
    </row>
    <row r="86" spans="1:7" x14ac:dyDescent="0.2">
      <c r="A86" s="4">
        <f>IF('True_Odds_Calculator_2-way'!A87="","",'True_Odds_Calculator_2-way'!A87)</f>
        <v>1.9</v>
      </c>
      <c r="B86" s="4">
        <f>IF('True_Odds_Calculator_2-way'!B87="","",'True_Odds_Calculator_2-way'!B87)</f>
        <v>2.0099999999999998</v>
      </c>
      <c r="C86" s="4">
        <f t="shared" si="4"/>
        <v>2.3828227284629522E-2</v>
      </c>
      <c r="D86" s="4">
        <f t="shared" si="6"/>
        <v>1.9440061084245355</v>
      </c>
      <c r="E86" s="4">
        <f t="shared" si="7"/>
        <v>2.05931517929361</v>
      </c>
      <c r="G86" s="4">
        <f t="shared" si="5"/>
        <v>1.0238282272846295</v>
      </c>
    </row>
    <row r="87" spans="1:7" x14ac:dyDescent="0.2">
      <c r="A87" s="4">
        <f>IF('True_Odds_Calculator_2-way'!A88="","",'True_Odds_Calculator_2-way'!A88)</f>
        <v>1.93</v>
      </c>
      <c r="B87" s="4">
        <f>IF('True_Odds_Calculator_2-way'!B88="","",'True_Odds_Calculator_2-way'!B88)</f>
        <v>1.97</v>
      </c>
      <c r="C87" s="4">
        <f t="shared" si="4"/>
        <v>2.5748928223876311E-2</v>
      </c>
      <c r="D87" s="4">
        <f t="shared" si="6"/>
        <v>1.9791780536685666</v>
      </c>
      <c r="E87" s="4">
        <f t="shared" si="7"/>
        <v>2.0212647191728026</v>
      </c>
      <c r="G87" s="4">
        <f t="shared" si="5"/>
        <v>1.0257489282238763</v>
      </c>
    </row>
    <row r="88" spans="1:7" x14ac:dyDescent="0.2">
      <c r="A88" s="4">
        <f>IF('True_Odds_Calculator_2-way'!A89="","",'True_Odds_Calculator_2-way'!A89)</f>
        <v>2.25</v>
      </c>
      <c r="B88" s="4">
        <f>IF('True_Odds_Calculator_2-way'!B89="","",'True_Odds_Calculator_2-way'!B89)</f>
        <v>1.69</v>
      </c>
      <c r="C88" s="4">
        <f t="shared" si="4"/>
        <v>3.6160420775805502E-2</v>
      </c>
      <c r="D88" s="4">
        <f t="shared" si="6"/>
        <v>2.3454124903623752</v>
      </c>
      <c r="E88" s="4">
        <f t="shared" si="7"/>
        <v>1.7432664756446994</v>
      </c>
      <c r="G88" s="4">
        <f t="shared" si="5"/>
        <v>1.0361604207758055</v>
      </c>
    </row>
    <row r="89" spans="1:7" x14ac:dyDescent="0.2">
      <c r="A89" s="4">
        <f>IF('True_Odds_Calculator_2-way'!A90="","",'True_Odds_Calculator_2-way'!A90)</f>
        <v>2.19</v>
      </c>
      <c r="B89" s="4">
        <f>IF('True_Odds_Calculator_2-way'!B90="","",'True_Odds_Calculator_2-way'!B90)</f>
        <v>1.74</v>
      </c>
      <c r="C89" s="4">
        <f t="shared" si="4"/>
        <v>3.1333648244370904E-2</v>
      </c>
      <c r="D89" s="4">
        <f t="shared" si="6"/>
        <v>2.2678093197643276</v>
      </c>
      <c r="E89" s="4">
        <f t="shared" si="7"/>
        <v>1.7887621461765948</v>
      </c>
      <c r="G89" s="4">
        <f t="shared" si="5"/>
        <v>1.0313336482443709</v>
      </c>
    </row>
    <row r="90" spans="1:7" x14ac:dyDescent="0.2">
      <c r="A90" s="4">
        <f>IF('True_Odds_Calculator_2-way'!A91="","",'True_Odds_Calculator_2-way'!A91)</f>
        <v>2.15</v>
      </c>
      <c r="B90" s="4">
        <f>IF('True_Odds_Calculator_2-way'!B91="","",'True_Odds_Calculator_2-way'!B91)</f>
        <v>1.76</v>
      </c>
      <c r="C90" s="4">
        <f t="shared" si="4"/>
        <v>3.3298097251585723E-2</v>
      </c>
      <c r="D90" s="4">
        <f t="shared" si="6"/>
        <v>2.2298173246906305</v>
      </c>
      <c r="E90" s="4">
        <f t="shared" si="7"/>
        <v>1.8131288931480596</v>
      </c>
      <c r="G90" s="4">
        <f t="shared" si="5"/>
        <v>1.0332980972515857</v>
      </c>
    </row>
    <row r="91" spans="1:7" x14ac:dyDescent="0.2">
      <c r="A91" s="4">
        <f>IF('True_Odds_Calculator_2-way'!A92="","",'True_Odds_Calculator_2-way'!A92)</f>
        <v>2.1</v>
      </c>
      <c r="B91" s="4">
        <f>IF('True_Odds_Calculator_2-way'!B92="","",'True_Odds_Calculator_2-way'!B92)</f>
        <v>1.79</v>
      </c>
      <c r="C91" s="4">
        <f t="shared" si="4"/>
        <v>3.4849694067571102E-2</v>
      </c>
      <c r="D91" s="4">
        <f t="shared" si="6"/>
        <v>2.1797622499275153</v>
      </c>
      <c r="E91" s="4">
        <f t="shared" si="7"/>
        <v>1.8476284099287292</v>
      </c>
      <c r="G91" s="4">
        <f t="shared" si="5"/>
        <v>1.0348496940675711</v>
      </c>
    </row>
    <row r="92" spans="1:7" x14ac:dyDescent="0.2">
      <c r="A92" s="4">
        <f>IF('True_Odds_Calculator_2-way'!A93="","",'True_Odds_Calculator_2-way'!A93)</f>
        <v>2.13</v>
      </c>
      <c r="B92" s="4">
        <f>IF('True_Odds_Calculator_2-way'!B93="","",'True_Odds_Calculator_2-way'!B93)</f>
        <v>1.77</v>
      </c>
      <c r="C92" s="4">
        <f t="shared" si="4"/>
        <v>3.4455319487546765E-2</v>
      </c>
      <c r="D92" s="4">
        <f t="shared" si="6"/>
        <v>2.2111375032990233</v>
      </c>
      <c r="E92" s="4">
        <f t="shared" si="7"/>
        <v>1.8256700806275876</v>
      </c>
      <c r="G92" s="4">
        <f t="shared" si="5"/>
        <v>1.0344553194875468</v>
      </c>
    </row>
    <row r="93" spans="1:7" x14ac:dyDescent="0.2">
      <c r="A93" s="4">
        <f>IF('True_Odds_Calculator_2-way'!A94="","",'True_Odds_Calculator_2-way'!A94)</f>
        <v>2.25</v>
      </c>
      <c r="B93" s="4">
        <f>IF('True_Odds_Calculator_2-way'!B94="","",'True_Odds_Calculator_2-way'!B94)</f>
        <v>1.69</v>
      </c>
      <c r="C93" s="4">
        <f t="shared" si="4"/>
        <v>3.6160420775805502E-2</v>
      </c>
      <c r="D93" s="4">
        <f t="shared" si="6"/>
        <v>2.3454124903623752</v>
      </c>
      <c r="E93" s="4">
        <f t="shared" si="7"/>
        <v>1.7432664756446994</v>
      </c>
      <c r="G93" s="4">
        <f t="shared" si="5"/>
        <v>1.0361604207758055</v>
      </c>
    </row>
    <row r="94" spans="1:7" x14ac:dyDescent="0.2">
      <c r="A94" s="4">
        <f>IF('True_Odds_Calculator_2-way'!A95="","",'True_Odds_Calculator_2-way'!A95)</f>
        <v>2.16</v>
      </c>
      <c r="B94" s="4">
        <f>IF('True_Odds_Calculator_2-way'!B95="","",'True_Odds_Calculator_2-way'!B95)</f>
        <v>1.75</v>
      </c>
      <c r="C94" s="4">
        <f t="shared" si="4"/>
        <v>3.4391534391534417E-2</v>
      </c>
      <c r="D94" s="4">
        <f t="shared" si="6"/>
        <v>2.2433234421364987</v>
      </c>
      <c r="E94" s="4">
        <f t="shared" si="7"/>
        <v>1.8042959427207637</v>
      </c>
      <c r="G94" s="4">
        <f t="shared" si="5"/>
        <v>1.0343915343915344</v>
      </c>
    </row>
    <row r="95" spans="1:7" x14ac:dyDescent="0.2">
      <c r="A95" s="4">
        <f>IF('True_Odds_Calculator_2-way'!A96="","",'True_Odds_Calculator_2-way'!A96)</f>
        <v>1.82</v>
      </c>
      <c r="B95" s="4">
        <f>IF('True_Odds_Calculator_2-way'!B96="","",'True_Odds_Calculator_2-way'!B96)</f>
        <v>2.0699999999999998</v>
      </c>
      <c r="C95" s="4">
        <f t="shared" si="4"/>
        <v>3.2542336890162948E-2</v>
      </c>
      <c r="D95" s="4">
        <f t="shared" si="6"/>
        <v>1.8755413949320454</v>
      </c>
      <c r="E95" s="4">
        <f t="shared" si="7"/>
        <v>2.1421504520384373</v>
      </c>
      <c r="G95" s="4">
        <f t="shared" si="5"/>
        <v>1.0325423368901629</v>
      </c>
    </row>
    <row r="96" spans="1:7" x14ac:dyDescent="0.2">
      <c r="A96" s="4">
        <f>IF('True_Odds_Calculator_2-way'!A97="","",'True_Odds_Calculator_2-way'!A97)</f>
        <v>1.99</v>
      </c>
      <c r="B96" s="4">
        <f>IF('True_Odds_Calculator_2-way'!B97="","",'True_Odds_Calculator_2-way'!B97)</f>
        <v>1.9</v>
      </c>
      <c r="C96" s="4">
        <f t="shared" si="4"/>
        <v>2.8828352287754377E-2</v>
      </c>
      <c r="D96" s="4">
        <f t="shared" si="6"/>
        <v>2.0487672717420748</v>
      </c>
      <c r="E96" s="4">
        <f t="shared" si="7"/>
        <v>1.9535003874967702</v>
      </c>
      <c r="G96" s="4">
        <f t="shared" si="5"/>
        <v>1.0288283522877544</v>
      </c>
    </row>
    <row r="97" spans="1:7" x14ac:dyDescent="0.2">
      <c r="A97" s="4">
        <f>IF('True_Odds_Calculator_2-way'!A98="","",'True_Odds_Calculator_2-way'!A98)</f>
        <v>1.78</v>
      </c>
      <c r="B97" s="4">
        <f>IF('True_Odds_Calculator_2-way'!B98="","",'True_Odds_Calculator_2-way'!B98)</f>
        <v>2.12</v>
      </c>
      <c r="C97" s="4">
        <f t="shared" si="4"/>
        <v>3.3495866016535869E-2</v>
      </c>
      <c r="D97" s="4">
        <f t="shared" si="6"/>
        <v>1.8346946713341112</v>
      </c>
      <c r="E97" s="4">
        <f t="shared" si="7"/>
        <v>2.1980428704566637</v>
      </c>
      <c r="G97" s="4">
        <f t="shared" si="5"/>
        <v>1.0334958660165359</v>
      </c>
    </row>
    <row r="98" spans="1:7" x14ac:dyDescent="0.2">
      <c r="A98" s="4">
        <f>IF('True_Odds_Calculator_2-way'!A99="","",'True_Odds_Calculator_2-way'!A99)</f>
        <v>1.95</v>
      </c>
      <c r="B98" s="4">
        <f>IF('True_Odds_Calculator_2-way'!B99="","",'True_Odds_Calculator_2-way'!B99)</f>
        <v>1.93</v>
      </c>
      <c r="C98" s="4">
        <f t="shared" si="4"/>
        <v>3.0955227846419575E-2</v>
      </c>
      <c r="D98" s="4">
        <f t="shared" si="6"/>
        <v>2.0106851876586083</v>
      </c>
      <c r="E98" s="4">
        <f t="shared" si="7"/>
        <v>1.9894277785119598</v>
      </c>
      <c r="G98" s="4">
        <f t="shared" si="5"/>
        <v>1.0309552278464196</v>
      </c>
    </row>
    <row r="99" spans="1:7" x14ac:dyDescent="0.2">
      <c r="A99" s="4">
        <f>IF('True_Odds_Calculator_2-way'!A100="","",'True_Odds_Calculator_2-way'!A100)</f>
        <v>1.61</v>
      </c>
      <c r="B99" s="4">
        <f>IF('True_Odds_Calculator_2-way'!B100="","",'True_Odds_Calculator_2-way'!B100)</f>
        <v>2.39</v>
      </c>
      <c r="C99" s="4">
        <f t="shared" si="4"/>
        <v>3.9528054263364254E-2</v>
      </c>
      <c r="D99" s="4">
        <f t="shared" si="6"/>
        <v>1.6629140646945697</v>
      </c>
      <c r="E99" s="4">
        <f t="shared" si="7"/>
        <v>2.5084911502982492</v>
      </c>
      <c r="G99" s="4">
        <f t="shared" si="5"/>
        <v>1.0395280542633643</v>
      </c>
    </row>
    <row r="100" spans="1:7" x14ac:dyDescent="0.2">
      <c r="A100" s="4">
        <f>IF('True_Odds_Calculator_2-way'!A101="","",'True_Odds_Calculator_2-way'!A101)</f>
        <v>2.39</v>
      </c>
      <c r="B100" s="4">
        <f>IF('True_Odds_Calculator_2-way'!B101="","",'True_Odds_Calculator_2-way'!B101)</f>
        <v>1.63</v>
      </c>
      <c r="C100" s="4">
        <f t="shared" si="4"/>
        <v>3.19069743563416E-2</v>
      </c>
      <c r="D100" s="4">
        <f t="shared" si="6"/>
        <v>2.4847402493861024</v>
      </c>
      <c r="E100" s="4">
        <f t="shared" si="7"/>
        <v>1.6735184827201064</v>
      </c>
      <c r="G100" s="4">
        <f t="shared" si="5"/>
        <v>1.0319069743563416</v>
      </c>
    </row>
    <row r="101" spans="1:7" x14ac:dyDescent="0.2">
      <c r="A101" s="4">
        <f>IF('True_Odds_Calculator_2-way'!A102="","",'True_Odds_Calculator_2-way'!A102)</f>
        <v>1.88</v>
      </c>
      <c r="B101" s="4">
        <f>IF('True_Odds_Calculator_2-way'!B102="","",'True_Odds_Calculator_2-way'!B102)</f>
        <v>2.0099999999999998</v>
      </c>
      <c r="C101" s="4">
        <f t="shared" si="4"/>
        <v>2.9427331427966497E-2</v>
      </c>
      <c r="D101" s="4">
        <f t="shared" si="6"/>
        <v>1.9334834220221038</v>
      </c>
      <c r="E101" s="4">
        <f t="shared" si="7"/>
        <v>2.0712563034422273</v>
      </c>
      <c r="G101" s="4">
        <f t="shared" si="5"/>
        <v>1.0294273314279665</v>
      </c>
    </row>
    <row r="102" spans="1:7" x14ac:dyDescent="0.2">
      <c r="A102" s="4">
        <f>IF('True_Odds_Calculator_2-way'!A103="","",'True_Odds_Calculator_2-way'!A103)</f>
        <v>2.13</v>
      </c>
      <c r="B102" s="4">
        <f>IF('True_Odds_Calculator_2-way'!B103="","",'True_Odds_Calculator_2-way'!B103)</f>
        <v>1.7</v>
      </c>
      <c r="C102" s="4">
        <f t="shared" si="4"/>
        <v>5.7718862192764453E-2</v>
      </c>
      <c r="D102" s="4">
        <f t="shared" si="6"/>
        <v>2.2695079912253213</v>
      </c>
      <c r="E102" s="4">
        <f t="shared" si="7"/>
        <v>1.7877067390767711</v>
      </c>
      <c r="G102" s="4">
        <f t="shared" si="5"/>
        <v>1.0577188621927645</v>
      </c>
    </row>
    <row r="103" spans="1:7" x14ac:dyDescent="0.2">
      <c r="A103" s="4">
        <f>IF('True_Odds_Calculator_2-way'!A104="","",'True_Odds_Calculator_2-way'!A104)</f>
        <v>1.94</v>
      </c>
      <c r="B103" s="4">
        <f>IF('True_Odds_Calculator_2-way'!B104="","",'True_Odds_Calculator_2-way'!B104)</f>
        <v>1.86</v>
      </c>
      <c r="C103" s="4">
        <f t="shared" si="4"/>
        <v>5.3098326127923645E-2</v>
      </c>
      <c r="D103" s="4">
        <f t="shared" si="6"/>
        <v>2.0453463326153494</v>
      </c>
      <c r="E103" s="4">
        <f t="shared" si="7"/>
        <v>1.9566207569677909</v>
      </c>
      <c r="G103" s="4">
        <f t="shared" si="5"/>
        <v>1.0530983261279236</v>
      </c>
    </row>
    <row r="104" spans="1:7" x14ac:dyDescent="0.2">
      <c r="A104" s="4">
        <f>IF('True_Odds_Calculator_2-way'!A105="","",'True_Odds_Calculator_2-way'!A105)</f>
        <v>1.82</v>
      </c>
      <c r="B104" s="4">
        <f>IF('True_Odds_Calculator_2-way'!B105="","",'True_Odds_Calculator_2-way'!B105)</f>
        <v>2.0099999999999998</v>
      </c>
      <c r="C104" s="4">
        <f t="shared" si="4"/>
        <v>4.6962987261494726E-2</v>
      </c>
      <c r="D104" s="4">
        <f t="shared" si="6"/>
        <v>1.9012525336520971</v>
      </c>
      <c r="E104" s="4">
        <f t="shared" si="7"/>
        <v>2.1095669223228186</v>
      </c>
      <c r="G104" s="4">
        <f t="shared" si="5"/>
        <v>1.0469629872614947</v>
      </c>
    </row>
    <row r="105" spans="1:7" x14ac:dyDescent="0.2">
      <c r="A105" s="4">
        <f>IF('True_Odds_Calculator_2-way'!A106="","",'True_Odds_Calculator_2-way'!A106)</f>
        <v>1.72</v>
      </c>
      <c r="B105" s="4">
        <f>IF('True_Odds_Calculator_2-way'!B106="","",'True_Odds_Calculator_2-way'!B106)</f>
        <v>2.0299999999999998</v>
      </c>
      <c r="C105" s="4">
        <f t="shared" si="4"/>
        <v>7.4006186275632935E-2</v>
      </c>
      <c r="D105" s="4">
        <f t="shared" si="6"/>
        <v>1.8369107744107742</v>
      </c>
      <c r="E105" s="4">
        <f t="shared" si="7"/>
        <v>2.1948705054060849</v>
      </c>
      <c r="G105" s="4">
        <f t="shared" si="5"/>
        <v>1.0740061862756329</v>
      </c>
    </row>
    <row r="106" spans="1:7" x14ac:dyDescent="0.2">
      <c r="A106" s="4">
        <f>IF('True_Odds_Calculator_2-way'!A107="","",'True_Odds_Calculator_2-way'!A107)</f>
        <v>1.81</v>
      </c>
      <c r="B106" s="4">
        <f>IF('True_Odds_Calculator_2-way'!B107="","",'True_Odds_Calculator_2-way'!B107)</f>
        <v>2.0099999999999998</v>
      </c>
      <c r="C106" s="4">
        <f t="shared" si="4"/>
        <v>4.999862565624924E-2</v>
      </c>
      <c r="D106" s="4">
        <f t="shared" si="6"/>
        <v>1.8957817670201405</v>
      </c>
      <c r="E106" s="4">
        <f t="shared" si="7"/>
        <v>2.1163433291643639</v>
      </c>
      <c r="G106" s="4">
        <f t="shared" si="5"/>
        <v>1.0499986256562492</v>
      </c>
    </row>
    <row r="107" spans="1:7" x14ac:dyDescent="0.2">
      <c r="A107" s="4">
        <f>IF('True_Odds_Calculator_2-way'!A108="","",'True_Odds_Calculator_2-way'!A108)</f>
        <v>1.83</v>
      </c>
      <c r="B107" s="4">
        <f>IF('True_Odds_Calculator_2-way'!B108="","",'True_Odds_Calculator_2-way'!B108)</f>
        <v>2</v>
      </c>
      <c r="C107" s="4">
        <f t="shared" si="4"/>
        <v>4.644808743169393E-2</v>
      </c>
      <c r="D107" s="4">
        <f t="shared" si="6"/>
        <v>1.9112271540469974</v>
      </c>
      <c r="E107" s="4">
        <f t="shared" si="7"/>
        <v>2.0974212034383952</v>
      </c>
      <c r="G107" s="4">
        <f t="shared" si="5"/>
        <v>1.0464480874316939</v>
      </c>
    </row>
    <row r="108" spans="1:7" x14ac:dyDescent="0.2">
      <c r="A108" s="4">
        <f>IF('True_Odds_Calculator_2-way'!A109="","",'True_Odds_Calculator_2-way'!A109)</f>
        <v>1.93</v>
      </c>
      <c r="B108" s="4">
        <f>IF('True_Odds_Calculator_2-way'!B109="","",'True_Odds_Calculator_2-way'!B109)</f>
        <v>1.88</v>
      </c>
      <c r="C108" s="4">
        <f t="shared" si="4"/>
        <v>5.0049608642928067E-2</v>
      </c>
      <c r="D108" s="4">
        <f t="shared" si="6"/>
        <v>2.027945450480662</v>
      </c>
      <c r="E108" s="4">
        <f t="shared" si="7"/>
        <v>1.9728142670726401</v>
      </c>
      <c r="G108" s="4">
        <f t="shared" si="5"/>
        <v>1.0500496086429281</v>
      </c>
    </row>
    <row r="109" spans="1:7" x14ac:dyDescent="0.2">
      <c r="A109" s="4">
        <f>IF('True_Odds_Calculator_2-way'!A110="","",'True_Odds_Calculator_2-way'!A110)</f>
        <v>1.87</v>
      </c>
      <c r="B109" s="4">
        <f>IF('True_Odds_Calculator_2-way'!B110="","",'True_Odds_Calculator_2-way'!B110)</f>
        <v>1.94</v>
      </c>
      <c r="C109" s="4">
        <f t="shared" si="4"/>
        <v>5.0223275814543111E-2</v>
      </c>
      <c r="D109" s="4">
        <f t="shared" si="6"/>
        <v>1.9621396506030613</v>
      </c>
      <c r="E109" s="4">
        <f t="shared" si="7"/>
        <v>2.0393501602113662</v>
      </c>
      <c r="G109" s="4">
        <f t="shared" si="5"/>
        <v>1.0502232758145431</v>
      </c>
    </row>
    <row r="110" spans="1:7" x14ac:dyDescent="0.2">
      <c r="A110" s="4">
        <f>IF('True_Odds_Calculator_2-way'!A111="","",'True_Odds_Calculator_2-way'!A111)</f>
        <v>2.2599999999999998</v>
      </c>
      <c r="B110" s="4">
        <f>IF('True_Odds_Calculator_2-way'!B111="","",'True_Odds_Calculator_2-way'!B111)</f>
        <v>1.7</v>
      </c>
      <c r="C110" s="4">
        <f t="shared" si="4"/>
        <v>3.0713170223841679E-2</v>
      </c>
      <c r="D110" s="4">
        <f t="shared" si="6"/>
        <v>2.3412553321145642</v>
      </c>
      <c r="E110" s="4">
        <f t="shared" si="7"/>
        <v>1.7455701953657428</v>
      </c>
      <c r="G110" s="4">
        <f t="shared" si="5"/>
        <v>1.0307131702238417</v>
      </c>
    </row>
    <row r="111" spans="1:7" x14ac:dyDescent="0.2">
      <c r="A111" s="4">
        <f>IF('True_Odds_Calculator_2-way'!A112="","",'True_Odds_Calculator_2-way'!A112)</f>
        <v>1.84</v>
      </c>
      <c r="B111" s="4">
        <f>IF('True_Odds_Calculator_2-way'!B112="","",'True_Odds_Calculator_2-way'!B112)</f>
        <v>2.06</v>
      </c>
      <c r="C111" s="4">
        <f t="shared" si="4"/>
        <v>2.891515407344869E-2</v>
      </c>
      <c r="D111" s="4">
        <f t="shared" si="6"/>
        <v>1.8902852583283463</v>
      </c>
      <c r="E111" s="4">
        <f t="shared" si="7"/>
        <v>2.1232354918216445</v>
      </c>
      <c r="G111" s="4">
        <f t="shared" si="5"/>
        <v>1.0289151540734487</v>
      </c>
    </row>
    <row r="112" spans="1:7" x14ac:dyDescent="0.2">
      <c r="A112" s="4">
        <f>IF('True_Odds_Calculator_2-way'!A113="","",'True_Odds_Calculator_2-way'!A113)</f>
        <v>2.34</v>
      </c>
      <c r="B112" s="4">
        <f>IF('True_Odds_Calculator_2-way'!B113="","",'True_Odds_Calculator_2-way'!B113)</f>
        <v>1.66</v>
      </c>
      <c r="C112" s="4">
        <f t="shared" si="4"/>
        <v>2.9760065904644417E-2</v>
      </c>
      <c r="D112" s="4">
        <f t="shared" si="6"/>
        <v>2.4244164274123086</v>
      </c>
      <c r="E112" s="4">
        <f t="shared" si="7"/>
        <v>1.7020418894049603</v>
      </c>
      <c r="G112" s="4">
        <f t="shared" si="5"/>
        <v>1.0297600659046444</v>
      </c>
    </row>
    <row r="113" spans="1:7" x14ac:dyDescent="0.2">
      <c r="A113" s="4">
        <f>IF('True_Odds_Calculator_2-way'!A114="","",'True_Odds_Calculator_2-way'!A114)</f>
        <v>2.4</v>
      </c>
      <c r="B113" s="4">
        <f>IF('True_Odds_Calculator_2-way'!B114="","",'True_Odds_Calculator_2-way'!B114)</f>
        <v>1.63</v>
      </c>
      <c r="C113" s="4">
        <f t="shared" si="4"/>
        <v>3.0163599182004175E-2</v>
      </c>
      <c r="D113" s="4">
        <f t="shared" si="6"/>
        <v>2.49013367281986</v>
      </c>
      <c r="E113" s="4">
        <f t="shared" si="7"/>
        <v>1.6710807347287484</v>
      </c>
      <c r="G113" s="4">
        <f t="shared" si="5"/>
        <v>1.0301635991820042</v>
      </c>
    </row>
    <row r="114" spans="1:7" x14ac:dyDescent="0.2">
      <c r="A114" s="4">
        <f>IF('True_Odds_Calculator_2-way'!A115="","",'True_Odds_Calculator_2-way'!A115)</f>
        <v>2.1800000000000002</v>
      </c>
      <c r="B114" s="4">
        <f>IF('True_Odds_Calculator_2-way'!B115="","",'True_Odds_Calculator_2-way'!B115)</f>
        <v>1.71</v>
      </c>
      <c r="C114" s="4">
        <f t="shared" si="4"/>
        <v>4.3510917967702012E-2</v>
      </c>
      <c r="D114" s="4">
        <f t="shared" si="6"/>
        <v>2.2885382773650926</v>
      </c>
      <c r="E114" s="4">
        <f t="shared" si="7"/>
        <v>1.7760731811901471</v>
      </c>
      <c r="G114" s="4">
        <f t="shared" si="5"/>
        <v>1.043510917967702</v>
      </c>
    </row>
    <row r="115" spans="1:7" x14ac:dyDescent="0.2">
      <c r="A115" s="4">
        <f>IF('True_Odds_Calculator_2-way'!A116="","",'True_Odds_Calculator_2-way'!A116)</f>
        <v>2.06</v>
      </c>
      <c r="B115" s="4">
        <f>IF('True_Odds_Calculator_2-way'!B116="","",'True_Odds_Calculator_2-way'!B116)</f>
        <v>1.81</v>
      </c>
      <c r="C115" s="4">
        <f t="shared" si="4"/>
        <v>3.7923081049187513E-2</v>
      </c>
      <c r="D115" s="4">
        <f t="shared" si="6"/>
        <v>2.1437359857413907</v>
      </c>
      <c r="E115" s="4">
        <f t="shared" si="7"/>
        <v>1.8743276529432467</v>
      </c>
      <c r="G115" s="4">
        <f t="shared" si="5"/>
        <v>1.0379230810491875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1.78</v>
      </c>
      <c r="C116" s="4">
        <f t="shared" si="4"/>
        <v>4.0266652330519959E-2</v>
      </c>
      <c r="D116" s="4">
        <f t="shared" si="6"/>
        <v>2.1818075186206087</v>
      </c>
      <c r="E116" s="4">
        <f t="shared" si="7"/>
        <v>1.8461614808198106</v>
      </c>
      <c r="G116" s="4">
        <f t="shared" si="5"/>
        <v>1.04026665233052</v>
      </c>
    </row>
    <row r="117" spans="1:7" x14ac:dyDescent="0.2">
      <c r="A117" s="4">
        <f>IF('True_Odds_Calculator_2-way'!A118="","",'True_Odds_Calculator_2-way'!A118)</f>
        <v>2.27</v>
      </c>
      <c r="B117" s="4">
        <f>IF('True_Odds_Calculator_2-way'!B118="","",'True_Odds_Calculator_2-way'!B118)</f>
        <v>1.66</v>
      </c>
      <c r="C117" s="4">
        <f t="shared" si="4"/>
        <v>4.2938272915450382E-2</v>
      </c>
      <c r="D117" s="4">
        <f t="shared" si="6"/>
        <v>2.3862959913874993</v>
      </c>
      <c r="E117" s="4">
        <f t="shared" si="7"/>
        <v>1.7213466721483714</v>
      </c>
      <c r="G117" s="4">
        <f t="shared" si="5"/>
        <v>1.0429382729154504</v>
      </c>
    </row>
    <row r="118" spans="1:7" x14ac:dyDescent="0.2">
      <c r="A118" s="4">
        <f>IF('True_Odds_Calculator_2-way'!A119="","",'True_Odds_Calculator_2-way'!A119)</f>
        <v>2.0499999999999998</v>
      </c>
      <c r="B118" s="4">
        <f>IF('True_Odds_Calculator_2-way'!B119="","",'True_Odds_Calculator_2-way'!B119)</f>
        <v>1.85</v>
      </c>
      <c r="C118" s="4">
        <f t="shared" si="4"/>
        <v>2.8345418589321048E-2</v>
      </c>
      <c r="D118" s="4">
        <f t="shared" si="6"/>
        <v>2.1113430758524703</v>
      </c>
      <c r="E118" s="4">
        <f t="shared" si="7"/>
        <v>1.8998121477770822</v>
      </c>
      <c r="G118" s="4">
        <f t="shared" si="5"/>
        <v>1.028345418589321</v>
      </c>
    </row>
    <row r="119" spans="1:7" x14ac:dyDescent="0.2">
      <c r="A119" s="4">
        <f>IF('True_Odds_Calculator_2-way'!A120="","",'True_Odds_Calculator_2-way'!A120)</f>
        <v>2.17</v>
      </c>
      <c r="B119" s="4">
        <f>IF('True_Odds_Calculator_2-way'!B120="","",'True_Odds_Calculator_2-way'!B120)</f>
        <v>1.75</v>
      </c>
      <c r="C119" s="4">
        <f t="shared" si="4"/>
        <v>3.2258064516129004E-2</v>
      </c>
      <c r="D119" s="4">
        <f t="shared" si="6"/>
        <v>2.2487046632124348</v>
      </c>
      <c r="E119" s="4">
        <f t="shared" si="7"/>
        <v>1.8008298755186722</v>
      </c>
      <c r="G119" s="4">
        <f t="shared" si="5"/>
        <v>1.032258064516129</v>
      </c>
    </row>
    <row r="120" spans="1:7" x14ac:dyDescent="0.2">
      <c r="A120" s="4">
        <f>IF('True_Odds_Calculator_2-way'!A121="","",'True_Odds_Calculator_2-way'!A121)</f>
        <v>1.82</v>
      </c>
      <c r="B120" s="4">
        <f>IF('True_Odds_Calculator_2-way'!B121="","",'True_Odds_Calculator_2-way'!B121)</f>
        <v>2.0699999999999998</v>
      </c>
      <c r="C120" s="4">
        <f t="shared" si="4"/>
        <v>3.2542336890162948E-2</v>
      </c>
      <c r="D120" s="4">
        <f t="shared" si="6"/>
        <v>1.8755413949320454</v>
      </c>
      <c r="E120" s="4">
        <f t="shared" si="7"/>
        <v>2.1421504520384373</v>
      </c>
      <c r="G120" s="4">
        <f t="shared" si="5"/>
        <v>1.0325423368901629</v>
      </c>
    </row>
    <row r="121" spans="1:7" x14ac:dyDescent="0.2">
      <c r="A121" s="4">
        <f>IF('True_Odds_Calculator_2-way'!A122="","",'True_Odds_Calculator_2-way'!A122)</f>
        <v>1.7</v>
      </c>
      <c r="B121" s="4">
        <f>IF('True_Odds_Calculator_2-way'!B122="","",'True_Odds_Calculator_2-way'!B122)</f>
        <v>2.1800000000000002</v>
      </c>
      <c r="C121" s="4">
        <f t="shared" si="4"/>
        <v>4.6950890447922333E-2</v>
      </c>
      <c r="D121" s="4">
        <f t="shared" si="6"/>
        <v>1.7706641184902054</v>
      </c>
      <c r="E121" s="4">
        <f t="shared" si="7"/>
        <v>2.2975821450712961</v>
      </c>
      <c r="G121" s="4">
        <f t="shared" si="5"/>
        <v>1.0469508904479223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2.09</v>
      </c>
      <c r="C122" s="4">
        <f t="shared" si="4"/>
        <v>4.6650717703349276E-2</v>
      </c>
      <c r="D122" s="4">
        <f t="shared" si="6"/>
        <v>1.8353457738748626</v>
      </c>
      <c r="E122" s="4">
        <f t="shared" si="7"/>
        <v>2.1971090670170828</v>
      </c>
      <c r="G122" s="4">
        <f t="shared" si="5"/>
        <v>1.0466507177033493</v>
      </c>
    </row>
    <row r="123" spans="1:7" x14ac:dyDescent="0.2">
      <c r="A123" s="4">
        <f>IF('True_Odds_Calculator_2-way'!A124="","",'True_Odds_Calculator_2-way'!A124)</f>
        <v>1.63</v>
      </c>
      <c r="B123" s="4">
        <f>IF('True_Odds_Calculator_2-way'!B124="","",'True_Odds_Calculator_2-way'!B124)</f>
        <v>2.2999999999999998</v>
      </c>
      <c r="C123" s="4">
        <f t="shared" si="4"/>
        <v>4.8279541210989763E-2</v>
      </c>
      <c r="D123" s="4">
        <f t="shared" si="6"/>
        <v>1.6967639737497173</v>
      </c>
      <c r="E123" s="4">
        <f t="shared" si="7"/>
        <v>2.4352062357908415</v>
      </c>
      <c r="G123" s="4">
        <f t="shared" si="5"/>
        <v>1.0482795412109898</v>
      </c>
    </row>
    <row r="124" spans="1:7" x14ac:dyDescent="0.2">
      <c r="A124" s="4">
        <f>IF('True_Odds_Calculator_2-way'!A125="","",'True_Odds_Calculator_2-way'!A125)</f>
        <v>1.81</v>
      </c>
      <c r="B124" s="4">
        <f>IF('True_Odds_Calculator_2-way'!B125="","",'True_Odds_Calculator_2-way'!B125)</f>
        <v>2.02</v>
      </c>
      <c r="C124" s="4">
        <f t="shared" si="4"/>
        <v>4.7535692795798834E-2</v>
      </c>
      <c r="D124" s="4">
        <f t="shared" si="6"/>
        <v>1.8913661993688893</v>
      </c>
      <c r="E124" s="4">
        <f t="shared" si="7"/>
        <v>2.1218733677673955</v>
      </c>
      <c r="G124" s="4">
        <f t="shared" si="5"/>
        <v>1.0475356927957988</v>
      </c>
    </row>
    <row r="125" spans="1:7" x14ac:dyDescent="0.2">
      <c r="A125" s="4">
        <f>IF('True_Odds_Calculator_2-way'!A126="","",'True_Odds_Calculator_2-way'!A126)</f>
        <v>1.65</v>
      </c>
      <c r="B125" s="4">
        <f>IF('True_Odds_Calculator_2-way'!B126="","",'True_Odds_Calculator_2-way'!B126)</f>
        <v>2.37</v>
      </c>
      <c r="C125" s="4">
        <f t="shared" si="4"/>
        <v>2.8001534330648337E-2</v>
      </c>
      <c r="D125" s="4">
        <f t="shared" si="6"/>
        <v>1.6890184645286688</v>
      </c>
      <c r="E125" s="4">
        <f t="shared" si="7"/>
        <v>2.4513399153737665</v>
      </c>
      <c r="G125" s="4">
        <f t="shared" si="5"/>
        <v>1.0280015343306483</v>
      </c>
    </row>
    <row r="126" spans="1:7" x14ac:dyDescent="0.2">
      <c r="A126" s="4">
        <f>IF('True_Odds_Calculator_2-way'!A127="","",'True_Odds_Calculator_2-way'!A127)</f>
        <v>1.73</v>
      </c>
      <c r="B126" s="4">
        <f>IF('True_Odds_Calculator_2-way'!B127="","",'True_Odds_Calculator_2-way'!B127)</f>
        <v>2.2200000000000002</v>
      </c>
      <c r="C126" s="4">
        <f t="shared" si="4"/>
        <v>2.8485132531375301E-2</v>
      </c>
      <c r="D126" s="4">
        <f t="shared" si="6"/>
        <v>1.7737034129219971</v>
      </c>
      <c r="E126" s="4">
        <f t="shared" si="7"/>
        <v>2.2924849280725841</v>
      </c>
      <c r="G126" s="4">
        <f t="shared" si="5"/>
        <v>1.0284851325313753</v>
      </c>
    </row>
    <row r="127" spans="1:7" x14ac:dyDescent="0.2">
      <c r="A127" s="4">
        <f>IF('True_Odds_Calculator_2-way'!A128="","",'True_Odds_Calculator_2-way'!A128)</f>
        <v>1.92</v>
      </c>
      <c r="B127" s="4">
        <f>IF('True_Odds_Calculator_2-way'!B128="","",'True_Odds_Calculator_2-way'!B128)</f>
        <v>1.97</v>
      </c>
      <c r="C127" s="4">
        <f t="shared" si="4"/>
        <v>2.844754653130277E-2</v>
      </c>
      <c r="D127" s="4">
        <f t="shared" si="6"/>
        <v>1.9739066903246005</v>
      </c>
      <c r="E127" s="4">
        <f t="shared" si="7"/>
        <v>2.0267924123888115</v>
      </c>
      <c r="G127" s="4">
        <f t="shared" si="5"/>
        <v>1.0284475465313028</v>
      </c>
    </row>
    <row r="128" spans="1:7" x14ac:dyDescent="0.2">
      <c r="A128" s="4">
        <f>IF('True_Odds_Calculator_2-way'!A129="","",'True_Odds_Calculator_2-way'!A129)</f>
        <v>1.76</v>
      </c>
      <c r="B128" s="4">
        <f>IF('True_Odds_Calculator_2-way'!B129="","",'True_Odds_Calculator_2-way'!B129)</f>
        <v>2.16</v>
      </c>
      <c r="C128" s="4">
        <f t="shared" si="4"/>
        <v>3.1144781144781142E-2</v>
      </c>
      <c r="D128" s="4">
        <f t="shared" si="6"/>
        <v>1.8095963442498098</v>
      </c>
      <c r="E128" s="4">
        <f t="shared" si="7"/>
        <v>2.235183443085607</v>
      </c>
      <c r="G128" s="4">
        <f t="shared" si="5"/>
        <v>1.0311447811447811</v>
      </c>
    </row>
    <row r="129" spans="1:7" x14ac:dyDescent="0.2">
      <c r="A129" s="4">
        <f>IF('True_Odds_Calculator_2-way'!A130="","",'True_Odds_Calculator_2-way'!A130)</f>
        <v>1.85</v>
      </c>
      <c r="B129" s="4">
        <f>IF('True_Odds_Calculator_2-way'!B130="","",'True_Odds_Calculator_2-way'!B130)</f>
        <v>2.0499999999999998</v>
      </c>
      <c r="C129" s="4">
        <f t="shared" si="4"/>
        <v>2.8345418589321048E-2</v>
      </c>
      <c r="D129" s="4">
        <f t="shared" si="6"/>
        <v>1.8998121477770822</v>
      </c>
      <c r="E129" s="4">
        <f t="shared" si="7"/>
        <v>2.1113430758524703</v>
      </c>
      <c r="G129" s="4">
        <f t="shared" si="5"/>
        <v>1.028345418589321</v>
      </c>
    </row>
    <row r="130" spans="1:7" x14ac:dyDescent="0.2">
      <c r="A130" s="4">
        <f>IF('True_Odds_Calculator_2-way'!A131="","",'True_Odds_Calculator_2-way'!A131)</f>
        <v>1.61</v>
      </c>
      <c r="B130" s="4">
        <f>IF('True_Odds_Calculator_2-way'!B131="","",'True_Odds_Calculator_2-way'!B131)</f>
        <v>2.4300000000000002</v>
      </c>
      <c r="C130" s="4">
        <f t="shared" ref="C130:C193" si="8">IF(A130="","",((1/A130)+(1/B130))-1)</f>
        <v>3.2640646167216181E-2</v>
      </c>
      <c r="D130" s="4">
        <f t="shared" si="6"/>
        <v>1.6534454704900365</v>
      </c>
      <c r="E130" s="4">
        <f t="shared" si="7"/>
        <v>2.5303495779840248</v>
      </c>
      <c r="G130" s="4">
        <f t="shared" ref="G130:G193" si="9">IF(A130="","",C130+1)</f>
        <v>1.0326406461672162</v>
      </c>
    </row>
    <row r="131" spans="1:7" x14ac:dyDescent="0.2">
      <c r="A131" s="4">
        <f>IF('True_Odds_Calculator_2-way'!A132="","",'True_Odds_Calculator_2-way'!A132)</f>
        <v>1.83</v>
      </c>
      <c r="B131" s="4">
        <f>IF('True_Odds_Calculator_2-way'!B132="","",'True_Odds_Calculator_2-way'!B132)</f>
        <v>2.08</v>
      </c>
      <c r="C131" s="4">
        <f t="shared" si="8"/>
        <v>2.7217318200924545E-2</v>
      </c>
      <c r="D131" s="4">
        <f t="shared" ref="D131:D194" si="10">IF(A131="","",(2*A131)/(2-($C131*A131)))</f>
        <v>1.8767379942806428</v>
      </c>
      <c r="E131" s="4">
        <f t="shared" ref="E131:E194" si="11">IF(B131="","",(2*B131)/(2-($C131*B131)))</f>
        <v>2.1405916094927453</v>
      </c>
      <c r="G131" s="4">
        <f t="shared" si="9"/>
        <v>1.0272173182009245</v>
      </c>
    </row>
    <row r="132" spans="1:7" x14ac:dyDescent="0.2">
      <c r="A132" s="4">
        <f>IF('True_Odds_Calculator_2-way'!A133="","",'True_Odds_Calculator_2-way'!A133)</f>
        <v>2.23</v>
      </c>
      <c r="B132" s="4">
        <f>IF('True_Odds_Calculator_2-way'!B133="","",'True_Odds_Calculator_2-way'!B133)</f>
        <v>1.72</v>
      </c>
      <c r="C132" s="4">
        <f t="shared" si="8"/>
        <v>2.982584211075201E-2</v>
      </c>
      <c r="D132" s="4">
        <f t="shared" si="10"/>
        <v>2.3067115708443593</v>
      </c>
      <c r="E132" s="4">
        <f t="shared" si="11"/>
        <v>1.7652798232695142</v>
      </c>
      <c r="G132" s="4">
        <f t="shared" si="9"/>
        <v>1.029825842110752</v>
      </c>
    </row>
    <row r="133" spans="1:7" x14ac:dyDescent="0.2">
      <c r="A133" s="4">
        <f>IF('True_Odds_Calculator_2-way'!A134="","",'True_Odds_Calculator_2-way'!A134)</f>
        <v>1.66</v>
      </c>
      <c r="B133" s="4">
        <f>IF('True_Odds_Calculator_2-way'!B134="","",'True_Odds_Calculator_2-way'!B134)</f>
        <v>2.34</v>
      </c>
      <c r="C133" s="4">
        <f t="shared" si="8"/>
        <v>2.9760065904644417E-2</v>
      </c>
      <c r="D133" s="4">
        <f t="shared" si="10"/>
        <v>1.7020418894049603</v>
      </c>
      <c r="E133" s="4">
        <f t="shared" si="11"/>
        <v>2.4244164274123086</v>
      </c>
      <c r="G133" s="4">
        <f t="shared" si="9"/>
        <v>1.0297600659046444</v>
      </c>
    </row>
    <row r="134" spans="1:7" x14ac:dyDescent="0.2">
      <c r="A134" s="4">
        <f>IF('True_Odds_Calculator_2-way'!A135="","",'True_Odds_Calculator_2-way'!A135)</f>
        <v>2</v>
      </c>
      <c r="B134" s="4">
        <f>IF('True_Odds_Calculator_2-way'!B135="","",'True_Odds_Calculator_2-way'!B135)</f>
        <v>1.88</v>
      </c>
      <c r="C134" s="4">
        <f t="shared" si="8"/>
        <v>3.1914893617021267E-2</v>
      </c>
      <c r="D134" s="4">
        <f t="shared" si="10"/>
        <v>2.0659340659340657</v>
      </c>
      <c r="E134" s="4">
        <f t="shared" si="11"/>
        <v>1.9381443298969072</v>
      </c>
      <c r="G134" s="4">
        <f t="shared" si="9"/>
        <v>1.0319148936170213</v>
      </c>
    </row>
    <row r="135" spans="1:7" x14ac:dyDescent="0.2">
      <c r="A135" s="4">
        <f>IF('True_Odds_Calculator_2-way'!A136="","",'True_Odds_Calculator_2-way'!A136)</f>
        <v>2.17</v>
      </c>
      <c r="B135" s="4">
        <f>IF('True_Odds_Calculator_2-way'!B136="","",'True_Odds_Calculator_2-way'!B136)</f>
        <v>1.7</v>
      </c>
      <c r="C135" s="4">
        <f t="shared" si="8"/>
        <v>4.9064787205204574E-2</v>
      </c>
      <c r="D135" s="4">
        <f t="shared" si="10"/>
        <v>2.2920161540851192</v>
      </c>
      <c r="E135" s="4">
        <f t="shared" si="11"/>
        <v>1.773984130800673</v>
      </c>
      <c r="G135" s="4">
        <f t="shared" si="9"/>
        <v>1.0490647872052046</v>
      </c>
    </row>
    <row r="136" spans="1:7" x14ac:dyDescent="0.2">
      <c r="A136" s="4">
        <f>IF('True_Odds_Calculator_2-way'!A137="","",'True_Odds_Calculator_2-way'!A137)</f>
        <v>1.83</v>
      </c>
      <c r="B136" s="4">
        <f>IF('True_Odds_Calculator_2-way'!B137="","",'True_Odds_Calculator_2-way'!B137)</f>
        <v>2.0699999999999998</v>
      </c>
      <c r="C136" s="4">
        <f t="shared" si="8"/>
        <v>2.9539874871307603E-2</v>
      </c>
      <c r="D136" s="4">
        <f t="shared" si="10"/>
        <v>1.8808371192373576</v>
      </c>
      <c r="E136" s="4">
        <f t="shared" si="11"/>
        <v>2.1352836729517204</v>
      </c>
      <c r="G136" s="4">
        <f t="shared" si="9"/>
        <v>1.0295398748713076</v>
      </c>
    </row>
    <row r="137" spans="1:7" x14ac:dyDescent="0.2">
      <c r="A137" s="4">
        <f>IF('True_Odds_Calculator_2-way'!A138="","",'True_Odds_Calculator_2-way'!A138)</f>
        <v>2.09</v>
      </c>
      <c r="B137" s="4">
        <f>IF('True_Odds_Calculator_2-way'!B138="","",'True_Odds_Calculator_2-way'!B138)</f>
        <v>1.81</v>
      </c>
      <c r="C137" s="4">
        <f t="shared" si="8"/>
        <v>3.0955087366835166E-2</v>
      </c>
      <c r="D137" s="4">
        <f t="shared" si="10"/>
        <v>2.159867538325388</v>
      </c>
      <c r="E137" s="4">
        <f t="shared" si="11"/>
        <v>1.8621674173619833</v>
      </c>
      <c r="G137" s="4">
        <f t="shared" si="9"/>
        <v>1.0309550873668352</v>
      </c>
    </row>
    <row r="138" spans="1:7" x14ac:dyDescent="0.2">
      <c r="A138" s="4">
        <f>IF('True_Odds_Calculator_2-way'!A139="","",'True_Odds_Calculator_2-way'!A139)</f>
        <v>2.13</v>
      </c>
      <c r="B138" s="4">
        <f>IF('True_Odds_Calculator_2-way'!B139="","",'True_Odds_Calculator_2-way'!B139)</f>
        <v>1.79</v>
      </c>
      <c r="C138" s="4">
        <f t="shared" si="8"/>
        <v>2.8142785952212312E-2</v>
      </c>
      <c r="D138" s="4">
        <f t="shared" si="10"/>
        <v>2.1958130561234772</v>
      </c>
      <c r="E138" s="4">
        <f t="shared" si="11"/>
        <v>1.8362511137332338</v>
      </c>
      <c r="G138" s="4">
        <f t="shared" si="9"/>
        <v>1.0281427859522123</v>
      </c>
    </row>
    <row r="139" spans="1:7" x14ac:dyDescent="0.2">
      <c r="A139" s="4">
        <f>IF('True_Odds_Calculator_2-way'!A140="","",'True_Odds_Calculator_2-way'!A140)</f>
        <v>2.16</v>
      </c>
      <c r="B139" s="4">
        <f>IF('True_Odds_Calculator_2-way'!B140="","",'True_Odds_Calculator_2-way'!B140)</f>
        <v>1.77</v>
      </c>
      <c r="C139" s="4">
        <f t="shared" si="8"/>
        <v>2.79347143753923E-2</v>
      </c>
      <c r="D139" s="4">
        <f t="shared" si="10"/>
        <v>2.2271932890597692</v>
      </c>
      <c r="E139" s="4">
        <f t="shared" si="11"/>
        <v>1.8148675590999714</v>
      </c>
      <c r="G139" s="4">
        <f t="shared" si="9"/>
        <v>1.0279347143753923</v>
      </c>
    </row>
    <row r="140" spans="1:7" x14ac:dyDescent="0.2">
      <c r="A140" s="4">
        <f>IF('True_Odds_Calculator_2-way'!A141="","",'True_Odds_Calculator_2-way'!A141)</f>
        <v>2.4900000000000002</v>
      </c>
      <c r="B140" s="4">
        <f>IF('True_Odds_Calculator_2-way'!B141="","",'True_Odds_Calculator_2-way'!B141)</f>
        <v>1.59</v>
      </c>
      <c r="C140" s="4">
        <f t="shared" si="8"/>
        <v>3.0537243312874107E-2</v>
      </c>
      <c r="D140" s="4">
        <f t="shared" si="10"/>
        <v>2.5884083553986468</v>
      </c>
      <c r="E140" s="4">
        <f t="shared" si="11"/>
        <v>1.6295610298203371</v>
      </c>
      <c r="G140" s="4">
        <f t="shared" si="9"/>
        <v>1.0305372433128741</v>
      </c>
    </row>
    <row r="141" spans="1:7" x14ac:dyDescent="0.2">
      <c r="A141" s="4">
        <f>IF('True_Odds_Calculator_2-way'!A142="","",'True_Odds_Calculator_2-way'!A142)</f>
        <v>1.6</v>
      </c>
      <c r="B141" s="4">
        <f>IF('True_Odds_Calculator_2-way'!B142="","",'True_Odds_Calculator_2-way'!B142)</f>
        <v>2.48</v>
      </c>
      <c r="C141" s="4">
        <f t="shared" si="8"/>
        <v>2.8225806451612989E-2</v>
      </c>
      <c r="D141" s="4">
        <f t="shared" si="10"/>
        <v>1.6369636963696372</v>
      </c>
      <c r="E141" s="4">
        <f t="shared" si="11"/>
        <v>2.5699481865284977</v>
      </c>
      <c r="G141" s="4">
        <f t="shared" si="9"/>
        <v>1.028225806451613</v>
      </c>
    </row>
    <row r="142" spans="1:7" x14ac:dyDescent="0.2">
      <c r="A142" s="4">
        <f>IF('True_Odds_Calculator_2-way'!A143="","",'True_Odds_Calculator_2-way'!A143)</f>
        <v>1.93</v>
      </c>
      <c r="B142" s="4">
        <f>IF('True_Odds_Calculator_2-way'!B143="","",'True_Odds_Calculator_2-way'!B143)</f>
        <v>1.97</v>
      </c>
      <c r="C142" s="4">
        <f t="shared" si="8"/>
        <v>2.5748928223876311E-2</v>
      </c>
      <c r="D142" s="4">
        <f t="shared" si="10"/>
        <v>1.9791780536685666</v>
      </c>
      <c r="E142" s="4">
        <f t="shared" si="11"/>
        <v>2.0212647191728026</v>
      </c>
      <c r="G142" s="4">
        <f t="shared" si="9"/>
        <v>1.0257489282238763</v>
      </c>
    </row>
    <row r="143" spans="1:7" x14ac:dyDescent="0.2">
      <c r="A143" s="4">
        <f>IF('True_Odds_Calculator_2-way'!A144="","",'True_Odds_Calculator_2-way'!A144)</f>
        <v>2</v>
      </c>
      <c r="B143" s="4">
        <f>IF('True_Odds_Calculator_2-way'!B144="","",'True_Odds_Calculator_2-way'!B144)</f>
        <v>1.81</v>
      </c>
      <c r="C143" s="4">
        <f t="shared" si="8"/>
        <v>5.2486187845303789E-2</v>
      </c>
      <c r="D143" s="4">
        <f t="shared" si="10"/>
        <v>2.1107871720116615</v>
      </c>
      <c r="E143" s="4">
        <f t="shared" si="11"/>
        <v>1.9002624671916009</v>
      </c>
      <c r="G143" s="4">
        <f t="shared" si="9"/>
        <v>1.0524861878453038</v>
      </c>
    </row>
    <row r="144" spans="1:7" x14ac:dyDescent="0.2">
      <c r="A144" s="4">
        <f>IF('True_Odds_Calculator_2-way'!A145="","",'True_Odds_Calculator_2-way'!A145)</f>
        <v>2.19</v>
      </c>
      <c r="B144" s="4">
        <f>IF('True_Odds_Calculator_2-way'!B145="","",'True_Odds_Calculator_2-way'!B145)</f>
        <v>1.67</v>
      </c>
      <c r="C144" s="4">
        <f t="shared" si="8"/>
        <v>5.5423399775790916E-2</v>
      </c>
      <c r="D144" s="4">
        <f t="shared" si="10"/>
        <v>2.3314952347560003</v>
      </c>
      <c r="E144" s="4">
        <f t="shared" si="11"/>
        <v>1.7510353577669786</v>
      </c>
      <c r="G144" s="4">
        <f t="shared" si="9"/>
        <v>1.0554233997757909</v>
      </c>
    </row>
    <row r="145" spans="1:7" x14ac:dyDescent="0.2">
      <c r="A145" s="4">
        <f>IF('True_Odds_Calculator_2-way'!A146="","",'True_Odds_Calculator_2-way'!A146)</f>
        <v>1.8</v>
      </c>
      <c r="B145" s="4">
        <f>IF('True_Odds_Calculator_2-way'!B146="","",'True_Odds_Calculator_2-way'!B146)</f>
        <v>2.0099999999999998</v>
      </c>
      <c r="C145" s="4">
        <f t="shared" si="8"/>
        <v>5.3067993366501032E-2</v>
      </c>
      <c r="D145" s="4">
        <f t="shared" si="10"/>
        <v>1.8902821316614424</v>
      </c>
      <c r="E145" s="4">
        <f t="shared" si="11"/>
        <v>2.1232394366197185</v>
      </c>
      <c r="G145" s="4">
        <f t="shared" si="9"/>
        <v>1.053067993366501</v>
      </c>
    </row>
    <row r="146" spans="1:7" x14ac:dyDescent="0.2">
      <c r="A146" s="4">
        <f>IF('True_Odds_Calculator_2-way'!A147="","",'True_Odds_Calculator_2-way'!A147)</f>
        <v>1.95</v>
      </c>
      <c r="B146" s="4">
        <f>IF('True_Odds_Calculator_2-way'!B147="","",'True_Odds_Calculator_2-way'!B147)</f>
        <v>1.85</v>
      </c>
      <c r="C146" s="4">
        <f t="shared" si="8"/>
        <v>5.3361053361053346E-2</v>
      </c>
      <c r="D146" s="4">
        <f t="shared" si="10"/>
        <v>2.0570206699928724</v>
      </c>
      <c r="E146" s="4">
        <f t="shared" si="11"/>
        <v>1.9460552933243427</v>
      </c>
      <c r="G146" s="4">
        <f t="shared" si="9"/>
        <v>1.0533610533610533</v>
      </c>
    </row>
    <row r="147" spans="1:7" x14ac:dyDescent="0.2">
      <c r="A147" s="4">
        <f>IF('True_Odds_Calculator_2-way'!A148="","",'True_Odds_Calculator_2-way'!A148)</f>
        <v>1.67</v>
      </c>
      <c r="B147" s="4">
        <f>IF('True_Odds_Calculator_2-way'!B148="","",'True_Odds_Calculator_2-way'!B148)</f>
        <v>2.33</v>
      </c>
      <c r="C147" s="4">
        <f t="shared" si="8"/>
        <v>2.7986944565804084E-2</v>
      </c>
      <c r="D147" s="4">
        <f t="shared" si="10"/>
        <v>1.7099602293950913</v>
      </c>
      <c r="E147" s="4">
        <f t="shared" si="11"/>
        <v>2.4085296029216061</v>
      </c>
      <c r="G147" s="4">
        <f t="shared" si="9"/>
        <v>1.0279869445658041</v>
      </c>
    </row>
    <row r="148" spans="1:7" x14ac:dyDescent="0.2">
      <c r="A148" s="4">
        <f>IF('True_Odds_Calculator_2-way'!A149="","",'True_Odds_Calculator_2-way'!A149)</f>
        <v>1.64</v>
      </c>
      <c r="B148" s="4">
        <f>IF('True_Odds_Calculator_2-way'!B149="","",'True_Odds_Calculator_2-way'!B149)</f>
        <v>2.39</v>
      </c>
      <c r="C148" s="4">
        <f t="shared" si="8"/>
        <v>2.8166139401979873E-2</v>
      </c>
      <c r="D148" s="4">
        <f t="shared" si="10"/>
        <v>1.6787733424704472</v>
      </c>
      <c r="E148" s="4">
        <f t="shared" si="11"/>
        <v>2.4732458354366487</v>
      </c>
      <c r="G148" s="4">
        <f t="shared" si="9"/>
        <v>1.0281661394019799</v>
      </c>
    </row>
    <row r="149" spans="1:7" x14ac:dyDescent="0.2">
      <c r="A149" s="4">
        <f>IF('True_Odds_Calculator_2-way'!A150="","",'True_Odds_Calculator_2-way'!A150)</f>
        <v>2.09</v>
      </c>
      <c r="B149" s="4">
        <f>IF('True_Odds_Calculator_2-way'!B150="","",'True_Odds_Calculator_2-way'!B150)</f>
        <v>1.82</v>
      </c>
      <c r="C149" s="4">
        <f t="shared" si="8"/>
        <v>2.7919448972080652E-2</v>
      </c>
      <c r="D149" s="4">
        <f t="shared" si="10"/>
        <v>2.152810006225593</v>
      </c>
      <c r="E149" s="4">
        <f t="shared" si="11"/>
        <v>1.8674456281604401</v>
      </c>
      <c r="G149" s="4">
        <f t="shared" si="9"/>
        <v>1.0279194489720807</v>
      </c>
    </row>
    <row r="150" spans="1:7" x14ac:dyDescent="0.2">
      <c r="A150" s="4">
        <f>IF('True_Odds_Calculator_2-way'!A151="","",'True_Odds_Calculator_2-way'!A151)</f>
        <v>1.98</v>
      </c>
      <c r="B150" s="4">
        <f>IF('True_Odds_Calculator_2-way'!B151="","",'True_Odds_Calculator_2-way'!B151)</f>
        <v>1.93</v>
      </c>
      <c r="C150" s="4">
        <f t="shared" si="8"/>
        <v>2.3185220076411994E-2</v>
      </c>
      <c r="D150" s="4">
        <f t="shared" si="10"/>
        <v>2.0265153523890338</v>
      </c>
      <c r="E150" s="4">
        <f t="shared" si="11"/>
        <v>1.974169551066798</v>
      </c>
      <c r="G150" s="4">
        <f t="shared" si="9"/>
        <v>1.023185220076412</v>
      </c>
    </row>
    <row r="151" spans="1:7" x14ac:dyDescent="0.2">
      <c r="A151" s="4">
        <f>IF('True_Odds_Calculator_2-way'!A152="","",'True_Odds_Calculator_2-way'!A152)</f>
        <v>1.6</v>
      </c>
      <c r="B151" s="4">
        <f>IF('True_Odds_Calculator_2-way'!B152="","",'True_Odds_Calculator_2-way'!B152)</f>
        <v>2.48</v>
      </c>
      <c r="C151" s="4">
        <f t="shared" si="8"/>
        <v>2.8225806451612989E-2</v>
      </c>
      <c r="D151" s="4">
        <f t="shared" si="10"/>
        <v>1.6369636963696372</v>
      </c>
      <c r="E151" s="4">
        <f t="shared" si="11"/>
        <v>2.5699481865284977</v>
      </c>
      <c r="G151" s="4">
        <f t="shared" si="9"/>
        <v>1.028225806451613</v>
      </c>
    </row>
    <row r="152" spans="1:7" x14ac:dyDescent="0.2">
      <c r="A152" s="4">
        <f>IF('True_Odds_Calculator_2-way'!A153="","",'True_Odds_Calculator_2-way'!A153)</f>
        <v>1.89</v>
      </c>
      <c r="B152" s="4">
        <f>IF('True_Odds_Calculator_2-way'!B153="","",'True_Odds_Calculator_2-way'!B153)</f>
        <v>2.0099999999999998</v>
      </c>
      <c r="C152" s="4">
        <f t="shared" si="8"/>
        <v>2.6612966911474523E-2</v>
      </c>
      <c r="D152" s="4">
        <f t="shared" si="10"/>
        <v>1.9387583250401901</v>
      </c>
      <c r="E152" s="4">
        <f t="shared" si="11"/>
        <v>2.065236891462122</v>
      </c>
      <c r="G152" s="4">
        <f t="shared" si="9"/>
        <v>1.0266129669114745</v>
      </c>
    </row>
    <row r="153" spans="1:7" x14ac:dyDescent="0.2">
      <c r="A153" s="4">
        <f>IF('True_Odds_Calculator_2-way'!A154="","",'True_Odds_Calculator_2-way'!A154)</f>
        <v>2.0699999999999998</v>
      </c>
      <c r="B153" s="4">
        <f>IF('True_Odds_Calculator_2-way'!B154="","",'True_Odds_Calculator_2-way'!B154)</f>
        <v>1.83</v>
      </c>
      <c r="C153" s="4">
        <f t="shared" si="8"/>
        <v>2.9539874871307603E-2</v>
      </c>
      <c r="D153" s="4">
        <f t="shared" si="10"/>
        <v>2.1352836729517204</v>
      </c>
      <c r="E153" s="4">
        <f t="shared" si="11"/>
        <v>1.8808371192373576</v>
      </c>
      <c r="G153" s="4">
        <f t="shared" si="9"/>
        <v>1.0295398748713076</v>
      </c>
    </row>
    <row r="154" spans="1:7" x14ac:dyDescent="0.2">
      <c r="A154" s="4">
        <f>IF('True_Odds_Calculator_2-way'!A155="","",'True_Odds_Calculator_2-way'!A155)</f>
        <v>2.08</v>
      </c>
      <c r="B154" s="4">
        <f>IF('True_Odds_Calculator_2-way'!B155="","",'True_Odds_Calculator_2-way'!B155)</f>
        <v>1.81</v>
      </c>
      <c r="C154" s="4">
        <f t="shared" si="8"/>
        <v>3.3255418614534626E-2</v>
      </c>
      <c r="D154" s="4">
        <f t="shared" si="10"/>
        <v>2.1545152798443401</v>
      </c>
      <c r="E154" s="4">
        <f t="shared" si="11"/>
        <v>1.8661643699811639</v>
      </c>
      <c r="G154" s="4">
        <f t="shared" si="9"/>
        <v>1.0332554186145346</v>
      </c>
    </row>
    <row r="155" spans="1:7" x14ac:dyDescent="0.2">
      <c r="A155" s="4">
        <f>IF('True_Odds_Calculator_2-way'!A156="","",'True_Odds_Calculator_2-way'!A156)</f>
        <v>2.04</v>
      </c>
      <c r="B155" s="4">
        <f>IF('True_Odds_Calculator_2-way'!B156="","",'True_Odds_Calculator_2-way'!B156)</f>
        <v>1.85</v>
      </c>
      <c r="C155" s="4">
        <f t="shared" si="8"/>
        <v>3.0736618971912932E-2</v>
      </c>
      <c r="D155" s="4">
        <f t="shared" si="10"/>
        <v>2.1060267857142851</v>
      </c>
      <c r="E155" s="4">
        <f t="shared" si="11"/>
        <v>1.9041372351160444</v>
      </c>
      <c r="G155" s="4">
        <f t="shared" si="9"/>
        <v>1.0307366189719129</v>
      </c>
    </row>
    <row r="156" spans="1:7" x14ac:dyDescent="0.2">
      <c r="A156" s="4">
        <f>IF('True_Odds_Calculator_2-way'!A157="","",'True_Odds_Calculator_2-way'!A157)</f>
        <v>1.75</v>
      </c>
      <c r="B156" s="4">
        <f>IF('True_Odds_Calculator_2-way'!B157="","",'True_Odds_Calculator_2-way'!B157)</f>
        <v>2.16</v>
      </c>
      <c r="C156" s="4">
        <f t="shared" si="8"/>
        <v>3.4391534391534417E-2</v>
      </c>
      <c r="D156" s="4">
        <f t="shared" si="10"/>
        <v>1.8042959427207637</v>
      </c>
      <c r="E156" s="4">
        <f t="shared" si="11"/>
        <v>2.2433234421364987</v>
      </c>
      <c r="G156" s="4">
        <f t="shared" si="9"/>
        <v>1.0343915343915344</v>
      </c>
    </row>
    <row r="157" spans="1:7" x14ac:dyDescent="0.2">
      <c r="A157" s="4">
        <f>IF('True_Odds_Calculator_2-way'!A158="","",'True_Odds_Calculator_2-way'!A158)</f>
        <v>2.06</v>
      </c>
      <c r="B157" s="4">
        <f>IF('True_Odds_Calculator_2-way'!B158="","",'True_Odds_Calculator_2-way'!B158)</f>
        <v>1.83</v>
      </c>
      <c r="C157" s="4">
        <f t="shared" si="8"/>
        <v>3.1884980635577431E-2</v>
      </c>
      <c r="D157" s="4">
        <f t="shared" si="10"/>
        <v>2.1299508446804905</v>
      </c>
      <c r="E157" s="4">
        <f t="shared" si="11"/>
        <v>1.8849942497124856</v>
      </c>
      <c r="G157" s="4">
        <f t="shared" si="9"/>
        <v>1.0318849806355774</v>
      </c>
    </row>
    <row r="158" spans="1:7" x14ac:dyDescent="0.2">
      <c r="A158" s="4">
        <f>IF('True_Odds_Calculator_2-way'!A159="","",'True_Odds_Calculator_2-way'!A159)</f>
        <v>1.83</v>
      </c>
      <c r="B158" s="4">
        <f>IF('True_Odds_Calculator_2-way'!B159="","",'True_Odds_Calculator_2-way'!B159)</f>
        <v>2.06</v>
      </c>
      <c r="C158" s="4">
        <f t="shared" si="8"/>
        <v>3.1884980635577431E-2</v>
      </c>
      <c r="D158" s="4">
        <f t="shared" si="10"/>
        <v>1.8849942497124856</v>
      </c>
      <c r="E158" s="4">
        <f t="shared" si="11"/>
        <v>2.1299508446804905</v>
      </c>
      <c r="G158" s="4">
        <f t="shared" si="9"/>
        <v>1.0318849806355774</v>
      </c>
    </row>
    <row r="159" spans="1:7" x14ac:dyDescent="0.2">
      <c r="A159" s="4">
        <f>IF('True_Odds_Calculator_2-way'!A160="","",'True_Odds_Calculator_2-way'!A160)</f>
        <v>1.67</v>
      </c>
      <c r="B159" s="4">
        <f>IF('True_Odds_Calculator_2-way'!B160="","",'True_Odds_Calculator_2-way'!B160)</f>
        <v>2.2799999999999998</v>
      </c>
      <c r="C159" s="4">
        <f t="shared" si="8"/>
        <v>3.7398886437651102E-2</v>
      </c>
      <c r="D159" s="4">
        <f t="shared" si="10"/>
        <v>1.723831944947483</v>
      </c>
      <c r="E159" s="4">
        <f t="shared" si="11"/>
        <v>2.3815361521140859</v>
      </c>
      <c r="G159" s="4">
        <f t="shared" si="9"/>
        <v>1.0373988864376511</v>
      </c>
    </row>
    <row r="160" spans="1:7" x14ac:dyDescent="0.2">
      <c r="A160" s="4">
        <f>IF('True_Odds_Calculator_2-way'!A161="","",'True_Odds_Calculator_2-way'!A161)</f>
        <v>1.45</v>
      </c>
      <c r="B160" s="4">
        <f>IF('True_Odds_Calculator_2-way'!B161="","",'True_Odds_Calculator_2-way'!B161)</f>
        <v>2.84</v>
      </c>
      <c r="C160" s="4">
        <f t="shared" si="8"/>
        <v>4.1767848470131153E-2</v>
      </c>
      <c r="D160" s="4">
        <f t="shared" si="10"/>
        <v>1.495279593318809</v>
      </c>
      <c r="E160" s="4">
        <f t="shared" si="11"/>
        <v>3.0190615835777126</v>
      </c>
      <c r="G160" s="4">
        <f t="shared" si="9"/>
        <v>1.0417678484701312</v>
      </c>
    </row>
    <row r="161" spans="1:7" x14ac:dyDescent="0.2">
      <c r="A161" s="4">
        <f>IF('True_Odds_Calculator_2-way'!A162="","",'True_Odds_Calculator_2-way'!A162)</f>
        <v>2.11</v>
      </c>
      <c r="B161" s="4">
        <f>IF('True_Odds_Calculator_2-way'!B162="","",'True_Odds_Calculator_2-way'!B162)</f>
        <v>1.79</v>
      </c>
      <c r="C161" s="4">
        <f t="shared" si="8"/>
        <v>3.2592867166194583E-2</v>
      </c>
      <c r="D161" s="4">
        <f t="shared" si="10"/>
        <v>2.1851369724319478</v>
      </c>
      <c r="E161" s="4">
        <f t="shared" si="11"/>
        <v>1.8437843247333352</v>
      </c>
      <c r="G161" s="4">
        <f t="shared" si="9"/>
        <v>1.0325928671661946</v>
      </c>
    </row>
    <row r="162" spans="1:7" x14ac:dyDescent="0.2">
      <c r="A162" s="4">
        <f>IF('True_Odds_Calculator_2-way'!A163="","",'True_Odds_Calculator_2-way'!A163)</f>
        <v>2.04</v>
      </c>
      <c r="B162" s="4">
        <f>IF('True_Odds_Calculator_2-way'!B163="","",'True_Odds_Calculator_2-way'!B163)</f>
        <v>1.85</v>
      </c>
      <c r="C162" s="4">
        <f t="shared" si="8"/>
        <v>3.0736618971912932E-2</v>
      </c>
      <c r="D162" s="4">
        <f t="shared" si="10"/>
        <v>2.1060267857142851</v>
      </c>
      <c r="E162" s="4">
        <f t="shared" si="11"/>
        <v>1.9041372351160444</v>
      </c>
      <c r="G162" s="4">
        <f t="shared" si="9"/>
        <v>1.0307366189719129</v>
      </c>
    </row>
    <row r="163" spans="1:7" x14ac:dyDescent="0.2">
      <c r="A163" s="4">
        <f>IF('True_Odds_Calculator_2-way'!A164="","",'True_Odds_Calculator_2-way'!A164)</f>
        <v>1.98</v>
      </c>
      <c r="B163" s="4">
        <f>IF('True_Odds_Calculator_2-way'!B164="","",'True_Odds_Calculator_2-way'!B164)</f>
        <v>1.9</v>
      </c>
      <c r="C163" s="4">
        <f t="shared" si="8"/>
        <v>3.1366294524189264E-2</v>
      </c>
      <c r="D163" s="4">
        <f t="shared" si="10"/>
        <v>2.0434546442151005</v>
      </c>
      <c r="E163" s="4">
        <f t="shared" si="11"/>
        <v>1.9583550234252993</v>
      </c>
      <c r="G163" s="4">
        <f t="shared" si="9"/>
        <v>1.0313662945241893</v>
      </c>
    </row>
    <row r="164" spans="1:7" x14ac:dyDescent="0.2">
      <c r="A164" s="4">
        <f>IF('True_Odds_Calculator_2-way'!A165="","",'True_Odds_Calculator_2-way'!A165)</f>
        <v>2.2400000000000002</v>
      </c>
      <c r="B164" s="4">
        <f>IF('True_Odds_Calculator_2-way'!B165="","",'True_Odds_Calculator_2-way'!B165)</f>
        <v>1.72</v>
      </c>
      <c r="C164" s="4">
        <f t="shared" si="8"/>
        <v>2.7823920265780622E-2</v>
      </c>
      <c r="D164" s="4">
        <f t="shared" si="10"/>
        <v>2.3120499279884781</v>
      </c>
      <c r="E164" s="4">
        <f t="shared" si="11"/>
        <v>1.762166117819246</v>
      </c>
      <c r="G164" s="4">
        <f t="shared" si="9"/>
        <v>1.0278239202657806</v>
      </c>
    </row>
    <row r="165" spans="1:7" x14ac:dyDescent="0.2">
      <c r="A165" s="4">
        <f>IF('True_Odds_Calculator_2-way'!A166="","",'True_Odds_Calculator_2-way'!A166)</f>
        <v>1.69</v>
      </c>
      <c r="B165" s="4">
        <f>IF('True_Odds_Calculator_2-way'!B166="","",'True_Odds_Calculator_2-way'!B166)</f>
        <v>2.29</v>
      </c>
      <c r="C165" s="4">
        <f t="shared" si="8"/>
        <v>2.8397199038784571E-2</v>
      </c>
      <c r="D165" s="4">
        <f t="shared" si="10"/>
        <v>1.7315496297621977</v>
      </c>
      <c r="E165" s="4">
        <f t="shared" si="11"/>
        <v>2.3669612550074923</v>
      </c>
      <c r="G165" s="4">
        <f t="shared" si="9"/>
        <v>1.0283971990387846</v>
      </c>
    </row>
    <row r="166" spans="1:7" x14ac:dyDescent="0.2">
      <c r="A166" s="4">
        <f>IF('True_Odds_Calculator_2-way'!A167="","",'True_Odds_Calculator_2-way'!A167)</f>
        <v>1.92</v>
      </c>
      <c r="B166" s="4">
        <f>IF('True_Odds_Calculator_2-way'!B167="","",'True_Odds_Calculator_2-way'!B167)</f>
        <v>1.99</v>
      </c>
      <c r="C166" s="4">
        <f t="shared" si="8"/>
        <v>2.3345896147403788E-2</v>
      </c>
      <c r="D166" s="4">
        <f t="shared" si="10"/>
        <v>1.9640176827387685</v>
      </c>
      <c r="E166" s="4">
        <f t="shared" si="11"/>
        <v>2.0373253705876082</v>
      </c>
      <c r="G166" s="4">
        <f t="shared" si="9"/>
        <v>1.0233458961474038</v>
      </c>
    </row>
    <row r="167" spans="1:7" x14ac:dyDescent="0.2">
      <c r="A167" s="4">
        <f>IF('True_Odds_Calculator_2-way'!A168="","",'True_Odds_Calculator_2-way'!A168)</f>
        <v>1.79</v>
      </c>
      <c r="B167" s="4">
        <f>IF('True_Odds_Calculator_2-way'!B168="","",'True_Odds_Calculator_2-way'!B168)</f>
        <v>2.12</v>
      </c>
      <c r="C167" s="4">
        <f t="shared" si="8"/>
        <v>3.0357331084642114E-2</v>
      </c>
      <c r="D167" s="4">
        <f t="shared" si="10"/>
        <v>1.8399922420480992</v>
      </c>
      <c r="E167" s="4">
        <f t="shared" si="11"/>
        <v>2.1904871854075272</v>
      </c>
      <c r="G167" s="4">
        <f t="shared" si="9"/>
        <v>1.0303573310846421</v>
      </c>
    </row>
    <row r="168" spans="1:7" x14ac:dyDescent="0.2">
      <c r="A168" s="4">
        <f>IF('True_Odds_Calculator_2-way'!A169="","",'True_Odds_Calculator_2-way'!A169)</f>
        <v>2.1800000000000002</v>
      </c>
      <c r="B168" s="4">
        <f>IF('True_Odds_Calculator_2-way'!B169="","",'True_Odds_Calculator_2-way'!B169)</f>
        <v>1.71</v>
      </c>
      <c r="C168" s="4">
        <f t="shared" si="8"/>
        <v>4.3510917967702012E-2</v>
      </c>
      <c r="D168" s="4">
        <f t="shared" si="10"/>
        <v>2.2885382773650926</v>
      </c>
      <c r="E168" s="4">
        <f t="shared" si="11"/>
        <v>1.7760731811901471</v>
      </c>
      <c r="G168" s="4">
        <f t="shared" si="9"/>
        <v>1.043510917967702</v>
      </c>
    </row>
    <row r="169" spans="1:7" x14ac:dyDescent="0.2">
      <c r="A169" s="4">
        <f>IF('True_Odds_Calculator_2-way'!A170="","",'True_Odds_Calculator_2-way'!A170)</f>
        <v>2.56</v>
      </c>
      <c r="B169" s="4">
        <f>IF('True_Odds_Calculator_2-way'!B170="","",'True_Odds_Calculator_2-way'!B170)</f>
        <v>1.53</v>
      </c>
      <c r="C169" s="4">
        <f t="shared" si="8"/>
        <v>4.4219771241829964E-2</v>
      </c>
      <c r="D169" s="4">
        <f t="shared" si="10"/>
        <v>2.7135929056394623</v>
      </c>
      <c r="E169" s="4">
        <f t="shared" si="11"/>
        <v>1.5835691760329909</v>
      </c>
      <c r="G169" s="4">
        <f t="shared" si="9"/>
        <v>1.04421977124183</v>
      </c>
    </row>
    <row r="170" spans="1:7" x14ac:dyDescent="0.2">
      <c r="A170" s="4">
        <f>IF('True_Odds_Calculator_2-way'!A171="","",'True_Odds_Calculator_2-way'!A171)</f>
        <v>2.64</v>
      </c>
      <c r="B170" s="4">
        <f>IF('True_Odds_Calculator_2-way'!B171="","",'True_Odds_Calculator_2-way'!B171)</f>
        <v>1.51</v>
      </c>
      <c r="C170" s="4">
        <f t="shared" si="8"/>
        <v>4.1039534417017798E-2</v>
      </c>
      <c r="D170" s="4">
        <f t="shared" si="10"/>
        <v>2.7912057134855064</v>
      </c>
      <c r="E170" s="4">
        <f t="shared" si="11"/>
        <v>1.5582831678523961</v>
      </c>
      <c r="G170" s="4">
        <f t="shared" si="9"/>
        <v>1.0410395344170178</v>
      </c>
    </row>
    <row r="171" spans="1:7" x14ac:dyDescent="0.2">
      <c r="A171" s="4">
        <f>IF('True_Odds_Calculator_2-way'!A172="","",'True_Odds_Calculator_2-way'!A172)</f>
        <v>2.4300000000000002</v>
      </c>
      <c r="B171" s="4">
        <f>IF('True_Odds_Calculator_2-way'!B172="","",'True_Odds_Calculator_2-way'!B172)</f>
        <v>1.58</v>
      </c>
      <c r="C171" s="4">
        <f t="shared" si="8"/>
        <v>4.4434026149919204E-2</v>
      </c>
      <c r="D171" s="4">
        <f t="shared" si="10"/>
        <v>2.5686759884926742</v>
      </c>
      <c r="E171" s="4">
        <f t="shared" si="11"/>
        <v>1.6374802746620036</v>
      </c>
      <c r="G171" s="4">
        <f t="shared" si="9"/>
        <v>1.0444340261499192</v>
      </c>
    </row>
    <row r="172" spans="1:7" x14ac:dyDescent="0.2">
      <c r="A172" s="4">
        <f>IF('True_Odds_Calculator_2-way'!A173="","",'True_Odds_Calculator_2-way'!A173)</f>
        <v>2.19</v>
      </c>
      <c r="B172" s="4">
        <f>IF('True_Odds_Calculator_2-way'!B173="","",'True_Odds_Calculator_2-way'!B173)</f>
        <v>1.71</v>
      </c>
      <c r="C172" s="4">
        <f t="shared" si="8"/>
        <v>4.1416326203636888E-2</v>
      </c>
      <c r="D172" s="4">
        <f t="shared" si="10"/>
        <v>2.2940365707984927</v>
      </c>
      <c r="E172" s="4">
        <f t="shared" si="11"/>
        <v>1.7727756869985087</v>
      </c>
      <c r="G172" s="4">
        <f t="shared" si="9"/>
        <v>1.0414163262036369</v>
      </c>
    </row>
    <row r="173" spans="1:7" x14ac:dyDescent="0.2">
      <c r="A173" s="4">
        <f>IF('True_Odds_Calculator_2-way'!A174="","",'True_Odds_Calculator_2-way'!A174)</f>
        <v>2.08</v>
      </c>
      <c r="B173" s="4">
        <f>IF('True_Odds_Calculator_2-way'!B174="","",'True_Odds_Calculator_2-way'!B174)</f>
        <v>1.81</v>
      </c>
      <c r="C173" s="4">
        <f t="shared" si="8"/>
        <v>3.3255418614534626E-2</v>
      </c>
      <c r="D173" s="4">
        <f t="shared" si="10"/>
        <v>2.1545152798443401</v>
      </c>
      <c r="E173" s="4">
        <f t="shared" si="11"/>
        <v>1.8661643699811639</v>
      </c>
      <c r="G173" s="4">
        <f t="shared" si="9"/>
        <v>1.0332554186145346</v>
      </c>
    </row>
    <row r="174" spans="1:7" x14ac:dyDescent="0.2">
      <c r="A174" s="4">
        <f>IF('True_Odds_Calculator_2-way'!A175="","",'True_Odds_Calculator_2-way'!A175)</f>
        <v>1.98</v>
      </c>
      <c r="B174" s="4">
        <f>IF('True_Odds_Calculator_2-way'!B175="","",'True_Odds_Calculator_2-way'!B175)</f>
        <v>1.9</v>
      </c>
      <c r="C174" s="4">
        <f t="shared" si="8"/>
        <v>3.1366294524189264E-2</v>
      </c>
      <c r="D174" s="4">
        <f t="shared" si="10"/>
        <v>2.0434546442151005</v>
      </c>
      <c r="E174" s="4">
        <f t="shared" si="11"/>
        <v>1.9583550234252993</v>
      </c>
      <c r="G174" s="4">
        <f t="shared" si="9"/>
        <v>1.0313662945241893</v>
      </c>
    </row>
    <row r="175" spans="1:7" x14ac:dyDescent="0.2">
      <c r="A175" s="4">
        <f>IF('True_Odds_Calculator_2-way'!A176="","",'True_Odds_Calculator_2-way'!A176)</f>
        <v>1.85</v>
      </c>
      <c r="B175" s="4">
        <f>IF('True_Odds_Calculator_2-way'!B176="","",'True_Odds_Calculator_2-way'!B176)</f>
        <v>2.0499999999999998</v>
      </c>
      <c r="C175" s="4">
        <f t="shared" si="8"/>
        <v>2.8345418589321048E-2</v>
      </c>
      <c r="D175" s="4">
        <f t="shared" si="10"/>
        <v>1.8998121477770822</v>
      </c>
      <c r="E175" s="4">
        <f t="shared" si="11"/>
        <v>2.1113430758524703</v>
      </c>
      <c r="G175" s="4">
        <f t="shared" si="9"/>
        <v>1.028345418589321</v>
      </c>
    </row>
    <row r="176" spans="1:7" x14ac:dyDescent="0.2">
      <c r="A176" s="4">
        <f>IF('True_Odds_Calculator_2-way'!A177="","",'True_Odds_Calculator_2-way'!A177)</f>
        <v>2.16</v>
      </c>
      <c r="B176" s="4">
        <f>IF('True_Odds_Calculator_2-way'!B177="","",'True_Odds_Calculator_2-way'!B177)</f>
        <v>1.75</v>
      </c>
      <c r="C176" s="4">
        <f t="shared" si="8"/>
        <v>3.4391534391534417E-2</v>
      </c>
      <c r="D176" s="4">
        <f t="shared" si="10"/>
        <v>2.2433234421364987</v>
      </c>
      <c r="E176" s="4">
        <f t="shared" si="11"/>
        <v>1.8042959427207637</v>
      </c>
      <c r="G176" s="4">
        <f t="shared" si="9"/>
        <v>1.0343915343915344</v>
      </c>
    </row>
    <row r="177" spans="1:7" x14ac:dyDescent="0.2">
      <c r="A177" s="4">
        <f>IF('True_Odds_Calculator_2-way'!A178="","",'True_Odds_Calculator_2-way'!A178)</f>
        <v>2.21</v>
      </c>
      <c r="B177" s="4">
        <f>IF('True_Odds_Calculator_2-way'!B178="","",'True_Odds_Calculator_2-way'!B178)</f>
        <v>1.7</v>
      </c>
      <c r="C177" s="4">
        <f t="shared" si="8"/>
        <v>4.0723981900452566E-2</v>
      </c>
      <c r="D177" s="4">
        <f t="shared" si="10"/>
        <v>2.3141361256544504</v>
      </c>
      <c r="E177" s="4">
        <f t="shared" si="11"/>
        <v>1.760956175298805</v>
      </c>
      <c r="G177" s="4">
        <f t="shared" si="9"/>
        <v>1.0407239819004526</v>
      </c>
    </row>
    <row r="178" spans="1:7" x14ac:dyDescent="0.2">
      <c r="A178" s="4">
        <f>IF('True_Odds_Calculator_2-way'!A179="","",'True_Odds_Calculator_2-way'!A179)</f>
        <v>2.62</v>
      </c>
      <c r="B178" s="4">
        <f>IF('True_Odds_Calculator_2-way'!B179="","",'True_Odds_Calculator_2-way'!B179)</f>
        <v>1.5</v>
      </c>
      <c r="C178" s="4">
        <f t="shared" si="8"/>
        <v>4.8346055979643587E-2</v>
      </c>
      <c r="D178" s="4">
        <f t="shared" si="10"/>
        <v>2.7971530249110317</v>
      </c>
      <c r="E178" s="4">
        <f t="shared" si="11"/>
        <v>1.5564356435643563</v>
      </c>
      <c r="G178" s="4">
        <f t="shared" si="9"/>
        <v>1.0483460559796436</v>
      </c>
    </row>
    <row r="179" spans="1:7" x14ac:dyDescent="0.2">
      <c r="A179" s="4">
        <f>IF('True_Odds_Calculator_2-way'!A180="","",'True_Odds_Calculator_2-way'!A180)</f>
        <v>2.69</v>
      </c>
      <c r="B179" s="4">
        <f>IF('True_Odds_Calculator_2-way'!B180="","",'True_Odds_Calculator_2-way'!B180)</f>
        <v>1.46</v>
      </c>
      <c r="C179" s="4">
        <f t="shared" si="8"/>
        <v>5.6678718745225787E-2</v>
      </c>
      <c r="D179" s="4">
        <f t="shared" si="10"/>
        <v>2.9119893230518272</v>
      </c>
      <c r="E179" s="4">
        <f t="shared" si="11"/>
        <v>1.5230154729127079</v>
      </c>
      <c r="G179" s="4">
        <f t="shared" si="9"/>
        <v>1.0566787187452258</v>
      </c>
    </row>
    <row r="180" spans="1:7" x14ac:dyDescent="0.2">
      <c r="A180" s="4">
        <f>IF('True_Odds_Calculator_2-way'!A181="","",'True_Odds_Calculator_2-way'!A181)</f>
        <v>1.79</v>
      </c>
      <c r="B180" s="4">
        <f>IF('True_Odds_Calculator_2-way'!B181="","",'True_Odds_Calculator_2-way'!B181)</f>
        <v>2.12</v>
      </c>
      <c r="C180" s="4">
        <f t="shared" si="8"/>
        <v>3.0357331084642114E-2</v>
      </c>
      <c r="D180" s="4">
        <f t="shared" si="10"/>
        <v>1.8399922420480992</v>
      </c>
      <c r="E180" s="4">
        <f t="shared" si="11"/>
        <v>2.1904871854075272</v>
      </c>
      <c r="G180" s="4">
        <f t="shared" si="9"/>
        <v>1.0303573310846421</v>
      </c>
    </row>
    <row r="181" spans="1:7" x14ac:dyDescent="0.2">
      <c r="A181" s="4">
        <f>IF('True_Odds_Calculator_2-way'!A182="","",'True_Odds_Calculator_2-way'!A182)</f>
        <v>2.27</v>
      </c>
      <c r="B181" s="4">
        <f>IF('True_Odds_Calculator_2-way'!B182="","",'True_Odds_Calculator_2-way'!B182)</f>
        <v>1.67</v>
      </c>
      <c r="C181" s="4">
        <f t="shared" si="8"/>
        <v>3.9331029570814469E-2</v>
      </c>
      <c r="D181" s="4">
        <f t="shared" si="10"/>
        <v>2.3760694474913038</v>
      </c>
      <c r="E181" s="4">
        <f t="shared" si="11"/>
        <v>1.7267075087111983</v>
      </c>
      <c r="G181" s="4">
        <f t="shared" si="9"/>
        <v>1.0393310295708145</v>
      </c>
    </row>
    <row r="182" spans="1:7" x14ac:dyDescent="0.2">
      <c r="A182" s="4">
        <f>IF('True_Odds_Calculator_2-way'!A183="","",'True_Odds_Calculator_2-way'!A183)</f>
        <v>2.57</v>
      </c>
      <c r="B182" s="4">
        <f>IF('True_Odds_Calculator_2-way'!B183="","",'True_Odds_Calculator_2-way'!B183)</f>
        <v>1.56</v>
      </c>
      <c r="C182" s="4">
        <f t="shared" si="8"/>
        <v>3.0130699391399673E-2</v>
      </c>
      <c r="D182" s="4">
        <f t="shared" si="10"/>
        <v>2.6735129367831414</v>
      </c>
      <c r="E182" s="4">
        <f t="shared" si="11"/>
        <v>1.597545425565827</v>
      </c>
      <c r="G182" s="4">
        <f t="shared" si="9"/>
        <v>1.0301306993913997</v>
      </c>
    </row>
    <row r="183" spans="1:7" x14ac:dyDescent="0.2">
      <c r="A183" s="4">
        <f>IF('True_Odds_Calculator_2-way'!A184="","",'True_Odds_Calculator_2-way'!A184)</f>
        <v>2.2200000000000002</v>
      </c>
      <c r="B183" s="4">
        <f>IF('True_Odds_Calculator_2-way'!B184="","",'True_Odds_Calculator_2-way'!B184)</f>
        <v>1.69</v>
      </c>
      <c r="C183" s="4">
        <f t="shared" si="8"/>
        <v>4.2166426781811372E-2</v>
      </c>
      <c r="D183" s="4">
        <f t="shared" si="10"/>
        <v>2.3290086287168665</v>
      </c>
      <c r="E183" s="4">
        <f t="shared" si="11"/>
        <v>1.7524405623803074</v>
      </c>
      <c r="G183" s="4">
        <f t="shared" si="9"/>
        <v>1.0421664267818114</v>
      </c>
    </row>
    <row r="184" spans="1:7" x14ac:dyDescent="0.2">
      <c r="A184" s="4">
        <f>IF('True_Odds_Calculator_2-way'!A185="","",'True_Odds_Calculator_2-way'!A185)</f>
        <v>1.81</v>
      </c>
      <c r="B184" s="4">
        <f>IF('True_Odds_Calculator_2-way'!B185="","",'True_Odds_Calculator_2-way'!B185)</f>
        <v>2.06</v>
      </c>
      <c r="C184" s="4">
        <f t="shared" si="8"/>
        <v>3.7923081049187513E-2</v>
      </c>
      <c r="D184" s="4">
        <f t="shared" si="10"/>
        <v>1.8743276529432467</v>
      </c>
      <c r="E184" s="4">
        <f t="shared" si="11"/>
        <v>2.1437359857413907</v>
      </c>
      <c r="G184" s="4">
        <f t="shared" si="9"/>
        <v>1.0379230810491875</v>
      </c>
    </row>
    <row r="185" spans="1:7" x14ac:dyDescent="0.2">
      <c r="A185" s="4">
        <f>IF('True_Odds_Calculator_2-way'!A186="","",'True_Odds_Calculator_2-way'!A186)</f>
        <v>1.88</v>
      </c>
      <c r="B185" s="4">
        <f>IF('True_Odds_Calculator_2-way'!B186="","",'True_Odds_Calculator_2-way'!B186)</f>
        <v>2</v>
      </c>
      <c r="C185" s="4">
        <f t="shared" si="8"/>
        <v>3.1914893617021267E-2</v>
      </c>
      <c r="D185" s="4">
        <f t="shared" si="10"/>
        <v>1.9381443298969072</v>
      </c>
      <c r="E185" s="4">
        <f t="shared" si="11"/>
        <v>2.0659340659340657</v>
      </c>
      <c r="G185" s="4">
        <f t="shared" si="9"/>
        <v>1.0319148936170213</v>
      </c>
    </row>
    <row r="186" spans="1:7" x14ac:dyDescent="0.2">
      <c r="A186" s="4">
        <f>IF('True_Odds_Calculator_2-way'!A187="","",'True_Odds_Calculator_2-way'!A187)</f>
        <v>1.96</v>
      </c>
      <c r="B186" s="4">
        <f>IF('True_Odds_Calculator_2-way'!B187="","",'True_Odds_Calculator_2-way'!B187)</f>
        <v>1.94</v>
      </c>
      <c r="C186" s="4">
        <f t="shared" si="8"/>
        <v>2.5667999158426325E-2</v>
      </c>
      <c r="D186" s="4">
        <f t="shared" si="10"/>
        <v>2.0105752961082914</v>
      </c>
      <c r="E186" s="4">
        <f t="shared" si="11"/>
        <v>1.9895353704478862</v>
      </c>
      <c r="G186" s="4">
        <f t="shared" si="9"/>
        <v>1.0256679991584263</v>
      </c>
    </row>
    <row r="187" spans="1:7" x14ac:dyDescent="0.2">
      <c r="A187" s="4">
        <f>IF('True_Odds_Calculator_2-way'!A188="","",'True_Odds_Calculator_2-way'!A188)</f>
        <v>2.2000000000000002</v>
      </c>
      <c r="B187" s="4">
        <f>IF('True_Odds_Calculator_2-way'!B188="","",'True_Odds_Calculator_2-way'!B188)</f>
        <v>1.73</v>
      </c>
      <c r="C187" s="4">
        <f t="shared" si="8"/>
        <v>3.2580136626379375E-2</v>
      </c>
      <c r="D187" s="4">
        <f t="shared" si="10"/>
        <v>2.2817745803357314</v>
      </c>
      <c r="E187" s="4">
        <f t="shared" si="11"/>
        <v>1.7801683816651075</v>
      </c>
      <c r="G187" s="4">
        <f t="shared" si="9"/>
        <v>1.0325801366263794</v>
      </c>
    </row>
    <row r="188" spans="1:7" x14ac:dyDescent="0.2">
      <c r="A188" s="4">
        <f>IF('True_Odds_Calculator_2-way'!A189="","",'True_Odds_Calculator_2-way'!A189)</f>
        <v>2.37</v>
      </c>
      <c r="B188" s="4">
        <f>IF('True_Odds_Calculator_2-way'!B189="","",'True_Odds_Calculator_2-way'!B189)</f>
        <v>1.63</v>
      </c>
      <c r="C188" s="4">
        <f t="shared" si="8"/>
        <v>3.5437860785379582E-2</v>
      </c>
      <c r="D188" s="4">
        <f t="shared" si="10"/>
        <v>2.4738881239793793</v>
      </c>
      <c r="E188" s="4">
        <f t="shared" si="11"/>
        <v>1.6784775477395666</v>
      </c>
      <c r="G188" s="4">
        <f t="shared" si="9"/>
        <v>1.0354378607853796</v>
      </c>
    </row>
    <row r="189" spans="1:7" x14ac:dyDescent="0.2">
      <c r="A189" s="4">
        <f>IF('True_Odds_Calculator_2-way'!A190="","",'True_Odds_Calculator_2-way'!A190)</f>
        <v>1.98</v>
      </c>
      <c r="B189" s="4">
        <f>IF('True_Odds_Calculator_2-way'!B190="","",'True_Odds_Calculator_2-way'!B190)</f>
        <v>1.9</v>
      </c>
      <c r="C189" s="4">
        <f t="shared" si="8"/>
        <v>3.1366294524189264E-2</v>
      </c>
      <c r="D189" s="4">
        <f t="shared" si="10"/>
        <v>2.0434546442151005</v>
      </c>
      <c r="E189" s="4">
        <f t="shared" si="11"/>
        <v>1.9583550234252993</v>
      </c>
      <c r="G189" s="4">
        <f t="shared" si="9"/>
        <v>1.0313662945241893</v>
      </c>
    </row>
    <row r="190" spans="1:7" x14ac:dyDescent="0.2">
      <c r="A190" s="4">
        <f>IF('True_Odds_Calculator_2-way'!A191="","",'True_Odds_Calculator_2-way'!A191)</f>
        <v>1.96</v>
      </c>
      <c r="B190" s="4">
        <f>IF('True_Odds_Calculator_2-way'!B191="","",'True_Odds_Calculator_2-way'!B191)</f>
        <v>1.91</v>
      </c>
      <c r="C190" s="4">
        <f t="shared" si="8"/>
        <v>3.3764291056736839E-2</v>
      </c>
      <c r="D190" s="4">
        <f t="shared" si="10"/>
        <v>2.0270738574832143</v>
      </c>
      <c r="E190" s="4">
        <f t="shared" si="11"/>
        <v>1.9736398144242935</v>
      </c>
      <c r="G190" s="4">
        <f t="shared" si="9"/>
        <v>1.0337642910567368</v>
      </c>
    </row>
    <row r="191" spans="1:7" x14ac:dyDescent="0.2">
      <c r="A191" s="4">
        <f>IF('True_Odds_Calculator_2-way'!A192="","",'True_Odds_Calculator_2-way'!A192)</f>
        <v>1.85</v>
      </c>
      <c r="B191" s="4">
        <f>IF('True_Odds_Calculator_2-way'!B192="","",'True_Odds_Calculator_2-way'!B192)</f>
        <v>2.0299999999999998</v>
      </c>
      <c r="C191" s="4">
        <f t="shared" si="8"/>
        <v>3.315137797896428E-2</v>
      </c>
      <c r="D191" s="4">
        <f t="shared" si="10"/>
        <v>1.9085249650616189</v>
      </c>
      <c r="E191" s="4">
        <f t="shared" si="11"/>
        <v>2.1006852188505105</v>
      </c>
      <c r="G191" s="4">
        <f t="shared" si="9"/>
        <v>1.0331513779789643</v>
      </c>
    </row>
    <row r="192" spans="1:7" x14ac:dyDescent="0.2">
      <c r="A192" s="4">
        <f>IF('True_Odds_Calculator_2-way'!A193="","",'True_Odds_Calculator_2-way'!A193)</f>
        <v>1.68</v>
      </c>
      <c r="B192" s="4">
        <f>IF('True_Odds_Calculator_2-way'!B193="","",'True_Odds_Calculator_2-way'!B193)</f>
        <v>2.25</v>
      </c>
      <c r="C192" s="4">
        <f t="shared" si="8"/>
        <v>3.9682539682539542E-2</v>
      </c>
      <c r="D192" s="4">
        <f t="shared" si="10"/>
        <v>1.7379310344827583</v>
      </c>
      <c r="E192" s="4">
        <f t="shared" si="11"/>
        <v>2.3551401869158877</v>
      </c>
      <c r="G192" s="4">
        <f t="shared" si="9"/>
        <v>1.0396825396825395</v>
      </c>
    </row>
    <row r="193" spans="1:7" x14ac:dyDescent="0.2">
      <c r="A193" s="4">
        <f>IF('True_Odds_Calculator_2-way'!A194="","",'True_Odds_Calculator_2-way'!A194)</f>
        <v>2.1</v>
      </c>
      <c r="B193" s="4">
        <f>IF('True_Odds_Calculator_2-way'!B194="","",'True_Odds_Calculator_2-way'!B194)</f>
        <v>1.78</v>
      </c>
      <c r="C193" s="4">
        <f t="shared" si="8"/>
        <v>3.7988228999465079E-2</v>
      </c>
      <c r="D193" s="4">
        <f t="shared" si="10"/>
        <v>2.1872440023405506</v>
      </c>
      <c r="E193" s="4">
        <f t="shared" si="11"/>
        <v>1.8422868408082802</v>
      </c>
      <c r="G193" s="4">
        <f t="shared" si="9"/>
        <v>1.0379882289994651</v>
      </c>
    </row>
    <row r="194" spans="1:7" x14ac:dyDescent="0.2">
      <c r="A194" s="4">
        <f>IF('True_Odds_Calculator_2-way'!A195="","",'True_Odds_Calculator_2-way'!A195)</f>
        <v>1.93</v>
      </c>
      <c r="B194" s="4">
        <f>IF('True_Odds_Calculator_2-way'!B195="","",'True_Odds_Calculator_2-way'!B195)</f>
        <v>1.94</v>
      </c>
      <c r="C194" s="4">
        <f t="shared" ref="C194:C257" si="12">IF(A194="","",((1/A194)+(1/B194))-1)</f>
        <v>3.3598632551679941E-2</v>
      </c>
      <c r="D194" s="4">
        <f t="shared" si="10"/>
        <v>1.9946726333173512</v>
      </c>
      <c r="E194" s="4">
        <f t="shared" si="11"/>
        <v>2.0053558995233249</v>
      </c>
      <c r="G194" s="4">
        <f t="shared" ref="G194:G257" si="13">IF(A194="","",C194+1)</f>
        <v>1.0335986325516799</v>
      </c>
    </row>
    <row r="195" spans="1:7" x14ac:dyDescent="0.2">
      <c r="A195" s="4">
        <f>IF('True_Odds_Calculator_2-way'!A196="","",'True_Odds_Calculator_2-way'!A196)</f>
        <v>2.52</v>
      </c>
      <c r="B195" s="4">
        <f>IF('True_Odds_Calculator_2-way'!B196="","",'True_Odds_Calculator_2-way'!B196)</f>
        <v>1.56</v>
      </c>
      <c r="C195" s="4">
        <f t="shared" si="12"/>
        <v>3.7851037851037717E-2</v>
      </c>
      <c r="D195" s="4">
        <f t="shared" ref="D195:D258" si="14">IF(A195="","",(2*A195)/(2-($C195*A195)))</f>
        <v>2.646203554119547</v>
      </c>
      <c r="E195" s="4">
        <f t="shared" ref="E195:E258" si="15">IF(B195="","",(2*B195)/(2-($C195*B195)))</f>
        <v>1.6074582924435721</v>
      </c>
      <c r="G195" s="4">
        <f t="shared" si="13"/>
        <v>1.0378510378510377</v>
      </c>
    </row>
    <row r="196" spans="1:7" x14ac:dyDescent="0.2">
      <c r="A196" s="4">
        <f>IF('True_Odds_Calculator_2-way'!A197="","",'True_Odds_Calculator_2-way'!A197)</f>
        <v>1.87</v>
      </c>
      <c r="B196" s="4">
        <f>IF('True_Odds_Calculator_2-way'!B197="","",'True_Odds_Calculator_2-way'!B197)</f>
        <v>1.97</v>
      </c>
      <c r="C196" s="4">
        <f t="shared" si="12"/>
        <v>4.2373571486739481E-2</v>
      </c>
      <c r="D196" s="4">
        <f t="shared" si="14"/>
        <v>1.9471444805623825</v>
      </c>
      <c r="E196" s="4">
        <f t="shared" si="15"/>
        <v>2.0558051284913081</v>
      </c>
      <c r="G196" s="4">
        <f t="shared" si="13"/>
        <v>1.0423735714867395</v>
      </c>
    </row>
    <row r="197" spans="1:7" x14ac:dyDescent="0.2">
      <c r="A197" s="4">
        <f>IF('True_Odds_Calculator_2-way'!A198="","",'True_Odds_Calculator_2-way'!A198)</f>
        <v>1.75</v>
      </c>
      <c r="B197" s="4">
        <f>IF('True_Odds_Calculator_2-way'!B198="","",'True_Odds_Calculator_2-way'!B198)</f>
        <v>2.1</v>
      </c>
      <c r="C197" s="4">
        <f t="shared" si="12"/>
        <v>4.761904761904745E-2</v>
      </c>
      <c r="D197" s="4">
        <f t="shared" si="14"/>
        <v>1.8260869565217388</v>
      </c>
      <c r="E197" s="4">
        <f t="shared" si="15"/>
        <v>2.2105263157894735</v>
      </c>
      <c r="G197" s="4">
        <f t="shared" si="13"/>
        <v>1.0476190476190474</v>
      </c>
    </row>
    <row r="198" spans="1:7" x14ac:dyDescent="0.2">
      <c r="A198" s="4">
        <f>IF('True_Odds_Calculator_2-way'!A199="","",'True_Odds_Calculator_2-way'!A199)</f>
        <v>1.68</v>
      </c>
      <c r="B198" s="4">
        <f>IF('True_Odds_Calculator_2-way'!B199="","",'True_Odds_Calculator_2-way'!B199)</f>
        <v>2.2200000000000002</v>
      </c>
      <c r="C198" s="4">
        <f t="shared" si="12"/>
        <v>4.5688545688545634E-2</v>
      </c>
      <c r="D198" s="4">
        <f t="shared" si="14"/>
        <v>1.7470489038785832</v>
      </c>
      <c r="E198" s="4">
        <f t="shared" si="15"/>
        <v>2.3386004514672689</v>
      </c>
      <c r="G198" s="4">
        <f t="shared" si="13"/>
        <v>1.0456885456885456</v>
      </c>
    </row>
    <row r="199" spans="1:7" x14ac:dyDescent="0.2">
      <c r="A199" s="4">
        <f>IF('True_Odds_Calculator_2-way'!A200="","",'True_Odds_Calculator_2-way'!A200)</f>
        <v>1.68</v>
      </c>
      <c r="B199" s="4">
        <f>IF('True_Odds_Calculator_2-way'!B200="","",'True_Odds_Calculator_2-way'!B200)</f>
        <v>2.2200000000000002</v>
      </c>
      <c r="C199" s="4">
        <f t="shared" si="12"/>
        <v>4.5688545688545634E-2</v>
      </c>
      <c r="D199" s="4">
        <f t="shared" si="14"/>
        <v>1.7470489038785832</v>
      </c>
      <c r="E199" s="4">
        <f t="shared" si="15"/>
        <v>2.3386004514672689</v>
      </c>
      <c r="G199" s="4">
        <f t="shared" si="13"/>
        <v>1.0456885456885456</v>
      </c>
    </row>
    <row r="200" spans="1:7" x14ac:dyDescent="0.2">
      <c r="A200" s="4">
        <f>IF('True_Odds_Calculator_2-way'!A201="","",'True_Odds_Calculator_2-way'!A201)</f>
        <v>1.85</v>
      </c>
      <c r="B200" s="4">
        <f>IF('True_Odds_Calculator_2-way'!B201="","",'True_Odds_Calculator_2-way'!B201)</f>
        <v>2</v>
      </c>
      <c r="C200" s="4">
        <f t="shared" si="12"/>
        <v>4.0540540540540349E-2</v>
      </c>
      <c r="D200" s="4">
        <f t="shared" si="14"/>
        <v>1.9220779220779218</v>
      </c>
      <c r="E200" s="4">
        <f t="shared" si="15"/>
        <v>2.0845070422535206</v>
      </c>
      <c r="G200" s="4">
        <f t="shared" si="13"/>
        <v>1.0405405405405403</v>
      </c>
    </row>
    <row r="201" spans="1:7" x14ac:dyDescent="0.2">
      <c r="A201" s="4">
        <f>IF('True_Odds_Calculator_2-way'!A202="","",'True_Odds_Calculator_2-way'!A202)</f>
        <v>2.0099999999999998</v>
      </c>
      <c r="B201" s="4">
        <f>IF('True_Odds_Calculator_2-way'!B202="","",'True_Odds_Calculator_2-way'!B202)</f>
        <v>1.83</v>
      </c>
      <c r="C201" s="4">
        <f t="shared" si="12"/>
        <v>4.3960525242639381E-2</v>
      </c>
      <c r="D201" s="4">
        <f t="shared" si="14"/>
        <v>2.1029071263184975</v>
      </c>
      <c r="E201" s="4">
        <f t="shared" si="15"/>
        <v>1.9066946582691862</v>
      </c>
      <c r="G201" s="4">
        <f t="shared" si="13"/>
        <v>1.0439605252426394</v>
      </c>
    </row>
    <row r="202" spans="1:7" x14ac:dyDescent="0.2">
      <c r="A202" s="4">
        <f>IF('True_Odds_Calculator_2-way'!A203="","",'True_Odds_Calculator_2-way'!A203)</f>
        <v>2.5499999999999998</v>
      </c>
      <c r="B202" s="4">
        <f>IF('True_Odds_Calculator_2-way'!B203="","",'True_Odds_Calculator_2-way'!B203)</f>
        <v>1.55</v>
      </c>
      <c r="C202" s="4">
        <f t="shared" si="12"/>
        <v>3.7318153067678717E-2</v>
      </c>
      <c r="D202" s="4">
        <f t="shared" si="14"/>
        <v>2.6773920406435225</v>
      </c>
      <c r="E202" s="4">
        <f t="shared" si="15"/>
        <v>1.596163553760727</v>
      </c>
      <c r="G202" s="4">
        <f t="shared" si="13"/>
        <v>1.0373181530676787</v>
      </c>
    </row>
    <row r="203" spans="1:7" x14ac:dyDescent="0.2">
      <c r="A203" s="4">
        <f>IF('True_Odds_Calculator_2-way'!A204="","",'True_Odds_Calculator_2-way'!A204)</f>
        <v>2.29</v>
      </c>
      <c r="B203" s="4">
        <f>IF('True_Odds_Calculator_2-way'!B204="","",'True_Odds_Calculator_2-way'!B204)</f>
        <v>1.68</v>
      </c>
      <c r="C203" s="4">
        <f t="shared" si="12"/>
        <v>3.1919317945518833E-2</v>
      </c>
      <c r="D203" s="4">
        <f t="shared" si="14"/>
        <v>2.3768688990485605</v>
      </c>
      <c r="E203" s="4">
        <f t="shared" si="15"/>
        <v>1.7262855604415328</v>
      </c>
      <c r="G203" s="4">
        <f t="shared" si="13"/>
        <v>1.0319193179455188</v>
      </c>
    </row>
    <row r="204" spans="1:7" x14ac:dyDescent="0.2">
      <c r="A204" s="4">
        <f>IF('True_Odds_Calculator_2-way'!A205="","",'True_Odds_Calculator_2-way'!A205)</f>
        <v>2.2200000000000002</v>
      </c>
      <c r="B204" s="4">
        <f>IF('True_Odds_Calculator_2-way'!B205="","",'True_Odds_Calculator_2-way'!B205)</f>
        <v>1.71</v>
      </c>
      <c r="C204" s="4">
        <f t="shared" si="12"/>
        <v>3.5245772087877381E-2</v>
      </c>
      <c r="D204" s="4">
        <f t="shared" si="14"/>
        <v>2.3103888990323171</v>
      </c>
      <c r="E204" s="4">
        <f t="shared" si="15"/>
        <v>1.7631322279503969</v>
      </c>
      <c r="G204" s="4">
        <f t="shared" si="13"/>
        <v>1.0352457720878774</v>
      </c>
    </row>
    <row r="205" spans="1:7" x14ac:dyDescent="0.2">
      <c r="A205" s="4">
        <f>IF('True_Odds_Calculator_2-way'!A206="","",'True_Odds_Calculator_2-way'!A206)</f>
        <v>2.08</v>
      </c>
      <c r="B205" s="4">
        <f>IF('True_Odds_Calculator_2-way'!B206="","",'True_Odds_Calculator_2-way'!B206)</f>
        <v>1.81</v>
      </c>
      <c r="C205" s="4">
        <f t="shared" si="12"/>
        <v>3.3255418614534626E-2</v>
      </c>
      <c r="D205" s="4">
        <f t="shared" si="14"/>
        <v>2.1545152798443401</v>
      </c>
      <c r="E205" s="4">
        <f t="shared" si="15"/>
        <v>1.8661643699811639</v>
      </c>
      <c r="G205" s="4">
        <f t="shared" si="13"/>
        <v>1.0332554186145346</v>
      </c>
    </row>
    <row r="206" spans="1:7" x14ac:dyDescent="0.2">
      <c r="A206" s="4">
        <f>IF('True_Odds_Calculator_2-way'!A207="","",'True_Odds_Calculator_2-way'!A207)</f>
        <v>2.2999999999999998</v>
      </c>
      <c r="B206" s="4">
        <f>IF('True_Odds_Calculator_2-way'!B207="","",'True_Odds_Calculator_2-way'!B207)</f>
        <v>1.67</v>
      </c>
      <c r="C206" s="4">
        <f t="shared" si="12"/>
        <v>3.3585003905233002E-2</v>
      </c>
      <c r="D206" s="4">
        <f t="shared" si="14"/>
        <v>2.3924011211460603</v>
      </c>
      <c r="E206" s="4">
        <f t="shared" si="15"/>
        <v>1.7181838514873629</v>
      </c>
      <c r="G206" s="4">
        <f t="shared" si="13"/>
        <v>1.033585003905233</v>
      </c>
    </row>
    <row r="207" spans="1:7" x14ac:dyDescent="0.2">
      <c r="A207" s="4">
        <f>IF('True_Odds_Calculator_2-way'!A208="","",'True_Odds_Calculator_2-way'!A208)</f>
        <v>2.21</v>
      </c>
      <c r="B207" s="4">
        <f>IF('True_Odds_Calculator_2-way'!B208="","",'True_Odds_Calculator_2-way'!B208)</f>
        <v>1.72</v>
      </c>
      <c r="C207" s="4">
        <f t="shared" si="12"/>
        <v>3.3884036620014824E-2</v>
      </c>
      <c r="D207" s="4">
        <f t="shared" si="14"/>
        <v>2.2959652089876781</v>
      </c>
      <c r="E207" s="4">
        <f t="shared" si="15"/>
        <v>1.7716256524981358</v>
      </c>
      <c r="G207" s="4">
        <f t="shared" si="13"/>
        <v>1.0338840366200148</v>
      </c>
    </row>
    <row r="208" spans="1:7" x14ac:dyDescent="0.2">
      <c r="A208" s="4">
        <f>IF('True_Odds_Calculator_2-way'!A209="","",'True_Odds_Calculator_2-way'!A209)</f>
        <v>1.89</v>
      </c>
      <c r="B208" s="4">
        <f>IF('True_Odds_Calculator_2-way'!B209="","",'True_Odds_Calculator_2-way'!B209)</f>
        <v>2</v>
      </c>
      <c r="C208" s="4">
        <f t="shared" si="12"/>
        <v>2.9100529100529293E-2</v>
      </c>
      <c r="D208" s="4">
        <f t="shared" si="14"/>
        <v>1.9434447300771212</v>
      </c>
      <c r="E208" s="4">
        <f t="shared" si="15"/>
        <v>2.0599455040871937</v>
      </c>
      <c r="G208" s="4">
        <f t="shared" si="13"/>
        <v>1.0291005291005293</v>
      </c>
    </row>
    <row r="209" spans="1:7" x14ac:dyDescent="0.2">
      <c r="A209" s="4">
        <f>IF('True_Odds_Calculator_2-way'!A210="","",'True_Odds_Calculator_2-way'!A210)</f>
        <v>2.59</v>
      </c>
      <c r="B209" s="4">
        <f>IF('True_Odds_Calculator_2-way'!B210="","",'True_Odds_Calculator_2-way'!B210)</f>
        <v>1.54</v>
      </c>
      <c r="C209" s="4">
        <f t="shared" si="12"/>
        <v>3.5451035451035562E-2</v>
      </c>
      <c r="D209" s="4">
        <f t="shared" si="14"/>
        <v>2.7146260123868511</v>
      </c>
      <c r="E209" s="4">
        <f t="shared" si="15"/>
        <v>1.583217560433454</v>
      </c>
      <c r="G209" s="4">
        <f t="shared" si="13"/>
        <v>1.0354510354510356</v>
      </c>
    </row>
    <row r="210" spans="1:7" x14ac:dyDescent="0.2">
      <c r="A210" s="4">
        <f>IF('True_Odds_Calculator_2-way'!A211="","",'True_Odds_Calculator_2-way'!A211)</f>
        <v>1.9</v>
      </c>
      <c r="B210" s="4">
        <f>IF('True_Odds_Calculator_2-way'!B211="","",'True_Odds_Calculator_2-way'!B211)</f>
        <v>1.92</v>
      </c>
      <c r="C210" s="4">
        <f t="shared" si="12"/>
        <v>4.7149122807017552E-2</v>
      </c>
      <c r="D210" s="4">
        <f t="shared" si="14"/>
        <v>1.9890948745910577</v>
      </c>
      <c r="E210" s="4">
        <f t="shared" si="15"/>
        <v>2.0110253583241455</v>
      </c>
      <c r="G210" s="4">
        <f t="shared" si="13"/>
        <v>1.0471491228070176</v>
      </c>
    </row>
    <row r="211" spans="1:7" x14ac:dyDescent="0.2">
      <c r="A211" s="4">
        <f>IF('True_Odds_Calculator_2-way'!A212="","",'True_Odds_Calculator_2-way'!A212)</f>
        <v>1.73</v>
      </c>
      <c r="B211" s="4">
        <f>IF('True_Odds_Calculator_2-way'!B212="","",'True_Odds_Calculator_2-way'!B212)</f>
        <v>2.09</v>
      </c>
      <c r="C211" s="4">
        <f t="shared" si="12"/>
        <v>5.6503581602456165E-2</v>
      </c>
      <c r="D211" s="4">
        <f t="shared" si="14"/>
        <v>1.8188998163845365</v>
      </c>
      <c r="E211" s="4">
        <f t="shared" si="15"/>
        <v>2.2211505974137671</v>
      </c>
      <c r="G211" s="4">
        <f t="shared" si="13"/>
        <v>1.0565035816024562</v>
      </c>
    </row>
    <row r="212" spans="1:7" x14ac:dyDescent="0.2">
      <c r="A212" s="4">
        <f>IF('True_Odds_Calculator_2-way'!A213="","",'True_Odds_Calculator_2-way'!A213)</f>
        <v>1.93</v>
      </c>
      <c r="B212" s="4">
        <f>IF('True_Odds_Calculator_2-way'!B213="","",'True_Odds_Calculator_2-way'!B213)</f>
        <v>1.88</v>
      </c>
      <c r="C212" s="4">
        <f t="shared" si="12"/>
        <v>5.0049608642928067E-2</v>
      </c>
      <c r="D212" s="4">
        <f t="shared" si="14"/>
        <v>2.027945450480662</v>
      </c>
      <c r="E212" s="4">
        <f t="shared" si="15"/>
        <v>1.9728142670726401</v>
      </c>
      <c r="G212" s="4">
        <f t="shared" si="13"/>
        <v>1.0500496086429281</v>
      </c>
    </row>
    <row r="213" spans="1:7" x14ac:dyDescent="0.2">
      <c r="A213" s="4">
        <f>IF('True_Odds_Calculator_2-way'!A214="","",'True_Odds_Calculator_2-way'!A214)</f>
        <v>1.61</v>
      </c>
      <c r="B213" s="4">
        <f>IF('True_Odds_Calculator_2-way'!B214="","",'True_Odds_Calculator_2-way'!B214)</f>
        <v>2.35</v>
      </c>
      <c r="C213" s="4">
        <f t="shared" si="12"/>
        <v>4.664992731597728E-2</v>
      </c>
      <c r="D213" s="4">
        <f t="shared" si="14"/>
        <v>1.6728197192439485</v>
      </c>
      <c r="E213" s="4">
        <f t="shared" si="15"/>
        <v>2.4862822408411369</v>
      </c>
      <c r="G213" s="4">
        <f t="shared" si="13"/>
        <v>1.0466499273159773</v>
      </c>
    </row>
    <row r="214" spans="1:7" x14ac:dyDescent="0.2">
      <c r="A214" s="4">
        <f>IF('True_Odds_Calculator_2-way'!A215="","",'True_Odds_Calculator_2-way'!A215)</f>
        <v>1.97</v>
      </c>
      <c r="B214" s="4">
        <f>IF('True_Odds_Calculator_2-way'!B215="","",'True_Odds_Calculator_2-way'!B215)</f>
        <v>1.92</v>
      </c>
      <c r="C214" s="4">
        <f t="shared" si="12"/>
        <v>2.844754653130277E-2</v>
      </c>
      <c r="D214" s="4">
        <f t="shared" si="14"/>
        <v>2.0267924123888115</v>
      </c>
      <c r="E214" s="4">
        <f t="shared" si="15"/>
        <v>1.9739066903246005</v>
      </c>
      <c r="G214" s="4">
        <f t="shared" si="13"/>
        <v>1.0284475465313028</v>
      </c>
    </row>
    <row r="215" spans="1:7" x14ac:dyDescent="0.2">
      <c r="A215" s="4">
        <f>IF('True_Odds_Calculator_2-way'!A216="","",'True_Odds_Calculator_2-way'!A216)</f>
        <v>1.88</v>
      </c>
      <c r="B215" s="4">
        <f>IF('True_Odds_Calculator_2-way'!B216="","",'True_Odds_Calculator_2-way'!B216)</f>
        <v>1.96</v>
      </c>
      <c r="C215" s="4">
        <f t="shared" si="12"/>
        <v>4.2118975249674229E-2</v>
      </c>
      <c r="D215" s="4">
        <f t="shared" si="14"/>
        <v>1.9575010624734379</v>
      </c>
      <c r="E215" s="4">
        <f t="shared" si="15"/>
        <v>2.044385264092321</v>
      </c>
      <c r="G215" s="4">
        <f t="shared" si="13"/>
        <v>1.0421189752496742</v>
      </c>
    </row>
    <row r="216" spans="1:7" x14ac:dyDescent="0.2">
      <c r="A216" s="4">
        <f>IF('True_Odds_Calculator_2-way'!A217="","",'True_Odds_Calculator_2-way'!A217)</f>
        <v>2.54</v>
      </c>
      <c r="B216" s="4">
        <f>IF('True_Odds_Calculator_2-way'!B217="","",'True_Odds_Calculator_2-way'!B217)</f>
        <v>1.51</v>
      </c>
      <c r="C216" s="4">
        <f t="shared" si="12"/>
        <v>5.5952443030713894E-2</v>
      </c>
      <c r="D216" s="4">
        <f t="shared" si="14"/>
        <v>2.7342981393027737</v>
      </c>
      <c r="E216" s="4">
        <f t="shared" si="15"/>
        <v>1.5766021293213301</v>
      </c>
      <c r="G216" s="4">
        <f t="shared" si="13"/>
        <v>1.0559524430307139</v>
      </c>
    </row>
    <row r="217" spans="1:7" x14ac:dyDescent="0.2">
      <c r="A217" s="4">
        <f>IF('True_Odds_Calculator_2-way'!A218="","",'True_Odds_Calculator_2-way'!A218)</f>
        <v>2.11</v>
      </c>
      <c r="B217" s="4">
        <f>IF('True_Odds_Calculator_2-way'!B218="","",'True_Odds_Calculator_2-way'!B218)</f>
        <v>1.71</v>
      </c>
      <c r="C217" s="4">
        <f t="shared" si="12"/>
        <v>5.8728970926526403E-2</v>
      </c>
      <c r="D217" s="4">
        <f t="shared" si="14"/>
        <v>2.2493687852623045</v>
      </c>
      <c r="E217" s="4">
        <f t="shared" si="15"/>
        <v>1.8004041815323968</v>
      </c>
      <c r="G217" s="4">
        <f t="shared" si="13"/>
        <v>1.0587289709265264</v>
      </c>
    </row>
    <row r="218" spans="1:7" x14ac:dyDescent="0.2">
      <c r="A218" s="4">
        <f>IF('True_Odds_Calculator_2-way'!A219="","",'True_Odds_Calculator_2-way'!A219)</f>
        <v>2.2400000000000002</v>
      </c>
      <c r="B218" s="4">
        <f>IF('True_Odds_Calculator_2-way'!B219="","",'True_Odds_Calculator_2-way'!B219)</f>
        <v>1.64</v>
      </c>
      <c r="C218" s="4">
        <f t="shared" si="12"/>
        <v>5.6184668989546882E-2</v>
      </c>
      <c r="D218" s="4">
        <f t="shared" si="14"/>
        <v>2.3904216553878186</v>
      </c>
      <c r="E218" s="4">
        <f t="shared" si="15"/>
        <v>1.7192062897791085</v>
      </c>
      <c r="G218" s="4">
        <f t="shared" si="13"/>
        <v>1.0561846689895469</v>
      </c>
    </row>
    <row r="219" spans="1:7" x14ac:dyDescent="0.2">
      <c r="A219" s="4">
        <f>IF('True_Odds_Calculator_2-way'!A220="","",'True_Odds_Calculator_2-way'!A220)</f>
        <v>2.0099999999999998</v>
      </c>
      <c r="B219" s="4">
        <f>IF('True_Odds_Calculator_2-way'!B220="","",'True_Odds_Calculator_2-way'!B220)</f>
        <v>1.88</v>
      </c>
      <c r="C219" s="4">
        <f t="shared" si="12"/>
        <v>2.9427331427966497E-2</v>
      </c>
      <c r="D219" s="4">
        <f t="shared" si="14"/>
        <v>2.0712563034422273</v>
      </c>
      <c r="E219" s="4">
        <f t="shared" si="15"/>
        <v>1.9334834220221038</v>
      </c>
      <c r="G219" s="4">
        <f t="shared" si="13"/>
        <v>1.0294273314279665</v>
      </c>
    </row>
    <row r="220" spans="1:7" x14ac:dyDescent="0.2">
      <c r="A220" s="4">
        <f>IF('True_Odds_Calculator_2-way'!A221="","",'True_Odds_Calculator_2-way'!A221)</f>
        <v>1.93</v>
      </c>
      <c r="B220" s="4">
        <f>IF('True_Odds_Calculator_2-way'!B221="","",'True_Odds_Calculator_2-way'!B221)</f>
        <v>1.95</v>
      </c>
      <c r="C220" s="4">
        <f t="shared" si="12"/>
        <v>3.0955227846419575E-2</v>
      </c>
      <c r="D220" s="4">
        <f t="shared" si="14"/>
        <v>1.9894277785119598</v>
      </c>
      <c r="E220" s="4">
        <f t="shared" si="15"/>
        <v>2.0106851876586083</v>
      </c>
      <c r="G220" s="4">
        <f t="shared" si="13"/>
        <v>1.0309552278464196</v>
      </c>
    </row>
    <row r="221" spans="1:7" x14ac:dyDescent="0.2">
      <c r="A221" s="4">
        <f>IF('True_Odds_Calculator_2-way'!A222="","",'True_Odds_Calculator_2-way'!A222)</f>
        <v>2.08</v>
      </c>
      <c r="B221" s="4">
        <f>IF('True_Odds_Calculator_2-way'!B222="","",'True_Odds_Calculator_2-way'!B222)</f>
        <v>1.83</v>
      </c>
      <c r="C221" s="4">
        <f t="shared" si="12"/>
        <v>2.7217318200924545E-2</v>
      </c>
      <c r="D221" s="4">
        <f t="shared" si="14"/>
        <v>2.1405916094927453</v>
      </c>
      <c r="E221" s="4">
        <f t="shared" si="15"/>
        <v>1.8767379942806428</v>
      </c>
      <c r="G221" s="4">
        <f t="shared" si="13"/>
        <v>1.0272173182009245</v>
      </c>
    </row>
    <row r="222" spans="1:7" x14ac:dyDescent="0.2">
      <c r="A222" s="4">
        <f>IF('True_Odds_Calculator_2-way'!A223="","",'True_Odds_Calculator_2-way'!A223)</f>
        <v>2</v>
      </c>
      <c r="B222" s="4">
        <f>IF('True_Odds_Calculator_2-way'!B223="","",'True_Odds_Calculator_2-way'!B223)</f>
        <v>1.89</v>
      </c>
      <c r="C222" s="4">
        <f t="shared" si="12"/>
        <v>2.9100529100529293E-2</v>
      </c>
      <c r="D222" s="4">
        <f t="shared" si="14"/>
        <v>2.0599455040871937</v>
      </c>
      <c r="E222" s="4">
        <f t="shared" si="15"/>
        <v>1.9434447300771212</v>
      </c>
      <c r="G222" s="4">
        <f t="shared" si="13"/>
        <v>1.0291005291005293</v>
      </c>
    </row>
    <row r="223" spans="1:7" x14ac:dyDescent="0.2">
      <c r="A223" s="4">
        <f>IF('True_Odds_Calculator_2-way'!A224="","",'True_Odds_Calculator_2-way'!A224)</f>
        <v>1.78</v>
      </c>
      <c r="B223" s="4">
        <f>IF('True_Odds_Calculator_2-way'!B224="","",'True_Odds_Calculator_2-way'!B224)</f>
        <v>2.15</v>
      </c>
      <c r="C223" s="4">
        <f t="shared" si="12"/>
        <v>2.6914031878756184E-2</v>
      </c>
      <c r="D223" s="4">
        <f t="shared" si="14"/>
        <v>1.8236835835120324</v>
      </c>
      <c r="E223" s="4">
        <f t="shared" si="15"/>
        <v>2.2140584321666186</v>
      </c>
      <c r="G223" s="4">
        <f t="shared" si="13"/>
        <v>1.0269140318787562</v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3.71</v>
      </c>
      <c r="B2" s="4">
        <f>IF('True_Odds_Calculator_3-way'!B3="","",'True_Odds_Calculator_3-way'!B3)</f>
        <v>3.61</v>
      </c>
      <c r="C2" s="4">
        <f>IF('True_Odds_Calculator_3-way'!C3="","",'True_Odds_Calculator_3-way'!C3)</f>
        <v>2.0499999999999998</v>
      </c>
      <c r="D2" s="4">
        <f>IF(A2="","",((1/A2)+(1/B2)+(1/C2))-1)</f>
        <v>3.4354967273829251E-2</v>
      </c>
      <c r="E2" s="4">
        <f>IF(A2="","",(3*A2)/(3-($D2*A2)))</f>
        <v>3.8746155317075646</v>
      </c>
      <c r="F2" s="4">
        <f>IF(B2="","",(3*B2)/(3-($D2*B2)))</f>
        <v>3.7656747932577939</v>
      </c>
      <c r="G2" s="4">
        <f>IF(C2="","",(3*C2)/(3-($D2*C2)))</f>
        <v>2.099282534903165</v>
      </c>
      <c r="I2" s="4">
        <f>IF(A2="","",D2+1)</f>
        <v>1.0343549672738293</v>
      </c>
    </row>
    <row r="3" spans="1:9" x14ac:dyDescent="0.2">
      <c r="A3" s="4">
        <f>IF('True_Odds_Calculator_3-way'!A4="","",'True_Odds_Calculator_3-way'!A4)</f>
        <v>1.45</v>
      </c>
      <c r="B3" s="4">
        <f>IF('True_Odds_Calculator_3-way'!B4="","",'True_Odds_Calculator_3-way'!B4)</f>
        <v>5.05</v>
      </c>
      <c r="C3" s="4">
        <f>IF('True_Odds_Calculator_3-way'!C4="","",'True_Odds_Calculator_3-way'!C4)</f>
        <v>7.3</v>
      </c>
      <c r="D3" s="4">
        <f t="shared" ref="D3:D66" si="0">IF(A3="","",((1/A3)+(1/B3)+(1/C3))-1)</f>
        <v>2.4661275763854018E-2</v>
      </c>
      <c r="E3" s="4">
        <f t="shared" ref="E3:E66" si="1">IF(A3="","",(3*A3)/(3-($D3*A3)))</f>
        <v>1.4674919413324423</v>
      </c>
      <c r="F3" s="4">
        <f t="shared" ref="F3:F66" si="2">IF(B3="","",(3*B3)/(3-($D3*B3)))</f>
        <v>5.2687212005223927</v>
      </c>
      <c r="G3" s="4">
        <f t="shared" ref="G3:G66" si="3">IF(C3="","",(3*C3)/(3-($D3*C3)))</f>
        <v>7.7660326646246203</v>
      </c>
      <c r="I3" s="4">
        <f t="shared" ref="I3:I66" si="4">IF(A3="","",D3+1)</f>
        <v>1.024661275763854</v>
      </c>
    </row>
    <row r="4" spans="1:9" x14ac:dyDescent="0.2">
      <c r="A4" s="4">
        <f>IF('True_Odds_Calculator_3-way'!A5="","",'True_Odds_Calculator_3-way'!A5)</f>
        <v>3.55</v>
      </c>
      <c r="B4" s="4">
        <f>IF('True_Odds_Calculator_3-way'!B5="","",'True_Odds_Calculator_3-way'!B5)</f>
        <v>3.56</v>
      </c>
      <c r="C4" s="4">
        <f>IF('True_Odds_Calculator_3-way'!C5="","",'True_Odds_Calculator_3-way'!C5)</f>
        <v>2.14</v>
      </c>
      <c r="D4" s="4">
        <f t="shared" si="0"/>
        <v>2.9878736875733169E-2</v>
      </c>
      <c r="E4" s="4">
        <f t="shared" si="1"/>
        <v>3.6801160423674384</v>
      </c>
      <c r="F4" s="4">
        <f t="shared" si="2"/>
        <v>3.6908636341304981</v>
      </c>
      <c r="G4" s="4">
        <f t="shared" si="3"/>
        <v>2.1866041860705789</v>
      </c>
      <c r="I4" s="4">
        <f t="shared" si="4"/>
        <v>1.0298787368757332</v>
      </c>
    </row>
    <row r="5" spans="1:9" x14ac:dyDescent="0.2">
      <c r="A5" s="4">
        <f>IF('True_Odds_Calculator_3-way'!A6="","",'True_Odds_Calculator_3-way'!A6)</f>
        <v>4.16</v>
      </c>
      <c r="B5" s="4">
        <f>IF('True_Odds_Calculator_3-way'!B6="","",'True_Odds_Calculator_3-way'!B6)</f>
        <v>3.6</v>
      </c>
      <c r="C5" s="4">
        <f>IF('True_Odds_Calculator_3-way'!C6="","",'True_Odds_Calculator_3-way'!C6)</f>
        <v>1.95</v>
      </c>
      <c r="D5" s="4">
        <f t="shared" si="0"/>
        <v>3.0982905982905873E-2</v>
      </c>
      <c r="E5" s="4">
        <f t="shared" si="1"/>
        <v>4.3467492260061915</v>
      </c>
      <c r="F5" s="4">
        <f t="shared" si="2"/>
        <v>3.7390146471371501</v>
      </c>
      <c r="G5" s="4">
        <f t="shared" si="3"/>
        <v>1.9900779588944009</v>
      </c>
      <c r="I5" s="4">
        <f t="shared" si="4"/>
        <v>1.0309829059829059</v>
      </c>
    </row>
    <row r="6" spans="1:9" x14ac:dyDescent="0.2">
      <c r="A6" s="4">
        <f>IF('True_Odds_Calculator_3-way'!A7="","",'True_Odds_Calculator_3-way'!A7)</f>
        <v>1.54</v>
      </c>
      <c r="B6" s="4">
        <f>IF('True_Odds_Calculator_3-way'!B7="","",'True_Odds_Calculator_3-way'!B7)</f>
        <v>4.6399999999999997</v>
      </c>
      <c r="C6" s="4">
        <f>IF('True_Odds_Calculator_3-way'!C7="","",'True_Odds_Calculator_3-way'!C7)</f>
        <v>6.15</v>
      </c>
      <c r="D6" s="4">
        <f t="shared" si="0"/>
        <v>2.7469516746220002E-2</v>
      </c>
      <c r="E6" s="4">
        <f t="shared" si="1"/>
        <v>1.562026159929214</v>
      </c>
      <c r="F6" s="4">
        <f t="shared" si="2"/>
        <v>4.845883089807189</v>
      </c>
      <c r="G6" s="4">
        <f t="shared" si="3"/>
        <v>6.5169879444221479</v>
      </c>
      <c r="I6" s="4">
        <f t="shared" si="4"/>
        <v>1.02746951674622</v>
      </c>
    </row>
    <row r="7" spans="1:9" x14ac:dyDescent="0.2">
      <c r="A7" s="4">
        <f>IF('True_Odds_Calculator_3-way'!A8="","",'True_Odds_Calculator_3-way'!A8)</f>
        <v>3.3</v>
      </c>
      <c r="B7" s="4">
        <f>IF('True_Odds_Calculator_3-way'!B8="","",'True_Odds_Calculator_3-way'!B8)</f>
        <v>3.57</v>
      </c>
      <c r="C7" s="4">
        <f>IF('True_Odds_Calculator_3-way'!C8="","",'True_Odds_Calculator_3-way'!C8)</f>
        <v>2.25</v>
      </c>
      <c r="D7" s="4">
        <f t="shared" si="0"/>
        <v>2.7586792292674689E-2</v>
      </c>
      <c r="E7" s="4">
        <f t="shared" si="1"/>
        <v>3.4032739528165621</v>
      </c>
      <c r="F7" s="4">
        <f t="shared" si="2"/>
        <v>3.6911749347258485</v>
      </c>
      <c r="G7" s="4">
        <f t="shared" si="3"/>
        <v>2.2975362413053371</v>
      </c>
      <c r="I7" s="4">
        <f t="shared" si="4"/>
        <v>1.0275867922926747</v>
      </c>
    </row>
    <row r="8" spans="1:9" x14ac:dyDescent="0.2">
      <c r="A8" s="4">
        <f>IF('True_Odds_Calculator_3-way'!A9="","",'True_Odds_Calculator_3-way'!A9)</f>
        <v>2.0699999999999998</v>
      </c>
      <c r="B8" s="4">
        <f>IF('True_Odds_Calculator_3-way'!B9="","",'True_Odds_Calculator_3-way'!B9)</f>
        <v>3.42</v>
      </c>
      <c r="C8" s="4">
        <f>IF('True_Odds_Calculator_3-way'!C9="","",'True_Odds_Calculator_3-way'!C9)</f>
        <v>3.95</v>
      </c>
      <c r="D8" s="4">
        <f t="shared" si="0"/>
        <v>2.865400522035233E-2</v>
      </c>
      <c r="E8" s="4">
        <f t="shared" si="1"/>
        <v>2.1117520055641519</v>
      </c>
      <c r="F8" s="4">
        <f t="shared" si="2"/>
        <v>3.5354887406266711</v>
      </c>
      <c r="G8" s="4">
        <f t="shared" si="3"/>
        <v>4.1048675119012499</v>
      </c>
      <c r="I8" s="4">
        <f t="shared" si="4"/>
        <v>1.0286540052203523</v>
      </c>
    </row>
    <row r="9" spans="1:9" x14ac:dyDescent="0.2">
      <c r="A9" s="4">
        <f>IF('True_Odds_Calculator_3-way'!A10="","",'True_Odds_Calculator_3-way'!A10)</f>
        <v>2.5499999999999998</v>
      </c>
      <c r="B9" s="4">
        <f>IF('True_Odds_Calculator_3-way'!B10="","",'True_Odds_Calculator_3-way'!B10)</f>
        <v>3.41</v>
      </c>
      <c r="C9" s="4">
        <f>IF('True_Odds_Calculator_3-way'!C10="","",'True_Odds_Calculator_3-way'!C10)</f>
        <v>2.64</v>
      </c>
      <c r="D9" s="4">
        <f t="shared" si="0"/>
        <v>6.419987349778622E-2</v>
      </c>
      <c r="E9" s="4">
        <f t="shared" si="1"/>
        <v>2.6971851009382992</v>
      </c>
      <c r="F9" s="4">
        <f t="shared" si="2"/>
        <v>3.6784291606444106</v>
      </c>
      <c r="G9" s="4">
        <f t="shared" si="3"/>
        <v>2.7980800171618578</v>
      </c>
      <c r="I9" s="4">
        <f t="shared" si="4"/>
        <v>1.0641998734977862</v>
      </c>
    </row>
    <row r="10" spans="1:9" x14ac:dyDescent="0.2">
      <c r="A10" s="4">
        <f>IF('True_Odds_Calculator_3-way'!A11="","",'True_Odds_Calculator_3-way'!A11)</f>
        <v>1.46</v>
      </c>
      <c r="B10" s="4">
        <f>IF('True_Odds_Calculator_3-way'!B11="","",'True_Odds_Calculator_3-way'!B11)</f>
        <v>4.41</v>
      </c>
      <c r="C10" s="4">
        <f>IF('True_Odds_Calculator_3-way'!C11="","",'True_Odds_Calculator_3-way'!C11)</f>
        <v>8.9499999999999993</v>
      </c>
      <c r="D10" s="4">
        <f t="shared" si="0"/>
        <v>2.3420720039246445E-2</v>
      </c>
      <c r="E10" s="4">
        <f t="shared" si="1"/>
        <v>1.4768330669858678</v>
      </c>
      <c r="F10" s="4">
        <f t="shared" si="2"/>
        <v>4.5672431407370455</v>
      </c>
      <c r="G10" s="4">
        <f t="shared" si="3"/>
        <v>9.6223296339731803</v>
      </c>
      <c r="I10" s="4">
        <f t="shared" si="4"/>
        <v>1.0234207200392464</v>
      </c>
    </row>
    <row r="11" spans="1:9" x14ac:dyDescent="0.2">
      <c r="A11" s="4">
        <f>IF('True_Odds_Calculator_3-way'!A12="","",'True_Odds_Calculator_3-way'!A12)</f>
        <v>2.35</v>
      </c>
      <c r="B11" s="4">
        <f>IF('True_Odds_Calculator_3-way'!B12="","",'True_Odds_Calculator_3-way'!B12)</f>
        <v>3.06</v>
      </c>
      <c r="C11" s="4">
        <f>IF('True_Odds_Calculator_3-way'!C12="","",'True_Odds_Calculator_3-way'!C12)</f>
        <v>3.63</v>
      </c>
      <c r="D11" s="4">
        <f t="shared" si="0"/>
        <v>2.7811394178443916E-2</v>
      </c>
      <c r="E11" s="4">
        <f t="shared" si="1"/>
        <v>2.4023363191515408</v>
      </c>
      <c r="F11" s="4">
        <f t="shared" si="2"/>
        <v>3.1493392660441986</v>
      </c>
      <c r="G11" s="4">
        <f t="shared" si="3"/>
        <v>3.7564099058714842</v>
      </c>
      <c r="I11" s="4">
        <f t="shared" si="4"/>
        <v>1.0278113941784439</v>
      </c>
    </row>
    <row r="12" spans="1:9" x14ac:dyDescent="0.2">
      <c r="A12" s="4">
        <f>IF('True_Odds_Calculator_3-way'!A13="","",'True_Odds_Calculator_3-way'!A13)</f>
        <v>2.0099999999999998</v>
      </c>
      <c r="B12" s="4">
        <f>IF('True_Odds_Calculator_3-way'!B13="","",'True_Odds_Calculator_3-way'!B13)</f>
        <v>3.45</v>
      </c>
      <c r="C12" s="4">
        <f>IF('True_Odds_Calculator_3-way'!C13="","",'True_Odds_Calculator_3-way'!C13)</f>
        <v>4.16</v>
      </c>
      <c r="D12" s="4">
        <f t="shared" si="0"/>
        <v>2.7752125659328941E-2</v>
      </c>
      <c r="E12" s="4">
        <f t="shared" si="1"/>
        <v>2.0480818792003488</v>
      </c>
      <c r="F12" s="4">
        <f t="shared" si="2"/>
        <v>3.5637364510781087</v>
      </c>
      <c r="G12" s="4">
        <f t="shared" si="3"/>
        <v>4.3264963315355969</v>
      </c>
      <c r="I12" s="4">
        <f t="shared" si="4"/>
        <v>1.0277521256593289</v>
      </c>
    </row>
    <row r="13" spans="1:9" x14ac:dyDescent="0.2">
      <c r="A13" s="4">
        <f>IF('True_Odds_Calculator_3-way'!A14="","",'True_Odds_Calculator_3-way'!A14)</f>
        <v>4.62</v>
      </c>
      <c r="B13" s="4">
        <f>IF('True_Odds_Calculator_3-way'!B14="","",'True_Odds_Calculator_3-way'!B14)</f>
        <v>3.84</v>
      </c>
      <c r="C13" s="4">
        <f>IF('True_Odds_Calculator_3-way'!C14="","",'True_Odds_Calculator_3-way'!C14)</f>
        <v>1.75</v>
      </c>
      <c r="D13" s="4">
        <f t="shared" si="0"/>
        <v>4.8295454545454586E-2</v>
      </c>
      <c r="E13" s="4">
        <f t="shared" si="1"/>
        <v>4.9912221471978393</v>
      </c>
      <c r="F13" s="4">
        <f t="shared" si="2"/>
        <v>4.0930232558139537</v>
      </c>
      <c r="G13" s="4">
        <f t="shared" si="3"/>
        <v>1.8007308160779536</v>
      </c>
      <c r="I13" s="4">
        <f t="shared" si="4"/>
        <v>1.0482954545454546</v>
      </c>
    </row>
    <row r="14" spans="1:9" x14ac:dyDescent="0.2">
      <c r="A14" s="4">
        <f>IF('True_Odds_Calculator_3-way'!A15="","",'True_Odds_Calculator_3-way'!A15)</f>
        <v>1.78</v>
      </c>
      <c r="B14" s="4">
        <f>IF('True_Odds_Calculator_3-way'!B15="","",'True_Odds_Calculator_3-way'!B15)</f>
        <v>3.99</v>
      </c>
      <c r="C14" s="4">
        <f>IF('True_Odds_Calculator_3-way'!C15="","",'True_Odds_Calculator_3-way'!C15)</f>
        <v>4.26</v>
      </c>
      <c r="D14" s="4">
        <f t="shared" si="0"/>
        <v>4.7166103262587633E-2</v>
      </c>
      <c r="E14" s="4">
        <f t="shared" si="1"/>
        <v>1.8312478770375296</v>
      </c>
      <c r="F14" s="4">
        <f t="shared" si="2"/>
        <v>4.2570485614152789</v>
      </c>
      <c r="G14" s="4">
        <f t="shared" si="3"/>
        <v>4.5657982978707992</v>
      </c>
      <c r="I14" s="4">
        <f t="shared" si="4"/>
        <v>1.0471661032625876</v>
      </c>
    </row>
    <row r="15" spans="1:9" x14ac:dyDescent="0.2">
      <c r="A15" s="4">
        <f>IF('True_Odds_Calculator_3-way'!A16="","",'True_Odds_Calculator_3-way'!A16)</f>
        <v>2.96</v>
      </c>
      <c r="B15" s="4">
        <f>IF('True_Odds_Calculator_3-way'!B16="","",'True_Odds_Calculator_3-way'!B16)</f>
        <v>3.52</v>
      </c>
      <c r="C15" s="4">
        <f>IF('True_Odds_Calculator_3-way'!C16="","",'True_Odds_Calculator_3-way'!C16)</f>
        <v>2.37</v>
      </c>
      <c r="D15" s="4">
        <f t="shared" si="0"/>
        <v>4.3869675198789038E-2</v>
      </c>
      <c r="E15" s="4">
        <f t="shared" si="1"/>
        <v>3.0939195212276154</v>
      </c>
      <c r="F15" s="4">
        <f t="shared" si="2"/>
        <v>3.7110201307424235</v>
      </c>
      <c r="G15" s="4">
        <f t="shared" si="3"/>
        <v>2.4550860228623663</v>
      </c>
      <c r="I15" s="4">
        <f t="shared" si="4"/>
        <v>1.043869675198789</v>
      </c>
    </row>
    <row r="16" spans="1:9" x14ac:dyDescent="0.2">
      <c r="A16" s="4">
        <f>IF('True_Odds_Calculator_3-way'!A17="","",'True_Odds_Calculator_3-way'!A17)</f>
        <v>5.84</v>
      </c>
      <c r="B16" s="4">
        <f>IF('True_Odds_Calculator_3-way'!B17="","",'True_Odds_Calculator_3-way'!B17)</f>
        <v>4.58</v>
      </c>
      <c r="C16" s="4">
        <f>IF('True_Odds_Calculator_3-way'!C17="","",'True_Odds_Calculator_3-way'!C17)</f>
        <v>1.51</v>
      </c>
      <c r="D16" s="4">
        <f t="shared" si="0"/>
        <v>5.1825143695179765E-2</v>
      </c>
      <c r="E16" s="4">
        <f t="shared" si="1"/>
        <v>6.4952851550572452</v>
      </c>
      <c r="F16" s="4">
        <f t="shared" si="2"/>
        <v>4.973502089641638</v>
      </c>
      <c r="G16" s="4">
        <f t="shared" si="3"/>
        <v>1.5504438269759135</v>
      </c>
      <c r="I16" s="4">
        <f t="shared" si="4"/>
        <v>1.0518251436951798</v>
      </c>
    </row>
    <row r="17" spans="1:9" x14ac:dyDescent="0.2">
      <c r="A17" s="4">
        <f>IF('True_Odds_Calculator_3-way'!A18="","",'True_Odds_Calculator_3-way'!A18)</f>
        <v>12.76</v>
      </c>
      <c r="B17" s="4">
        <f>IF('True_Odds_Calculator_3-way'!B18="","",'True_Odds_Calculator_3-way'!B18)</f>
        <v>7.4</v>
      </c>
      <c r="C17" s="4">
        <f>IF('True_Odds_Calculator_3-way'!C18="","",'True_Odds_Calculator_3-way'!C18)</f>
        <v>1.22</v>
      </c>
      <c r="D17" s="4">
        <f t="shared" si="0"/>
        <v>3.3177172238789021E-2</v>
      </c>
      <c r="E17" s="4">
        <f t="shared" si="1"/>
        <v>14.856446199136109</v>
      </c>
      <c r="F17" s="4">
        <f t="shared" si="2"/>
        <v>8.0595713400846289</v>
      </c>
      <c r="G17" s="4">
        <f t="shared" si="3"/>
        <v>1.2366854215965872</v>
      </c>
      <c r="I17" s="4">
        <f t="shared" si="4"/>
        <v>1.033177172238789</v>
      </c>
    </row>
    <row r="18" spans="1:9" x14ac:dyDescent="0.2">
      <c r="A18" s="4">
        <f>IF('True_Odds_Calculator_3-way'!A19="","",'True_Odds_Calculator_3-way'!A19)</f>
        <v>2.27</v>
      </c>
      <c r="B18" s="4">
        <f>IF('True_Odds_Calculator_3-way'!B19="","",'True_Odds_Calculator_3-way'!B19)</f>
        <v>3.49</v>
      </c>
      <c r="C18" s="4">
        <f>IF('True_Odds_Calculator_3-way'!C19="","",'True_Odds_Calculator_3-way'!C19)</f>
        <v>3.38</v>
      </c>
      <c r="D18" s="4">
        <f t="shared" si="0"/>
        <v>2.2919573816312155E-2</v>
      </c>
      <c r="E18" s="4">
        <f t="shared" si="1"/>
        <v>2.3100622018069714</v>
      </c>
      <c r="F18" s="4">
        <f t="shared" si="2"/>
        <v>3.5856033148256872</v>
      </c>
      <c r="G18" s="4">
        <f t="shared" si="3"/>
        <v>3.4695943631745689</v>
      </c>
      <c r="I18" s="4">
        <f t="shared" si="4"/>
        <v>1.0229195738163122</v>
      </c>
    </row>
    <row r="19" spans="1:9" x14ac:dyDescent="0.2">
      <c r="A19" s="4">
        <f>IF('True_Odds_Calculator_3-way'!A20="","",'True_Odds_Calculator_3-way'!A20)</f>
        <v>2.1800000000000002</v>
      </c>
      <c r="B19" s="4">
        <f>IF('True_Odds_Calculator_3-way'!B20="","",'True_Odds_Calculator_3-way'!B20)</f>
        <v>3.43</v>
      </c>
      <c r="C19" s="4">
        <f>IF('True_Odds_Calculator_3-way'!C20="","",'True_Odds_Calculator_3-way'!C20)</f>
        <v>3.67</v>
      </c>
      <c r="D19" s="4">
        <f t="shared" si="0"/>
        <v>2.2740349867345966E-2</v>
      </c>
      <c r="E19" s="4">
        <f t="shared" si="1"/>
        <v>2.2166290282636165</v>
      </c>
      <c r="F19" s="4">
        <f t="shared" si="2"/>
        <v>3.5215598518899895</v>
      </c>
      <c r="G19" s="4">
        <f t="shared" si="3"/>
        <v>3.7750173123287167</v>
      </c>
      <c r="I19" s="4">
        <f t="shared" si="4"/>
        <v>1.022740349867346</v>
      </c>
    </row>
    <row r="20" spans="1:9" x14ac:dyDescent="0.2">
      <c r="A20" s="4">
        <f>IF('True_Odds_Calculator_3-way'!A21="","",'True_Odds_Calculator_3-way'!A21)</f>
        <v>3.06</v>
      </c>
      <c r="B20" s="4">
        <f>IF('True_Odds_Calculator_3-way'!B21="","",'True_Odds_Calculator_3-way'!B21)</f>
        <v>3.38</v>
      </c>
      <c r="C20" s="4">
        <f>IF('True_Odds_Calculator_3-way'!C21="","",'True_Odds_Calculator_3-way'!C21)</f>
        <v>2.5099999999999998</v>
      </c>
      <c r="D20" s="4">
        <f t="shared" si="0"/>
        <v>2.1061748288587534E-2</v>
      </c>
      <c r="E20" s="4">
        <f t="shared" si="1"/>
        <v>3.1271811809435581</v>
      </c>
      <c r="F20" s="4">
        <f t="shared" si="2"/>
        <v>3.4621554594197437</v>
      </c>
      <c r="G20" s="4">
        <f t="shared" si="3"/>
        <v>2.5550237671032532</v>
      </c>
      <c r="I20" s="4">
        <f t="shared" si="4"/>
        <v>1.0210617482885875</v>
      </c>
    </row>
    <row r="21" spans="1:9" x14ac:dyDescent="0.2">
      <c r="A21" s="4">
        <f>IF('True_Odds_Calculator_3-way'!A22="","",'True_Odds_Calculator_3-way'!A22)</f>
        <v>1.69</v>
      </c>
      <c r="B21" s="4">
        <f>IF('True_Odds_Calculator_3-way'!B22="","",'True_Odds_Calculator_3-way'!B22)</f>
        <v>4.3600000000000003</v>
      </c>
      <c r="C21" s="4">
        <f>IF('True_Odds_Calculator_3-way'!C22="","",'True_Odds_Calculator_3-way'!C22)</f>
        <v>4.93</v>
      </c>
      <c r="D21" s="4">
        <f t="shared" si="0"/>
        <v>2.3913531088790574E-2</v>
      </c>
      <c r="E21" s="4">
        <f t="shared" si="1"/>
        <v>1.7130773605111895</v>
      </c>
      <c r="F21" s="4">
        <f t="shared" si="2"/>
        <v>4.5169847882892826</v>
      </c>
      <c r="G21" s="4">
        <f t="shared" si="3"/>
        <v>5.1316636178295179</v>
      </c>
      <c r="I21" s="4">
        <f t="shared" si="4"/>
        <v>1.0239135310887906</v>
      </c>
    </row>
    <row r="22" spans="1:9" x14ac:dyDescent="0.2">
      <c r="A22" s="4">
        <f>IF('True_Odds_Calculator_3-way'!A23="","",'True_Odds_Calculator_3-way'!A23)</f>
        <v>1.43</v>
      </c>
      <c r="B22" s="4">
        <f>IF('True_Odds_Calculator_3-way'!B23="","",'True_Odds_Calculator_3-way'!B23)</f>
        <v>5.16</v>
      </c>
      <c r="C22" s="4">
        <f>IF('True_Odds_Calculator_3-way'!C23="","",'True_Odds_Calculator_3-way'!C23)</f>
        <v>7.5</v>
      </c>
      <c r="D22" s="4">
        <f t="shared" si="0"/>
        <v>2.6432482246435907E-2</v>
      </c>
      <c r="E22" s="4">
        <f t="shared" si="1"/>
        <v>1.4482471658414546</v>
      </c>
      <c r="F22" s="4">
        <f t="shared" si="2"/>
        <v>5.4057670893000189</v>
      </c>
      <c r="G22" s="4">
        <f t="shared" si="3"/>
        <v>8.030676805200839</v>
      </c>
      <c r="I22" s="4">
        <f t="shared" si="4"/>
        <v>1.0264324822464359</v>
      </c>
    </row>
    <row r="23" spans="1:9" x14ac:dyDescent="0.2">
      <c r="A23" s="4">
        <f>IF('True_Odds_Calculator_3-way'!A24="","",'True_Odds_Calculator_3-way'!A24)</f>
        <v>1.82</v>
      </c>
      <c r="B23" s="4">
        <f>IF('True_Odds_Calculator_3-way'!B24="","",'True_Odds_Calculator_3-way'!B24)</f>
        <v>3.67</v>
      </c>
      <c r="C23" s="4">
        <f>IF('True_Odds_Calculator_3-way'!C24="","",'True_Odds_Calculator_3-way'!C24)</f>
        <v>4.8099999999999996</v>
      </c>
      <c r="D23" s="4">
        <f t="shared" si="0"/>
        <v>2.9830321383454983E-2</v>
      </c>
      <c r="E23" s="4">
        <f t="shared" si="1"/>
        <v>1.8535436944903199</v>
      </c>
      <c r="F23" s="4">
        <f t="shared" si="2"/>
        <v>3.8089996393486083</v>
      </c>
      <c r="G23" s="4">
        <f t="shared" si="3"/>
        <v>5.0516080502671574</v>
      </c>
      <c r="I23" s="4">
        <f t="shared" si="4"/>
        <v>1.029830321383455</v>
      </c>
    </row>
    <row r="24" spans="1:9" x14ac:dyDescent="0.2">
      <c r="A24" s="4">
        <f>IF('True_Odds_Calculator_3-way'!A25="","",'True_Odds_Calculator_3-way'!A25)</f>
        <v>2.76</v>
      </c>
      <c r="B24" s="4">
        <f>IF('True_Odds_Calculator_3-way'!B25="","",'True_Odds_Calculator_3-way'!B25)</f>
        <v>3.21</v>
      </c>
      <c r="C24" s="4">
        <f>IF('True_Odds_Calculator_3-way'!C25="","",'True_Odds_Calculator_3-way'!C25)</f>
        <v>2.83</v>
      </c>
      <c r="D24" s="4">
        <f t="shared" si="0"/>
        <v>2.7202210789853076E-2</v>
      </c>
      <c r="E24" s="4">
        <f t="shared" si="1"/>
        <v>2.8308448184681061</v>
      </c>
      <c r="F24" s="4">
        <f t="shared" si="2"/>
        <v>3.3062324090757569</v>
      </c>
      <c r="G24" s="4">
        <f t="shared" si="3"/>
        <v>2.9045324883784729</v>
      </c>
      <c r="I24" s="4">
        <f t="shared" si="4"/>
        <v>1.0272022107898531</v>
      </c>
    </row>
    <row r="25" spans="1:9" x14ac:dyDescent="0.2">
      <c r="A25" s="4">
        <f>IF('True_Odds_Calculator_3-way'!A26="","",'True_Odds_Calculator_3-way'!A26)</f>
        <v>1.87</v>
      </c>
      <c r="B25" s="4">
        <f>IF('True_Odds_Calculator_3-way'!B26="","",'True_Odds_Calculator_3-way'!B26)</f>
        <v>3.69</v>
      </c>
      <c r="C25" s="4">
        <f>IF('True_Odds_Calculator_3-way'!C26="","",'True_Odds_Calculator_3-way'!C26)</f>
        <v>4.49</v>
      </c>
      <c r="D25" s="4">
        <f t="shared" si="0"/>
        <v>2.847921753636018E-2</v>
      </c>
      <c r="E25" s="4">
        <f t="shared" si="1"/>
        <v>1.9037962783417874</v>
      </c>
      <c r="F25" s="4">
        <f t="shared" si="2"/>
        <v>3.8239508474815445</v>
      </c>
      <c r="G25" s="4">
        <f t="shared" si="3"/>
        <v>4.6899018883674968</v>
      </c>
      <c r="I25" s="4">
        <f t="shared" si="4"/>
        <v>1.0284792175363602</v>
      </c>
    </row>
    <row r="26" spans="1:9" x14ac:dyDescent="0.2">
      <c r="A26" s="4">
        <f>IF('True_Odds_Calculator_3-way'!A27="","",'True_Odds_Calculator_3-way'!A27)</f>
        <v>3.04</v>
      </c>
      <c r="B26" s="4">
        <f>IF('True_Odds_Calculator_3-way'!B27="","",'True_Odds_Calculator_3-way'!B27)</f>
        <v>3.67</v>
      </c>
      <c r="C26" s="4">
        <f>IF('True_Odds_Calculator_3-way'!C27="","",'True_Odds_Calculator_3-way'!C27)</f>
        <v>2.34</v>
      </c>
      <c r="D26" s="4">
        <f t="shared" si="0"/>
        <v>2.8777359804177616E-2</v>
      </c>
      <c r="E26" s="4">
        <f t="shared" si="1"/>
        <v>3.1313123817772772</v>
      </c>
      <c r="F26" s="4">
        <f t="shared" si="2"/>
        <v>3.8039141481352257</v>
      </c>
      <c r="G26" s="4">
        <f t="shared" si="3"/>
        <v>2.3937304899961833</v>
      </c>
      <c r="I26" s="4">
        <f t="shared" si="4"/>
        <v>1.0287773598041776</v>
      </c>
    </row>
    <row r="27" spans="1:9" x14ac:dyDescent="0.2">
      <c r="A27" s="4">
        <f>IF('True_Odds_Calculator_3-way'!A28="","",'True_Odds_Calculator_3-way'!A28)</f>
        <v>1.63</v>
      </c>
      <c r="B27" s="4">
        <f>IF('True_Odds_Calculator_3-way'!B28="","",'True_Odds_Calculator_3-way'!B28)</f>
        <v>4.32</v>
      </c>
      <c r="C27" s="4">
        <f>IF('True_Odds_Calculator_3-way'!C28="","",'True_Odds_Calculator_3-way'!C28)</f>
        <v>5.53</v>
      </c>
      <c r="D27" s="4">
        <f t="shared" si="0"/>
        <v>2.5810240398265405E-2</v>
      </c>
      <c r="E27" s="4">
        <f t="shared" si="1"/>
        <v>1.6531835248818103</v>
      </c>
      <c r="F27" s="4">
        <f t="shared" si="2"/>
        <v>4.4867582032833093</v>
      </c>
      <c r="G27" s="4">
        <f t="shared" si="3"/>
        <v>5.8062429012530359</v>
      </c>
      <c r="I27" s="4">
        <f t="shared" si="4"/>
        <v>1.0258102403982654</v>
      </c>
    </row>
    <row r="28" spans="1:9" x14ac:dyDescent="0.2">
      <c r="A28" s="4">
        <f>IF('True_Odds_Calculator_3-way'!A29="","",'True_Odds_Calculator_3-way'!A29)</f>
        <v>2.77</v>
      </c>
      <c r="B28" s="4">
        <f>IF('True_Odds_Calculator_3-way'!B29="","",'True_Odds_Calculator_3-way'!B29)</f>
        <v>3.08</v>
      </c>
      <c r="C28" s="4">
        <f>IF('True_Odds_Calculator_3-way'!C29="","",'True_Odds_Calculator_3-way'!C29)</f>
        <v>2.98</v>
      </c>
      <c r="D28" s="4">
        <f t="shared" si="0"/>
        <v>2.1256624798892121E-2</v>
      </c>
      <c r="E28" s="4">
        <f t="shared" si="1"/>
        <v>2.825455065959448</v>
      </c>
      <c r="F28" s="4">
        <f t="shared" si="2"/>
        <v>3.1487159011083841</v>
      </c>
      <c r="G28" s="4">
        <f t="shared" si="3"/>
        <v>3.0442797040420255</v>
      </c>
      <c r="I28" s="4">
        <f t="shared" si="4"/>
        <v>1.0212566247988921</v>
      </c>
    </row>
    <row r="29" spans="1:9" x14ac:dyDescent="0.2">
      <c r="A29" s="4">
        <f>IF('True_Odds_Calculator_3-way'!A30="","",'True_Odds_Calculator_3-way'!A30)</f>
        <v>2.37</v>
      </c>
      <c r="B29" s="4">
        <f>IF('True_Odds_Calculator_3-way'!B30="","",'True_Odds_Calculator_3-way'!B30)</f>
        <v>3.58</v>
      </c>
      <c r="C29" s="4">
        <f>IF('True_Odds_Calculator_3-way'!C30="","",'True_Odds_Calculator_3-way'!C30)</f>
        <v>3.12</v>
      </c>
      <c r="D29" s="4">
        <f t="shared" si="0"/>
        <v>2.1783357721410157E-2</v>
      </c>
      <c r="E29" s="4">
        <f t="shared" si="1"/>
        <v>2.4114991331267999</v>
      </c>
      <c r="F29" s="4">
        <f t="shared" si="2"/>
        <v>3.6755450846576538</v>
      </c>
      <c r="G29" s="4">
        <f t="shared" si="3"/>
        <v>3.1923210502552704</v>
      </c>
      <c r="I29" s="4">
        <f t="shared" si="4"/>
        <v>1.0217833577214102</v>
      </c>
    </row>
    <row r="30" spans="1:9" x14ac:dyDescent="0.2">
      <c r="A30" s="4">
        <f>IF('True_Odds_Calculator_3-way'!A31="","",'True_Odds_Calculator_3-way'!A31)</f>
        <v>3.85</v>
      </c>
      <c r="B30" s="4">
        <f>IF('True_Odds_Calculator_3-way'!B31="","",'True_Odds_Calculator_3-way'!B31)</f>
        <v>3.38</v>
      </c>
      <c r="C30" s="4">
        <f>IF('True_Odds_Calculator_3-way'!C31="","",'True_Odds_Calculator_3-way'!C31)</f>
        <v>2.14</v>
      </c>
      <c r="D30" s="4">
        <f t="shared" si="0"/>
        <v>2.2887967532108533E-2</v>
      </c>
      <c r="E30" s="4">
        <f t="shared" si="1"/>
        <v>3.9665078040206598</v>
      </c>
      <c r="F30" s="4">
        <f t="shared" si="2"/>
        <v>3.4694675414313023</v>
      </c>
      <c r="G30" s="4">
        <f t="shared" si="3"/>
        <v>2.1755191577855308</v>
      </c>
      <c r="I30" s="4">
        <f t="shared" si="4"/>
        <v>1.0228879675321085</v>
      </c>
    </row>
    <row r="31" spans="1:9" x14ac:dyDescent="0.2">
      <c r="A31" s="4">
        <f>IF('True_Odds_Calculator_3-way'!A32="","",'True_Odds_Calculator_3-way'!A32)</f>
        <v>18.96</v>
      </c>
      <c r="B31" s="4">
        <f>IF('True_Odds_Calculator_3-way'!B32="","",'True_Odds_Calculator_3-way'!B32)</f>
        <v>7.94</v>
      </c>
      <c r="C31" s="4">
        <f>IF('True_Odds_Calculator_3-way'!C32="","",'True_Odds_Calculator_3-way'!C32)</f>
        <v>1.18</v>
      </c>
      <c r="D31" s="4">
        <f t="shared" si="0"/>
        <v>2.614482753527092E-2</v>
      </c>
      <c r="E31" s="4">
        <f t="shared" si="1"/>
        <v>22.712987537266827</v>
      </c>
      <c r="F31" s="4">
        <f t="shared" si="2"/>
        <v>8.5302657590597022</v>
      </c>
      <c r="G31" s="4">
        <f t="shared" si="3"/>
        <v>1.1922607712145865</v>
      </c>
      <c r="I31" s="4">
        <f t="shared" si="4"/>
        <v>1.0261448275352709</v>
      </c>
    </row>
    <row r="32" spans="1:9" x14ac:dyDescent="0.2">
      <c r="A32" s="4">
        <f>IF('True_Odds_Calculator_3-way'!A33="","",'True_Odds_Calculator_3-way'!A33)</f>
        <v>3.56</v>
      </c>
      <c r="B32" s="4">
        <f>IF('True_Odds_Calculator_3-way'!B33="","",'True_Odds_Calculator_3-way'!B33)</f>
        <v>3.35</v>
      </c>
      <c r="C32" s="4">
        <f>IF('True_Odds_Calculator_3-way'!C33="","",'True_Odds_Calculator_3-way'!C33)</f>
        <v>2.23</v>
      </c>
      <c r="D32" s="4">
        <f t="shared" si="0"/>
        <v>2.7836832364604103E-2</v>
      </c>
      <c r="E32" s="4">
        <f t="shared" si="1"/>
        <v>3.6816149374422618</v>
      </c>
      <c r="F32" s="4">
        <f t="shared" si="2"/>
        <v>3.4574737130396498</v>
      </c>
      <c r="G32" s="4">
        <f t="shared" si="3"/>
        <v>2.2771182338556661</v>
      </c>
      <c r="I32" s="4">
        <f t="shared" si="4"/>
        <v>1.0278368323646041</v>
      </c>
    </row>
    <row r="33" spans="1:9" x14ac:dyDescent="0.2">
      <c r="A33" s="4">
        <f>IF('True_Odds_Calculator_3-way'!A34="","",'True_Odds_Calculator_3-way'!A34)</f>
        <v>4.0999999999999996</v>
      </c>
      <c r="B33" s="4">
        <f>IF('True_Odds_Calculator_3-way'!B34="","",'True_Odds_Calculator_3-way'!B34)</f>
        <v>3.28</v>
      </c>
      <c r="C33" s="4">
        <f>IF('True_Odds_Calculator_3-way'!C34="","",'True_Odds_Calculator_3-way'!C34)</f>
        <v>2.08</v>
      </c>
      <c r="D33" s="4">
        <f t="shared" si="0"/>
        <v>2.954971857410893E-2</v>
      </c>
      <c r="E33" s="4">
        <f t="shared" si="1"/>
        <v>4.272545090180361</v>
      </c>
      <c r="F33" s="4">
        <f t="shared" si="2"/>
        <v>3.3895071542130366</v>
      </c>
      <c r="G33" s="4">
        <f t="shared" si="3"/>
        <v>2.1235059760956174</v>
      </c>
      <c r="I33" s="4">
        <f t="shared" si="4"/>
        <v>1.0295497185741089</v>
      </c>
    </row>
    <row r="34" spans="1:9" x14ac:dyDescent="0.2">
      <c r="A34" s="4">
        <f>IF('True_Odds_Calculator_3-way'!A35="","",'True_Odds_Calculator_3-way'!A35)</f>
        <v>3.07</v>
      </c>
      <c r="B34" s="4">
        <f>IF('True_Odds_Calculator_3-way'!B35="","",'True_Odds_Calculator_3-way'!B35)</f>
        <v>3.26</v>
      </c>
      <c r="C34" s="4">
        <f>IF('True_Odds_Calculator_3-way'!C35="","",'True_Odds_Calculator_3-way'!C35)</f>
        <v>2.5299999999999998</v>
      </c>
      <c r="D34" s="4">
        <f t="shared" si="0"/>
        <v>2.7738282276517534E-2</v>
      </c>
      <c r="E34" s="4">
        <f t="shared" si="1"/>
        <v>3.1596893912186683</v>
      </c>
      <c r="F34" s="4">
        <f t="shared" si="2"/>
        <v>3.361317735791749</v>
      </c>
      <c r="G34" s="4">
        <f t="shared" si="3"/>
        <v>2.5906009382773751</v>
      </c>
      <c r="I34" s="4">
        <f t="shared" si="4"/>
        <v>1.0277382822765175</v>
      </c>
    </row>
    <row r="35" spans="1:9" x14ac:dyDescent="0.2">
      <c r="A35" s="4">
        <f>IF('True_Odds_Calculator_3-way'!A36="","",'True_Odds_Calculator_3-way'!A36)</f>
        <v>4.2699999999999996</v>
      </c>
      <c r="B35" s="4">
        <f>IF('True_Odds_Calculator_3-way'!B36="","",'True_Odds_Calculator_3-way'!B36)</f>
        <v>3.55</v>
      </c>
      <c r="C35" s="4">
        <f>IF('True_Odds_Calculator_3-way'!C36="","",'True_Odds_Calculator_3-way'!C36)</f>
        <v>1.94</v>
      </c>
      <c r="D35" s="4">
        <f t="shared" si="0"/>
        <v>3.1346095841569666E-2</v>
      </c>
      <c r="E35" s="4">
        <f t="shared" si="1"/>
        <v>4.4694067993671469</v>
      </c>
      <c r="F35" s="4">
        <f t="shared" si="2"/>
        <v>3.686752259441135</v>
      </c>
      <c r="G35" s="4">
        <f t="shared" si="3"/>
        <v>1.9801383454434416</v>
      </c>
      <c r="I35" s="4">
        <f t="shared" si="4"/>
        <v>1.0313460958415697</v>
      </c>
    </row>
    <row r="36" spans="1:9" x14ac:dyDescent="0.2">
      <c r="A36" s="4">
        <f>IF('True_Odds_Calculator_3-way'!A37="","",'True_Odds_Calculator_3-way'!A37)</f>
        <v>6.08</v>
      </c>
      <c r="B36" s="4">
        <f>IF('True_Odds_Calculator_3-way'!B37="","",'True_Odds_Calculator_3-way'!B37)</f>
        <v>3.93</v>
      </c>
      <c r="C36" s="4">
        <f>IF('True_Odds_Calculator_3-way'!C37="","",'True_Odds_Calculator_3-way'!C37)</f>
        <v>1.63</v>
      </c>
      <c r="D36" s="4">
        <f t="shared" si="0"/>
        <v>3.2423542934515215E-2</v>
      </c>
      <c r="E36" s="4">
        <f t="shared" si="1"/>
        <v>6.5076273448231792</v>
      </c>
      <c r="F36" s="4">
        <f t="shared" si="2"/>
        <v>4.1043307991057594</v>
      </c>
      <c r="G36" s="4">
        <f t="shared" si="3"/>
        <v>1.6592303147731171</v>
      </c>
      <c r="I36" s="4">
        <f t="shared" si="4"/>
        <v>1.0324235429345152</v>
      </c>
    </row>
    <row r="37" spans="1:9" x14ac:dyDescent="0.2">
      <c r="A37" s="4">
        <f>IF('True_Odds_Calculator_3-way'!A38="","",'True_Odds_Calculator_3-way'!A38)</f>
        <v>1.63</v>
      </c>
      <c r="B37" s="4">
        <f>IF('True_Odds_Calculator_3-way'!B38="","",'True_Odds_Calculator_3-way'!B38)</f>
        <v>3.89</v>
      </c>
      <c r="C37" s="4">
        <f>IF('True_Odds_Calculator_3-way'!C38="","",'True_Odds_Calculator_3-way'!C38)</f>
        <v>6.3</v>
      </c>
      <c r="D37" s="4">
        <f t="shared" si="0"/>
        <v>2.9296499985856039E-2</v>
      </c>
      <c r="E37" s="4">
        <f t="shared" si="1"/>
        <v>1.656365638982672</v>
      </c>
      <c r="F37" s="4">
        <f t="shared" si="2"/>
        <v>4.0436077418849798</v>
      </c>
      <c r="G37" s="4">
        <f t="shared" si="3"/>
        <v>6.7130016508129984</v>
      </c>
      <c r="I37" s="4">
        <f t="shared" si="4"/>
        <v>1.029296499985856</v>
      </c>
    </row>
    <row r="38" spans="1:9" x14ac:dyDescent="0.2">
      <c r="A38" s="4">
        <f>IF('True_Odds_Calculator_3-way'!A39="","",'True_Odds_Calculator_3-way'!A39)</f>
        <v>2.3199999999999998</v>
      </c>
      <c r="B38" s="4">
        <f>IF('True_Odds_Calculator_3-way'!B39="","",'True_Odds_Calculator_3-way'!B39)</f>
        <v>3.3</v>
      </c>
      <c r="C38" s="4">
        <f>IF('True_Odds_Calculator_3-way'!C39="","",'True_Odds_Calculator_3-way'!C39)</f>
        <v>3.4</v>
      </c>
      <c r="D38" s="4">
        <f t="shared" si="0"/>
        <v>2.8182432847747352E-2</v>
      </c>
      <c r="E38" s="4">
        <f t="shared" si="1"/>
        <v>2.3716895864716454</v>
      </c>
      <c r="F38" s="4">
        <f t="shared" si="2"/>
        <v>3.4055751317028924</v>
      </c>
      <c r="G38" s="4">
        <f t="shared" si="3"/>
        <v>3.5121793257295004</v>
      </c>
      <c r="I38" s="4">
        <f t="shared" si="4"/>
        <v>1.0281824328477474</v>
      </c>
    </row>
    <row r="39" spans="1:9" x14ac:dyDescent="0.2">
      <c r="A39" s="4">
        <f>IF('True_Odds_Calculator_3-way'!A40="","",'True_Odds_Calculator_3-way'!A40)</f>
        <v>2.3199999999999998</v>
      </c>
      <c r="B39" s="4">
        <f>IF('True_Odds_Calculator_3-way'!B40="","",'True_Odds_Calculator_3-way'!B40)</f>
        <v>3.35</v>
      </c>
      <c r="C39" s="4">
        <f>IF('True_Odds_Calculator_3-way'!C40="","",'True_Odds_Calculator_3-way'!C40)</f>
        <v>3.36</v>
      </c>
      <c r="D39" s="4">
        <f t="shared" si="0"/>
        <v>2.7160993064235583E-2</v>
      </c>
      <c r="E39" s="4">
        <f t="shared" si="1"/>
        <v>2.369775962287711</v>
      </c>
      <c r="F39" s="4">
        <f t="shared" si="2"/>
        <v>3.4547827866249907</v>
      </c>
      <c r="G39" s="4">
        <f t="shared" si="3"/>
        <v>3.4654191320103056</v>
      </c>
      <c r="I39" s="4">
        <f t="shared" si="4"/>
        <v>1.0271609930642356</v>
      </c>
    </row>
    <row r="40" spans="1:9" x14ac:dyDescent="0.2">
      <c r="A40" s="4">
        <f>IF('True_Odds_Calculator_3-way'!A41="","",'True_Odds_Calculator_3-way'!A41)</f>
        <v>3.65</v>
      </c>
      <c r="B40" s="4">
        <f>IF('True_Odds_Calculator_3-way'!B41="","",'True_Odds_Calculator_3-way'!B41)</f>
        <v>3.64</v>
      </c>
      <c r="C40" s="4">
        <f>IF('True_Odds_Calculator_3-way'!C41="","",'True_Odds_Calculator_3-way'!C41)</f>
        <v>2.08</v>
      </c>
      <c r="D40" s="4">
        <f t="shared" si="0"/>
        <v>2.9467108234231265E-2</v>
      </c>
      <c r="E40" s="4">
        <f t="shared" si="1"/>
        <v>3.7857244621740973</v>
      </c>
      <c r="F40" s="4">
        <f t="shared" si="2"/>
        <v>3.7749680352322756</v>
      </c>
      <c r="G40" s="4">
        <f t="shared" si="3"/>
        <v>2.1233818123701451</v>
      </c>
      <c r="I40" s="4">
        <f t="shared" si="4"/>
        <v>1.0294671082342313</v>
      </c>
    </row>
    <row r="41" spans="1:9" x14ac:dyDescent="0.2">
      <c r="A41" s="4">
        <f>IF('True_Odds_Calculator_3-way'!A42="","",'True_Odds_Calculator_3-way'!A42)</f>
        <v>3.94</v>
      </c>
      <c r="B41" s="4">
        <f>IF('True_Odds_Calculator_3-way'!B42="","",'True_Odds_Calculator_3-way'!B42)</f>
        <v>3.64</v>
      </c>
      <c r="C41" s="4">
        <f>IF('True_Odds_Calculator_3-way'!C42="","",'True_Odds_Calculator_3-way'!C42)</f>
        <v>2</v>
      </c>
      <c r="D41" s="4">
        <f t="shared" si="0"/>
        <v>2.8532381324259504E-2</v>
      </c>
      <c r="E41" s="4">
        <f t="shared" si="1"/>
        <v>4.0933896563534651</v>
      </c>
      <c r="F41" s="4">
        <f t="shared" si="2"/>
        <v>3.7705331790934906</v>
      </c>
      <c r="G41" s="4">
        <f t="shared" si="3"/>
        <v>2.0387808484021379</v>
      </c>
      <c r="I41" s="4">
        <f t="shared" si="4"/>
        <v>1.0285323813242595</v>
      </c>
    </row>
    <row r="42" spans="1:9" x14ac:dyDescent="0.2">
      <c r="A42" s="4">
        <f>IF('True_Odds_Calculator_3-way'!A43="","",'True_Odds_Calculator_3-way'!A43)</f>
        <v>1.71</v>
      </c>
      <c r="B42" s="4">
        <f>IF('True_Odds_Calculator_3-way'!B43="","",'True_Odds_Calculator_3-way'!B43)</f>
        <v>4.1399999999999997</v>
      </c>
      <c r="C42" s="4">
        <f>IF('True_Odds_Calculator_3-way'!C43="","",'True_Odds_Calculator_3-way'!C43)</f>
        <v>4.49</v>
      </c>
      <c r="D42" s="4">
        <f t="shared" si="0"/>
        <v>4.9058364577723612E-2</v>
      </c>
      <c r="E42" s="4">
        <f t="shared" si="1"/>
        <v>1.7591927788018265</v>
      </c>
      <c r="F42" s="4">
        <f t="shared" si="2"/>
        <v>4.4406332851920798</v>
      </c>
      <c r="G42" s="4">
        <f t="shared" si="3"/>
        <v>4.8457979615226652</v>
      </c>
      <c r="I42" s="4">
        <f t="shared" si="4"/>
        <v>1.0490583645777236</v>
      </c>
    </row>
    <row r="43" spans="1:9" x14ac:dyDescent="0.2">
      <c r="A43" s="4">
        <f>IF('True_Odds_Calculator_3-way'!A44="","",'True_Odds_Calculator_3-way'!A44)</f>
        <v>3.39</v>
      </c>
      <c r="B43" s="4">
        <f>IF('True_Odds_Calculator_3-way'!B44="","",'True_Odds_Calculator_3-way'!B44)</f>
        <v>3.49</v>
      </c>
      <c r="C43" s="4">
        <f>IF('True_Odds_Calculator_3-way'!C44="","",'True_Odds_Calculator_3-way'!C44)</f>
        <v>2.16</v>
      </c>
      <c r="D43" s="4">
        <f t="shared" si="0"/>
        <v>4.448116498982424E-2</v>
      </c>
      <c r="E43" s="4">
        <f t="shared" si="1"/>
        <v>3.5694119079957067</v>
      </c>
      <c r="F43" s="4">
        <f t="shared" si="2"/>
        <v>3.680450125095557</v>
      </c>
      <c r="G43" s="4">
        <f t="shared" si="3"/>
        <v>2.2314659062649316</v>
      </c>
      <c r="I43" s="4">
        <f t="shared" si="4"/>
        <v>1.0444811649898242</v>
      </c>
    </row>
    <row r="44" spans="1:9" x14ac:dyDescent="0.2">
      <c r="A44" s="4">
        <f>IF('True_Odds_Calculator_3-way'!A45="","",'True_Odds_Calculator_3-way'!A45)</f>
        <v>1.97</v>
      </c>
      <c r="B44" s="4">
        <f>IF('True_Odds_Calculator_3-way'!B45="","",'True_Odds_Calculator_3-way'!B45)</f>
        <v>3.58</v>
      </c>
      <c r="C44" s="4">
        <f>IF('True_Odds_Calculator_3-way'!C45="","",'True_Odds_Calculator_3-way'!C45)</f>
        <v>3.84</v>
      </c>
      <c r="D44" s="4">
        <f t="shared" si="0"/>
        <v>4.7360488803183776E-2</v>
      </c>
      <c r="E44" s="4">
        <f t="shared" si="1"/>
        <v>2.0332336778132296</v>
      </c>
      <c r="F44" s="4">
        <f t="shared" si="2"/>
        <v>3.7944503830227321</v>
      </c>
      <c r="G44" s="4">
        <f t="shared" si="3"/>
        <v>4.0878087971411992</v>
      </c>
      <c r="I44" s="4">
        <f t="shared" si="4"/>
        <v>1.0473604888031838</v>
      </c>
    </row>
    <row r="45" spans="1:9" x14ac:dyDescent="0.2">
      <c r="A45" s="4">
        <f>IF('True_Odds_Calculator_3-way'!A46="","",'True_Odds_Calculator_3-way'!A46)</f>
        <v>2.06</v>
      </c>
      <c r="B45" s="4">
        <f>IF('True_Odds_Calculator_3-way'!B46="","",'True_Odds_Calculator_3-way'!B46)</f>
        <v>3.4</v>
      </c>
      <c r="C45" s="4">
        <f>IF('True_Odds_Calculator_3-way'!C46="","",'True_Odds_Calculator_3-way'!C46)</f>
        <v>3.75</v>
      </c>
      <c r="D45" s="4">
        <f t="shared" si="0"/>
        <v>4.6221206929373704E-2</v>
      </c>
      <c r="E45" s="4">
        <f t="shared" si="1"/>
        <v>2.1275245706879793</v>
      </c>
      <c r="F45" s="4">
        <f t="shared" si="2"/>
        <v>3.587951368334775</v>
      </c>
      <c r="G45" s="4">
        <f t="shared" si="3"/>
        <v>3.9799474694413575</v>
      </c>
      <c r="I45" s="4">
        <f t="shared" si="4"/>
        <v>1.0462212069293737</v>
      </c>
    </row>
    <row r="46" spans="1:9" x14ac:dyDescent="0.2">
      <c r="A46" s="4">
        <f>IF('True_Odds_Calculator_3-way'!A47="","",'True_Odds_Calculator_3-way'!A47)</f>
        <v>2.82</v>
      </c>
      <c r="B46" s="4">
        <f>IF('True_Odds_Calculator_3-way'!B47="","",'True_Odds_Calculator_3-way'!B47)</f>
        <v>3.34</v>
      </c>
      <c r="C46" s="4">
        <f>IF('True_Odds_Calculator_3-way'!C47="","",'True_Odds_Calculator_3-way'!C47)</f>
        <v>2.56</v>
      </c>
      <c r="D46" s="4">
        <f t="shared" si="0"/>
        <v>4.4636126682804589E-2</v>
      </c>
      <c r="E46" s="4">
        <f t="shared" si="1"/>
        <v>2.9435033950048601</v>
      </c>
      <c r="F46" s="4">
        <f t="shared" si="2"/>
        <v>3.5146606671833807</v>
      </c>
      <c r="G46" s="4">
        <f t="shared" si="3"/>
        <v>2.6613702481459982</v>
      </c>
      <c r="I46" s="4">
        <f t="shared" si="4"/>
        <v>1.0446361266828046</v>
      </c>
    </row>
    <row r="47" spans="1:9" x14ac:dyDescent="0.2">
      <c r="A47" s="4">
        <f>IF('True_Odds_Calculator_3-way'!A48="","",'True_Odds_Calculator_3-way'!A48)</f>
        <v>2.35</v>
      </c>
      <c r="B47" s="4">
        <f>IF('True_Odds_Calculator_3-way'!B48="","",'True_Odds_Calculator_3-way'!B48)</f>
        <v>3.33</v>
      </c>
      <c r="C47" s="4">
        <f>IF('True_Odds_Calculator_3-way'!C48="","",'True_Odds_Calculator_3-way'!C48)</f>
        <v>3.14</v>
      </c>
      <c r="D47" s="4">
        <f t="shared" si="0"/>
        <v>4.4303552773535149E-2</v>
      </c>
      <c r="E47" s="4">
        <f t="shared" si="1"/>
        <v>2.4344875506811929</v>
      </c>
      <c r="F47" s="4">
        <f t="shared" si="2"/>
        <v>3.5022289136878535</v>
      </c>
      <c r="G47" s="4">
        <f t="shared" si="3"/>
        <v>3.2926852800199393</v>
      </c>
      <c r="I47" s="4">
        <f t="shared" si="4"/>
        <v>1.0443035527735351</v>
      </c>
    </row>
    <row r="48" spans="1:9" x14ac:dyDescent="0.2">
      <c r="A48" s="4">
        <f>IF('True_Odds_Calculator_3-way'!A49="","",'True_Odds_Calculator_3-way'!A49)</f>
        <v>2.23</v>
      </c>
      <c r="B48" s="4">
        <f>IF('True_Odds_Calculator_3-way'!B49="","",'True_Odds_Calculator_3-way'!B49)</f>
        <v>3.44</v>
      </c>
      <c r="C48" s="4">
        <f>IF('True_Odds_Calculator_3-way'!C49="","",'True_Odds_Calculator_3-way'!C49)</f>
        <v>3.27</v>
      </c>
      <c r="D48" s="4">
        <f t="shared" si="0"/>
        <v>4.4938565245664197E-2</v>
      </c>
      <c r="E48" s="4">
        <f t="shared" si="1"/>
        <v>2.3070660021403397</v>
      </c>
      <c r="F48" s="4">
        <f t="shared" si="2"/>
        <v>3.6268921371916099</v>
      </c>
      <c r="G48" s="4">
        <f t="shared" si="3"/>
        <v>3.4384244700023641</v>
      </c>
      <c r="I48" s="4">
        <f t="shared" si="4"/>
        <v>1.0449385652456642</v>
      </c>
    </row>
    <row r="49" spans="1:9" x14ac:dyDescent="0.2">
      <c r="A49" s="4">
        <f>IF('True_Odds_Calculator_3-way'!A50="","",'True_Odds_Calculator_3-way'!A50)</f>
        <v>1.97</v>
      </c>
      <c r="B49" s="4">
        <f>IF('True_Odds_Calculator_3-way'!B50="","",'True_Odds_Calculator_3-way'!B50)</f>
        <v>3.5</v>
      </c>
      <c r="C49" s="4">
        <f>IF('True_Odds_Calculator_3-way'!C50="","",'True_Odds_Calculator_3-way'!C50)</f>
        <v>3.96</v>
      </c>
      <c r="D49" s="4">
        <f t="shared" si="0"/>
        <v>4.5853751437507695E-2</v>
      </c>
      <c r="E49" s="4">
        <f t="shared" si="1"/>
        <v>2.0311594921642531</v>
      </c>
      <c r="F49" s="4">
        <f t="shared" si="2"/>
        <v>3.697818667726033</v>
      </c>
      <c r="G49" s="4">
        <f t="shared" si="3"/>
        <v>4.215128904440899</v>
      </c>
      <c r="I49" s="4">
        <f t="shared" si="4"/>
        <v>1.0458537514375077</v>
      </c>
    </row>
    <row r="50" spans="1:9" x14ac:dyDescent="0.2">
      <c r="A50" s="4">
        <f>IF('True_Odds_Calculator_3-way'!A51="","",'True_Odds_Calculator_3-way'!A51)</f>
        <v>2.08</v>
      </c>
      <c r="B50" s="4">
        <f>IF('True_Odds_Calculator_3-way'!B51="","",'True_Odds_Calculator_3-way'!B51)</f>
        <v>3.42</v>
      </c>
      <c r="C50" s="4">
        <f>IF('True_Odds_Calculator_3-way'!C51="","",'True_Odds_Calculator_3-way'!C51)</f>
        <v>3.67</v>
      </c>
      <c r="D50" s="4">
        <f t="shared" si="0"/>
        <v>4.5646455620641735E-2</v>
      </c>
      <c r="E50" s="4">
        <f t="shared" si="1"/>
        <v>2.1479797113265264</v>
      </c>
      <c r="F50" s="4">
        <f t="shared" si="2"/>
        <v>3.6077355904746353</v>
      </c>
      <c r="G50" s="4">
        <f t="shared" si="3"/>
        <v>3.8870564618430827</v>
      </c>
      <c r="I50" s="4">
        <f t="shared" si="4"/>
        <v>1.0456464556206417</v>
      </c>
    </row>
    <row r="51" spans="1:9" x14ac:dyDescent="0.2">
      <c r="A51" s="4">
        <f>IF('True_Odds_Calculator_3-way'!A52="","",'True_Odds_Calculator_3-way'!A52)</f>
        <v>1.4</v>
      </c>
      <c r="B51" s="4">
        <f>IF('True_Odds_Calculator_3-way'!B52="","",'True_Odds_Calculator_3-way'!B52)</f>
        <v>4.8</v>
      </c>
      <c r="C51" s="4">
        <f>IF('True_Odds_Calculator_3-way'!C52="","",'True_Odds_Calculator_3-way'!C52)</f>
        <v>7.91</v>
      </c>
      <c r="D51" s="4">
        <f t="shared" si="0"/>
        <v>4.9041297935103367E-2</v>
      </c>
      <c r="E51" s="4">
        <f t="shared" si="1"/>
        <v>1.432790762031749</v>
      </c>
      <c r="F51" s="4">
        <f t="shared" si="2"/>
        <v>5.2087067861715752</v>
      </c>
      <c r="G51" s="4">
        <f t="shared" si="3"/>
        <v>9.0847025043866694</v>
      </c>
      <c r="I51" s="4">
        <f t="shared" si="4"/>
        <v>1.0490412979351034</v>
      </c>
    </row>
    <row r="52" spans="1:9" x14ac:dyDescent="0.2">
      <c r="A52" s="4">
        <f>IF('True_Odds_Calculator_3-way'!A53="","",'True_Odds_Calculator_3-way'!A53)</f>
        <v>1.83</v>
      </c>
      <c r="B52" s="4">
        <f>IF('True_Odds_Calculator_3-way'!B53="","",'True_Odds_Calculator_3-way'!B53)</f>
        <v>3.79</v>
      </c>
      <c r="C52" s="4">
        <f>IF('True_Odds_Calculator_3-way'!C53="","",'True_Odds_Calculator_3-way'!C53)</f>
        <v>4.2300000000000004</v>
      </c>
      <c r="D52" s="4">
        <f t="shared" si="0"/>
        <v>4.6706949561099886E-2</v>
      </c>
      <c r="E52" s="4">
        <f t="shared" si="1"/>
        <v>1.8836680366668577</v>
      </c>
      <c r="F52" s="4">
        <f t="shared" si="2"/>
        <v>4.0276577719501976</v>
      </c>
      <c r="G52" s="4">
        <f t="shared" si="3"/>
        <v>4.528213656036475</v>
      </c>
      <c r="I52" s="4">
        <f t="shared" si="4"/>
        <v>1.0467069495610999</v>
      </c>
    </row>
    <row r="53" spans="1:9" x14ac:dyDescent="0.2">
      <c r="A53" s="4">
        <f>IF('True_Odds_Calculator_3-way'!A54="","",'True_Odds_Calculator_3-way'!A54)</f>
        <v>2.4</v>
      </c>
      <c r="B53" s="4">
        <f>IF('True_Odds_Calculator_3-way'!B54="","",'True_Odds_Calculator_3-way'!B54)</f>
        <v>3.16</v>
      </c>
      <c r="C53" s="4">
        <f>IF('True_Odds_Calculator_3-way'!C54="","",'True_Odds_Calculator_3-way'!C54)</f>
        <v>3.22</v>
      </c>
      <c r="D53" s="4">
        <f t="shared" si="0"/>
        <v>4.3681369080378341E-2</v>
      </c>
      <c r="E53" s="4">
        <f t="shared" si="1"/>
        <v>2.4869051369230597</v>
      </c>
      <c r="F53" s="4">
        <f t="shared" si="2"/>
        <v>3.3124073122915658</v>
      </c>
      <c r="G53" s="4">
        <f t="shared" si="3"/>
        <v>3.3783949296481297</v>
      </c>
      <c r="I53" s="4">
        <f t="shared" si="4"/>
        <v>1.0436813690803783</v>
      </c>
    </row>
    <row r="54" spans="1:9" x14ac:dyDescent="0.2">
      <c r="A54" s="4">
        <f>IF('True_Odds_Calculator_3-way'!A55="","",'True_Odds_Calculator_3-way'!A55)</f>
        <v>2.62</v>
      </c>
      <c r="B54" s="4">
        <f>IF('True_Odds_Calculator_3-way'!B55="","",'True_Odds_Calculator_3-way'!B55)</f>
        <v>3.34</v>
      </c>
      <c r="C54" s="4">
        <f>IF('True_Odds_Calculator_3-way'!C55="","",'True_Odds_Calculator_3-way'!C55)</f>
        <v>2.75</v>
      </c>
      <c r="D54" s="4">
        <f t="shared" si="0"/>
        <v>4.4716950554131163E-2</v>
      </c>
      <c r="E54" s="4">
        <f t="shared" si="1"/>
        <v>2.7264765530290154</v>
      </c>
      <c r="F54" s="4">
        <f t="shared" si="2"/>
        <v>3.5149935001387611</v>
      </c>
      <c r="G54" s="4">
        <f t="shared" si="3"/>
        <v>2.8675420931590425</v>
      </c>
      <c r="I54" s="4">
        <f t="shared" si="4"/>
        <v>1.0447169505541312</v>
      </c>
    </row>
    <row r="55" spans="1:9" x14ac:dyDescent="0.2">
      <c r="A55" s="4">
        <f>IF('True_Odds_Calculator_3-way'!A56="","",'True_Odds_Calculator_3-way'!A56)</f>
        <v>2.78</v>
      </c>
      <c r="B55" s="4">
        <f>IF('True_Odds_Calculator_3-way'!B56="","",'True_Odds_Calculator_3-way'!B56)</f>
        <v>3.29</v>
      </c>
      <c r="C55" s="4">
        <f>IF('True_Odds_Calculator_3-way'!C56="","",'True_Odds_Calculator_3-way'!C56)</f>
        <v>2.63</v>
      </c>
      <c r="D55" s="4">
        <f t="shared" si="0"/>
        <v>4.3891734879111688E-2</v>
      </c>
      <c r="E55" s="4">
        <f t="shared" si="1"/>
        <v>2.8978648804652871</v>
      </c>
      <c r="F55" s="4">
        <f t="shared" si="2"/>
        <v>3.4563710467168813</v>
      </c>
      <c r="G55" s="4">
        <f t="shared" si="3"/>
        <v>2.7352480247931172</v>
      </c>
      <c r="I55" s="4">
        <f t="shared" si="4"/>
        <v>1.0438917348791117</v>
      </c>
    </row>
    <row r="56" spans="1:9" x14ac:dyDescent="0.2">
      <c r="A56" s="4">
        <f>IF('True_Odds_Calculator_3-way'!A57="","",'True_Odds_Calculator_3-way'!A57)</f>
        <v>2.2599999999999998</v>
      </c>
      <c r="B56" s="4">
        <f>IF('True_Odds_Calculator_3-way'!B57="","",'True_Odds_Calculator_3-way'!B57)</f>
        <v>3.36</v>
      </c>
      <c r="C56" s="4">
        <f>IF('True_Odds_Calculator_3-way'!C57="","",'True_Odds_Calculator_3-way'!C57)</f>
        <v>3.29</v>
      </c>
      <c r="D56" s="4">
        <f t="shared" si="0"/>
        <v>4.404829150639733E-2</v>
      </c>
      <c r="E56" s="4">
        <f t="shared" si="1"/>
        <v>2.3375676143002604</v>
      </c>
      <c r="F56" s="4">
        <f t="shared" si="2"/>
        <v>3.5343646513887936</v>
      </c>
      <c r="G56" s="4">
        <f t="shared" si="3"/>
        <v>3.4569945938127185</v>
      </c>
      <c r="I56" s="4">
        <f t="shared" si="4"/>
        <v>1.0440482915063973</v>
      </c>
    </row>
    <row r="57" spans="1:9" x14ac:dyDescent="0.2">
      <c r="A57" s="4">
        <f>IF('True_Odds_Calculator_3-way'!A58="","",'True_Odds_Calculator_3-way'!A58)</f>
        <v>2.38</v>
      </c>
      <c r="B57" s="4">
        <f>IF('True_Odds_Calculator_3-way'!B58="","",'True_Odds_Calculator_3-way'!B58)</f>
        <v>3.3</v>
      </c>
      <c r="C57" s="4">
        <f>IF('True_Odds_Calculator_3-way'!C58="","",'True_Odds_Calculator_3-way'!C58)</f>
        <v>3.12</v>
      </c>
      <c r="D57" s="4">
        <f t="shared" si="0"/>
        <v>4.3711190770014285E-2</v>
      </c>
      <c r="E57" s="4">
        <f t="shared" si="1"/>
        <v>2.46549739610583</v>
      </c>
      <c r="F57" s="4">
        <f t="shared" si="2"/>
        <v>3.4666862840521966</v>
      </c>
      <c r="G57" s="4">
        <f t="shared" si="3"/>
        <v>3.2685888680211712</v>
      </c>
      <c r="I57" s="4">
        <f t="shared" si="4"/>
        <v>1.0437111907700143</v>
      </c>
    </row>
    <row r="58" spans="1:9" x14ac:dyDescent="0.2">
      <c r="A58" s="4">
        <f>IF('True_Odds_Calculator_3-way'!A59="","",'True_Odds_Calculator_3-way'!A59)</f>
        <v>2.27</v>
      </c>
      <c r="B58" s="4">
        <f>IF('True_Odds_Calculator_3-way'!B59="","",'True_Odds_Calculator_3-way'!B59)</f>
        <v>3.29</v>
      </c>
      <c r="C58" s="4">
        <f>IF('True_Odds_Calculator_3-way'!C59="","",'True_Odds_Calculator_3-way'!C59)</f>
        <v>3.33</v>
      </c>
      <c r="D58" s="4">
        <f t="shared" si="0"/>
        <v>4.4780302442688935E-2</v>
      </c>
      <c r="E58" s="4">
        <f t="shared" si="1"/>
        <v>2.3496137536472825</v>
      </c>
      <c r="F58" s="4">
        <f t="shared" si="2"/>
        <v>3.4599130972281635</v>
      </c>
      <c r="G58" s="4">
        <f t="shared" si="3"/>
        <v>3.5041792072316698</v>
      </c>
      <c r="I58" s="4">
        <f t="shared" si="4"/>
        <v>1.0447803024426889</v>
      </c>
    </row>
    <row r="59" spans="1:9" x14ac:dyDescent="0.2">
      <c r="A59" s="4">
        <f>IF('True_Odds_Calculator_3-way'!A60="","",'True_Odds_Calculator_3-way'!A60)</f>
        <v>1.58</v>
      </c>
      <c r="B59" s="4">
        <f>IF('True_Odds_Calculator_3-way'!B60="","",'True_Odds_Calculator_3-way'!B60)</f>
        <v>4.12</v>
      </c>
      <c r="C59" s="4">
        <f>IF('True_Odds_Calculator_3-way'!C60="","",'True_Odds_Calculator_3-way'!C60)</f>
        <v>5.71</v>
      </c>
      <c r="D59" s="4">
        <f t="shared" si="0"/>
        <v>5.0761187518388429E-2</v>
      </c>
      <c r="E59" s="4">
        <f t="shared" si="1"/>
        <v>1.623400350939227</v>
      </c>
      <c r="F59" s="4">
        <f t="shared" si="2"/>
        <v>4.4287361942372039</v>
      </c>
      <c r="G59" s="4">
        <f t="shared" si="3"/>
        <v>6.3206749160640125</v>
      </c>
      <c r="I59" s="4">
        <f t="shared" si="4"/>
        <v>1.0507611875183884</v>
      </c>
    </row>
    <row r="60" spans="1:9" x14ac:dyDescent="0.2">
      <c r="A60" s="4">
        <f>IF('True_Odds_Calculator_3-way'!A61="","",'True_Odds_Calculator_3-way'!A61)</f>
        <v>2.21</v>
      </c>
      <c r="B60" s="4">
        <f>IF('True_Odds_Calculator_3-way'!B61="","",'True_Odds_Calculator_3-way'!B61)</f>
        <v>3.24</v>
      </c>
      <c r="C60" s="4">
        <f>IF('True_Odds_Calculator_3-way'!C61="","",'True_Odds_Calculator_3-way'!C61)</f>
        <v>3.54</v>
      </c>
      <c r="D60" s="4">
        <f t="shared" si="0"/>
        <v>4.3616538797662141E-2</v>
      </c>
      <c r="E60" s="4">
        <f t="shared" si="1"/>
        <v>2.283366507306682</v>
      </c>
      <c r="F60" s="4">
        <f t="shared" si="2"/>
        <v>3.4001678365503798</v>
      </c>
      <c r="G60" s="4">
        <f t="shared" si="3"/>
        <v>3.7320809343874566</v>
      </c>
      <c r="I60" s="4">
        <f t="shared" si="4"/>
        <v>1.0436165387976621</v>
      </c>
    </row>
    <row r="61" spans="1:9" x14ac:dyDescent="0.2">
      <c r="A61" s="4">
        <f>IF('True_Odds_Calculator_3-way'!A62="","",'True_Odds_Calculator_3-way'!A62)</f>
        <v>2.2200000000000002</v>
      </c>
      <c r="B61" s="4">
        <f>IF('True_Odds_Calculator_3-way'!B62="","",'True_Odds_Calculator_3-way'!B62)</f>
        <v>3.57</v>
      </c>
      <c r="C61" s="4">
        <f>IF('True_Odds_Calculator_3-way'!C62="","",'True_Odds_Calculator_3-way'!C62)</f>
        <v>3.19</v>
      </c>
      <c r="D61" s="4">
        <f t="shared" si="0"/>
        <v>4.4042119092829068E-2</v>
      </c>
      <c r="E61" s="4">
        <f t="shared" si="1"/>
        <v>2.2947898828934039</v>
      </c>
      <c r="F61" s="4">
        <f t="shared" si="2"/>
        <v>3.7674526520711433</v>
      </c>
      <c r="G61" s="4">
        <f t="shared" si="3"/>
        <v>3.3467323392605111</v>
      </c>
      <c r="I61" s="4">
        <f t="shared" si="4"/>
        <v>1.0440421190928291</v>
      </c>
    </row>
    <row r="62" spans="1:9" x14ac:dyDescent="0.2">
      <c r="A62" s="4">
        <f>IF('True_Odds_Calculator_3-way'!A63="","",'True_Odds_Calculator_3-way'!A63)</f>
        <v>3.3</v>
      </c>
      <c r="B62" s="4">
        <f>IF('True_Odds_Calculator_3-way'!B63="","",'True_Odds_Calculator_3-way'!B63)</f>
        <v>3.47</v>
      </c>
      <c r="C62" s="4">
        <f>IF('True_Odds_Calculator_3-way'!C63="","",'True_Odds_Calculator_3-way'!C63)</f>
        <v>2.2000000000000002</v>
      </c>
      <c r="D62" s="4">
        <f t="shared" si="0"/>
        <v>4.5760195616103339E-2</v>
      </c>
      <c r="E62" s="4">
        <f t="shared" si="1"/>
        <v>3.474914019826016</v>
      </c>
      <c r="F62" s="4">
        <f t="shared" si="2"/>
        <v>3.6639291808873717</v>
      </c>
      <c r="G62" s="4">
        <f t="shared" si="3"/>
        <v>2.276389901265655</v>
      </c>
      <c r="I62" s="4">
        <f t="shared" si="4"/>
        <v>1.0457601956161033</v>
      </c>
    </row>
    <row r="63" spans="1:9" x14ac:dyDescent="0.2">
      <c r="A63" s="4">
        <f>IF('True_Odds_Calculator_3-way'!A64="","",'True_Odds_Calculator_3-way'!A64)</f>
        <v>1.61</v>
      </c>
      <c r="B63" s="4">
        <f>IF('True_Odds_Calculator_3-way'!B64="","",'True_Odds_Calculator_3-way'!B64)</f>
        <v>4.16</v>
      </c>
      <c r="C63" s="4">
        <f>IF('True_Odds_Calculator_3-way'!C64="","",'True_Odds_Calculator_3-way'!C64)</f>
        <v>5.38</v>
      </c>
      <c r="D63" s="4">
        <f t="shared" si="0"/>
        <v>4.737623375493083E-2</v>
      </c>
      <c r="E63" s="4">
        <f t="shared" si="1"/>
        <v>1.6520025708452599</v>
      </c>
      <c r="F63" s="4">
        <f t="shared" si="2"/>
        <v>4.4525076891747872</v>
      </c>
      <c r="G63" s="4">
        <f t="shared" si="3"/>
        <v>5.8795332543443557</v>
      </c>
      <c r="I63" s="4">
        <f t="shared" si="4"/>
        <v>1.0473762337549308</v>
      </c>
    </row>
    <row r="64" spans="1:9" x14ac:dyDescent="0.2">
      <c r="A64" s="4">
        <f>IF('True_Odds_Calculator_3-way'!A65="","",'True_Odds_Calculator_3-way'!A65)</f>
        <v>3.01</v>
      </c>
      <c r="B64" s="4">
        <f>IF('True_Odds_Calculator_3-way'!B65="","",'True_Odds_Calculator_3-way'!B65)</f>
        <v>3.19</v>
      </c>
      <c r="C64" s="4">
        <f>IF('True_Odds_Calculator_3-way'!C65="","",'True_Odds_Calculator_3-way'!C65)</f>
        <v>2.5099999999999998</v>
      </c>
      <c r="D64" s="4">
        <f t="shared" si="0"/>
        <v>4.4111911947706028E-2</v>
      </c>
      <c r="E64" s="4">
        <f t="shared" si="1"/>
        <v>3.149388639537575</v>
      </c>
      <c r="F64" s="4">
        <f t="shared" si="2"/>
        <v>3.3469929339039988</v>
      </c>
      <c r="G64" s="4">
        <f t="shared" si="3"/>
        <v>2.6061864350053523</v>
      </c>
      <c r="I64" s="4">
        <f t="shared" si="4"/>
        <v>1.044111911947706</v>
      </c>
    </row>
    <row r="65" spans="1:9" x14ac:dyDescent="0.2">
      <c r="A65" s="4">
        <f>IF('True_Odds_Calculator_3-way'!A66="","",'True_Odds_Calculator_3-way'!A66)</f>
        <v>2.0299999999999998</v>
      </c>
      <c r="B65" s="4">
        <f>IF('True_Odds_Calculator_3-way'!B66="","",'True_Odds_Calculator_3-way'!B66)</f>
        <v>3.62</v>
      </c>
      <c r="C65" s="4">
        <f>IF('True_Odds_Calculator_3-way'!C66="","",'True_Odds_Calculator_3-way'!C66)</f>
        <v>3.48</v>
      </c>
      <c r="D65" s="4">
        <f t="shared" si="0"/>
        <v>5.6210253200156046E-2</v>
      </c>
      <c r="E65" s="4">
        <f t="shared" si="1"/>
        <v>2.1102652133959565</v>
      </c>
      <c r="F65" s="4">
        <f t="shared" si="2"/>
        <v>3.8833994879864711</v>
      </c>
      <c r="G65" s="4">
        <f t="shared" si="3"/>
        <v>3.7227369440160309</v>
      </c>
      <c r="I65" s="4">
        <f t="shared" si="4"/>
        <v>1.056210253200156</v>
      </c>
    </row>
    <row r="66" spans="1:9" x14ac:dyDescent="0.2">
      <c r="A66" s="4">
        <f>IF('True_Odds_Calculator_3-way'!A67="","",'True_Odds_Calculator_3-way'!A67)</f>
        <v>5.52</v>
      </c>
      <c r="B66" s="4">
        <f>IF('True_Odds_Calculator_3-way'!B67="","",'True_Odds_Calculator_3-way'!B67)</f>
        <v>4.07</v>
      </c>
      <c r="C66" s="4">
        <f>IF('True_Odds_Calculator_3-way'!C67="","",'True_Odds_Calculator_3-way'!C67)</f>
        <v>1.57</v>
      </c>
      <c r="D66" s="4">
        <f t="shared" si="0"/>
        <v>6.3802341149336472E-2</v>
      </c>
      <c r="E66" s="4">
        <f t="shared" si="1"/>
        <v>6.2542226463020105</v>
      </c>
      <c r="F66" s="4">
        <f t="shared" si="2"/>
        <v>4.4556767371484174</v>
      </c>
      <c r="G66" s="4">
        <f t="shared" si="3"/>
        <v>1.6242329630033721</v>
      </c>
      <c r="I66" s="4">
        <f t="shared" si="4"/>
        <v>1.0638023411493365</v>
      </c>
    </row>
    <row r="67" spans="1:9" x14ac:dyDescent="0.2">
      <c r="A67" s="4">
        <f>IF('True_Odds_Calculator_3-way'!A68="","",'True_Odds_Calculator_3-way'!A68)</f>
        <v>2.37</v>
      </c>
      <c r="B67" s="4">
        <f>IF('True_Odds_Calculator_3-way'!B68="","",'True_Odds_Calculator_3-way'!B68)</f>
        <v>3.23</v>
      </c>
      <c r="C67" s="4">
        <f>IF('True_Odds_Calculator_3-way'!C68="","",'True_Odds_Calculator_3-way'!C68)</f>
        <v>3.09</v>
      </c>
      <c r="D67" s="4">
        <f t="shared" ref="D67:D130" si="5">IF(A67="","",((1/A67)+(1/B67)+(1/C67))-1)</f>
        <v>5.5163046959112005E-2</v>
      </c>
      <c r="E67" s="4">
        <f t="shared" ref="E67:E130" si="6">IF(A67="","",(3*A67)/(3-($D67*A67)))</f>
        <v>2.4779877501544401</v>
      </c>
      <c r="F67" s="4">
        <f t="shared" ref="F67:F130" si="7">IF(B67="","",(3*B67)/(3-($D67*B67)))</f>
        <v>3.4339498861338837</v>
      </c>
      <c r="G67" s="4">
        <f t="shared" ref="G67:G130" si="8">IF(C67="","",(3*C67)/(3-($D67*C67)))</f>
        <v>3.2761437326882126</v>
      </c>
      <c r="I67" s="4">
        <f t="shared" ref="I67:I130" si="9">IF(A67="","",D67+1)</f>
        <v>1.055163046959112</v>
      </c>
    </row>
    <row r="68" spans="1:9" x14ac:dyDescent="0.2">
      <c r="A68" s="4">
        <f>IF('True_Odds_Calculator_3-way'!A69="","",'True_Odds_Calculator_3-way'!A69)</f>
        <v>1.7</v>
      </c>
      <c r="B68" s="4">
        <f>IF('True_Odds_Calculator_3-way'!B69="","",'True_Odds_Calculator_3-way'!B69)</f>
        <v>3.63</v>
      </c>
      <c r="C68" s="4">
        <f>IF('True_Odds_Calculator_3-way'!C69="","",'True_Odds_Calculator_3-way'!C69)</f>
        <v>5.09</v>
      </c>
      <c r="D68" s="4">
        <f t="shared" si="5"/>
        <v>6.0181042005527541E-2</v>
      </c>
      <c r="E68" s="4">
        <f t="shared" si="6"/>
        <v>1.760021285104032</v>
      </c>
      <c r="F68" s="4">
        <f t="shared" si="7"/>
        <v>3.915093426355984</v>
      </c>
      <c r="G68" s="4">
        <f t="shared" si="8"/>
        <v>5.6688279694802715</v>
      </c>
      <c r="I68" s="4">
        <f t="shared" si="9"/>
        <v>1.0601810420055275</v>
      </c>
    </row>
    <row r="69" spans="1:9" x14ac:dyDescent="0.2">
      <c r="A69" s="4">
        <f>IF('True_Odds_Calculator_3-way'!A70="","",'True_Odds_Calculator_3-way'!A70)</f>
        <v>3.1</v>
      </c>
      <c r="B69" s="4">
        <f>IF('True_Odds_Calculator_3-way'!B70="","",'True_Odds_Calculator_3-way'!B70)</f>
        <v>3.55</v>
      </c>
      <c r="C69" s="4">
        <f>IF('True_Odds_Calculator_3-way'!C70="","",'True_Odds_Calculator_3-way'!C70)</f>
        <v>2.2200000000000002</v>
      </c>
      <c r="D69" s="4">
        <f t="shared" si="5"/>
        <v>5.4721236456811262E-2</v>
      </c>
      <c r="E69" s="4">
        <f t="shared" si="6"/>
        <v>3.2857962620090473</v>
      </c>
      <c r="F69" s="4">
        <f t="shared" si="7"/>
        <v>3.7957905857859764</v>
      </c>
      <c r="G69" s="4">
        <f t="shared" si="8"/>
        <v>2.3136898993310835</v>
      </c>
      <c r="I69" s="4">
        <f t="shared" si="9"/>
        <v>1.0547212364568113</v>
      </c>
    </row>
    <row r="70" spans="1:9" x14ac:dyDescent="0.2">
      <c r="A70" s="4">
        <f>IF('True_Odds_Calculator_3-way'!A71="","",'True_Odds_Calculator_3-way'!A71)</f>
        <v>6.35</v>
      </c>
      <c r="B70" s="4">
        <f>IF('True_Odds_Calculator_3-way'!B71="","",'True_Odds_Calculator_3-way'!B71)</f>
        <v>4.09</v>
      </c>
      <c r="C70" s="4">
        <f>IF('True_Odds_Calculator_3-way'!C71="","",'True_Odds_Calculator_3-way'!C71)</f>
        <v>1.51</v>
      </c>
      <c r="D70" s="4">
        <f t="shared" si="5"/>
        <v>6.4230748095881474E-2</v>
      </c>
      <c r="E70" s="4">
        <f t="shared" si="6"/>
        <v>7.3491549785383192</v>
      </c>
      <c r="F70" s="4">
        <f t="shared" si="7"/>
        <v>4.4825254276130986</v>
      </c>
      <c r="G70" s="4">
        <f t="shared" si="8"/>
        <v>1.5604484826130027</v>
      </c>
      <c r="I70" s="4">
        <f t="shared" si="9"/>
        <v>1.0642307480958815</v>
      </c>
    </row>
    <row r="71" spans="1:9" x14ac:dyDescent="0.2">
      <c r="A71" s="4">
        <f>IF('True_Odds_Calculator_3-way'!A72="","",'True_Odds_Calculator_3-way'!A72)</f>
        <v>2.36</v>
      </c>
      <c r="B71" s="4">
        <f>IF('True_Odds_Calculator_3-way'!B72="","",'True_Odds_Calculator_3-way'!B72)</f>
        <v>3.63</v>
      </c>
      <c r="C71" s="4">
        <f>IF('True_Odds_Calculator_3-way'!C72="","",'True_Odds_Calculator_3-way'!C72)</f>
        <v>2.81</v>
      </c>
      <c r="D71" s="4">
        <f t="shared" si="5"/>
        <v>5.5082793344230385E-2</v>
      </c>
      <c r="E71" s="4">
        <f t="shared" si="6"/>
        <v>2.4668949941704343</v>
      </c>
      <c r="F71" s="4">
        <f t="shared" si="7"/>
        <v>3.8892170138223205</v>
      </c>
      <c r="G71" s="4">
        <f t="shared" si="8"/>
        <v>2.9628667904467672</v>
      </c>
      <c r="I71" s="4">
        <f t="shared" si="9"/>
        <v>1.0550827933442304</v>
      </c>
    </row>
    <row r="72" spans="1:9" x14ac:dyDescent="0.2">
      <c r="A72" s="4">
        <f>IF('True_Odds_Calculator_3-way'!A73="","",'True_Odds_Calculator_3-way'!A73)</f>
        <v>3.16</v>
      </c>
      <c r="B72" s="4">
        <f>IF('True_Odds_Calculator_3-way'!B73="","",'True_Odds_Calculator_3-way'!B73)</f>
        <v>3.51</v>
      </c>
      <c r="C72" s="4">
        <f>IF('True_Odds_Calculator_3-way'!C73="","",'True_Odds_Calculator_3-way'!C73)</f>
        <v>2.38</v>
      </c>
      <c r="D72" s="4">
        <f t="shared" si="5"/>
        <v>2.1524048329707224E-2</v>
      </c>
      <c r="E72" s="4">
        <f t="shared" si="6"/>
        <v>3.2333054943231607</v>
      </c>
      <c r="F72" s="4">
        <f t="shared" si="7"/>
        <v>3.6006763235120802</v>
      </c>
      <c r="G72" s="4">
        <f t="shared" si="8"/>
        <v>2.4213462918563731</v>
      </c>
      <c r="I72" s="4">
        <f t="shared" si="9"/>
        <v>1.0215240483297072</v>
      </c>
    </row>
    <row r="73" spans="1:9" x14ac:dyDescent="0.2">
      <c r="A73" s="4">
        <f>IF('True_Odds_Calculator_3-way'!A74="","",'True_Odds_Calculator_3-way'!A74)</f>
        <v>1.98</v>
      </c>
      <c r="B73" s="4">
        <f>IF('True_Odds_Calculator_3-way'!B74="","",'True_Odds_Calculator_3-way'!B74)</f>
        <v>3.8</v>
      </c>
      <c r="C73" s="4">
        <f>IF('True_Odds_Calculator_3-way'!C74="","",'True_Odds_Calculator_3-way'!C74)</f>
        <v>3.93</v>
      </c>
      <c r="D73" s="4">
        <f t="shared" si="5"/>
        <v>2.2661325995998682E-2</v>
      </c>
      <c r="E73" s="4">
        <f t="shared" si="6"/>
        <v>2.0100634642680402</v>
      </c>
      <c r="F73" s="4">
        <f t="shared" si="7"/>
        <v>3.9123000142894191</v>
      </c>
      <c r="G73" s="4">
        <f t="shared" si="8"/>
        <v>4.0502366915777257</v>
      </c>
      <c r="I73" s="4">
        <f t="shared" si="9"/>
        <v>1.0226613259959987</v>
      </c>
    </row>
    <row r="74" spans="1:9" x14ac:dyDescent="0.2">
      <c r="A74" s="4">
        <f>IF('True_Odds_Calculator_3-way'!A75="","",'True_Odds_Calculator_3-way'!A75)</f>
        <v>4.7</v>
      </c>
      <c r="B74" s="4">
        <f>IF('True_Odds_Calculator_3-way'!B75="","",'True_Odds_Calculator_3-way'!B75)</f>
        <v>3.56</v>
      </c>
      <c r="C74" s="4">
        <f>IF('True_Odds_Calculator_3-way'!C75="","",'True_Odds_Calculator_3-way'!C75)</f>
        <v>1.81</v>
      </c>
      <c r="D74" s="4">
        <f t="shared" si="5"/>
        <v>4.6151021696606787E-2</v>
      </c>
      <c r="E74" s="4">
        <f t="shared" si="6"/>
        <v>5.0663108260023915</v>
      </c>
      <c r="F74" s="4">
        <f t="shared" si="7"/>
        <v>3.7662626868938438</v>
      </c>
      <c r="G74" s="4">
        <f t="shared" si="8"/>
        <v>1.8618419650512557</v>
      </c>
      <c r="I74" s="4">
        <f t="shared" si="9"/>
        <v>1.0461510216966068</v>
      </c>
    </row>
    <row r="75" spans="1:9" x14ac:dyDescent="0.2">
      <c r="A75" s="4">
        <f>IF('True_Odds_Calculator_3-way'!A76="","",'True_Odds_Calculator_3-way'!A76)</f>
        <v>2.21</v>
      </c>
      <c r="B75" s="4">
        <f>IF('True_Odds_Calculator_3-way'!B76="","",'True_Odds_Calculator_3-way'!B76)</f>
        <v>2.92</v>
      </c>
      <c r="C75" s="4">
        <f>IF('True_Odds_Calculator_3-way'!C76="","",'True_Odds_Calculator_3-way'!C76)</f>
        <v>4.0199999999999996</v>
      </c>
      <c r="D75" s="4">
        <f t="shared" si="5"/>
        <v>4.3710660112935562E-2</v>
      </c>
      <c r="E75" s="4">
        <f t="shared" si="6"/>
        <v>2.2835300944237278</v>
      </c>
      <c r="F75" s="4">
        <f t="shared" si="7"/>
        <v>3.049751820863349</v>
      </c>
      <c r="G75" s="4">
        <f t="shared" si="8"/>
        <v>4.2701101040818035</v>
      </c>
      <c r="I75" s="4">
        <f t="shared" si="9"/>
        <v>1.0437106601129356</v>
      </c>
    </row>
    <row r="76" spans="1:9" x14ac:dyDescent="0.2">
      <c r="A76" s="4">
        <f>IF('True_Odds_Calculator_3-way'!A77="","",'True_Odds_Calculator_3-way'!A77)</f>
        <v>1.93</v>
      </c>
      <c r="B76" s="4">
        <f>IF('True_Odds_Calculator_3-way'!B77="","",'True_Odds_Calculator_3-way'!B77)</f>
        <v>3.41</v>
      </c>
      <c r="C76" s="4">
        <f>IF('True_Odds_Calculator_3-way'!C77="","",'True_Odds_Calculator_3-way'!C77)</f>
        <v>4.26</v>
      </c>
      <c r="D76" s="4">
        <f t="shared" si="5"/>
        <v>4.6131631028274889E-2</v>
      </c>
      <c r="E76" s="4">
        <f t="shared" si="6"/>
        <v>1.9890304782824224</v>
      </c>
      <c r="F76" s="4">
        <f t="shared" si="7"/>
        <v>3.5987026035127965</v>
      </c>
      <c r="G76" s="4">
        <f t="shared" si="8"/>
        <v>4.5586212174409226</v>
      </c>
      <c r="I76" s="4">
        <f t="shared" si="9"/>
        <v>1.0461316310282749</v>
      </c>
    </row>
    <row r="77" spans="1:9" x14ac:dyDescent="0.2">
      <c r="A77" s="4">
        <f>IF('True_Odds_Calculator_3-way'!A78="","",'True_Odds_Calculator_3-way'!A78)</f>
        <v>1.68</v>
      </c>
      <c r="B77" s="4">
        <f>IF('True_Odds_Calculator_3-way'!B78="","",'True_Odds_Calculator_3-way'!B78)</f>
        <v>3.61</v>
      </c>
      <c r="C77" s="4">
        <f>IF('True_Odds_Calculator_3-way'!C78="","",'True_Odds_Calculator_3-way'!C78)</f>
        <v>5.7</v>
      </c>
      <c r="D77" s="4">
        <f t="shared" si="5"/>
        <v>4.7685001978630792E-2</v>
      </c>
      <c r="E77" s="4">
        <f t="shared" si="6"/>
        <v>1.7260928961748634</v>
      </c>
      <c r="F77" s="4">
        <f t="shared" si="7"/>
        <v>3.8297549886334932</v>
      </c>
      <c r="G77" s="4">
        <f t="shared" si="8"/>
        <v>6.2678792889623818</v>
      </c>
      <c r="I77" s="4">
        <f t="shared" si="9"/>
        <v>1.0476850019786308</v>
      </c>
    </row>
    <row r="78" spans="1:9" x14ac:dyDescent="0.2">
      <c r="A78" s="4">
        <f>IF('True_Odds_Calculator_3-way'!A79="","",'True_Odds_Calculator_3-way'!A79)</f>
        <v>2.34</v>
      </c>
      <c r="B78" s="4">
        <f>IF('True_Odds_Calculator_3-way'!B79="","",'True_Odds_Calculator_3-way'!B79)</f>
        <v>2.99</v>
      </c>
      <c r="C78" s="4">
        <f>IF('True_Odds_Calculator_3-way'!C79="","",'True_Odds_Calculator_3-way'!C79)</f>
        <v>3.53</v>
      </c>
      <c r="D78" s="4">
        <f t="shared" si="5"/>
        <v>4.508470686571453E-2</v>
      </c>
      <c r="E78" s="4">
        <f t="shared" si="6"/>
        <v>2.4252878454294087</v>
      </c>
      <c r="F78" s="4">
        <f t="shared" si="7"/>
        <v>3.1306750831893293</v>
      </c>
      <c r="G78" s="4">
        <f t="shared" si="8"/>
        <v>3.7277562451518897</v>
      </c>
      <c r="I78" s="4">
        <f t="shared" si="9"/>
        <v>1.0450847068657145</v>
      </c>
    </row>
    <row r="79" spans="1:9" x14ac:dyDescent="0.2">
      <c r="A79" s="4">
        <f>IF('True_Odds_Calculator_3-way'!A80="","",'True_Odds_Calculator_3-way'!A80)</f>
        <v>2.0499999999999998</v>
      </c>
      <c r="B79" s="4">
        <f>IF('True_Odds_Calculator_3-way'!B80="","",'True_Odds_Calculator_3-way'!B80)</f>
        <v>3.38</v>
      </c>
      <c r="C79" s="4">
        <f>IF('True_Odds_Calculator_3-way'!C80="","",'True_Odds_Calculator_3-way'!C80)</f>
        <v>3.83</v>
      </c>
      <c r="D79" s="4">
        <f t="shared" si="5"/>
        <v>4.4759471958586428E-2</v>
      </c>
      <c r="E79" s="4">
        <f t="shared" si="6"/>
        <v>2.1146788028273202</v>
      </c>
      <c r="F79" s="4">
        <f t="shared" si="7"/>
        <v>3.5595021520861181</v>
      </c>
      <c r="G79" s="4">
        <f t="shared" si="8"/>
        <v>4.0621215082067259</v>
      </c>
      <c r="I79" s="4">
        <f t="shared" si="9"/>
        <v>1.0447594719585864</v>
      </c>
    </row>
    <row r="80" spans="1:9" x14ac:dyDescent="0.2">
      <c r="A80" s="4">
        <f>IF('True_Odds_Calculator_3-way'!A81="","",'True_Odds_Calculator_3-way'!A81)</f>
        <v>3.06</v>
      </c>
      <c r="B80" s="4">
        <f>IF('True_Odds_Calculator_3-way'!B81="","",'True_Odds_Calculator_3-way'!B81)</f>
        <v>2.84</v>
      </c>
      <c r="C80" s="4">
        <f>IF('True_Odds_Calculator_3-way'!C81="","",'True_Odds_Calculator_3-way'!C81)</f>
        <v>2.74</v>
      </c>
      <c r="D80" s="4">
        <f t="shared" si="5"/>
        <v>4.387356532688802E-2</v>
      </c>
      <c r="E80" s="4">
        <f t="shared" si="6"/>
        <v>3.2033533846670434</v>
      </c>
      <c r="F80" s="4">
        <f t="shared" si="7"/>
        <v>2.9630669619539929</v>
      </c>
      <c r="G80" s="4">
        <f t="shared" si="8"/>
        <v>2.8543783356647294</v>
      </c>
      <c r="I80" s="4">
        <f t="shared" si="9"/>
        <v>1.043873565326888</v>
      </c>
    </row>
    <row r="81" spans="1:9" x14ac:dyDescent="0.2">
      <c r="A81" s="4">
        <f>IF('True_Odds_Calculator_3-way'!A82="","",'True_Odds_Calculator_3-way'!A82)</f>
        <v>3.72</v>
      </c>
      <c r="B81" s="4">
        <f>IF('True_Odds_Calculator_3-way'!B82="","",'True_Odds_Calculator_3-way'!B82)</f>
        <v>2.98</v>
      </c>
      <c r="C81" s="4">
        <f>IF('True_Odds_Calculator_3-way'!C82="","",'True_Odds_Calculator_3-way'!C82)</f>
        <v>2.27</v>
      </c>
      <c r="D81" s="4">
        <f t="shared" si="5"/>
        <v>4.4916308460966281E-2</v>
      </c>
      <c r="E81" s="4">
        <f t="shared" si="6"/>
        <v>3.9394102709357233</v>
      </c>
      <c r="F81" s="4">
        <f t="shared" si="7"/>
        <v>3.1191674786901666</v>
      </c>
      <c r="G81" s="4">
        <f t="shared" si="8"/>
        <v>2.349864062429186</v>
      </c>
      <c r="I81" s="4">
        <f t="shared" si="9"/>
        <v>1.0449163084609663</v>
      </c>
    </row>
    <row r="82" spans="1:9" x14ac:dyDescent="0.2">
      <c r="A82" s="4">
        <f>IF('True_Odds_Calculator_3-way'!A83="","",'True_Odds_Calculator_3-way'!A83)</f>
        <v>1.53</v>
      </c>
      <c r="B82" s="4">
        <f>IF('True_Odds_Calculator_3-way'!B83="","",'True_Odds_Calculator_3-way'!B83)</f>
        <v>3.89</v>
      </c>
      <c r="C82" s="4">
        <f>IF('True_Odds_Calculator_3-way'!C83="","",'True_Odds_Calculator_3-way'!C83)</f>
        <v>7.06</v>
      </c>
      <c r="D82" s="4">
        <f t="shared" si="5"/>
        <v>5.2307239472275002E-2</v>
      </c>
      <c r="E82" s="4">
        <f t="shared" si="6"/>
        <v>1.5719339993507109</v>
      </c>
      <c r="F82" s="4">
        <f t="shared" si="7"/>
        <v>4.1730364198933101</v>
      </c>
      <c r="G82" s="4">
        <f t="shared" si="8"/>
        <v>8.0510557378004073</v>
      </c>
      <c r="I82" s="4">
        <f t="shared" si="9"/>
        <v>1.052307239472275</v>
      </c>
    </row>
    <row r="83" spans="1:9" x14ac:dyDescent="0.2">
      <c r="A83" s="4">
        <f>IF('True_Odds_Calculator_3-way'!A84="","",'True_Odds_Calculator_3-way'!A84)</f>
        <v>2.98</v>
      </c>
      <c r="B83" s="4">
        <f>IF('True_Odds_Calculator_3-way'!B84="","",'True_Odds_Calculator_3-way'!B84)</f>
        <v>3.01</v>
      </c>
      <c r="C83" s="4">
        <f>IF('True_Odds_Calculator_3-way'!C84="","",'True_Odds_Calculator_3-way'!C84)</f>
        <v>2.58</v>
      </c>
      <c r="D83" s="4">
        <f t="shared" si="5"/>
        <v>5.5393282644726316E-2</v>
      </c>
      <c r="E83" s="4">
        <f t="shared" si="6"/>
        <v>3.1535192231067914</v>
      </c>
      <c r="F83" s="4">
        <f t="shared" si="7"/>
        <v>3.1871343182230922</v>
      </c>
      <c r="G83" s="4">
        <f t="shared" si="8"/>
        <v>2.7090545447223766</v>
      </c>
      <c r="I83" s="4">
        <f t="shared" si="9"/>
        <v>1.0553932826447263</v>
      </c>
    </row>
    <row r="84" spans="1:9" x14ac:dyDescent="0.2">
      <c r="A84" s="4">
        <f>IF('True_Odds_Calculator_3-way'!A85="","",'True_Odds_Calculator_3-way'!A85)</f>
        <v>1.61</v>
      </c>
      <c r="B84" s="4">
        <f>IF('True_Odds_Calculator_3-way'!B85="","",'True_Odds_Calculator_3-way'!B85)</f>
        <v>3.71</v>
      </c>
      <c r="C84" s="4">
        <f>IF('True_Odds_Calculator_3-way'!C85="","",'True_Odds_Calculator_3-way'!C85)</f>
        <v>5.88</v>
      </c>
      <c r="D84" s="4">
        <f t="shared" si="5"/>
        <v>6.0727818608985684E-2</v>
      </c>
      <c r="E84" s="4">
        <f t="shared" si="6"/>
        <v>1.6642385254072527</v>
      </c>
      <c r="F84" s="4">
        <f t="shared" si="7"/>
        <v>4.0112447581668125</v>
      </c>
      <c r="G84" s="4">
        <f t="shared" si="8"/>
        <v>6.6744347739716652</v>
      </c>
      <c r="I84" s="4">
        <f t="shared" si="9"/>
        <v>1.0607278186089857</v>
      </c>
    </row>
    <row r="85" spans="1:9" x14ac:dyDescent="0.2">
      <c r="A85" s="4">
        <f>IF('True_Odds_Calculator_3-way'!A86="","",'True_Odds_Calculator_3-way'!A86)</f>
        <v>1.77</v>
      </c>
      <c r="B85" s="4">
        <f>IF('True_Odds_Calculator_3-way'!B86="","",'True_Odds_Calculator_3-way'!B86)</f>
        <v>4.07</v>
      </c>
      <c r="C85" s="4">
        <f>IF('True_Odds_Calculator_3-way'!C86="","",'True_Odds_Calculator_3-way'!C86)</f>
        <v>4.68</v>
      </c>
      <c r="D85" s="4">
        <f t="shared" si="5"/>
        <v>2.4347210787888596E-2</v>
      </c>
      <c r="E85" s="4">
        <f t="shared" si="6"/>
        <v>1.7957963530809444</v>
      </c>
      <c r="F85" s="4">
        <f t="shared" si="7"/>
        <v>4.2090286322669304</v>
      </c>
      <c r="G85" s="4">
        <f t="shared" si="8"/>
        <v>4.8647720641751464</v>
      </c>
      <c r="I85" s="4">
        <f t="shared" si="9"/>
        <v>1.0243472107878886</v>
      </c>
    </row>
    <row r="86" spans="1:9" x14ac:dyDescent="0.2">
      <c r="A86" s="4">
        <f>IF('True_Odds_Calculator_3-way'!A87="","",'True_Odds_Calculator_3-way'!A87)</f>
        <v>2.77</v>
      </c>
      <c r="B86" s="4">
        <f>IF('True_Odds_Calculator_3-way'!B87="","",'True_Odds_Calculator_3-way'!B87)</f>
        <v>3.58</v>
      </c>
      <c r="C86" s="4">
        <f>IF('True_Odds_Calculator_3-way'!C87="","",'True_Odds_Calculator_3-way'!C87)</f>
        <v>2.63</v>
      </c>
      <c r="D86" s="4">
        <f t="shared" si="5"/>
        <v>2.0568576145586714E-2</v>
      </c>
      <c r="E86" s="4">
        <f t="shared" si="6"/>
        <v>2.8236253091780887</v>
      </c>
      <c r="F86" s="4">
        <f t="shared" si="7"/>
        <v>3.6700827971179328</v>
      </c>
      <c r="G86" s="4">
        <f t="shared" si="8"/>
        <v>2.6782944295551374</v>
      </c>
      <c r="I86" s="4">
        <f t="shared" si="9"/>
        <v>1.0205685761455867</v>
      </c>
    </row>
    <row r="87" spans="1:9" x14ac:dyDescent="0.2">
      <c r="A87" s="4">
        <f>IF('True_Odds_Calculator_3-way'!A88="","",'True_Odds_Calculator_3-way'!A88)</f>
        <v>1.52</v>
      </c>
      <c r="B87" s="4">
        <f>IF('True_Odds_Calculator_3-way'!B88="","",'True_Odds_Calculator_3-way'!B88)</f>
        <v>4.33</v>
      </c>
      <c r="C87" s="4">
        <f>IF('True_Odds_Calculator_3-way'!C88="","",'True_Odds_Calculator_3-way'!C88)</f>
        <v>7.46</v>
      </c>
      <c r="D87" s="4">
        <f t="shared" si="5"/>
        <v>2.2889876431849476E-2</v>
      </c>
      <c r="E87" s="4">
        <f t="shared" si="6"/>
        <v>1.5378351000760733</v>
      </c>
      <c r="F87" s="4">
        <f t="shared" si="7"/>
        <v>4.4779409672406931</v>
      </c>
      <c r="G87" s="4">
        <f t="shared" si="8"/>
        <v>7.9102472614695625</v>
      </c>
      <c r="I87" s="4">
        <f t="shared" si="9"/>
        <v>1.0228898764318495</v>
      </c>
    </row>
    <row r="88" spans="1:9" x14ac:dyDescent="0.2">
      <c r="A88" s="4">
        <f>IF('True_Odds_Calculator_3-way'!A89="","",'True_Odds_Calculator_3-way'!A89)</f>
        <v>2.89</v>
      </c>
      <c r="B88" s="4">
        <f>IF('True_Odds_Calculator_3-way'!B89="","",'True_Odds_Calculator_3-way'!B89)</f>
        <v>2.95</v>
      </c>
      <c r="C88" s="4">
        <f>IF('True_Odds_Calculator_3-way'!C89="","",'True_Odds_Calculator_3-way'!C89)</f>
        <v>2.92</v>
      </c>
      <c r="D88" s="4">
        <f t="shared" si="5"/>
        <v>2.7469565517789896E-2</v>
      </c>
      <c r="E88" s="4">
        <f t="shared" si="6"/>
        <v>2.9685549340651303</v>
      </c>
      <c r="F88" s="4">
        <f t="shared" si="7"/>
        <v>3.0318968065032625</v>
      </c>
      <c r="G88" s="4">
        <f t="shared" si="8"/>
        <v>3.0002169314167308</v>
      </c>
      <c r="I88" s="4">
        <f t="shared" si="9"/>
        <v>1.0274695655177899</v>
      </c>
    </row>
    <row r="89" spans="1:9" x14ac:dyDescent="0.2">
      <c r="A89" s="4">
        <f>IF('True_Odds_Calculator_3-way'!A90="","",'True_Odds_Calculator_3-way'!A90)</f>
        <v>1.96</v>
      </c>
      <c r="B89" s="4">
        <f>IF('True_Odds_Calculator_3-way'!B90="","",'True_Odds_Calculator_3-way'!B90)</f>
        <v>3.23</v>
      </c>
      <c r="C89" s="4">
        <f>IF('True_Odds_Calculator_3-way'!C90="","",'True_Odds_Calculator_3-way'!C90)</f>
        <v>4.8</v>
      </c>
      <c r="D89" s="4">
        <f t="shared" si="5"/>
        <v>2.8134938185800706E-2</v>
      </c>
      <c r="E89" s="4">
        <f t="shared" si="6"/>
        <v>1.9967023705435132</v>
      </c>
      <c r="F89" s="4">
        <f t="shared" si="7"/>
        <v>3.3308994396588263</v>
      </c>
      <c r="G89" s="4">
        <f t="shared" si="8"/>
        <v>5.0262616995562777</v>
      </c>
      <c r="I89" s="4">
        <f t="shared" si="9"/>
        <v>1.0281349381858007</v>
      </c>
    </row>
    <row r="90" spans="1:9" x14ac:dyDescent="0.2">
      <c r="A90" s="4">
        <f>IF('True_Odds_Calculator_3-way'!A91="","",'True_Odds_Calculator_3-way'!A91)</f>
        <v>1.56</v>
      </c>
      <c r="B90" s="4">
        <f>IF('True_Odds_Calculator_3-way'!B91="","",'True_Odds_Calculator_3-way'!B91)</f>
        <v>4</v>
      </c>
      <c r="C90" s="4">
        <f>IF('True_Odds_Calculator_3-way'!C91="","",'True_Odds_Calculator_3-way'!C91)</f>
        <v>7.07</v>
      </c>
      <c r="D90" s="4">
        <f t="shared" si="5"/>
        <v>3.246835672578241E-2</v>
      </c>
      <c r="E90" s="4">
        <f t="shared" si="6"/>
        <v>1.5867906521707851</v>
      </c>
      <c r="F90" s="4">
        <f t="shared" si="7"/>
        <v>4.1810002779954001</v>
      </c>
      <c r="G90" s="4">
        <f t="shared" si="8"/>
        <v>7.6557995326129706</v>
      </c>
      <c r="I90" s="4">
        <f t="shared" si="9"/>
        <v>1.0324683567257824</v>
      </c>
    </row>
    <row r="91" spans="1:9" x14ac:dyDescent="0.2">
      <c r="A91" s="4">
        <f>IF('True_Odds_Calculator_3-way'!A92="","",'True_Odds_Calculator_3-way'!A92)</f>
        <v>2.2200000000000002</v>
      </c>
      <c r="B91" s="4">
        <f>IF('True_Odds_Calculator_3-way'!B92="","",'True_Odds_Calculator_3-way'!B92)</f>
        <v>3.22</v>
      </c>
      <c r="C91" s="4">
        <f>IF('True_Odds_Calculator_3-way'!C92="","",'True_Odds_Calculator_3-way'!C92)</f>
        <v>3.74</v>
      </c>
      <c r="D91" s="4">
        <f t="shared" si="5"/>
        <v>2.8389135806015542E-2</v>
      </c>
      <c r="E91" s="4">
        <f t="shared" si="6"/>
        <v>2.2676384591704881</v>
      </c>
      <c r="F91" s="4">
        <f t="shared" si="7"/>
        <v>3.3212003139123532</v>
      </c>
      <c r="G91" s="4">
        <f t="shared" si="8"/>
        <v>3.8772218176586768</v>
      </c>
      <c r="I91" s="4">
        <f t="shared" si="9"/>
        <v>1.0283891358060155</v>
      </c>
    </row>
    <row r="92" spans="1:9" x14ac:dyDescent="0.2">
      <c r="A92" s="4">
        <f>IF('True_Odds_Calculator_3-way'!A93="","",'True_Odds_Calculator_3-way'!A93)</f>
        <v>2.19</v>
      </c>
      <c r="B92" s="4">
        <f>IF('True_Odds_Calculator_3-way'!B93="","",'True_Odds_Calculator_3-way'!B93)</f>
        <v>3.7</v>
      </c>
      <c r="C92" s="4">
        <f>IF('True_Odds_Calculator_3-way'!C93="","",'True_Odds_Calculator_3-way'!C93)</f>
        <v>3.32</v>
      </c>
      <c r="D92" s="4">
        <f t="shared" si="5"/>
        <v>2.8096094113588821E-2</v>
      </c>
      <c r="E92" s="4">
        <f t="shared" si="6"/>
        <v>2.2358577754531233</v>
      </c>
      <c r="F92" s="4">
        <f t="shared" si="7"/>
        <v>3.8328140968895212</v>
      </c>
      <c r="G92" s="4">
        <f t="shared" si="8"/>
        <v>3.426541491672455</v>
      </c>
      <c r="I92" s="4">
        <f t="shared" si="9"/>
        <v>1.0280960941135888</v>
      </c>
    </row>
    <row r="93" spans="1:9" x14ac:dyDescent="0.2">
      <c r="A93" s="4">
        <f>IF('True_Odds_Calculator_3-way'!A94="","",'True_Odds_Calculator_3-way'!A94)</f>
        <v>2.87</v>
      </c>
      <c r="B93" s="4">
        <f>IF('True_Odds_Calculator_3-way'!B94="","",'True_Odds_Calculator_3-way'!B94)</f>
        <v>3.11</v>
      </c>
      <c r="C93" s="4">
        <f>IF('True_Odds_Calculator_3-way'!C94="","",'True_Odds_Calculator_3-way'!C94)</f>
        <v>2.8</v>
      </c>
      <c r="D93" s="4">
        <f t="shared" si="5"/>
        <v>2.7118321252114663E-2</v>
      </c>
      <c r="E93" s="4">
        <f t="shared" si="6"/>
        <v>2.9464400662415615</v>
      </c>
      <c r="F93" s="4">
        <f t="shared" si="7"/>
        <v>3.1999593687820793</v>
      </c>
      <c r="G93" s="4">
        <f t="shared" si="8"/>
        <v>2.8727095223790924</v>
      </c>
      <c r="I93" s="4">
        <f t="shared" si="9"/>
        <v>1.0271183212521147</v>
      </c>
    </row>
    <row r="94" spans="1:9" x14ac:dyDescent="0.2">
      <c r="A94" s="4">
        <f>IF('True_Odds_Calculator_3-way'!A95="","",'True_Odds_Calculator_3-way'!A95)</f>
        <v>2.67</v>
      </c>
      <c r="B94" s="4">
        <f>IF('True_Odds_Calculator_3-way'!B95="","",'True_Odds_Calculator_3-way'!B95)</f>
        <v>3.33</v>
      </c>
      <c r="C94" s="4">
        <f>IF('True_Odds_Calculator_3-way'!C95="","",'True_Odds_Calculator_3-way'!C95)</f>
        <v>2.83</v>
      </c>
      <c r="D94" s="4">
        <f t="shared" si="5"/>
        <v>2.8189025965656755E-2</v>
      </c>
      <c r="E94" s="4">
        <f t="shared" si="6"/>
        <v>2.7387093793275645</v>
      </c>
      <c r="F94" s="4">
        <f t="shared" si="7"/>
        <v>3.4375606499253859</v>
      </c>
      <c r="G94" s="4">
        <f t="shared" si="8"/>
        <v>2.9073101681161537</v>
      </c>
      <c r="I94" s="4">
        <f t="shared" si="9"/>
        <v>1.0281890259656568</v>
      </c>
    </row>
    <row r="95" spans="1:9" x14ac:dyDescent="0.2">
      <c r="A95" s="4">
        <f>IF('True_Odds_Calculator_3-way'!A96="","",'True_Odds_Calculator_3-way'!A96)</f>
        <v>2.39</v>
      </c>
      <c r="B95" s="4">
        <f>IF('True_Odds_Calculator_3-way'!B96="","",'True_Odds_Calculator_3-way'!B96)</f>
        <v>3.6</v>
      </c>
      <c r="C95" s="4">
        <f>IF('True_Odds_Calculator_3-way'!C96="","",'True_Odds_Calculator_3-way'!C96)</f>
        <v>3.03</v>
      </c>
      <c r="D95" s="4">
        <f t="shared" si="5"/>
        <v>2.6220822919111875E-2</v>
      </c>
      <c r="E95" s="4">
        <f t="shared" si="6"/>
        <v>2.4409904739076453</v>
      </c>
      <c r="F95" s="4">
        <f t="shared" si="7"/>
        <v>3.716953908272786</v>
      </c>
      <c r="G95" s="4">
        <f t="shared" si="8"/>
        <v>3.1124264876184013</v>
      </c>
      <c r="I95" s="4">
        <f t="shared" si="9"/>
        <v>1.0262208229191119</v>
      </c>
    </row>
    <row r="96" spans="1:9" x14ac:dyDescent="0.2">
      <c r="A96" s="4">
        <f>IF('True_Odds_Calculator_3-way'!A97="","",'True_Odds_Calculator_3-way'!A97)</f>
        <v>1.86</v>
      </c>
      <c r="B96" s="4">
        <f>IF('True_Odds_Calculator_3-way'!B97="","",'True_Odds_Calculator_3-way'!B97)</f>
        <v>3.75</v>
      </c>
      <c r="C96" s="4">
        <f>IF('True_Odds_Calculator_3-way'!C97="","",'True_Odds_Calculator_3-way'!C97)</f>
        <v>4.4400000000000004</v>
      </c>
      <c r="D96" s="4">
        <f t="shared" si="5"/>
        <v>2.9526300494042257E-2</v>
      </c>
      <c r="E96" s="4">
        <f t="shared" si="6"/>
        <v>1.8946846780706261</v>
      </c>
      <c r="F96" s="4">
        <f t="shared" si="7"/>
        <v>3.8937085093542536</v>
      </c>
      <c r="G96" s="4">
        <f t="shared" si="8"/>
        <v>4.6428892686875951</v>
      </c>
      <c r="I96" s="4">
        <f t="shared" si="9"/>
        <v>1.0295263004940423</v>
      </c>
    </row>
    <row r="97" spans="1:9" x14ac:dyDescent="0.2">
      <c r="A97" s="4">
        <f>IF('True_Odds_Calculator_3-way'!A98="","",'True_Odds_Calculator_3-way'!A98)</f>
        <v>5.0199999999999996</v>
      </c>
      <c r="B97" s="4">
        <f>IF('True_Odds_Calculator_3-way'!B98="","",'True_Odds_Calculator_3-way'!B98)</f>
        <v>4.07</v>
      </c>
      <c r="C97" s="4">
        <f>IF('True_Odds_Calculator_3-way'!C98="","",'True_Odds_Calculator_3-way'!C98)</f>
        <v>1.71</v>
      </c>
      <c r="D97" s="4">
        <f t="shared" si="5"/>
        <v>2.9698754588668663E-2</v>
      </c>
      <c r="E97" s="4">
        <f t="shared" si="6"/>
        <v>5.2825196530059682</v>
      </c>
      <c r="F97" s="4">
        <f t="shared" si="7"/>
        <v>4.2408702182974434</v>
      </c>
      <c r="G97" s="4">
        <f t="shared" si="8"/>
        <v>1.7394458438855671</v>
      </c>
      <c r="I97" s="4">
        <f t="shared" si="9"/>
        <v>1.0296987545886687</v>
      </c>
    </row>
    <row r="98" spans="1:9" x14ac:dyDescent="0.2">
      <c r="A98" s="4">
        <f>IF('True_Odds_Calculator_3-way'!A99="","",'True_Odds_Calculator_3-way'!A99)</f>
        <v>1.4</v>
      </c>
      <c r="B98" s="4">
        <f>IF('True_Odds_Calculator_3-way'!B99="","",'True_Odds_Calculator_3-way'!B99)</f>
        <v>4.8499999999999996</v>
      </c>
      <c r="C98" s="4">
        <f>IF('True_Odds_Calculator_3-way'!C99="","",'True_Odds_Calculator_3-way'!C99)</f>
        <v>8.9700000000000006</v>
      </c>
      <c r="D98" s="4">
        <f t="shared" si="5"/>
        <v>3.1954001474395977E-2</v>
      </c>
      <c r="E98" s="4">
        <f t="shared" si="6"/>
        <v>1.421192636074647</v>
      </c>
      <c r="F98" s="4">
        <f t="shared" si="7"/>
        <v>5.1141939889945647</v>
      </c>
      <c r="G98" s="4">
        <f t="shared" si="8"/>
        <v>9.9175468687241537</v>
      </c>
      <c r="I98" s="4">
        <f t="shared" si="9"/>
        <v>1.031954001474396</v>
      </c>
    </row>
    <row r="99" spans="1:9" x14ac:dyDescent="0.2">
      <c r="A99" s="4">
        <f>IF('True_Odds_Calculator_3-way'!A100="","",'True_Odds_Calculator_3-way'!A100)</f>
        <v>1.25</v>
      </c>
      <c r="B99" s="4">
        <f>IF('True_Odds_Calculator_3-way'!B100="","",'True_Odds_Calculator_3-way'!B100)</f>
        <v>6.17</v>
      </c>
      <c r="C99" s="4">
        <f>IF('True_Odds_Calculator_3-way'!C100="","",'True_Odds_Calculator_3-way'!C100)</f>
        <v>13.22</v>
      </c>
      <c r="D99" s="4">
        <f t="shared" si="5"/>
        <v>3.7717519499211871E-2</v>
      </c>
      <c r="E99" s="4">
        <f t="shared" si="6"/>
        <v>1.2699581971094414</v>
      </c>
      <c r="F99" s="4">
        <f t="shared" si="7"/>
        <v>6.6888715890341777</v>
      </c>
      <c r="G99" s="4">
        <f t="shared" si="8"/>
        <v>15.855283448710223</v>
      </c>
      <c r="I99" s="4">
        <f t="shared" si="9"/>
        <v>1.0377175194992119</v>
      </c>
    </row>
    <row r="100" spans="1:9" x14ac:dyDescent="0.2">
      <c r="A100" s="4">
        <f>IF('True_Odds_Calculator_3-way'!A101="","",'True_Odds_Calculator_3-way'!A101)</f>
        <v>2.27</v>
      </c>
      <c r="B100" s="4">
        <f>IF('True_Odds_Calculator_3-way'!B101="","",'True_Odds_Calculator_3-way'!B101)</f>
        <v>3.17</v>
      </c>
      <c r="C100" s="4">
        <f>IF('True_Odds_Calculator_3-way'!C101="","",'True_Odds_Calculator_3-way'!C101)</f>
        <v>3.67</v>
      </c>
      <c r="D100" s="4">
        <f t="shared" si="5"/>
        <v>2.8465611643142319E-2</v>
      </c>
      <c r="E100" s="4">
        <f t="shared" si="6"/>
        <v>2.3199697815103875</v>
      </c>
      <c r="F100" s="4">
        <f t="shared" si="7"/>
        <v>3.2683062831729424</v>
      </c>
      <c r="G100" s="4">
        <f t="shared" si="8"/>
        <v>3.8024111016184379</v>
      </c>
      <c r="I100" s="4">
        <f t="shared" si="9"/>
        <v>1.0284656116431423</v>
      </c>
    </row>
    <row r="101" spans="1:9" x14ac:dyDescent="0.2">
      <c r="A101" s="4">
        <f>IF('True_Odds_Calculator_3-way'!A102="","",'True_Odds_Calculator_3-way'!A102)</f>
        <v>2</v>
      </c>
      <c r="B101" s="4">
        <f>IF('True_Odds_Calculator_3-way'!B102="","",'True_Odds_Calculator_3-way'!B102)</f>
        <v>3.64</v>
      </c>
      <c r="C101" s="4">
        <f>IF('True_Odds_Calculator_3-way'!C102="","",'True_Odds_Calculator_3-way'!C102)</f>
        <v>3.94</v>
      </c>
      <c r="D101" s="4">
        <f t="shared" si="5"/>
        <v>2.8532381324259504E-2</v>
      </c>
      <c r="E101" s="4">
        <f t="shared" si="6"/>
        <v>2.0387808484021379</v>
      </c>
      <c r="F101" s="4">
        <f t="shared" si="7"/>
        <v>3.7705331790934906</v>
      </c>
      <c r="G101" s="4">
        <f t="shared" si="8"/>
        <v>4.0933896563534651</v>
      </c>
      <c r="I101" s="4">
        <f t="shared" si="9"/>
        <v>1.0285323813242595</v>
      </c>
    </row>
    <row r="102" spans="1:9" x14ac:dyDescent="0.2">
      <c r="A102" s="4">
        <f>IF('True_Odds_Calculator_3-way'!A103="","",'True_Odds_Calculator_3-way'!A103)</f>
        <v>1.68</v>
      </c>
      <c r="B102" s="4">
        <f>IF('True_Odds_Calculator_3-way'!B103="","",'True_Odds_Calculator_3-way'!B103)</f>
        <v>3.53</v>
      </c>
      <c r="C102" s="4">
        <f>IF('True_Odds_Calculator_3-way'!C103="","",'True_Odds_Calculator_3-way'!C103)</f>
        <v>5.48</v>
      </c>
      <c r="D102" s="4">
        <f t="shared" si="5"/>
        <v>6.1005966043082616E-2</v>
      </c>
      <c r="E102" s="4">
        <f t="shared" si="6"/>
        <v>1.7394245541599274</v>
      </c>
      <c r="F102" s="4">
        <f t="shared" si="7"/>
        <v>3.8029928470991772</v>
      </c>
      <c r="G102" s="4">
        <f t="shared" si="8"/>
        <v>6.1672649910883894</v>
      </c>
      <c r="I102" s="4">
        <f t="shared" si="9"/>
        <v>1.0610059660430826</v>
      </c>
    </row>
    <row r="103" spans="1:9" x14ac:dyDescent="0.2">
      <c r="A103" s="4">
        <f>IF('True_Odds_Calculator_3-way'!A104="","",'True_Odds_Calculator_3-way'!A104)</f>
        <v>2.06</v>
      </c>
      <c r="B103" s="4">
        <f>IF('True_Odds_Calculator_3-way'!B104="","",'True_Odds_Calculator_3-way'!B104)</f>
        <v>3.31</v>
      </c>
      <c r="C103" s="4">
        <f>IF('True_Odds_Calculator_3-way'!C104="","",'True_Odds_Calculator_3-way'!C104)</f>
        <v>3.72</v>
      </c>
      <c r="D103" s="4">
        <f t="shared" si="5"/>
        <v>5.6368901130336324E-2</v>
      </c>
      <c r="E103" s="4">
        <f t="shared" si="6"/>
        <v>2.1429462611327037</v>
      </c>
      <c r="F103" s="4">
        <f t="shared" si="7"/>
        <v>3.5295134572726856</v>
      </c>
      <c r="G103" s="4">
        <f t="shared" si="8"/>
        <v>3.9995589191880243</v>
      </c>
      <c r="I103" s="4">
        <f t="shared" si="9"/>
        <v>1.0563689011303363</v>
      </c>
    </row>
    <row r="104" spans="1:9" x14ac:dyDescent="0.2">
      <c r="A104" s="4">
        <f>IF('True_Odds_Calculator_3-way'!A105="","",'True_Odds_Calculator_3-way'!A105)</f>
        <v>2.2000000000000002</v>
      </c>
      <c r="B104" s="4">
        <f>IF('True_Odds_Calculator_3-way'!B105="","",'True_Odds_Calculator_3-way'!B105)</f>
        <v>3.25</v>
      </c>
      <c r="C104" s="4">
        <f>IF('True_Odds_Calculator_3-way'!C105="","",'True_Odds_Calculator_3-way'!C105)</f>
        <v>3.03</v>
      </c>
      <c r="D104" s="4">
        <f t="shared" si="5"/>
        <v>9.2270765538092325E-2</v>
      </c>
      <c r="E104" s="4">
        <f t="shared" si="6"/>
        <v>2.3596674351480389</v>
      </c>
      <c r="F104" s="4">
        <f t="shared" si="7"/>
        <v>3.6109506083671317</v>
      </c>
      <c r="G104" s="4">
        <f t="shared" si="8"/>
        <v>3.3413963292375715</v>
      </c>
      <c r="I104" s="4">
        <f t="shared" si="9"/>
        <v>1.0922707655380923</v>
      </c>
    </row>
    <row r="105" spans="1:9" x14ac:dyDescent="0.2">
      <c r="A105" s="4">
        <f>IF('True_Odds_Calculator_3-way'!A106="","",'True_Odds_Calculator_3-way'!A106)</f>
        <v>1.94</v>
      </c>
      <c r="B105" s="4">
        <f>IF('True_Odds_Calculator_3-way'!B106="","",'True_Odds_Calculator_3-way'!B106)</f>
        <v>3.53</v>
      </c>
      <c r="C105" s="4">
        <f>IF('True_Odds_Calculator_3-way'!C106="","",'True_Odds_Calculator_3-way'!C106)</f>
        <v>3.41</v>
      </c>
      <c r="D105" s="4">
        <f t="shared" si="5"/>
        <v>9.2005168470752574E-2</v>
      </c>
      <c r="E105" s="4">
        <f t="shared" si="6"/>
        <v>2.0627252979254531</v>
      </c>
      <c r="F105" s="4">
        <f t="shared" si="7"/>
        <v>3.9585503441076</v>
      </c>
      <c r="G105" s="4">
        <f t="shared" si="8"/>
        <v>3.8082653776661552</v>
      </c>
      <c r="I105" s="4">
        <f t="shared" si="9"/>
        <v>1.0920051684707526</v>
      </c>
    </row>
    <row r="106" spans="1:9" x14ac:dyDescent="0.2">
      <c r="A106" s="4">
        <f>IF('True_Odds_Calculator_3-way'!A107="","",'True_Odds_Calculator_3-way'!A107)</f>
        <v>2.3199999999999998</v>
      </c>
      <c r="B106" s="4">
        <f>IF('True_Odds_Calculator_3-way'!B107="","",'True_Odds_Calculator_3-way'!B107)</f>
        <v>3.42</v>
      </c>
      <c r="C106" s="4">
        <f>IF('True_Odds_Calculator_3-way'!C107="","",'True_Odds_Calculator_3-way'!C107)</f>
        <v>2.72</v>
      </c>
      <c r="D106" s="4">
        <f t="shared" si="5"/>
        <v>9.1079202400863535E-2</v>
      </c>
      <c r="E106" s="4">
        <f t="shared" si="6"/>
        <v>2.4957899229529992</v>
      </c>
      <c r="F106" s="4">
        <f t="shared" si="7"/>
        <v>3.8162414603507524</v>
      </c>
      <c r="G106" s="4">
        <f t="shared" si="8"/>
        <v>2.9648312486079034</v>
      </c>
      <c r="I106" s="4">
        <f t="shared" si="9"/>
        <v>1.0910792024008635</v>
      </c>
    </row>
    <row r="107" spans="1:9" x14ac:dyDescent="0.2">
      <c r="A107" s="4">
        <f>IF('True_Odds_Calculator_3-way'!A108="","",'True_Odds_Calculator_3-way'!A108)</f>
        <v>1.76</v>
      </c>
      <c r="B107" s="4">
        <f>IF('True_Odds_Calculator_3-way'!B108="","",'True_Odds_Calculator_3-way'!B108)</f>
        <v>3.84</v>
      </c>
      <c r="C107" s="4">
        <f>IF('True_Odds_Calculator_3-way'!C108="","",'True_Odds_Calculator_3-way'!C108)</f>
        <v>4.24</v>
      </c>
      <c r="D107" s="4">
        <f t="shared" si="5"/>
        <v>6.4447541452258506E-2</v>
      </c>
      <c r="E107" s="4">
        <f t="shared" si="6"/>
        <v>1.8291590862048306</v>
      </c>
      <c r="F107" s="4">
        <f t="shared" si="7"/>
        <v>4.185253502168603</v>
      </c>
      <c r="G107" s="4">
        <f t="shared" si="8"/>
        <v>4.6649070652626907</v>
      </c>
      <c r="I107" s="4">
        <f t="shared" si="9"/>
        <v>1.0644475414522585</v>
      </c>
    </row>
    <row r="108" spans="1:9" x14ac:dyDescent="0.2">
      <c r="A108" s="4">
        <f>IF('True_Odds_Calculator_3-way'!A109="","",'True_Odds_Calculator_3-way'!A109)</f>
        <v>4.17</v>
      </c>
      <c r="B108" s="4">
        <f>IF('True_Odds_Calculator_3-way'!B109="","",'True_Odds_Calculator_3-way'!B109)</f>
        <v>3.46</v>
      </c>
      <c r="C108" s="4">
        <f>IF('True_Odds_Calculator_3-way'!C109="","",'True_Odds_Calculator_3-way'!C109)</f>
        <v>1.78</v>
      </c>
      <c r="D108" s="4">
        <f t="shared" si="5"/>
        <v>9.0623247326669487E-2</v>
      </c>
      <c r="E108" s="4">
        <f t="shared" si="6"/>
        <v>4.770983162049208</v>
      </c>
      <c r="F108" s="4">
        <f t="shared" si="7"/>
        <v>3.863844429167806</v>
      </c>
      <c r="G108" s="4">
        <f t="shared" si="8"/>
        <v>1.8811489927191305</v>
      </c>
      <c r="I108" s="4">
        <f t="shared" si="9"/>
        <v>1.0906232473266695</v>
      </c>
    </row>
    <row r="109" spans="1:9" x14ac:dyDescent="0.2">
      <c r="A109" s="4">
        <f>IF('True_Odds_Calculator_3-way'!A110="","",'True_Odds_Calculator_3-way'!A110)</f>
        <v>2.1800000000000002</v>
      </c>
      <c r="B109" s="4">
        <f>IF('True_Odds_Calculator_3-way'!B110="","",'True_Odds_Calculator_3-way'!B110)</f>
        <v>3.4</v>
      </c>
      <c r="C109" s="4">
        <f>IF('True_Odds_Calculator_3-way'!C110="","",'True_Odds_Calculator_3-way'!C110)</f>
        <v>3.21</v>
      </c>
      <c r="D109" s="4">
        <f t="shared" si="5"/>
        <v>6.4359723139877589E-2</v>
      </c>
      <c r="E109" s="4">
        <f t="shared" si="6"/>
        <v>2.2869565328835737</v>
      </c>
      <c r="F109" s="4">
        <f t="shared" si="7"/>
        <v>3.6675120695998173</v>
      </c>
      <c r="G109" s="4">
        <f t="shared" si="8"/>
        <v>3.4474052293390103</v>
      </c>
      <c r="I109" s="4">
        <f t="shared" si="9"/>
        <v>1.0643597231398776</v>
      </c>
    </row>
    <row r="110" spans="1:9" x14ac:dyDescent="0.2">
      <c r="A110" s="4">
        <f>IF('True_Odds_Calculator_3-way'!A111="","",'True_Odds_Calculator_3-way'!A111)</f>
        <v>4.12</v>
      </c>
      <c r="B110" s="4">
        <f>IF('True_Odds_Calculator_3-way'!B111="","",'True_Odds_Calculator_3-way'!B111)</f>
        <v>3.35</v>
      </c>
      <c r="C110" s="4">
        <f>IF('True_Odds_Calculator_3-way'!C111="","",'True_Odds_Calculator_3-way'!C111)</f>
        <v>2.08</v>
      </c>
      <c r="D110" s="4">
        <f t="shared" si="5"/>
        <v>2.1995140057739615E-2</v>
      </c>
      <c r="E110" s="4">
        <f t="shared" si="6"/>
        <v>4.2483277888929658</v>
      </c>
      <c r="F110" s="4">
        <f t="shared" si="7"/>
        <v>3.4343519413526784</v>
      </c>
      <c r="G110" s="4">
        <f t="shared" si="8"/>
        <v>2.1122111434188375</v>
      </c>
      <c r="I110" s="4">
        <f t="shared" si="9"/>
        <v>1.0219951400577396</v>
      </c>
    </row>
    <row r="111" spans="1:9" x14ac:dyDescent="0.2">
      <c r="A111" s="4">
        <f>IF('True_Odds_Calculator_3-way'!A112="","",'True_Odds_Calculator_3-way'!A112)</f>
        <v>2.66</v>
      </c>
      <c r="B111" s="4">
        <f>IF('True_Odds_Calculator_3-way'!B112="","",'True_Odds_Calculator_3-way'!B112)</f>
        <v>3.55</v>
      </c>
      <c r="C111" s="4">
        <f>IF('True_Odds_Calculator_3-way'!C112="","",'True_Odds_Calculator_3-way'!C112)</f>
        <v>2.74</v>
      </c>
      <c r="D111" s="4">
        <f t="shared" si="5"/>
        <v>2.2593494118765545E-2</v>
      </c>
      <c r="E111" s="4">
        <f t="shared" si="6"/>
        <v>2.7143768345827906</v>
      </c>
      <c r="F111" s="4">
        <f t="shared" si="7"/>
        <v>3.6475187283077268</v>
      </c>
      <c r="G111" s="4">
        <f t="shared" si="8"/>
        <v>2.7977323007653432</v>
      </c>
      <c r="I111" s="4">
        <f t="shared" si="9"/>
        <v>1.0225934941187655</v>
      </c>
    </row>
    <row r="112" spans="1:9" x14ac:dyDescent="0.2">
      <c r="A112" s="4">
        <f>IF('True_Odds_Calculator_3-way'!A113="","",'True_Odds_Calculator_3-way'!A113)</f>
        <v>2.2200000000000002</v>
      </c>
      <c r="B112" s="4">
        <f>IF('True_Odds_Calculator_3-way'!B113="","",'True_Odds_Calculator_3-way'!B113)</f>
        <v>3.22</v>
      </c>
      <c r="C112" s="4">
        <f>IF('True_Odds_Calculator_3-way'!C113="","",'True_Odds_Calculator_3-way'!C113)</f>
        <v>3.81</v>
      </c>
      <c r="D112" s="4">
        <f t="shared" si="5"/>
        <v>2.3476648262680477E-2</v>
      </c>
      <c r="E112" s="4">
        <f t="shared" si="6"/>
        <v>2.2592493049396323</v>
      </c>
      <c r="F112" s="4">
        <f t="shared" si="7"/>
        <v>3.303235825344315</v>
      </c>
      <c r="G112" s="4">
        <f t="shared" si="8"/>
        <v>3.927087460787384</v>
      </c>
      <c r="I112" s="4">
        <f t="shared" si="9"/>
        <v>1.0234766482626805</v>
      </c>
    </row>
    <row r="113" spans="1:9" x14ac:dyDescent="0.2">
      <c r="A113" s="4">
        <f>IF('True_Odds_Calculator_3-way'!A114="","",'True_Odds_Calculator_3-way'!A114)</f>
        <v>1.45</v>
      </c>
      <c r="B113" s="4">
        <f>IF('True_Odds_Calculator_3-way'!B114="","",'True_Odds_Calculator_3-way'!B114)</f>
        <v>4.3099999999999996</v>
      </c>
      <c r="C113" s="4">
        <f>IF('True_Odds_Calculator_3-way'!C114="","",'True_Odds_Calculator_3-way'!C114)</f>
        <v>9.7100000000000009</v>
      </c>
      <c r="D113" s="4">
        <f t="shared" si="5"/>
        <v>2.4660345639185621E-2</v>
      </c>
      <c r="E113" s="4">
        <f t="shared" si="6"/>
        <v>1.4674912736481482</v>
      </c>
      <c r="F113" s="4">
        <f t="shared" si="7"/>
        <v>4.4683062669043734</v>
      </c>
      <c r="G113" s="4">
        <f t="shared" si="8"/>
        <v>10.552252501080307</v>
      </c>
      <c r="I113" s="4">
        <f t="shared" si="9"/>
        <v>1.0246603456391856</v>
      </c>
    </row>
    <row r="114" spans="1:9" x14ac:dyDescent="0.2">
      <c r="A114" s="4">
        <f>IF('True_Odds_Calculator_3-way'!A115="","",'True_Odds_Calculator_3-way'!A115)</f>
        <v>2.4900000000000002</v>
      </c>
      <c r="B114" s="4">
        <f>IF('True_Odds_Calculator_3-way'!B115="","",'True_Odds_Calculator_3-way'!B115)</f>
        <v>3.09</v>
      </c>
      <c r="C114" s="4">
        <f>IF('True_Odds_Calculator_3-way'!C115="","",'True_Odds_Calculator_3-way'!C115)</f>
        <v>3.2</v>
      </c>
      <c r="D114" s="4">
        <f t="shared" si="5"/>
        <v>3.7731021172066947E-2</v>
      </c>
      <c r="E114" s="4">
        <f t="shared" si="6"/>
        <v>2.5704996899253945</v>
      </c>
      <c r="F114" s="4">
        <f t="shared" si="7"/>
        <v>3.2149421415084731</v>
      </c>
      <c r="G114" s="4">
        <f t="shared" si="8"/>
        <v>3.3341891869931914</v>
      </c>
      <c r="I114" s="4">
        <f t="shared" si="9"/>
        <v>1.0377310211720669</v>
      </c>
    </row>
    <row r="115" spans="1:9" x14ac:dyDescent="0.2">
      <c r="A115" s="4">
        <f>IF('True_Odds_Calculator_3-way'!A116="","",'True_Odds_Calculator_3-way'!A116)</f>
        <v>2.2400000000000002</v>
      </c>
      <c r="B115" s="4">
        <f>IF('True_Odds_Calculator_3-way'!B116="","",'True_Odds_Calculator_3-way'!B116)</f>
        <v>3.43</v>
      </c>
      <c r="C115" s="4">
        <f>IF('True_Odds_Calculator_3-way'!C116="","",'True_Odds_Calculator_3-way'!C116)</f>
        <v>3.33</v>
      </c>
      <c r="D115" s="4">
        <f t="shared" si="5"/>
        <v>3.8274061233244838E-2</v>
      </c>
      <c r="E115" s="4">
        <f t="shared" si="6"/>
        <v>2.3058978702929505</v>
      </c>
      <c r="F115" s="4">
        <f t="shared" si="7"/>
        <v>3.586965652875389</v>
      </c>
      <c r="G115" s="4">
        <f t="shared" si="8"/>
        <v>3.4777494300499727</v>
      </c>
      <c r="I115" s="4">
        <f t="shared" si="9"/>
        <v>1.0382740612332448</v>
      </c>
    </row>
    <row r="116" spans="1:9" x14ac:dyDescent="0.2">
      <c r="A116" s="4">
        <f>IF('True_Odds_Calculator_3-way'!A117="","",'True_Odds_Calculator_3-way'!A117)</f>
        <v>1.76</v>
      </c>
      <c r="B116" s="4">
        <f>IF('True_Odds_Calculator_3-way'!B117="","",'True_Odds_Calculator_3-way'!B117)</f>
        <v>3.6</v>
      </c>
      <c r="C116" s="4">
        <f>IF('True_Odds_Calculator_3-way'!C117="","",'True_Odds_Calculator_3-way'!C117)</f>
        <v>5.0599999999999996</v>
      </c>
      <c r="D116" s="4">
        <f t="shared" si="5"/>
        <v>4.3588054457619707E-2</v>
      </c>
      <c r="E116" s="4">
        <f t="shared" si="6"/>
        <v>1.8061872025383396</v>
      </c>
      <c r="F116" s="4">
        <f t="shared" si="7"/>
        <v>3.7986931739190886</v>
      </c>
      <c r="G116" s="4">
        <f t="shared" si="8"/>
        <v>5.4615230861483113</v>
      </c>
      <c r="I116" s="4">
        <f t="shared" si="9"/>
        <v>1.0435880544576197</v>
      </c>
    </row>
    <row r="117" spans="1:9" x14ac:dyDescent="0.2">
      <c r="A117" s="4">
        <f>IF('True_Odds_Calculator_3-way'!A118="","",'True_Odds_Calculator_3-way'!A118)</f>
        <v>3.84</v>
      </c>
      <c r="B117" s="4">
        <f>IF('True_Odds_Calculator_3-way'!B118="","",'True_Odds_Calculator_3-way'!B118)</f>
        <v>3.22</v>
      </c>
      <c r="C117" s="4">
        <f>IF('True_Odds_Calculator_3-way'!C118="","",'True_Odds_Calculator_3-way'!C118)</f>
        <v>2.13</v>
      </c>
      <c r="D117" s="4">
        <f t="shared" si="5"/>
        <v>4.0459240952964048E-2</v>
      </c>
      <c r="E117" s="4">
        <f t="shared" si="6"/>
        <v>4.049726543375411</v>
      </c>
      <c r="F117" s="4">
        <f t="shared" si="7"/>
        <v>3.3661806071772928</v>
      </c>
      <c r="G117" s="4">
        <f t="shared" si="8"/>
        <v>2.1929961410897008</v>
      </c>
      <c r="I117" s="4">
        <f t="shared" si="9"/>
        <v>1.040459240952964</v>
      </c>
    </row>
    <row r="118" spans="1:9" x14ac:dyDescent="0.2">
      <c r="A118" s="4">
        <f>IF('True_Odds_Calculator_3-way'!A119="","",'True_Odds_Calculator_3-way'!A119)</f>
        <v>1.88</v>
      </c>
      <c r="B118" s="4">
        <f>IF('True_Odds_Calculator_3-way'!B119="","",'True_Odds_Calculator_3-way'!B119)</f>
        <v>3.62</v>
      </c>
      <c r="C118" s="4">
        <f>IF('True_Odds_Calculator_3-way'!C119="","",'True_Odds_Calculator_3-way'!C119)</f>
        <v>4.5199999999999996</v>
      </c>
      <c r="D118" s="4">
        <f t="shared" si="5"/>
        <v>2.9396925592770629E-2</v>
      </c>
      <c r="E118" s="4">
        <f t="shared" si="6"/>
        <v>1.9152834930358713</v>
      </c>
      <c r="F118" s="4">
        <f t="shared" si="7"/>
        <v>3.7531321944166445</v>
      </c>
      <c r="G118" s="4">
        <f t="shared" si="8"/>
        <v>4.7294749133274072</v>
      </c>
      <c r="I118" s="4">
        <f t="shared" si="9"/>
        <v>1.0293969255927706</v>
      </c>
    </row>
    <row r="119" spans="1:9" x14ac:dyDescent="0.2">
      <c r="A119" s="4">
        <f>IF('True_Odds_Calculator_3-way'!A120="","",'True_Odds_Calculator_3-way'!A120)</f>
        <v>3.33</v>
      </c>
      <c r="B119" s="4">
        <f>IF('True_Odds_Calculator_3-way'!B120="","",'True_Odds_Calculator_3-way'!B120)</f>
        <v>3.37</v>
      </c>
      <c r="C119" s="4">
        <f>IF('True_Odds_Calculator_3-way'!C120="","",'True_Odds_Calculator_3-way'!C120)</f>
        <v>2.3199999999999998</v>
      </c>
      <c r="D119" s="4">
        <f t="shared" si="5"/>
        <v>2.8070688103431385E-2</v>
      </c>
      <c r="E119" s="4">
        <f t="shared" si="6"/>
        <v>3.4370945872563605</v>
      </c>
      <c r="F119" s="4">
        <f t="shared" si="7"/>
        <v>3.4797252709751216</v>
      </c>
      <c r="G119" s="4">
        <f t="shared" si="8"/>
        <v>2.3714800868801875</v>
      </c>
      <c r="I119" s="4">
        <f t="shared" si="9"/>
        <v>1.0280706881034314</v>
      </c>
    </row>
    <row r="120" spans="1:9" x14ac:dyDescent="0.2">
      <c r="A120" s="4">
        <f>IF('True_Odds_Calculator_3-way'!A121="","",'True_Odds_Calculator_3-way'!A121)</f>
        <v>1.81</v>
      </c>
      <c r="B120" s="4">
        <f>IF('True_Odds_Calculator_3-way'!B121="","",'True_Odds_Calculator_3-way'!B121)</f>
        <v>3.82</v>
      </c>
      <c r="C120" s="4">
        <f>IF('True_Odds_Calculator_3-way'!C121="","",'True_Odds_Calculator_3-way'!C121)</f>
        <v>4.6399999999999997</v>
      </c>
      <c r="D120" s="4">
        <f t="shared" si="5"/>
        <v>2.9783533936656115E-2</v>
      </c>
      <c r="E120" s="4">
        <f t="shared" si="6"/>
        <v>1.8431197539097346</v>
      </c>
      <c r="F120" s="4">
        <f t="shared" si="7"/>
        <v>3.9705817995677171</v>
      </c>
      <c r="G120" s="4">
        <f t="shared" si="8"/>
        <v>4.8640640805761812</v>
      </c>
      <c r="I120" s="4">
        <f t="shared" si="9"/>
        <v>1.0297835339366561</v>
      </c>
    </row>
    <row r="121" spans="1:9" x14ac:dyDescent="0.2">
      <c r="A121" s="4">
        <f>IF('True_Odds_Calculator_3-way'!A122="","",'True_Odds_Calculator_3-way'!A122)</f>
        <v>1.72</v>
      </c>
      <c r="B121" s="4">
        <f>IF('True_Odds_Calculator_3-way'!B122="","",'True_Odds_Calculator_3-way'!B122)</f>
        <v>4.13</v>
      </c>
      <c r="C121" s="4">
        <f>IF('True_Odds_Calculator_3-way'!C122="","",'True_Odds_Calculator_3-way'!C122)</f>
        <v>4.42</v>
      </c>
      <c r="D121" s="4">
        <f t="shared" si="5"/>
        <v>4.9770443333938985E-2</v>
      </c>
      <c r="E121" s="4">
        <f t="shared" si="6"/>
        <v>1.7705219394662277</v>
      </c>
      <c r="F121" s="4">
        <f t="shared" si="7"/>
        <v>4.4337914657677242</v>
      </c>
      <c r="G121" s="4">
        <f t="shared" si="8"/>
        <v>4.7697590534224235</v>
      </c>
      <c r="I121" s="4">
        <f t="shared" si="9"/>
        <v>1.049770443333939</v>
      </c>
    </row>
    <row r="122" spans="1:9" x14ac:dyDescent="0.2">
      <c r="A122" s="4">
        <f>IF('True_Odds_Calculator_3-way'!A123="","",'True_Odds_Calculator_3-way'!A123)</f>
        <v>1.42</v>
      </c>
      <c r="B122" s="4">
        <f>IF('True_Odds_Calculator_3-way'!B123="","",'True_Odds_Calculator_3-way'!B123)</f>
        <v>4.5999999999999996</v>
      </c>
      <c r="C122" s="4">
        <f>IF('True_Odds_Calculator_3-way'!C123="","",'True_Odds_Calculator_3-way'!C123)</f>
        <v>7.83</v>
      </c>
      <c r="D122" s="4">
        <f t="shared" si="5"/>
        <v>4.9330577277871157E-2</v>
      </c>
      <c r="E122" s="4">
        <f t="shared" si="6"/>
        <v>1.4539494381553999</v>
      </c>
      <c r="F122" s="4">
        <f t="shared" si="7"/>
        <v>4.9764172912188194</v>
      </c>
      <c r="G122" s="4">
        <f t="shared" si="8"/>
        <v>8.9871164695518519</v>
      </c>
      <c r="I122" s="4">
        <f t="shared" si="9"/>
        <v>1.0493305772778712</v>
      </c>
    </row>
    <row r="123" spans="1:9" x14ac:dyDescent="0.2">
      <c r="A123" s="4">
        <f>IF('True_Odds_Calculator_3-way'!A124="","",'True_Odds_Calculator_3-way'!A124)</f>
        <v>1.66</v>
      </c>
      <c r="B123" s="4">
        <f>IF('True_Odds_Calculator_3-way'!B124="","",'True_Odds_Calculator_3-way'!B124)</f>
        <v>4.68</v>
      </c>
      <c r="C123" s="4">
        <f>IF('True_Odds_Calculator_3-way'!C124="","",'True_Odds_Calculator_3-way'!C124)</f>
        <v>4.28</v>
      </c>
      <c r="D123" s="4">
        <f t="shared" si="5"/>
        <v>4.972971204251464E-2</v>
      </c>
      <c r="E123" s="4">
        <f t="shared" si="6"/>
        <v>1.7069709015062613</v>
      </c>
      <c r="F123" s="4">
        <f t="shared" si="7"/>
        <v>5.0736016484321338</v>
      </c>
      <c r="G123" s="4">
        <f t="shared" si="8"/>
        <v>4.606845172998824</v>
      </c>
      <c r="I123" s="4">
        <f t="shared" si="9"/>
        <v>1.0497297120425146</v>
      </c>
    </row>
    <row r="124" spans="1:9" x14ac:dyDescent="0.2">
      <c r="A124" s="4">
        <f>IF('True_Odds_Calculator_3-way'!A125="","",'True_Odds_Calculator_3-way'!A125)</f>
        <v>3.22</v>
      </c>
      <c r="B124" s="4">
        <f>IF('True_Odds_Calculator_3-way'!B125="","",'True_Odds_Calculator_3-way'!B125)</f>
        <v>3.49</v>
      </c>
      <c r="C124" s="4">
        <f>IF('True_Odds_Calculator_3-way'!C125="","",'True_Odds_Calculator_3-way'!C125)</f>
        <v>2.23</v>
      </c>
      <c r="D124" s="4">
        <f t="shared" si="5"/>
        <v>4.5522450774120982E-2</v>
      </c>
      <c r="E124" s="4">
        <f t="shared" si="6"/>
        <v>3.385413909501986</v>
      </c>
      <c r="F124" s="4">
        <f t="shared" si="7"/>
        <v>3.6851577918213203</v>
      </c>
      <c r="G124" s="4">
        <f t="shared" si="8"/>
        <v>2.308102388161041</v>
      </c>
      <c r="I124" s="4">
        <f t="shared" si="9"/>
        <v>1.045522450774121</v>
      </c>
    </row>
    <row r="125" spans="1:9" x14ac:dyDescent="0.2">
      <c r="A125" s="4">
        <f>IF('True_Odds_Calculator_3-way'!A126="","",'True_Odds_Calculator_3-way'!A126)</f>
        <v>4.07</v>
      </c>
      <c r="B125" s="4">
        <f>IF('True_Odds_Calculator_3-way'!B126="","",'True_Odds_Calculator_3-way'!B126)</f>
        <v>3.95</v>
      </c>
      <c r="C125" s="4">
        <f>IF('True_Odds_Calculator_3-way'!C126="","",'True_Odds_Calculator_3-way'!C126)</f>
        <v>1.91</v>
      </c>
      <c r="D125" s="4">
        <f t="shared" si="5"/>
        <v>2.2425012086354723E-2</v>
      </c>
      <c r="E125" s="4">
        <f t="shared" si="6"/>
        <v>4.1977079883881983</v>
      </c>
      <c r="F125" s="4">
        <f t="shared" si="7"/>
        <v>4.0701771323248881</v>
      </c>
      <c r="G125" s="4">
        <f t="shared" si="8"/>
        <v>1.9376645359055455</v>
      </c>
      <c r="I125" s="4">
        <f t="shared" si="9"/>
        <v>1.0224250120863547</v>
      </c>
    </row>
    <row r="126" spans="1:9" x14ac:dyDescent="0.2">
      <c r="A126" s="4">
        <f>IF('True_Odds_Calculator_3-way'!A127="","",'True_Odds_Calculator_3-way'!A127)</f>
        <v>1.54</v>
      </c>
      <c r="B126" s="4">
        <f>IF('True_Odds_Calculator_3-way'!B127="","",'True_Odds_Calculator_3-way'!B127)</f>
        <v>4.41</v>
      </c>
      <c r="C126" s="4">
        <f>IF('True_Odds_Calculator_3-way'!C127="","",'True_Odds_Calculator_3-way'!C127)</f>
        <v>6.69</v>
      </c>
      <c r="D126" s="4">
        <f t="shared" si="5"/>
        <v>2.5584850056342701E-2</v>
      </c>
      <c r="E126" s="4">
        <f t="shared" si="6"/>
        <v>1.5604948470264317</v>
      </c>
      <c r="F126" s="4">
        <f t="shared" si="7"/>
        <v>4.5823405904637378</v>
      </c>
      <c r="G126" s="4">
        <f t="shared" si="8"/>
        <v>7.0947875380118628</v>
      </c>
      <c r="I126" s="4">
        <f t="shared" si="9"/>
        <v>1.0255848500563427</v>
      </c>
    </row>
    <row r="127" spans="1:9" x14ac:dyDescent="0.2">
      <c r="A127" s="4">
        <f>IF('True_Odds_Calculator_3-way'!A128="","",'True_Odds_Calculator_3-way'!A128)</f>
        <v>3.27</v>
      </c>
      <c r="B127" s="4">
        <f>IF('True_Odds_Calculator_3-way'!B128="","",'True_Odds_Calculator_3-way'!B128)</f>
        <v>3.48</v>
      </c>
      <c r="C127" s="4">
        <f>IF('True_Odds_Calculator_3-way'!C128="","",'True_Odds_Calculator_3-way'!C128)</f>
        <v>2.2999999999999998</v>
      </c>
      <c r="D127" s="4">
        <f t="shared" si="5"/>
        <v>2.7949328088249459E-2</v>
      </c>
      <c r="E127" s="4">
        <f t="shared" si="6"/>
        <v>3.3727500463907965</v>
      </c>
      <c r="F127" s="4">
        <f t="shared" si="7"/>
        <v>3.5966063684184486</v>
      </c>
      <c r="G127" s="4">
        <f t="shared" si="8"/>
        <v>2.3503631543783268</v>
      </c>
      <c r="I127" s="4">
        <f t="shared" si="9"/>
        <v>1.0279493280882495</v>
      </c>
    </row>
    <row r="128" spans="1:9" x14ac:dyDescent="0.2">
      <c r="A128" s="4">
        <f>IF('True_Odds_Calculator_3-way'!A129="","",'True_Odds_Calculator_3-way'!A129)</f>
        <v>3.19</v>
      </c>
      <c r="B128" s="4">
        <f>IF('True_Odds_Calculator_3-way'!B129="","",'True_Odds_Calculator_3-way'!B129)</f>
        <v>3.42</v>
      </c>
      <c r="C128" s="4">
        <f>IF('True_Odds_Calculator_3-way'!C129="","",'True_Odds_Calculator_3-way'!C129)</f>
        <v>2.37</v>
      </c>
      <c r="D128" s="4">
        <f t="shared" si="5"/>
        <v>2.7818212913206963E-2</v>
      </c>
      <c r="E128" s="4">
        <f t="shared" si="6"/>
        <v>3.2872365663222403</v>
      </c>
      <c r="F128" s="4">
        <f t="shared" si="7"/>
        <v>3.5320097883462722</v>
      </c>
      <c r="G128" s="4">
        <f t="shared" si="8"/>
        <v>2.4232543789424632</v>
      </c>
      <c r="I128" s="4">
        <f t="shared" si="9"/>
        <v>1.027818212913207</v>
      </c>
    </row>
    <row r="129" spans="1:9" x14ac:dyDescent="0.2">
      <c r="A129" s="4">
        <f>IF('True_Odds_Calculator_3-way'!A130="","",'True_Odds_Calculator_3-way'!A130)</f>
        <v>2.21</v>
      </c>
      <c r="B129" s="4">
        <f>IF('True_Odds_Calculator_3-way'!B130="","",'True_Odds_Calculator_3-way'!B130)</f>
        <v>3.72</v>
      </c>
      <c r="C129" s="4">
        <f>IF('True_Odds_Calculator_3-way'!C130="","",'True_Odds_Calculator_3-way'!C130)</f>
        <v>3.27</v>
      </c>
      <c r="D129" s="4">
        <f t="shared" si="5"/>
        <v>2.7116289637397539E-2</v>
      </c>
      <c r="E129" s="4">
        <f t="shared" si="6"/>
        <v>2.2550460482520185</v>
      </c>
      <c r="F129" s="4">
        <f t="shared" si="7"/>
        <v>3.8494341401444618</v>
      </c>
      <c r="G129" s="4">
        <f t="shared" si="8"/>
        <v>3.3695942748045677</v>
      </c>
      <c r="I129" s="4">
        <f t="shared" si="9"/>
        <v>1.0271162896373975</v>
      </c>
    </row>
    <row r="130" spans="1:9" x14ac:dyDescent="0.2">
      <c r="A130" s="4">
        <f>IF('True_Odds_Calculator_3-way'!A131="","",'True_Odds_Calculator_3-way'!A131)</f>
        <v>10.82</v>
      </c>
      <c r="B130" s="4">
        <f>IF('True_Odds_Calculator_3-way'!B131="","",'True_Odds_Calculator_3-way'!B131)</f>
        <v>6.03</v>
      </c>
      <c r="C130" s="4">
        <f>IF('True_Odds_Calculator_3-way'!C131="","",'True_Odds_Calculator_3-way'!C131)</f>
        <v>1.29</v>
      </c>
      <c r="D130" s="4">
        <f t="shared" si="5"/>
        <v>3.3452719494419192E-2</v>
      </c>
      <c r="E130" s="4">
        <f t="shared" si="6"/>
        <v>12.304582424609418</v>
      </c>
      <c r="F130" s="4">
        <f t="shared" si="7"/>
        <v>6.4646852152630894</v>
      </c>
      <c r="G130" s="4">
        <f t="shared" si="8"/>
        <v>1.3088270443114256</v>
      </c>
      <c r="I130" s="4">
        <f t="shared" si="9"/>
        <v>1.0334527194944192</v>
      </c>
    </row>
    <row r="131" spans="1:9" x14ac:dyDescent="0.2">
      <c r="A131" s="4">
        <f>IF('True_Odds_Calculator_3-way'!A132="","",'True_Odds_Calculator_3-way'!A132)</f>
        <v>2.78</v>
      </c>
      <c r="B131" s="4">
        <f>IF('True_Odds_Calculator_3-way'!B132="","",'True_Odds_Calculator_3-way'!B132)</f>
        <v>3.48</v>
      </c>
      <c r="C131" s="4">
        <f>IF('True_Odds_Calculator_3-way'!C132="","",'True_Odds_Calculator_3-way'!C132)</f>
        <v>2.67</v>
      </c>
      <c r="D131" s="4">
        <f t="shared" ref="D131:D194" si="10">IF(A131="","",((1/A131)+(1/B131)+(1/C131))-1)</f>
        <v>2.16003872609003E-2</v>
      </c>
      <c r="E131" s="4">
        <f t="shared" ref="E131:E194" si="11">IF(A131="","",(3*A131)/(3-($D131*A131)))</f>
        <v>2.8367820474748768</v>
      </c>
      <c r="F131" s="4">
        <f t="shared" ref="F131:F194" si="12">IF(B131="","",(3*B131)/(3-($D131*B131)))</f>
        <v>3.5694374276595577</v>
      </c>
      <c r="G131" s="4">
        <f t="shared" ref="G131:G194" si="13">IF(C131="","",(3*C131)/(3-($D131*C131)))</f>
        <v>2.7223351084100864</v>
      </c>
      <c r="I131" s="4">
        <f t="shared" ref="I131:I194" si="14">IF(A131="","",D131+1)</f>
        <v>1.0216003872609003</v>
      </c>
    </row>
    <row r="132" spans="1:9" x14ac:dyDescent="0.2">
      <c r="A132" s="4">
        <f>IF('True_Odds_Calculator_3-way'!A133="","",'True_Odds_Calculator_3-way'!A133)</f>
        <v>1.69</v>
      </c>
      <c r="B132" s="4">
        <f>IF('True_Odds_Calculator_3-way'!B133="","",'True_Odds_Calculator_3-way'!B133)</f>
        <v>3.82</v>
      </c>
      <c r="C132" s="4">
        <f>IF('True_Odds_Calculator_3-way'!C133="","",'True_Odds_Calculator_3-way'!C133)</f>
        <v>5.86</v>
      </c>
      <c r="D132" s="4">
        <f t="shared" si="10"/>
        <v>2.414454520722531E-2</v>
      </c>
      <c r="E132" s="4">
        <f t="shared" si="11"/>
        <v>1.7133033709574932</v>
      </c>
      <c r="F132" s="4">
        <f t="shared" si="12"/>
        <v>3.9411674663160343</v>
      </c>
      <c r="G132" s="4">
        <f t="shared" si="13"/>
        <v>6.1500508182838312</v>
      </c>
      <c r="I132" s="4">
        <f t="shared" si="14"/>
        <v>1.0241445452072253</v>
      </c>
    </row>
    <row r="133" spans="1:9" x14ac:dyDescent="0.2">
      <c r="A133" s="4">
        <f>IF('True_Odds_Calculator_3-way'!A134="","",'True_Odds_Calculator_3-way'!A134)</f>
        <v>3.05</v>
      </c>
      <c r="B133" s="4">
        <f>IF('True_Odds_Calculator_3-way'!B134="","",'True_Odds_Calculator_3-way'!B134)</f>
        <v>3.62</v>
      </c>
      <c r="C133" s="4">
        <f>IF('True_Odds_Calculator_3-way'!C134="","",'True_Odds_Calculator_3-way'!C134)</f>
        <v>2.39</v>
      </c>
      <c r="D133" s="4">
        <f t="shared" si="10"/>
        <v>2.2521988222672595E-2</v>
      </c>
      <c r="E133" s="4">
        <f t="shared" si="11"/>
        <v>3.1214734855639086</v>
      </c>
      <c r="F133" s="4">
        <f t="shared" si="12"/>
        <v>3.7211273378680927</v>
      </c>
      <c r="G133" s="4">
        <f t="shared" si="13"/>
        <v>2.4336660959909548</v>
      </c>
      <c r="I133" s="4">
        <f t="shared" si="14"/>
        <v>1.0225219882226726</v>
      </c>
    </row>
    <row r="134" spans="1:9" x14ac:dyDescent="0.2">
      <c r="A134" s="4">
        <f>IF('True_Odds_Calculator_3-way'!A135="","",'True_Odds_Calculator_3-way'!A135)</f>
        <v>2</v>
      </c>
      <c r="B134" s="4">
        <f>IF('True_Odds_Calculator_3-way'!B135="","",'True_Odds_Calculator_3-way'!B135)</f>
        <v>3.57</v>
      </c>
      <c r="C134" s="4">
        <f>IF('True_Odds_Calculator_3-way'!C135="","",'True_Odds_Calculator_3-way'!C135)</f>
        <v>4.01</v>
      </c>
      <c r="D134" s="4">
        <f t="shared" si="10"/>
        <v>2.9488603421418347E-2</v>
      </c>
      <c r="E134" s="4">
        <f t="shared" si="11"/>
        <v>2.0401065962358795</v>
      </c>
      <c r="F134" s="4">
        <f t="shared" si="12"/>
        <v>3.699832440977441</v>
      </c>
      <c r="G134" s="4">
        <f t="shared" si="13"/>
        <v>4.1745457019688264</v>
      </c>
      <c r="I134" s="4">
        <f t="shared" si="14"/>
        <v>1.0294886034214183</v>
      </c>
    </row>
    <row r="135" spans="1:9" x14ac:dyDescent="0.2">
      <c r="A135" s="4">
        <f>IF('True_Odds_Calculator_3-way'!A136="","",'True_Odds_Calculator_3-way'!A136)</f>
        <v>3.3</v>
      </c>
      <c r="B135" s="4">
        <f>IF('True_Odds_Calculator_3-way'!B136="","",'True_Odds_Calculator_3-way'!B136)</f>
        <v>3.24</v>
      </c>
      <c r="C135" s="4">
        <f>IF('True_Odds_Calculator_3-way'!C136="","",'True_Odds_Calculator_3-way'!C136)</f>
        <v>2.31</v>
      </c>
      <c r="D135" s="4">
        <f t="shared" si="10"/>
        <v>4.4572711239377893E-2</v>
      </c>
      <c r="E135" s="4">
        <f t="shared" si="11"/>
        <v>3.4701409495548958</v>
      </c>
      <c r="F135" s="4">
        <f t="shared" si="12"/>
        <v>3.4038566490813174</v>
      </c>
      <c r="G135" s="4">
        <f t="shared" si="13"/>
        <v>2.3920992073638456</v>
      </c>
      <c r="I135" s="4">
        <f t="shared" si="14"/>
        <v>1.0445727112393779</v>
      </c>
    </row>
    <row r="136" spans="1:9" x14ac:dyDescent="0.2">
      <c r="A136" s="4">
        <f>IF('True_Odds_Calculator_3-way'!A137="","",'True_Odds_Calculator_3-way'!A137)</f>
        <v>1.4</v>
      </c>
      <c r="B136" s="4">
        <f>IF('True_Odds_Calculator_3-way'!B137="","",'True_Odds_Calculator_3-way'!B137)</f>
        <v>5.08</v>
      </c>
      <c r="C136" s="4">
        <f>IF('True_Odds_Calculator_3-way'!C137="","",'True_Odds_Calculator_3-way'!C137)</f>
        <v>8.75</v>
      </c>
      <c r="D136" s="4">
        <f t="shared" si="10"/>
        <v>2.542182227221601E-2</v>
      </c>
      <c r="E136" s="4">
        <f t="shared" si="11"/>
        <v>1.4168083297917551</v>
      </c>
      <c r="F136" s="4">
        <f t="shared" si="12"/>
        <v>5.3085191082802554</v>
      </c>
      <c r="G136" s="4">
        <f t="shared" si="13"/>
        <v>9.4507441530829208</v>
      </c>
      <c r="I136" s="4">
        <f t="shared" si="14"/>
        <v>1.025421822272216</v>
      </c>
    </row>
    <row r="137" spans="1:9" x14ac:dyDescent="0.2">
      <c r="A137" s="4">
        <f>IF('True_Odds_Calculator_3-way'!A138="","",'True_Odds_Calculator_3-way'!A138)</f>
        <v>3.19</v>
      </c>
      <c r="B137" s="4">
        <f>IF('True_Odds_Calculator_3-way'!B138="","",'True_Odds_Calculator_3-way'!B138)</f>
        <v>3.51</v>
      </c>
      <c r="C137" s="4">
        <f>IF('True_Odds_Calculator_3-way'!C138="","",'True_Odds_Calculator_3-way'!C138)</f>
        <v>2.36</v>
      </c>
      <c r="D137" s="4">
        <f t="shared" si="10"/>
        <v>2.2108722284058357E-2</v>
      </c>
      <c r="E137" s="4">
        <f t="shared" si="11"/>
        <v>3.2667989857987427</v>
      </c>
      <c r="F137" s="4">
        <f t="shared" si="12"/>
        <v>3.6032048384744972</v>
      </c>
      <c r="G137" s="4">
        <f t="shared" si="13"/>
        <v>2.4017720881751599</v>
      </c>
      <c r="I137" s="4">
        <f t="shared" si="14"/>
        <v>1.0221087222840584</v>
      </c>
    </row>
    <row r="138" spans="1:9" x14ac:dyDescent="0.2">
      <c r="A138" s="4">
        <f>IF('True_Odds_Calculator_3-way'!A139="","",'True_Odds_Calculator_3-way'!A139)</f>
        <v>1.99</v>
      </c>
      <c r="B138" s="4">
        <f>IF('True_Odds_Calculator_3-way'!B139="","",'True_Odds_Calculator_3-way'!B139)</f>
        <v>3.47</v>
      </c>
      <c r="C138" s="4">
        <f>IF('True_Odds_Calculator_3-way'!C139="","",'True_Odds_Calculator_3-way'!C139)</f>
        <v>4.3</v>
      </c>
      <c r="D138" s="4">
        <f t="shared" si="10"/>
        <v>2.3255140389299767E-2</v>
      </c>
      <c r="E138" s="4">
        <f t="shared" si="11"/>
        <v>2.0211785174833548</v>
      </c>
      <c r="F138" s="4">
        <f t="shared" si="12"/>
        <v>3.5659176421279164</v>
      </c>
      <c r="G138" s="4">
        <f t="shared" si="13"/>
        <v>4.4482714194330288</v>
      </c>
      <c r="I138" s="4">
        <f t="shared" si="14"/>
        <v>1.0232551403892998</v>
      </c>
    </row>
    <row r="139" spans="1:9" x14ac:dyDescent="0.2">
      <c r="A139" s="4">
        <f>IF('True_Odds_Calculator_3-way'!A140="","",'True_Odds_Calculator_3-way'!A140)</f>
        <v>2.34</v>
      </c>
      <c r="B139" s="4">
        <f>IF('True_Odds_Calculator_3-way'!B140="","",'True_Odds_Calculator_3-way'!B140)</f>
        <v>3.29</v>
      </c>
      <c r="C139" s="4">
        <f>IF('True_Odds_Calculator_3-way'!C140="","",'True_Odds_Calculator_3-way'!C140)</f>
        <v>3.44</v>
      </c>
      <c r="D139" s="4">
        <f t="shared" si="10"/>
        <v>2.1999469550187056E-2</v>
      </c>
      <c r="E139" s="4">
        <f t="shared" si="11"/>
        <v>2.3808544777577492</v>
      </c>
      <c r="F139" s="4">
        <f t="shared" si="12"/>
        <v>3.3713371668489054</v>
      </c>
      <c r="G139" s="4">
        <f t="shared" si="13"/>
        <v>3.5290233491628729</v>
      </c>
      <c r="I139" s="4">
        <f t="shared" si="14"/>
        <v>1.0219994695501871</v>
      </c>
    </row>
    <row r="140" spans="1:9" x14ac:dyDescent="0.2">
      <c r="A140" s="4">
        <f>IF('True_Odds_Calculator_3-way'!A141="","",'True_Odds_Calculator_3-way'!A141)</f>
        <v>2.2400000000000002</v>
      </c>
      <c r="B140" s="4">
        <f>IF('True_Odds_Calculator_3-way'!B141="","",'True_Odds_Calculator_3-way'!B141)</f>
        <v>3.14</v>
      </c>
      <c r="C140" s="4">
        <f>IF('True_Odds_Calculator_3-way'!C141="","",'True_Odds_Calculator_3-way'!C141)</f>
        <v>3.87</v>
      </c>
      <c r="D140" s="4">
        <f t="shared" si="10"/>
        <v>2.3297841824726717E-2</v>
      </c>
      <c r="E140" s="4">
        <f t="shared" si="11"/>
        <v>2.279656266428804</v>
      </c>
      <c r="F140" s="4">
        <f t="shared" si="12"/>
        <v>3.2184829462382338</v>
      </c>
      <c r="G140" s="4">
        <f t="shared" si="13"/>
        <v>3.9899137288441011</v>
      </c>
      <c r="I140" s="4">
        <f t="shared" si="14"/>
        <v>1.0232978418247267</v>
      </c>
    </row>
    <row r="141" spans="1:9" x14ac:dyDescent="0.2">
      <c r="A141" s="4">
        <f>IF('True_Odds_Calculator_3-way'!A142="","",'True_Odds_Calculator_3-way'!A142)</f>
        <v>1.5</v>
      </c>
      <c r="B141" s="4">
        <f>IF('True_Odds_Calculator_3-way'!B142="","",'True_Odds_Calculator_3-way'!B142)</f>
        <v>4.79</v>
      </c>
      <c r="C141" s="4">
        <f>IF('True_Odds_Calculator_3-way'!C142="","",'True_Odds_Calculator_3-way'!C142)</f>
        <v>6.74</v>
      </c>
      <c r="D141" s="4">
        <f t="shared" si="10"/>
        <v>2.3802886412303881E-2</v>
      </c>
      <c r="E141" s="4">
        <f t="shared" si="11"/>
        <v>1.5180671904502665</v>
      </c>
      <c r="F141" s="4">
        <f t="shared" si="12"/>
        <v>4.9792372837788283</v>
      </c>
      <c r="G141" s="4">
        <f t="shared" si="13"/>
        <v>7.1208001058704156</v>
      </c>
      <c r="I141" s="4">
        <f t="shared" si="14"/>
        <v>1.0238028864123039</v>
      </c>
    </row>
    <row r="142" spans="1:9" x14ac:dyDescent="0.2">
      <c r="A142" s="4">
        <f>IF('True_Odds_Calculator_3-way'!A143="","",'True_Odds_Calculator_3-way'!A143)</f>
        <v>5.92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1.67</v>
      </c>
      <c r="D142" s="4">
        <f t="shared" si="10"/>
        <v>2.3475789831824745E-2</v>
      </c>
      <c r="E142" s="4">
        <f t="shared" si="11"/>
        <v>6.2075691064117358</v>
      </c>
      <c r="F142" s="4">
        <f t="shared" si="12"/>
        <v>4.0334093357323555</v>
      </c>
      <c r="G142" s="4">
        <f t="shared" si="13"/>
        <v>1.6921128516941428</v>
      </c>
      <c r="I142" s="4">
        <f t="shared" si="14"/>
        <v>1.0234757898318247</v>
      </c>
    </row>
    <row r="143" spans="1:9" x14ac:dyDescent="0.2">
      <c r="A143" s="4">
        <f>IF('True_Odds_Calculator_3-way'!A144="","",'True_Odds_Calculator_3-way'!A144)</f>
        <v>1.81</v>
      </c>
      <c r="B143" s="4">
        <f>IF('True_Odds_Calculator_3-way'!B144="","",'True_Odds_Calculator_3-way'!B144)</f>
        <v>3.58</v>
      </c>
      <c r="C143" s="4">
        <f>IF('True_Odds_Calculator_3-way'!C144="","",'True_Odds_Calculator_3-way'!C144)</f>
        <v>4.38</v>
      </c>
      <c r="D143" s="4">
        <f t="shared" si="10"/>
        <v>6.0126299066956435E-2</v>
      </c>
      <c r="E143" s="4">
        <f t="shared" si="11"/>
        <v>1.8781314737903774</v>
      </c>
      <c r="F143" s="4">
        <f t="shared" si="12"/>
        <v>3.8567226122624692</v>
      </c>
      <c r="G143" s="4">
        <f t="shared" si="13"/>
        <v>4.8014964706328191</v>
      </c>
      <c r="I143" s="4">
        <f t="shared" si="14"/>
        <v>1.0601262990669564</v>
      </c>
    </row>
    <row r="144" spans="1:9" x14ac:dyDescent="0.2">
      <c r="A144" s="4">
        <f>IF('True_Odds_Calculator_3-way'!A145="","",'True_Odds_Calculator_3-way'!A145)</f>
        <v>1.37</v>
      </c>
      <c r="B144" s="4">
        <f>IF('True_Odds_Calculator_3-way'!B145="","",'True_Odds_Calculator_3-way'!B145)</f>
        <v>4.6100000000000003</v>
      </c>
      <c r="C144" s="4">
        <f>IF('True_Odds_Calculator_3-way'!C145="","",'True_Odds_Calculator_3-way'!C145)</f>
        <v>8.67</v>
      </c>
      <c r="D144" s="4">
        <f t="shared" si="10"/>
        <v>6.2187000744140519E-2</v>
      </c>
      <c r="E144" s="4">
        <f t="shared" si="11"/>
        <v>1.4100434435199605</v>
      </c>
      <c r="F144" s="4">
        <f t="shared" si="12"/>
        <v>5.0970805391336773</v>
      </c>
      <c r="G144" s="4">
        <f t="shared" si="13"/>
        <v>10.569567181504414</v>
      </c>
      <c r="I144" s="4">
        <f t="shared" si="14"/>
        <v>1.0621870007441405</v>
      </c>
    </row>
    <row r="145" spans="1:9" x14ac:dyDescent="0.2">
      <c r="A145" s="4">
        <f>IF('True_Odds_Calculator_3-way'!A146="","",'True_Odds_Calculator_3-way'!A146)</f>
        <v>1.29</v>
      </c>
      <c r="B145" s="4">
        <f>IF('True_Odds_Calculator_3-way'!B146="","",'True_Odds_Calculator_3-way'!B146)</f>
        <v>5.54</v>
      </c>
      <c r="C145" s="4">
        <f>IF('True_Odds_Calculator_3-way'!C146="","",'True_Odds_Calculator_3-way'!C146)</f>
        <v>9.36</v>
      </c>
      <c r="D145" s="4">
        <f t="shared" si="10"/>
        <v>6.2536820449674124E-2</v>
      </c>
      <c r="E145" s="4">
        <f t="shared" si="11"/>
        <v>1.3256477725957627</v>
      </c>
      <c r="F145" s="4">
        <f t="shared" si="12"/>
        <v>6.2633170511738214</v>
      </c>
      <c r="G145" s="4">
        <f t="shared" si="13"/>
        <v>11.628988740292396</v>
      </c>
      <c r="I145" s="4">
        <f t="shared" si="14"/>
        <v>1.0625368204496741</v>
      </c>
    </row>
    <row r="146" spans="1:9" x14ac:dyDescent="0.2">
      <c r="A146" s="4">
        <f>IF('True_Odds_Calculator_3-way'!A147="","",'True_Odds_Calculator_3-way'!A147)</f>
        <v>1.75</v>
      </c>
      <c r="B146" s="4">
        <f>IF('True_Odds_Calculator_3-way'!B147="","",'True_Odds_Calculator_3-way'!B147)</f>
        <v>3.84</v>
      </c>
      <c r="C146" s="4">
        <f>IF('True_Odds_Calculator_3-way'!C147="","",'True_Odds_Calculator_3-way'!C147)</f>
        <v>4.3899999999999997</v>
      </c>
      <c r="D146" s="4">
        <f t="shared" si="10"/>
        <v>5.9635670897060455E-2</v>
      </c>
      <c r="E146" s="4">
        <f t="shared" si="11"/>
        <v>1.8130722033863582</v>
      </c>
      <c r="F146" s="4">
        <f t="shared" si="12"/>
        <v>4.1573453838276606</v>
      </c>
      <c r="G146" s="4">
        <f t="shared" si="13"/>
        <v>4.8097300646171064</v>
      </c>
      <c r="I146" s="4">
        <f t="shared" si="14"/>
        <v>1.0596356708970605</v>
      </c>
    </row>
    <row r="147" spans="1:9" x14ac:dyDescent="0.2">
      <c r="A147" s="4">
        <f>IF('True_Odds_Calculator_3-way'!A148="","",'True_Odds_Calculator_3-way'!A148)</f>
        <v>1.43</v>
      </c>
      <c r="B147" s="4">
        <f>IF('True_Odds_Calculator_3-way'!B148="","",'True_Odds_Calculator_3-way'!B148)</f>
        <v>5.03</v>
      </c>
      <c r="C147" s="4">
        <f>IF('True_Odds_Calculator_3-way'!C148="","",'True_Odds_Calculator_3-way'!C148)</f>
        <v>7.84</v>
      </c>
      <c r="D147" s="4">
        <f t="shared" si="10"/>
        <v>2.5658876766516681E-2</v>
      </c>
      <c r="E147" s="4">
        <f t="shared" si="11"/>
        <v>1.4477065092561923</v>
      </c>
      <c r="F147" s="4">
        <f t="shared" si="12"/>
        <v>5.2561258032681639</v>
      </c>
      <c r="G147" s="4">
        <f t="shared" si="13"/>
        <v>8.4034982378072129</v>
      </c>
      <c r="I147" s="4">
        <f t="shared" si="14"/>
        <v>1.0256588767665167</v>
      </c>
    </row>
    <row r="148" spans="1:9" x14ac:dyDescent="0.2">
      <c r="A148" s="4">
        <f>IF('True_Odds_Calculator_3-way'!A149="","",'True_Odds_Calculator_3-way'!A149)</f>
        <v>2.04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3.67</v>
      </c>
      <c r="D148" s="4">
        <f t="shared" si="10"/>
        <v>2.3092309130736677E-2</v>
      </c>
      <c r="E148" s="4">
        <f t="shared" si="11"/>
        <v>2.0725446930628428</v>
      </c>
      <c r="F148" s="4">
        <f t="shared" si="12"/>
        <v>3.9569604531220399</v>
      </c>
      <c r="G148" s="4">
        <f t="shared" si="13"/>
        <v>3.7766899482732161</v>
      </c>
      <c r="I148" s="4">
        <f t="shared" si="14"/>
        <v>1.0230923091307367</v>
      </c>
    </row>
    <row r="149" spans="1:9" x14ac:dyDescent="0.2">
      <c r="A149" s="4">
        <f>IF('True_Odds_Calculator_3-way'!A150="","",'True_Odds_Calculator_3-way'!A150)</f>
        <v>1.88</v>
      </c>
      <c r="B149" s="4">
        <f>IF('True_Odds_Calculator_3-way'!B150="","",'True_Odds_Calculator_3-way'!B150)</f>
        <v>3.73</v>
      </c>
      <c r="C149" s="4">
        <f>IF('True_Odds_Calculator_3-way'!C150="","",'True_Odds_Calculator_3-way'!C150)</f>
        <v>4.43</v>
      </c>
      <c r="D149" s="4">
        <f t="shared" si="10"/>
        <v>2.5745042673841922E-2</v>
      </c>
      <c r="E149" s="4">
        <f t="shared" si="11"/>
        <v>1.9108284658479389</v>
      </c>
      <c r="F149" s="4">
        <f t="shared" si="12"/>
        <v>3.8533442776626847</v>
      </c>
      <c r="G149" s="4">
        <f t="shared" si="13"/>
        <v>4.6050702480433285</v>
      </c>
      <c r="I149" s="4">
        <f t="shared" si="14"/>
        <v>1.0257450426738419</v>
      </c>
    </row>
    <row r="150" spans="1:9" x14ac:dyDescent="0.2">
      <c r="A150" s="4">
        <f>IF('True_Odds_Calculator_3-way'!A151="","",'True_Odds_Calculator_3-way'!A151)</f>
        <v>1.91</v>
      </c>
      <c r="B150" s="4">
        <f>IF('True_Odds_Calculator_3-way'!B151="","",'True_Odds_Calculator_3-way'!B151)</f>
        <v>3.61</v>
      </c>
      <c r="C150" s="4">
        <f>IF('True_Odds_Calculator_3-way'!C151="","",'True_Odds_Calculator_3-way'!C151)</f>
        <v>4.4800000000000004</v>
      </c>
      <c r="D150" s="4">
        <f t="shared" si="10"/>
        <v>2.3782805387676964E-2</v>
      </c>
      <c r="E150" s="4">
        <f t="shared" si="11"/>
        <v>1.9393653256333092</v>
      </c>
      <c r="F150" s="4">
        <f t="shared" si="12"/>
        <v>3.7163570950428273</v>
      </c>
      <c r="G150" s="4">
        <f t="shared" si="13"/>
        <v>4.6449691258148613</v>
      </c>
      <c r="I150" s="4">
        <f t="shared" si="14"/>
        <v>1.023782805387677</v>
      </c>
    </row>
    <row r="151" spans="1:9" x14ac:dyDescent="0.2">
      <c r="A151" s="4">
        <f>IF('True_Odds_Calculator_3-way'!A152="","",'True_Odds_Calculator_3-way'!A152)</f>
        <v>3.42</v>
      </c>
      <c r="B151" s="4">
        <f>IF('True_Odds_Calculator_3-way'!B152="","",'True_Odds_Calculator_3-way'!B152)</f>
        <v>3.93</v>
      </c>
      <c r="C151" s="4">
        <f>IF('True_Odds_Calculator_3-way'!C152="","",'True_Odds_Calculator_3-way'!C152)</f>
        <v>2.1</v>
      </c>
      <c r="D151" s="4">
        <f t="shared" si="10"/>
        <v>2.3041063217840829E-2</v>
      </c>
      <c r="E151" s="4">
        <f t="shared" si="11"/>
        <v>3.5122557620373747</v>
      </c>
      <c r="F151" s="4">
        <f t="shared" si="12"/>
        <v>4.0523142126163991</v>
      </c>
      <c r="G151" s="4">
        <f t="shared" si="13"/>
        <v>2.134425604704238</v>
      </c>
      <c r="I151" s="4">
        <f t="shared" si="14"/>
        <v>1.0230410632178408</v>
      </c>
    </row>
    <row r="152" spans="1:9" x14ac:dyDescent="0.2">
      <c r="A152" s="4">
        <f>IF('True_Odds_Calculator_3-way'!A153="","",'True_Odds_Calculator_3-way'!A153)</f>
        <v>3</v>
      </c>
      <c r="B152" s="4">
        <f>IF('True_Odds_Calculator_3-way'!B153="","",'True_Odds_Calculator_3-way'!B153)</f>
        <v>3.54</v>
      </c>
      <c r="C152" s="4">
        <f>IF('True_Odds_Calculator_3-way'!C153="","",'True_Odds_Calculator_3-way'!C153)</f>
        <v>2.4700000000000002</v>
      </c>
      <c r="D152" s="4">
        <f t="shared" si="10"/>
        <v>2.0677508634689756E-2</v>
      </c>
      <c r="E152" s="4">
        <f t="shared" si="11"/>
        <v>3.0633422865818054</v>
      </c>
      <c r="F152" s="4">
        <f t="shared" si="12"/>
        <v>3.6285342776517462</v>
      </c>
      <c r="G152" s="4">
        <f t="shared" si="13"/>
        <v>2.5127787569928732</v>
      </c>
      <c r="I152" s="4">
        <f t="shared" si="14"/>
        <v>1.0206775086346898</v>
      </c>
    </row>
    <row r="153" spans="1:9" x14ac:dyDescent="0.2">
      <c r="A153" s="4">
        <f>IF('True_Odds_Calculator_3-way'!A154="","",'True_Odds_Calculator_3-way'!A154)</f>
        <v>2.42</v>
      </c>
      <c r="B153" s="4">
        <f>IF('True_Odds_Calculator_3-way'!B154="","",'True_Odds_Calculator_3-way'!B154)</f>
        <v>3.12</v>
      </c>
      <c r="C153" s="4">
        <f>IF('True_Odds_Calculator_3-way'!C154="","",'True_Odds_Calculator_3-way'!C154)</f>
        <v>3.4</v>
      </c>
      <c r="D153" s="4">
        <f t="shared" si="10"/>
        <v>2.7853608067511804E-2</v>
      </c>
      <c r="E153" s="4">
        <f t="shared" si="11"/>
        <v>2.475623743127382</v>
      </c>
      <c r="F153" s="4">
        <f t="shared" si="12"/>
        <v>3.2130755777472193</v>
      </c>
      <c r="G153" s="4">
        <f t="shared" si="13"/>
        <v>3.5108277838965432</v>
      </c>
      <c r="I153" s="4">
        <f t="shared" si="14"/>
        <v>1.0278536080675118</v>
      </c>
    </row>
    <row r="154" spans="1:9" x14ac:dyDescent="0.2">
      <c r="A154" s="4">
        <f>IF('True_Odds_Calculator_3-way'!A155="","",'True_Odds_Calculator_3-way'!A155)</f>
        <v>1.7</v>
      </c>
      <c r="B154" s="4">
        <f>IF('True_Odds_Calculator_3-way'!B155="","",'True_Odds_Calculator_3-way'!B155)</f>
        <v>3.67</v>
      </c>
      <c r="C154" s="4">
        <f>IF('True_Odds_Calculator_3-way'!C155="","",'True_Odds_Calculator_3-way'!C155)</f>
        <v>5.87</v>
      </c>
      <c r="D154" s="4">
        <f t="shared" si="10"/>
        <v>3.1072609428027809E-2</v>
      </c>
      <c r="E154" s="4">
        <f t="shared" si="11"/>
        <v>1.7304697866916949</v>
      </c>
      <c r="F154" s="4">
        <f t="shared" si="12"/>
        <v>3.815017033559811</v>
      </c>
      <c r="G154" s="4">
        <f t="shared" si="13"/>
        <v>6.2499916093208796</v>
      </c>
      <c r="I154" s="4">
        <f t="shared" si="14"/>
        <v>1.0310726094280278</v>
      </c>
    </row>
    <row r="155" spans="1:9" x14ac:dyDescent="0.2">
      <c r="A155" s="4">
        <f>IF('True_Odds_Calculator_3-way'!A156="","",'True_Odds_Calculator_3-way'!A156)</f>
        <v>2.2000000000000002</v>
      </c>
      <c r="B155" s="4">
        <f>IF('True_Odds_Calculator_3-way'!B156="","",'True_Odds_Calculator_3-way'!B156)</f>
        <v>3.21</v>
      </c>
      <c r="C155" s="4">
        <f>IF('True_Odds_Calculator_3-way'!C156="","",'True_Odds_Calculator_3-way'!C156)</f>
        <v>3.81</v>
      </c>
      <c r="D155" s="4">
        <f t="shared" si="10"/>
        <v>2.8539125897283135E-2</v>
      </c>
      <c r="E155" s="4">
        <f t="shared" si="11"/>
        <v>2.2470273439261605</v>
      </c>
      <c r="F155" s="4">
        <f t="shared" si="12"/>
        <v>3.3111109470295488</v>
      </c>
      <c r="G155" s="4">
        <f t="shared" si="13"/>
        <v>3.953285611016097</v>
      </c>
      <c r="I155" s="4">
        <f t="shared" si="14"/>
        <v>1.0285391258972831</v>
      </c>
    </row>
    <row r="156" spans="1:9" x14ac:dyDescent="0.2">
      <c r="A156" s="4">
        <f>IF('True_Odds_Calculator_3-way'!A157="","",'True_Odds_Calculator_3-way'!A157)</f>
        <v>7.1</v>
      </c>
      <c r="B156" s="4">
        <f>IF('True_Odds_Calculator_3-way'!B157="","",'True_Odds_Calculator_3-way'!B157)</f>
        <v>4.33</v>
      </c>
      <c r="C156" s="4">
        <f>IF('True_Odds_Calculator_3-way'!C157="","",'True_Odds_Calculator_3-way'!C157)</f>
        <v>1.52</v>
      </c>
      <c r="D156" s="4">
        <f t="shared" si="10"/>
        <v>2.9686689481730699E-2</v>
      </c>
      <c r="E156" s="4">
        <f t="shared" si="11"/>
        <v>7.636531216566909</v>
      </c>
      <c r="F156" s="4">
        <f t="shared" si="12"/>
        <v>4.523836384547173</v>
      </c>
      <c r="G156" s="4">
        <f t="shared" si="13"/>
        <v>1.5432118444204517</v>
      </c>
      <c r="I156" s="4">
        <f t="shared" si="14"/>
        <v>1.0296866894817307</v>
      </c>
    </row>
    <row r="157" spans="1:9" x14ac:dyDescent="0.2">
      <c r="A157" s="4">
        <f>IF('True_Odds_Calculator_3-way'!A158="","",'True_Odds_Calculator_3-way'!A158)</f>
        <v>2.0699999999999998</v>
      </c>
      <c r="B157" s="4">
        <f>IF('True_Odds_Calculator_3-way'!B158="","",'True_Odds_Calculator_3-way'!B158)</f>
        <v>3.45</v>
      </c>
      <c r="C157" s="4">
        <f>IF('True_Odds_Calculator_3-way'!C158="","",'True_Odds_Calculator_3-way'!C158)</f>
        <v>3.92</v>
      </c>
      <c r="D157" s="4">
        <f t="shared" si="10"/>
        <v>2.8048900719708225E-2</v>
      </c>
      <c r="E157" s="4">
        <f t="shared" si="11"/>
        <v>2.1108529013908637</v>
      </c>
      <c r="F157" s="4">
        <f t="shared" si="12"/>
        <v>3.5649932634292081</v>
      </c>
      <c r="G157" s="4">
        <f t="shared" si="13"/>
        <v>4.0691361326557907</v>
      </c>
      <c r="I157" s="4">
        <f t="shared" si="14"/>
        <v>1.0280489007197082</v>
      </c>
    </row>
    <row r="158" spans="1:9" x14ac:dyDescent="0.2">
      <c r="A158" s="4">
        <f>IF('True_Odds_Calculator_3-way'!A159="","",'True_Odds_Calculator_3-way'!A159)</f>
        <v>2.2999999999999998</v>
      </c>
      <c r="B158" s="4">
        <f>IF('True_Odds_Calculator_3-way'!B159="","",'True_Odds_Calculator_3-way'!B159)</f>
        <v>3.64</v>
      </c>
      <c r="C158" s="4">
        <f>IF('True_Odds_Calculator_3-way'!C159="","",'True_Odds_Calculator_3-way'!C159)</f>
        <v>3.14</v>
      </c>
      <c r="D158" s="4">
        <f t="shared" si="10"/>
        <v>2.7979221000544729E-2</v>
      </c>
      <c r="E158" s="4">
        <f t="shared" si="11"/>
        <v>2.3504182005455205</v>
      </c>
      <c r="F158" s="4">
        <f t="shared" si="12"/>
        <v>3.7679135882215791</v>
      </c>
      <c r="G158" s="4">
        <f t="shared" si="13"/>
        <v>3.2347287666198534</v>
      </c>
      <c r="I158" s="4">
        <f t="shared" si="14"/>
        <v>1.0279792210005447</v>
      </c>
    </row>
    <row r="159" spans="1:9" x14ac:dyDescent="0.2">
      <c r="A159" s="4">
        <f>IF('True_Odds_Calculator_3-way'!A160="","",'True_Odds_Calculator_3-way'!A160)</f>
        <v>14.08</v>
      </c>
      <c r="B159" s="4">
        <f>IF('True_Odds_Calculator_3-way'!B160="","",'True_Odds_Calculator_3-way'!B160)</f>
        <v>5.6</v>
      </c>
      <c r="C159" s="4">
        <f>IF('True_Odds_Calculator_3-way'!C160="","",'True_Odds_Calculator_3-way'!C160)</f>
        <v>1.27</v>
      </c>
      <c r="D159" s="4">
        <f t="shared" si="10"/>
        <v>3.6995730647305436E-2</v>
      </c>
      <c r="E159" s="4">
        <f t="shared" si="11"/>
        <v>17.038440596754871</v>
      </c>
      <c r="F159" s="4">
        <f t="shared" si="12"/>
        <v>6.0154168508871404</v>
      </c>
      <c r="G159" s="4">
        <f t="shared" si="13"/>
        <v>1.2902066042442308</v>
      </c>
      <c r="I159" s="4">
        <f t="shared" si="14"/>
        <v>1.0369957306473054</v>
      </c>
    </row>
    <row r="160" spans="1:9" x14ac:dyDescent="0.2">
      <c r="A160" s="4">
        <f>IF('True_Odds_Calculator_3-way'!A161="","",'True_Odds_Calculator_3-way'!A161)</f>
        <v>1.1499999999999999</v>
      </c>
      <c r="B160" s="4">
        <f>IF('True_Odds_Calculator_3-way'!B161="","",'True_Odds_Calculator_3-way'!B161)</f>
        <v>8.57</v>
      </c>
      <c r="C160" s="4">
        <f>IF('True_Odds_Calculator_3-way'!C161="","",'True_Odds_Calculator_3-way'!C161)</f>
        <v>22.09</v>
      </c>
      <c r="D160" s="4">
        <f t="shared" si="10"/>
        <v>3.1520684391953546E-2</v>
      </c>
      <c r="E160" s="4">
        <f t="shared" si="11"/>
        <v>1.1640653186158887</v>
      </c>
      <c r="F160" s="4">
        <f t="shared" si="12"/>
        <v>9.4180387103081777</v>
      </c>
      <c r="G160" s="4">
        <f t="shared" si="13"/>
        <v>28.76666558757093</v>
      </c>
      <c r="I160" s="4">
        <f t="shared" si="14"/>
        <v>1.0315206843919535</v>
      </c>
    </row>
    <row r="161" spans="1:9" x14ac:dyDescent="0.2">
      <c r="A161" s="4">
        <f>IF('True_Odds_Calculator_3-way'!A162="","",'True_Odds_Calculator_3-way'!A162)</f>
        <v>2.16</v>
      </c>
      <c r="B161" s="4">
        <f>IF('True_Odds_Calculator_3-way'!B162="","",'True_Odds_Calculator_3-way'!B162)</f>
        <v>3.26</v>
      </c>
      <c r="C161" s="4">
        <f>IF('True_Odds_Calculator_3-way'!C162="","",'True_Odds_Calculator_3-way'!C162)</f>
        <v>3.88</v>
      </c>
      <c r="D161" s="4">
        <f t="shared" si="10"/>
        <v>2.7443387983518308E-2</v>
      </c>
      <c r="E161" s="4">
        <f t="shared" si="11"/>
        <v>2.2035402798018575</v>
      </c>
      <c r="F161" s="4">
        <f t="shared" si="12"/>
        <v>3.3602074858088153</v>
      </c>
      <c r="G161" s="4">
        <f t="shared" si="13"/>
        <v>4.0227824205026081</v>
      </c>
      <c r="I161" s="4">
        <f t="shared" si="14"/>
        <v>1.0274433879835183</v>
      </c>
    </row>
    <row r="162" spans="1:9" x14ac:dyDescent="0.2">
      <c r="A162" s="4">
        <f>IF('True_Odds_Calculator_3-way'!A163="","",'True_Odds_Calculator_3-way'!A163)</f>
        <v>4.51</v>
      </c>
      <c r="B162" s="4">
        <f>IF('True_Odds_Calculator_3-way'!B163="","",'True_Odds_Calculator_3-way'!B163)</f>
        <v>3.73</v>
      </c>
      <c r="C162" s="4">
        <f>IF('True_Odds_Calculator_3-way'!C163="","",'True_Odds_Calculator_3-way'!C163)</f>
        <v>1.85</v>
      </c>
      <c r="D162" s="4">
        <f t="shared" si="10"/>
        <v>3.0366545308021742E-2</v>
      </c>
      <c r="E162" s="4">
        <f t="shared" si="11"/>
        <v>4.7257347029110228</v>
      </c>
      <c r="F162" s="4">
        <f t="shared" si="12"/>
        <v>3.8763546297962814</v>
      </c>
      <c r="G162" s="4">
        <f t="shared" si="13"/>
        <v>1.8853042762634802</v>
      </c>
      <c r="I162" s="4">
        <f t="shared" si="14"/>
        <v>1.0303665453080217</v>
      </c>
    </row>
    <row r="163" spans="1:9" x14ac:dyDescent="0.2">
      <c r="A163" s="4">
        <f>IF('True_Odds_Calculator_3-way'!A164="","",'True_Odds_Calculator_3-way'!A164)</f>
        <v>2.97</v>
      </c>
      <c r="B163" s="4">
        <f>IF('True_Odds_Calculator_3-way'!B164="","",'True_Odds_Calculator_3-way'!B164)</f>
        <v>3.27</v>
      </c>
      <c r="C163" s="4">
        <f>IF('True_Odds_Calculator_3-way'!C164="","",'True_Odds_Calculator_3-way'!C164)</f>
        <v>2.6</v>
      </c>
      <c r="D163" s="4">
        <f t="shared" si="10"/>
        <v>2.7126118869237992E-2</v>
      </c>
      <c r="E163" s="4">
        <f t="shared" si="11"/>
        <v>3.0519599501068444</v>
      </c>
      <c r="F163" s="4">
        <f t="shared" si="12"/>
        <v>3.3696314761238804</v>
      </c>
      <c r="G163" s="4">
        <f t="shared" si="13"/>
        <v>2.6625957707954169</v>
      </c>
      <c r="I163" s="4">
        <f t="shared" si="14"/>
        <v>1.027126118869238</v>
      </c>
    </row>
    <row r="164" spans="1:9" x14ac:dyDescent="0.2">
      <c r="A164" s="4">
        <f>IF('True_Odds_Calculator_3-way'!A165="","",'True_Odds_Calculator_3-way'!A165)</f>
        <v>2.92</v>
      </c>
      <c r="B164" s="4">
        <f>IF('True_Odds_Calculator_3-way'!B165="","",'True_Odds_Calculator_3-way'!B165)</f>
        <v>3.33</v>
      </c>
      <c r="C164" s="4">
        <f>IF('True_Odds_Calculator_3-way'!C165="","",'True_Odds_Calculator_3-way'!C165)</f>
        <v>2.64</v>
      </c>
      <c r="D164" s="4">
        <f t="shared" si="10"/>
        <v>2.155393251283666E-2</v>
      </c>
      <c r="E164" s="4">
        <f t="shared" si="11"/>
        <v>2.9825718550796303</v>
      </c>
      <c r="F164" s="4">
        <f t="shared" si="12"/>
        <v>3.4116226106963405</v>
      </c>
      <c r="G164" s="4">
        <f t="shared" si="13"/>
        <v>2.6910422376458829</v>
      </c>
      <c r="I164" s="4">
        <f t="shared" si="14"/>
        <v>1.0215539325128367</v>
      </c>
    </row>
    <row r="165" spans="1:9" x14ac:dyDescent="0.2">
      <c r="A165" s="4">
        <f>IF('True_Odds_Calculator_3-way'!A166="","",'True_Odds_Calculator_3-way'!A166)</f>
        <v>3.39</v>
      </c>
      <c r="B165" s="4">
        <f>IF('True_Odds_Calculator_3-way'!B166="","",'True_Odds_Calculator_3-way'!B166)</f>
        <v>3.87</v>
      </c>
      <c r="C165" s="4">
        <f>IF('True_Odds_Calculator_3-way'!C166="","",'True_Odds_Calculator_3-way'!C166)</f>
        <v>2.13</v>
      </c>
      <c r="D165" s="4">
        <f t="shared" si="10"/>
        <v>2.2866751629118109E-2</v>
      </c>
      <c r="E165" s="4">
        <f t="shared" si="11"/>
        <v>3.4799191243250562</v>
      </c>
      <c r="F165" s="4">
        <f t="shared" si="12"/>
        <v>3.9876274722259208</v>
      </c>
      <c r="G165" s="4">
        <f t="shared" si="13"/>
        <v>2.1651520966151194</v>
      </c>
      <c r="I165" s="4">
        <f t="shared" si="14"/>
        <v>1.0228667516291181</v>
      </c>
    </row>
    <row r="166" spans="1:9" x14ac:dyDescent="0.2">
      <c r="A166" s="4">
        <f>IF('True_Odds_Calculator_3-way'!A167="","",'True_Odds_Calculator_3-way'!A167)</f>
        <v>1.41</v>
      </c>
      <c r="B166" s="4">
        <f>IF('True_Odds_Calculator_3-way'!B167="","",'True_Odds_Calculator_3-way'!B167)</f>
        <v>4.88</v>
      </c>
      <c r="C166" s="4">
        <f>IF('True_Odds_Calculator_3-way'!C167="","",'True_Odds_Calculator_3-way'!C167)</f>
        <v>8.84</v>
      </c>
      <c r="D166" s="4">
        <f t="shared" si="10"/>
        <v>2.7260062888615044E-2</v>
      </c>
      <c r="E166" s="4">
        <f t="shared" si="11"/>
        <v>1.4282997036806788</v>
      </c>
      <c r="F166" s="4">
        <f t="shared" si="12"/>
        <v>5.1064348212310877</v>
      </c>
      <c r="G166" s="4">
        <f t="shared" si="13"/>
        <v>9.6121050098734369</v>
      </c>
      <c r="I166" s="4">
        <f t="shared" si="14"/>
        <v>1.027260062888615</v>
      </c>
    </row>
    <row r="167" spans="1:9" x14ac:dyDescent="0.2">
      <c r="A167" s="4">
        <f>IF('True_Odds_Calculator_3-way'!A168="","",'True_Odds_Calculator_3-way'!A168)</f>
        <v>4.8600000000000003</v>
      </c>
      <c r="B167" s="4">
        <f>IF('True_Odds_Calculator_3-way'!B168="","",'True_Odds_Calculator_3-way'!B168)</f>
        <v>3.97</v>
      </c>
      <c r="C167" s="4">
        <f>IF('True_Odds_Calculator_3-way'!C168="","",'True_Odds_Calculator_3-way'!C168)</f>
        <v>1.76</v>
      </c>
      <c r="D167" s="4">
        <f t="shared" si="10"/>
        <v>2.5832303819989244E-2</v>
      </c>
      <c r="E167" s="4">
        <f t="shared" si="11"/>
        <v>5.072265866947828</v>
      </c>
      <c r="F167" s="4">
        <f t="shared" si="12"/>
        <v>4.1105169904346397</v>
      </c>
      <c r="G167" s="4">
        <f t="shared" si="13"/>
        <v>1.7870831587299671</v>
      </c>
      <c r="I167" s="4">
        <f t="shared" si="14"/>
        <v>1.0258323038199892</v>
      </c>
    </row>
    <row r="168" spans="1:9" x14ac:dyDescent="0.2">
      <c r="A168" s="4">
        <f>IF('True_Odds_Calculator_3-way'!A169="","",'True_Odds_Calculator_3-way'!A169)</f>
        <v>1.61</v>
      </c>
      <c r="B168" s="4">
        <f>IF('True_Odds_Calculator_3-way'!B169="","",'True_Odds_Calculator_3-way'!B169)</f>
        <v>3.81</v>
      </c>
      <c r="C168" s="4">
        <f>IF('True_Odds_Calculator_3-way'!C169="","",'True_Odds_Calculator_3-way'!C169)</f>
        <v>6.24</v>
      </c>
      <c r="D168" s="4">
        <f t="shared" si="10"/>
        <v>4.3841614279820362E-2</v>
      </c>
      <c r="E168" s="4">
        <f t="shared" si="11"/>
        <v>1.6487933591981885</v>
      </c>
      <c r="F168" s="4">
        <f t="shared" si="12"/>
        <v>4.0346443585915424</v>
      </c>
      <c r="G168" s="4">
        <f t="shared" si="13"/>
        <v>6.8661258450636504</v>
      </c>
      <c r="I168" s="4">
        <f t="shared" si="14"/>
        <v>1.0438416142798204</v>
      </c>
    </row>
    <row r="169" spans="1:9" x14ac:dyDescent="0.2">
      <c r="A169" s="4">
        <f>IF('True_Odds_Calculator_3-way'!A170="","",'True_Odds_Calculator_3-way'!A170)</f>
        <v>2.35</v>
      </c>
      <c r="B169" s="4">
        <f>IF('True_Odds_Calculator_3-way'!B170="","",'True_Odds_Calculator_3-way'!B170)</f>
        <v>2.98</v>
      </c>
      <c r="C169" s="4">
        <f>IF('True_Odds_Calculator_3-way'!C170="","",'True_Odds_Calculator_3-way'!C170)</f>
        <v>3.6</v>
      </c>
      <c r="D169" s="4">
        <f t="shared" si="10"/>
        <v>3.8880162470052548E-2</v>
      </c>
      <c r="E169" s="4">
        <f t="shared" si="11"/>
        <v>2.4238201757478262</v>
      </c>
      <c r="F169" s="4">
        <f t="shared" si="12"/>
        <v>3.0997139320814102</v>
      </c>
      <c r="G169" s="4">
        <f t="shared" si="13"/>
        <v>3.7761822974916122</v>
      </c>
      <c r="I169" s="4">
        <f t="shared" si="14"/>
        <v>1.0388801624700525</v>
      </c>
    </row>
    <row r="170" spans="1:9" x14ac:dyDescent="0.2">
      <c r="A170" s="4">
        <f>IF('True_Odds_Calculator_3-way'!A171="","",'True_Odds_Calculator_3-way'!A171)</f>
        <v>4.09</v>
      </c>
      <c r="B170" s="4">
        <f>IF('True_Odds_Calculator_3-way'!B171="","",'True_Odds_Calculator_3-way'!B171)</f>
        <v>3.18</v>
      </c>
      <c r="C170" s="4">
        <f>IF('True_Odds_Calculator_3-way'!C171="","",'True_Odds_Calculator_3-way'!C171)</f>
        <v>2.08</v>
      </c>
      <c r="D170" s="4">
        <f t="shared" si="10"/>
        <v>3.97334170803747E-2</v>
      </c>
      <c r="E170" s="4">
        <f t="shared" si="11"/>
        <v>4.3242438205365046</v>
      </c>
      <c r="F170" s="4">
        <f t="shared" si="12"/>
        <v>3.3198223596350203</v>
      </c>
      <c r="G170" s="4">
        <f t="shared" si="13"/>
        <v>2.1389241575201319</v>
      </c>
      <c r="I170" s="4">
        <f t="shared" si="14"/>
        <v>1.0397334170803747</v>
      </c>
    </row>
    <row r="171" spans="1:9" x14ac:dyDescent="0.2">
      <c r="A171" s="4">
        <f>IF('True_Odds_Calculator_3-way'!A172="","",'True_Odds_Calculator_3-way'!A172)</f>
        <v>2.2200000000000002</v>
      </c>
      <c r="B171" s="4">
        <f>IF('True_Odds_Calculator_3-way'!B172="","",'True_Odds_Calculator_3-way'!B172)</f>
        <v>3.17</v>
      </c>
      <c r="C171" s="4">
        <f>IF('True_Odds_Calculator_3-way'!C172="","",'True_Odds_Calculator_3-way'!C172)</f>
        <v>3.67</v>
      </c>
      <c r="D171" s="4">
        <f t="shared" si="10"/>
        <v>3.8387427732359258E-2</v>
      </c>
      <c r="E171" s="4">
        <f t="shared" si="11"/>
        <v>2.284906649781314</v>
      </c>
      <c r="F171" s="4">
        <f t="shared" si="12"/>
        <v>3.3040200235745045</v>
      </c>
      <c r="G171" s="4">
        <f t="shared" si="13"/>
        <v>3.8508377268888174</v>
      </c>
      <c r="I171" s="4">
        <f t="shared" si="14"/>
        <v>1.0383874277323593</v>
      </c>
    </row>
    <row r="172" spans="1:9" x14ac:dyDescent="0.2">
      <c r="A172" s="4">
        <f>IF('True_Odds_Calculator_3-way'!A173="","",'True_Odds_Calculator_3-way'!A173)</f>
        <v>1.68</v>
      </c>
      <c r="B172" s="4">
        <f>IF('True_Odds_Calculator_3-way'!B173="","",'True_Odds_Calculator_3-way'!B173)</f>
        <v>3.66</v>
      </c>
      <c r="C172" s="4">
        <f>IF('True_Odds_Calculator_3-way'!C173="","",'True_Odds_Calculator_3-way'!C173)</f>
        <v>5.65</v>
      </c>
      <c r="D172" s="4">
        <f t="shared" si="10"/>
        <v>4.5453289396420127E-2</v>
      </c>
      <c r="E172" s="4">
        <f t="shared" si="11"/>
        <v>1.7238793527795861</v>
      </c>
      <c r="F172" s="4">
        <f t="shared" si="12"/>
        <v>3.8748734055795238</v>
      </c>
      <c r="G172" s="4">
        <f t="shared" si="13"/>
        <v>6.1789401042963563</v>
      </c>
      <c r="I172" s="4">
        <f t="shared" si="14"/>
        <v>1.0454532893964201</v>
      </c>
    </row>
    <row r="173" spans="1:9" x14ac:dyDescent="0.2">
      <c r="A173" s="4">
        <f>IF('True_Odds_Calculator_3-way'!A174="","",'True_Odds_Calculator_3-way'!A174)</f>
        <v>1.65</v>
      </c>
      <c r="B173" s="4">
        <f>IF('True_Odds_Calculator_3-way'!B174="","",'True_Odds_Calculator_3-way'!B174)</f>
        <v>3.99</v>
      </c>
      <c r="C173" s="4">
        <f>IF('True_Odds_Calculator_3-way'!C174="","",'True_Odds_Calculator_3-way'!C174)</f>
        <v>5.69</v>
      </c>
      <c r="D173" s="4">
        <f t="shared" si="10"/>
        <v>3.2434096905468612E-2</v>
      </c>
      <c r="E173" s="4">
        <f t="shared" si="11"/>
        <v>1.6799685444121819</v>
      </c>
      <c r="F173" s="4">
        <f t="shared" si="12"/>
        <v>4.1698774587424392</v>
      </c>
      <c r="G173" s="4">
        <f t="shared" si="13"/>
        <v>6.062973971858888</v>
      </c>
      <c r="I173" s="4">
        <f t="shared" si="14"/>
        <v>1.0324340969054686</v>
      </c>
    </row>
    <row r="174" spans="1:9" x14ac:dyDescent="0.2">
      <c r="A174" s="4">
        <f>IF('True_Odds_Calculator_3-way'!A175="","",'True_Odds_Calculator_3-way'!A175)</f>
        <v>2.09</v>
      </c>
      <c r="B174" s="4">
        <f>IF('True_Odds_Calculator_3-way'!B175="","",'True_Odds_Calculator_3-way'!B175)</f>
        <v>3.44</v>
      </c>
      <c r="C174" s="4">
        <f>IF('True_Odds_Calculator_3-way'!C175="","",'True_Odds_Calculator_3-way'!C175)</f>
        <v>3.84</v>
      </c>
      <c r="D174" s="4">
        <f t="shared" si="10"/>
        <v>2.9583240606802619E-2</v>
      </c>
      <c r="E174" s="4">
        <f t="shared" si="11"/>
        <v>2.1339806097403118</v>
      </c>
      <c r="F174" s="4">
        <f t="shared" si="12"/>
        <v>3.5607895145946298</v>
      </c>
      <c r="G174" s="4">
        <f t="shared" si="13"/>
        <v>3.9911303280483335</v>
      </c>
      <c r="I174" s="4">
        <f t="shared" si="14"/>
        <v>1.0295832406068026</v>
      </c>
    </row>
    <row r="175" spans="1:9" x14ac:dyDescent="0.2">
      <c r="A175" s="4">
        <f>IF('True_Odds_Calculator_3-way'!A176="","",'True_Odds_Calculator_3-way'!A176)</f>
        <v>2.54</v>
      </c>
      <c r="B175" s="4">
        <f>IF('True_Odds_Calculator_3-way'!B176="","",'True_Odds_Calculator_3-way'!B176)</f>
        <v>3.36</v>
      </c>
      <c r="C175" s="4">
        <f>IF('True_Odds_Calculator_3-way'!C176="","",'True_Odds_Calculator_3-way'!C176)</f>
        <v>2.98</v>
      </c>
      <c r="D175" s="4">
        <f t="shared" si="10"/>
        <v>2.689030481928012E-2</v>
      </c>
      <c r="E175" s="4">
        <f t="shared" si="11"/>
        <v>2.5991757587385544</v>
      </c>
      <c r="F175" s="4">
        <f t="shared" si="12"/>
        <v>3.464335893967375</v>
      </c>
      <c r="G175" s="4">
        <f t="shared" si="13"/>
        <v>3.0617834071823493</v>
      </c>
      <c r="I175" s="4">
        <f t="shared" si="14"/>
        <v>1.0268903048192801</v>
      </c>
    </row>
    <row r="176" spans="1:9" x14ac:dyDescent="0.2">
      <c r="A176" s="4">
        <f>IF('True_Odds_Calculator_3-way'!A177="","",'True_Odds_Calculator_3-way'!A177)</f>
        <v>1.99</v>
      </c>
      <c r="B176" s="4">
        <f>IF('True_Odds_Calculator_3-way'!B177="","",'True_Odds_Calculator_3-way'!B177)</f>
        <v>3.22</v>
      </c>
      <c r="C176" s="4">
        <f>IF('True_Odds_Calculator_3-way'!C177="","",'True_Odds_Calculator_3-way'!C177)</f>
        <v>4.6100000000000003</v>
      </c>
      <c r="D176" s="4">
        <f t="shared" si="10"/>
        <v>2.9991308721562637E-2</v>
      </c>
      <c r="E176" s="4">
        <f t="shared" si="11"/>
        <v>2.0303931173836949</v>
      </c>
      <c r="F176" s="4">
        <f t="shared" si="12"/>
        <v>3.3271016353279674</v>
      </c>
      <c r="G176" s="4">
        <f t="shared" si="13"/>
        <v>4.8327240340509565</v>
      </c>
      <c r="I176" s="4">
        <f t="shared" si="14"/>
        <v>1.0299913087215626</v>
      </c>
    </row>
    <row r="177" spans="1:9" x14ac:dyDescent="0.2">
      <c r="A177" s="4">
        <f>IF('True_Odds_Calculator_3-way'!A178="","",'True_Odds_Calculator_3-way'!A178)</f>
        <v>1.83</v>
      </c>
      <c r="B177" s="4">
        <f>IF('True_Odds_Calculator_3-way'!B178="","",'True_Odds_Calculator_3-way'!B178)</f>
        <v>3.44</v>
      </c>
      <c r="C177" s="4">
        <f>IF('True_Odds_Calculator_3-way'!C178="","",'True_Odds_Calculator_3-way'!C178)</f>
        <v>5.05</v>
      </c>
      <c r="D177" s="4">
        <f t="shared" si="10"/>
        <v>3.5165563830496627E-2</v>
      </c>
      <c r="E177" s="4">
        <f t="shared" si="11"/>
        <v>1.8701158436222869</v>
      </c>
      <c r="F177" s="4">
        <f t="shared" si="12"/>
        <v>3.5845400532800937</v>
      </c>
      <c r="G177" s="4">
        <f t="shared" si="13"/>
        <v>5.3677456682534439</v>
      </c>
      <c r="I177" s="4">
        <f t="shared" si="14"/>
        <v>1.0351655638304966</v>
      </c>
    </row>
    <row r="178" spans="1:9" x14ac:dyDescent="0.2">
      <c r="A178" s="4">
        <f>IF('True_Odds_Calculator_3-way'!A179="","",'True_Odds_Calculator_3-way'!A179)</f>
        <v>2.57</v>
      </c>
      <c r="B178" s="4">
        <f>IF('True_Odds_Calculator_3-way'!B179="","",'True_Odds_Calculator_3-way'!B179)</f>
        <v>2.89</v>
      </c>
      <c r="C178" s="4">
        <f>IF('True_Odds_Calculator_3-way'!C179="","",'True_Odds_Calculator_3-way'!C179)</f>
        <v>3.24</v>
      </c>
      <c r="D178" s="4">
        <f t="shared" si="10"/>
        <v>4.3767794920075431E-2</v>
      </c>
      <c r="E178" s="4">
        <f t="shared" si="11"/>
        <v>2.6701143653833745</v>
      </c>
      <c r="F178" s="4">
        <f t="shared" si="12"/>
        <v>3.0172147525121251</v>
      </c>
      <c r="G178" s="4">
        <f t="shared" si="13"/>
        <v>3.4007508342969683</v>
      </c>
      <c r="I178" s="4">
        <f t="shared" si="14"/>
        <v>1.0437677949200754</v>
      </c>
    </row>
    <row r="179" spans="1:9" x14ac:dyDescent="0.2">
      <c r="A179" s="4">
        <f>IF('True_Odds_Calculator_3-way'!A180="","",'True_Odds_Calculator_3-way'!A180)</f>
        <v>3.07</v>
      </c>
      <c r="B179" s="4">
        <f>IF('True_Odds_Calculator_3-way'!B180="","",'True_Odds_Calculator_3-way'!B180)</f>
        <v>2.89</v>
      </c>
      <c r="C179" s="4">
        <f>IF('True_Odds_Calculator_3-way'!C180="","",'True_Odds_Calculator_3-way'!C180)</f>
        <v>2.61</v>
      </c>
      <c r="D179" s="4">
        <f t="shared" si="10"/>
        <v>5.4895422720583342E-2</v>
      </c>
      <c r="E179" s="4">
        <f t="shared" si="11"/>
        <v>3.2527261730924253</v>
      </c>
      <c r="F179" s="4">
        <f t="shared" si="12"/>
        <v>3.0513640348887154</v>
      </c>
      <c r="G179" s="4">
        <f t="shared" si="13"/>
        <v>2.7409028268026341</v>
      </c>
      <c r="I179" s="4">
        <f t="shared" si="14"/>
        <v>1.0548954227205833</v>
      </c>
    </row>
    <row r="180" spans="1:9" x14ac:dyDescent="0.2">
      <c r="A180" s="4">
        <f>IF('True_Odds_Calculator_3-way'!A181="","",'True_Odds_Calculator_3-way'!A181)</f>
        <v>4.0599999999999996</v>
      </c>
      <c r="B180" s="4">
        <f>IF('True_Odds_Calculator_3-way'!B181="","",'True_Odds_Calculator_3-way'!B181)</f>
        <v>3.65</v>
      </c>
      <c r="C180" s="4">
        <f>IF('True_Odds_Calculator_3-way'!C181="","",'True_Odds_Calculator_3-way'!C181)</f>
        <v>1.99</v>
      </c>
      <c r="D180" s="4">
        <f t="shared" si="10"/>
        <v>2.2790584273008285E-2</v>
      </c>
      <c r="E180" s="4">
        <f t="shared" si="11"/>
        <v>4.189208846688742</v>
      </c>
      <c r="F180" s="4">
        <f t="shared" si="12"/>
        <v>3.7540956059358126</v>
      </c>
      <c r="G180" s="4">
        <f t="shared" si="13"/>
        <v>2.0205461196562928</v>
      </c>
      <c r="I180" s="4">
        <f t="shared" si="14"/>
        <v>1.0227905842730083</v>
      </c>
    </row>
    <row r="181" spans="1:9" x14ac:dyDescent="0.2">
      <c r="A181" s="4">
        <f>IF('True_Odds_Calculator_3-way'!A182="","",'True_Odds_Calculator_3-way'!A182)</f>
        <v>2.62</v>
      </c>
      <c r="B181" s="4">
        <f>IF('True_Odds_Calculator_3-way'!B182="","",'True_Odds_Calculator_3-way'!B182)</f>
        <v>3.15</v>
      </c>
      <c r="C181" s="4">
        <f>IF('True_Odds_Calculator_3-way'!C182="","",'True_Odds_Calculator_3-way'!C182)</f>
        <v>2.99</v>
      </c>
      <c r="D181" s="4">
        <f t="shared" si="10"/>
        <v>3.3587867308411568E-2</v>
      </c>
      <c r="E181" s="4">
        <f t="shared" si="11"/>
        <v>2.6991760210043729</v>
      </c>
      <c r="F181" s="4">
        <f t="shared" si="12"/>
        <v>3.2651530020637267</v>
      </c>
      <c r="G181" s="4">
        <f t="shared" si="13"/>
        <v>3.0935597198014055</v>
      </c>
      <c r="I181" s="4">
        <f t="shared" si="14"/>
        <v>1.0335878673084116</v>
      </c>
    </row>
    <row r="182" spans="1:9" x14ac:dyDescent="0.2">
      <c r="A182" s="4">
        <f>IF('True_Odds_Calculator_3-way'!A183="","",'True_Odds_Calculator_3-way'!A183)</f>
        <v>3.46</v>
      </c>
      <c r="B182" s="4">
        <f>IF('True_Odds_Calculator_3-way'!B183="","",'True_Odds_Calculator_3-way'!B183)</f>
        <v>3.21</v>
      </c>
      <c r="C182" s="4">
        <f>IF('True_Odds_Calculator_3-way'!C183="","",'True_Odds_Calculator_3-way'!C183)</f>
        <v>2.38</v>
      </c>
      <c r="D182" s="4">
        <f t="shared" si="10"/>
        <v>2.0711888018132063E-2</v>
      </c>
      <c r="E182" s="4">
        <f t="shared" si="11"/>
        <v>3.5446741511720856</v>
      </c>
      <c r="F182" s="4">
        <f t="shared" si="12"/>
        <v>3.2827514183520505</v>
      </c>
      <c r="G182" s="4">
        <f t="shared" si="13"/>
        <v>2.4197601218687437</v>
      </c>
      <c r="I182" s="4">
        <f t="shared" si="14"/>
        <v>1.0207118880181321</v>
      </c>
    </row>
    <row r="183" spans="1:9" x14ac:dyDescent="0.2">
      <c r="A183" s="4">
        <f>IF('True_Odds_Calculator_3-way'!A184="","",'True_Odds_Calculator_3-way'!A184)</f>
        <v>1.9</v>
      </c>
      <c r="B183" s="4">
        <f>IF('True_Odds_Calculator_3-way'!B184="","",'True_Odds_Calculator_3-way'!B184)</f>
        <v>3.27</v>
      </c>
      <c r="C183" s="4">
        <f>IF('True_Odds_Calculator_3-way'!C184="","",'True_Odds_Calculator_3-way'!C184)</f>
        <v>4.7699999999999996</v>
      </c>
      <c r="D183" s="4">
        <f t="shared" si="10"/>
        <v>4.1769792897222047E-2</v>
      </c>
      <c r="E183" s="4">
        <f t="shared" si="11"/>
        <v>1.951628782366069</v>
      </c>
      <c r="F183" s="4">
        <f t="shared" si="12"/>
        <v>3.4259817788140858</v>
      </c>
      <c r="G183" s="4">
        <f t="shared" si="13"/>
        <v>5.1093309564734666</v>
      </c>
      <c r="I183" s="4">
        <f t="shared" si="14"/>
        <v>1.041769792897222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3.66</v>
      </c>
      <c r="C184" s="4">
        <f>IF('True_Odds_Calculator_3-way'!C185="","",'True_Odds_Calculator_3-way'!C185)</f>
        <v>2.86</v>
      </c>
      <c r="D184" s="4">
        <f t="shared" si="10"/>
        <v>3.4397027111052747E-2</v>
      </c>
      <c r="E184" s="4">
        <f t="shared" si="11"/>
        <v>2.4996440629263734</v>
      </c>
      <c r="F184" s="4">
        <f t="shared" si="12"/>
        <v>3.8203172169591713</v>
      </c>
      <c r="G184" s="4">
        <f t="shared" si="13"/>
        <v>2.9569642773276845</v>
      </c>
      <c r="I184" s="4">
        <f t="shared" si="14"/>
        <v>1.0343970271110527</v>
      </c>
    </row>
    <row r="185" spans="1:9" x14ac:dyDescent="0.2">
      <c r="A185" s="4">
        <f>IF('True_Odds_Calculator_3-way'!A186="","",'True_Odds_Calculator_3-way'!A186)</f>
        <v>2.64</v>
      </c>
      <c r="B185" s="4">
        <f>IF('True_Odds_Calculator_3-way'!B186="","",'True_Odds_Calculator_3-way'!B186)</f>
        <v>3.22</v>
      </c>
      <c r="C185" s="4">
        <f>IF('True_Odds_Calculator_3-way'!C186="","",'True_Odds_Calculator_3-way'!C186)</f>
        <v>2.92</v>
      </c>
      <c r="D185" s="4">
        <f t="shared" si="10"/>
        <v>3.1812638423716511E-2</v>
      </c>
      <c r="E185" s="4">
        <f t="shared" si="11"/>
        <v>2.7160357517174409</v>
      </c>
      <c r="F185" s="4">
        <f t="shared" si="12"/>
        <v>3.333835704554148</v>
      </c>
      <c r="G185" s="4">
        <f t="shared" si="13"/>
        <v>3.0133048805280001</v>
      </c>
      <c r="I185" s="4">
        <f t="shared" si="14"/>
        <v>1.0318126384237165</v>
      </c>
    </row>
    <row r="186" spans="1:9" x14ac:dyDescent="0.2">
      <c r="A186" s="4">
        <f>IF('True_Odds_Calculator_3-way'!A187="","",'True_Odds_Calculator_3-way'!A187)</f>
        <v>1.81</v>
      </c>
      <c r="B186" s="4">
        <f>IF('True_Odds_Calculator_3-way'!B187="","",'True_Odds_Calculator_3-way'!B187)</f>
        <v>3.78</v>
      </c>
      <c r="C186" s="4">
        <f>IF('True_Odds_Calculator_3-way'!C187="","",'True_Odds_Calculator_3-way'!C187)</f>
        <v>4.87</v>
      </c>
      <c r="D186" s="4">
        <f t="shared" si="10"/>
        <v>2.2375261430475968E-2</v>
      </c>
      <c r="E186" s="4">
        <f t="shared" si="11"/>
        <v>1.8347689051297948</v>
      </c>
      <c r="F186" s="4">
        <f t="shared" si="12"/>
        <v>3.88966053592251</v>
      </c>
      <c r="G186" s="4">
        <f t="shared" si="13"/>
        <v>5.0535578956904956</v>
      </c>
      <c r="I186" s="4">
        <f t="shared" si="14"/>
        <v>1.022375261430476</v>
      </c>
    </row>
    <row r="187" spans="1:9" x14ac:dyDescent="0.2">
      <c r="A187" s="4">
        <f>IF('True_Odds_Calculator_3-way'!A188="","",'True_Odds_Calculator_3-way'!A188)</f>
        <v>3.01</v>
      </c>
      <c r="B187" s="4">
        <f>IF('True_Odds_Calculator_3-way'!B188="","",'True_Odds_Calculator_3-way'!B188)</f>
        <v>3.3</v>
      </c>
      <c r="C187" s="4">
        <f>IF('True_Odds_Calculator_3-way'!C188="","",'True_Odds_Calculator_3-way'!C188)</f>
        <v>2.5499999999999998</v>
      </c>
      <c r="D187" s="4">
        <f t="shared" si="10"/>
        <v>2.7413079396663598E-2</v>
      </c>
      <c r="E187" s="4">
        <f t="shared" si="11"/>
        <v>3.0951298641787486</v>
      </c>
      <c r="F187" s="4">
        <f t="shared" si="12"/>
        <v>3.4026034215245731</v>
      </c>
      <c r="G187" s="4">
        <f t="shared" si="13"/>
        <v>2.6108353819750452</v>
      </c>
      <c r="I187" s="4">
        <f t="shared" si="14"/>
        <v>1.0274130793966636</v>
      </c>
    </row>
    <row r="188" spans="1:9" x14ac:dyDescent="0.2">
      <c r="A188" s="4">
        <f>IF('True_Odds_Calculator_3-way'!A189="","",'True_Odds_Calculator_3-way'!A189)</f>
        <v>2.5299999999999998</v>
      </c>
      <c r="B188" s="4">
        <f>IF('True_Odds_Calculator_3-way'!B189="","",'True_Odds_Calculator_3-way'!B189)</f>
        <v>3.22</v>
      </c>
      <c r="C188" s="4">
        <f>IF('True_Odds_Calculator_3-way'!C189="","",'True_Odds_Calculator_3-way'!C189)</f>
        <v>3.11</v>
      </c>
      <c r="D188" s="4">
        <f t="shared" si="10"/>
        <v>2.7359331567356371E-2</v>
      </c>
      <c r="E188" s="4">
        <f t="shared" si="11"/>
        <v>2.5897534759282861</v>
      </c>
      <c r="F188" s="4">
        <f t="shared" si="12"/>
        <v>3.3174182512482919</v>
      </c>
      <c r="G188" s="4">
        <f t="shared" si="13"/>
        <v>3.2007822079650396</v>
      </c>
      <c r="I188" s="4">
        <f t="shared" si="14"/>
        <v>1.0273593315673564</v>
      </c>
    </row>
    <row r="189" spans="1:9" x14ac:dyDescent="0.2">
      <c r="A189" s="4">
        <f>IF('True_Odds_Calculator_3-way'!A190="","",'True_Odds_Calculator_3-way'!A190)</f>
        <v>1.56</v>
      </c>
      <c r="B189" s="4">
        <f>IF('True_Odds_Calculator_3-way'!B190="","",'True_Odds_Calculator_3-way'!B190)</f>
        <v>4.16</v>
      </c>
      <c r="C189" s="4">
        <f>IF('True_Odds_Calculator_3-way'!C190="","",'True_Odds_Calculator_3-way'!C190)</f>
        <v>6.68</v>
      </c>
      <c r="D189" s="4">
        <f t="shared" si="10"/>
        <v>3.1110855212651556E-2</v>
      </c>
      <c r="E189" s="4">
        <f t="shared" si="11"/>
        <v>1.5856521165765525</v>
      </c>
      <c r="F189" s="4">
        <f t="shared" si="12"/>
        <v>4.3475552094342769</v>
      </c>
      <c r="G189" s="4">
        <f t="shared" si="13"/>
        <v>7.1771890353092411</v>
      </c>
      <c r="I189" s="4">
        <f t="shared" si="14"/>
        <v>1.0311108552126516</v>
      </c>
    </row>
    <row r="190" spans="1:9" x14ac:dyDescent="0.2">
      <c r="A190" s="4">
        <f>IF('True_Odds_Calculator_3-way'!A191="","",'True_Odds_Calculator_3-way'!A191)</f>
        <v>2.7</v>
      </c>
      <c r="B190" s="4">
        <f>IF('True_Odds_Calculator_3-way'!B191="","",'True_Odds_Calculator_3-way'!B191)</f>
        <v>3.49</v>
      </c>
      <c r="C190" s="4">
        <f>IF('True_Odds_Calculator_3-way'!C191="","",'True_Odds_Calculator_3-way'!C191)</f>
        <v>2.66</v>
      </c>
      <c r="D190" s="4">
        <f t="shared" si="10"/>
        <v>3.2843171283828632E-2</v>
      </c>
      <c r="E190" s="4">
        <f t="shared" si="11"/>
        <v>2.782239821097289</v>
      </c>
      <c r="F190" s="4">
        <f t="shared" si="12"/>
        <v>3.6286415239654133</v>
      </c>
      <c r="G190" s="4">
        <f t="shared" si="13"/>
        <v>2.7397851327235001</v>
      </c>
      <c r="I190" s="4">
        <f t="shared" si="14"/>
        <v>1.0328431712838286</v>
      </c>
    </row>
    <row r="191" spans="1:9" x14ac:dyDescent="0.2">
      <c r="A191" s="4">
        <f>IF('True_Odds_Calculator_3-way'!A192="","",'True_Odds_Calculator_3-way'!A192)</f>
        <v>1.61</v>
      </c>
      <c r="B191" s="4">
        <f>IF('True_Odds_Calculator_3-way'!B192="","",'True_Odds_Calculator_3-way'!B192)</f>
        <v>4.16</v>
      </c>
      <c r="C191" s="4">
        <f>IF('True_Odds_Calculator_3-way'!C192="","",'True_Odds_Calculator_3-way'!C192)</f>
        <v>5.76</v>
      </c>
      <c r="D191" s="4">
        <f t="shared" si="10"/>
        <v>3.5113738918086668E-2</v>
      </c>
      <c r="E191" s="4">
        <f t="shared" si="11"/>
        <v>1.6409221494073685</v>
      </c>
      <c r="F191" s="4">
        <f t="shared" si="12"/>
        <v>4.3729221781038552</v>
      </c>
      <c r="G191" s="4">
        <f t="shared" si="13"/>
        <v>6.1764030821356348</v>
      </c>
      <c r="I191" s="4">
        <f t="shared" si="14"/>
        <v>1.0351137389180867</v>
      </c>
    </row>
    <row r="192" spans="1:9" x14ac:dyDescent="0.2">
      <c r="A192" s="4">
        <f>IF('True_Odds_Calculator_3-way'!A193="","",'True_Odds_Calculator_3-way'!A193)</f>
        <v>1.35</v>
      </c>
      <c r="B192" s="4">
        <f>IF('True_Odds_Calculator_3-way'!B193="","",'True_Odds_Calculator_3-way'!B193)</f>
        <v>5.18</v>
      </c>
      <c r="C192" s="4">
        <f>IF('True_Odds_Calculator_3-way'!C193="","",'True_Odds_Calculator_3-way'!C193)</f>
        <v>9.39</v>
      </c>
      <c r="D192" s="4">
        <f t="shared" si="10"/>
        <v>4.0287206421391719E-2</v>
      </c>
      <c r="E192" s="4">
        <f t="shared" si="11"/>
        <v>1.3749263741931002</v>
      </c>
      <c r="F192" s="4">
        <f t="shared" si="12"/>
        <v>5.5672739173305947</v>
      </c>
      <c r="G192" s="4">
        <f t="shared" si="13"/>
        <v>10.744923656440072</v>
      </c>
      <c r="I192" s="4">
        <f t="shared" si="14"/>
        <v>1.0402872064213917</v>
      </c>
    </row>
    <row r="193" spans="1:9" x14ac:dyDescent="0.2">
      <c r="A193" s="4">
        <f>IF('True_Odds_Calculator_3-way'!A194="","",'True_Odds_Calculator_3-way'!A194)</f>
        <v>2.77</v>
      </c>
      <c r="B193" s="4">
        <f>IF('True_Odds_Calculator_3-way'!B194="","",'True_Odds_Calculator_3-way'!B194)</f>
        <v>3.27</v>
      </c>
      <c r="C193" s="4">
        <f>IF('True_Odds_Calculator_3-way'!C194="","",'True_Odds_Calculator_3-way'!C194)</f>
        <v>2.74</v>
      </c>
      <c r="D193" s="4">
        <f t="shared" si="10"/>
        <v>3.1784731528061716E-2</v>
      </c>
      <c r="E193" s="4">
        <f t="shared" si="11"/>
        <v>2.8537516232891411</v>
      </c>
      <c r="F193" s="4">
        <f t="shared" si="12"/>
        <v>3.38735616485596</v>
      </c>
      <c r="G193" s="4">
        <f t="shared" si="13"/>
        <v>2.8219205069455402</v>
      </c>
      <c r="I193" s="4">
        <f t="shared" si="14"/>
        <v>1.0317847315280617</v>
      </c>
    </row>
    <row r="194" spans="1:9" x14ac:dyDescent="0.2">
      <c r="A194" s="4">
        <f>IF('True_Odds_Calculator_3-way'!A195="","",'True_Odds_Calculator_3-way'!A195)</f>
        <v>1.76</v>
      </c>
      <c r="B194" s="4">
        <f>IF('True_Odds_Calculator_3-way'!B195="","",'True_Odds_Calculator_3-way'!B195)</f>
        <v>3.69</v>
      </c>
      <c r="C194" s="4">
        <f>IF('True_Odds_Calculator_3-way'!C195="","",'True_Odds_Calculator_3-way'!C195)</f>
        <v>5.0599999999999996</v>
      </c>
      <c r="D194" s="4">
        <f t="shared" si="10"/>
        <v>3.6812986706942219E-2</v>
      </c>
      <c r="E194" s="4">
        <f t="shared" si="11"/>
        <v>1.7988496703480212</v>
      </c>
      <c r="F194" s="4">
        <f t="shared" si="12"/>
        <v>3.8650074348031591</v>
      </c>
      <c r="G194" s="4">
        <f t="shared" si="13"/>
        <v>5.3949810501172628</v>
      </c>
      <c r="I194" s="4">
        <f t="shared" si="14"/>
        <v>1.0368129867069422</v>
      </c>
    </row>
    <row r="195" spans="1:9" x14ac:dyDescent="0.2">
      <c r="A195" s="4">
        <f>IF('True_Odds_Calculator_3-way'!A196="","",'True_Odds_Calculator_3-way'!A196)</f>
        <v>2.65</v>
      </c>
      <c r="B195" s="4">
        <f>IF('True_Odds_Calculator_3-way'!B196="","",'True_Odds_Calculator_3-way'!B196)</f>
        <v>3.04</v>
      </c>
      <c r="C195" s="4">
        <f>IF('True_Odds_Calculator_3-way'!C196="","",'True_Odds_Calculator_3-way'!C196)</f>
        <v>3.06</v>
      </c>
      <c r="D195" s="4">
        <f t="shared" ref="D195:D258" si="15">IF(A195="","",((1/A195)+(1/B195)+(1/C195))-1)</f>
        <v>3.3103244608005511E-2</v>
      </c>
      <c r="E195" s="4">
        <f t="shared" ref="E195:E258" si="16">IF(A195="","",(3*A195)/(3-($D195*A195)))</f>
        <v>2.7298233076767477</v>
      </c>
      <c r="F195" s="4">
        <f t="shared" ref="F195:F258" si="17">IF(B195="","",(3*B195)/(3-($D195*B195)))</f>
        <v>3.145515112951577</v>
      </c>
      <c r="G195" s="4">
        <f t="shared" ref="G195:G258" si="18">IF(C195="","",(3*C195)/(3-($D195*C195)))</f>
        <v>3.1669324544920427</v>
      </c>
      <c r="I195" s="4">
        <f t="shared" ref="I195:I258" si="19">IF(A195="","",D195+1)</f>
        <v>1.0331032446080055</v>
      </c>
    </row>
    <row r="196" spans="1:9" x14ac:dyDescent="0.2">
      <c r="A196" s="4">
        <f>IF('True_Odds_Calculator_3-way'!A197="","",'True_Odds_Calculator_3-way'!A197)</f>
        <v>1.58</v>
      </c>
      <c r="B196" s="4">
        <f>IF('True_Odds_Calculator_3-way'!B197="","",'True_Odds_Calculator_3-way'!B197)</f>
        <v>4.05</v>
      </c>
      <c r="C196" s="4">
        <f>IF('True_Odds_Calculator_3-way'!C197="","",'True_Odds_Calculator_3-way'!C197)</f>
        <v>5.82</v>
      </c>
      <c r="D196" s="4">
        <f t="shared" si="15"/>
        <v>5.1646278493901132E-2</v>
      </c>
      <c r="E196" s="4">
        <f t="shared" si="16"/>
        <v>1.6241782549043038</v>
      </c>
      <c r="F196" s="4">
        <f t="shared" si="17"/>
        <v>4.3535395571432902</v>
      </c>
      <c r="G196" s="4">
        <f t="shared" si="18"/>
        <v>6.4680593137033542</v>
      </c>
      <c r="I196" s="4">
        <f t="shared" si="19"/>
        <v>1.0516462784939011</v>
      </c>
    </row>
    <row r="197" spans="1:9" x14ac:dyDescent="0.2">
      <c r="A197" s="4">
        <f>IF('True_Odds_Calculator_3-way'!A198="","",'True_Odds_Calculator_3-way'!A198)</f>
        <v>4.4400000000000004</v>
      </c>
      <c r="B197" s="4">
        <f>IF('True_Odds_Calculator_3-way'!B198="","",'True_Odds_Calculator_3-way'!B198)</f>
        <v>3.88</v>
      </c>
      <c r="C197" s="4">
        <f>IF('True_Odds_Calculator_3-way'!C198="","",'True_Odds_Calculator_3-way'!C198)</f>
        <v>1.77</v>
      </c>
      <c r="D197" s="4">
        <f t="shared" si="15"/>
        <v>4.7928935400541217E-2</v>
      </c>
      <c r="E197" s="4">
        <f t="shared" si="16"/>
        <v>4.7789973368641201</v>
      </c>
      <c r="F197" s="4">
        <f t="shared" si="17"/>
        <v>4.1364080325050789</v>
      </c>
      <c r="G197" s="4">
        <f t="shared" si="18"/>
        <v>1.8215087555304503</v>
      </c>
      <c r="I197" s="4">
        <f t="shared" si="19"/>
        <v>1.0479289354005412</v>
      </c>
    </row>
    <row r="198" spans="1:9" x14ac:dyDescent="0.2">
      <c r="A198" s="4">
        <f>IF('True_Odds_Calculator_3-way'!A199="","",'True_Odds_Calculator_3-way'!A199)</f>
        <v>7.97</v>
      </c>
      <c r="B198" s="4">
        <f>IF('True_Odds_Calculator_3-way'!B199="","",'True_Odds_Calculator_3-way'!B199)</f>
        <v>4.75</v>
      </c>
      <c r="C198" s="4">
        <f>IF('True_Odds_Calculator_3-way'!C199="","",'True_Odds_Calculator_3-way'!C199)</f>
        <v>1.4</v>
      </c>
      <c r="D198" s="4">
        <f t="shared" si="15"/>
        <v>5.0282544504297144E-2</v>
      </c>
      <c r="E198" s="4">
        <f t="shared" si="16"/>
        <v>9.1988140005785368</v>
      </c>
      <c r="F198" s="4">
        <f t="shared" si="17"/>
        <v>5.1608783147781487</v>
      </c>
      <c r="G198" s="4">
        <f t="shared" si="18"/>
        <v>1.4336406464846829</v>
      </c>
      <c r="I198" s="4">
        <f t="shared" si="19"/>
        <v>1.0502825445042971</v>
      </c>
    </row>
    <row r="199" spans="1:9" x14ac:dyDescent="0.2">
      <c r="A199" s="4">
        <f>IF('True_Odds_Calculator_3-way'!A200="","",'True_Odds_Calculator_3-way'!A200)</f>
        <v>3.63</v>
      </c>
      <c r="B199" s="4">
        <f>IF('True_Odds_Calculator_3-way'!B200="","",'True_Odds_Calculator_3-way'!B200)</f>
        <v>4.0199999999999996</v>
      </c>
      <c r="C199" s="4">
        <f>IF('True_Odds_Calculator_3-way'!C200="","",'True_Odds_Calculator_3-way'!C200)</f>
        <v>1.92</v>
      </c>
      <c r="D199" s="4">
        <f t="shared" si="15"/>
        <v>4.507164590271806E-2</v>
      </c>
      <c r="E199" s="4">
        <f t="shared" si="16"/>
        <v>3.8393874913257555</v>
      </c>
      <c r="F199" s="4">
        <f t="shared" si="17"/>
        <v>4.2783981587694839</v>
      </c>
      <c r="G199" s="4">
        <f t="shared" si="18"/>
        <v>1.977029091290903</v>
      </c>
      <c r="I199" s="4">
        <f t="shared" si="19"/>
        <v>1.0450716459027181</v>
      </c>
    </row>
    <row r="200" spans="1:9" x14ac:dyDescent="0.2">
      <c r="A200" s="4">
        <f>IF('True_Odds_Calculator_3-way'!A201="","",'True_Odds_Calculator_3-way'!A201)</f>
        <v>2.63</v>
      </c>
      <c r="B200" s="4">
        <f>IF('True_Odds_Calculator_3-way'!B201="","",'True_Odds_Calculator_3-way'!B201)</f>
        <v>3.51</v>
      </c>
      <c r="C200" s="4">
        <f>IF('True_Odds_Calculator_3-way'!C201="","",'True_Odds_Calculator_3-way'!C201)</f>
        <v>2.64</v>
      </c>
      <c r="D200" s="4">
        <f t="shared" si="15"/>
        <v>4.3916300570292943E-2</v>
      </c>
      <c r="E200" s="4">
        <f t="shared" si="16"/>
        <v>2.7353092895743085</v>
      </c>
      <c r="F200" s="4">
        <f t="shared" si="17"/>
        <v>3.7001198218644231</v>
      </c>
      <c r="G200" s="4">
        <f t="shared" si="18"/>
        <v>2.7461278010453269</v>
      </c>
      <c r="I200" s="4">
        <f t="shared" si="19"/>
        <v>1.0439163005702929</v>
      </c>
    </row>
    <row r="201" spans="1:9" x14ac:dyDescent="0.2">
      <c r="A201" s="4">
        <f>IF('True_Odds_Calculator_3-way'!A202="","",'True_Odds_Calculator_3-way'!A202)</f>
        <v>3.23</v>
      </c>
      <c r="B201" s="4">
        <f>IF('True_Odds_Calculator_3-way'!B202="","",'True_Odds_Calculator_3-way'!B202)</f>
        <v>3.47</v>
      </c>
      <c r="C201" s="4">
        <f>IF('True_Odds_Calculator_3-way'!C202="","",'True_Odds_Calculator_3-way'!C202)</f>
        <v>2.2400000000000002</v>
      </c>
      <c r="D201" s="4">
        <f t="shared" si="15"/>
        <v>4.421053268873143E-2</v>
      </c>
      <c r="E201" s="4">
        <f t="shared" si="16"/>
        <v>3.3914321957900335</v>
      </c>
      <c r="F201" s="4">
        <f t="shared" si="17"/>
        <v>3.657007860497103</v>
      </c>
      <c r="G201" s="4">
        <f t="shared" si="18"/>
        <v>2.3164678333968545</v>
      </c>
      <c r="I201" s="4">
        <f t="shared" si="19"/>
        <v>1.0442105326887314</v>
      </c>
    </row>
    <row r="202" spans="1:9" x14ac:dyDescent="0.2">
      <c r="A202" s="4">
        <f>IF('True_Odds_Calculator_3-way'!A203="","",'True_Odds_Calculator_3-way'!A203)</f>
        <v>2.57</v>
      </c>
      <c r="B202" s="4">
        <f>IF('True_Odds_Calculator_3-way'!B203="","",'True_Odds_Calculator_3-way'!B203)</f>
        <v>2.96</v>
      </c>
      <c r="C202" s="4">
        <f>IF('True_Odds_Calculator_3-way'!C203="","",'True_Odds_Calculator_3-way'!C203)</f>
        <v>3.27</v>
      </c>
      <c r="D202" s="4">
        <f t="shared" si="15"/>
        <v>3.2753293757113333E-2</v>
      </c>
      <c r="E202" s="4">
        <f t="shared" si="16"/>
        <v>2.6441924846411644</v>
      </c>
      <c r="F202" s="4">
        <f t="shared" si="17"/>
        <v>3.058851633220947</v>
      </c>
      <c r="G202" s="4">
        <f t="shared" si="18"/>
        <v>3.3910647069611612</v>
      </c>
      <c r="I202" s="4">
        <f t="shared" si="19"/>
        <v>1.0327532937571133</v>
      </c>
    </row>
    <row r="203" spans="1:9" x14ac:dyDescent="0.2">
      <c r="A203" s="4">
        <f>IF('True_Odds_Calculator_3-way'!A204="","",'True_Odds_Calculator_3-way'!A204)</f>
        <v>3.95</v>
      </c>
      <c r="B203" s="4">
        <f>IF('True_Odds_Calculator_3-way'!B204="","",'True_Odds_Calculator_3-way'!B204)</f>
        <v>3.18</v>
      </c>
      <c r="C203" s="4">
        <f>IF('True_Odds_Calculator_3-way'!C204="","",'True_Odds_Calculator_3-way'!C204)</f>
        <v>2.17</v>
      </c>
      <c r="D203" s="4">
        <f t="shared" si="15"/>
        <v>2.8459458854614317E-2</v>
      </c>
      <c r="E203" s="4">
        <f t="shared" si="16"/>
        <v>4.1037751046744297</v>
      </c>
      <c r="F203" s="4">
        <f t="shared" si="17"/>
        <v>3.2789151189092327</v>
      </c>
      <c r="G203" s="4">
        <f t="shared" si="18"/>
        <v>2.2156098242974895</v>
      </c>
      <c r="I203" s="4">
        <f t="shared" si="19"/>
        <v>1.0284594588546143</v>
      </c>
    </row>
    <row r="204" spans="1:9" x14ac:dyDescent="0.2">
      <c r="A204" s="4">
        <f>IF('True_Odds_Calculator_3-way'!A205="","",'True_Odds_Calculator_3-way'!A205)</f>
        <v>2.21</v>
      </c>
      <c r="B204" s="4">
        <f>IF('True_Odds_Calculator_3-way'!B205="","",'True_Odds_Calculator_3-way'!B205)</f>
        <v>3.11</v>
      </c>
      <c r="C204" s="4">
        <f>IF('True_Odds_Calculator_3-way'!C205="","",'True_Odds_Calculator_3-way'!C205)</f>
        <v>3.95</v>
      </c>
      <c r="D204" s="4">
        <f t="shared" si="15"/>
        <v>2.7196653104959445E-2</v>
      </c>
      <c r="E204" s="4">
        <f t="shared" si="16"/>
        <v>2.2551822787919029</v>
      </c>
      <c r="F204" s="4">
        <f t="shared" si="17"/>
        <v>3.2002267570577696</v>
      </c>
      <c r="G204" s="4">
        <f t="shared" si="18"/>
        <v>4.096698371229337</v>
      </c>
      <c r="I204" s="4">
        <f t="shared" si="19"/>
        <v>1.0271966531049594</v>
      </c>
    </row>
    <row r="205" spans="1:9" x14ac:dyDescent="0.2">
      <c r="A205" s="4">
        <f>IF('True_Odds_Calculator_3-way'!A206="","",'True_Odds_Calculator_3-way'!A206)</f>
        <v>1.88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4.9800000000000004</v>
      </c>
      <c r="D205" s="4">
        <f t="shared" si="15"/>
        <v>2.9454011512937361E-2</v>
      </c>
      <c r="E205" s="4">
        <f t="shared" si="16"/>
        <v>1.915353298546892</v>
      </c>
      <c r="F205" s="4">
        <f t="shared" si="17"/>
        <v>3.4853175622493175</v>
      </c>
      <c r="G205" s="4">
        <f t="shared" si="18"/>
        <v>5.2360075691932426</v>
      </c>
      <c r="I205" s="4">
        <f t="shared" si="19"/>
        <v>1.0294540115129374</v>
      </c>
    </row>
    <row r="206" spans="1:9" x14ac:dyDescent="0.2">
      <c r="A206" s="4">
        <f>IF('True_Odds_Calculator_3-way'!A207="","",'True_Odds_Calculator_3-way'!A207)</f>
        <v>3.31</v>
      </c>
      <c r="B206" s="4">
        <f>IF('True_Odds_Calculator_3-way'!B207="","",'True_Odds_Calculator_3-way'!B207)</f>
        <v>3.12</v>
      </c>
      <c r="C206" s="4">
        <f>IF('True_Odds_Calculator_3-way'!C207="","",'True_Odds_Calculator_3-way'!C207)</f>
        <v>2.4700000000000002</v>
      </c>
      <c r="D206" s="4">
        <f t="shared" si="15"/>
        <v>2.7485923733339801E-2</v>
      </c>
      <c r="E206" s="4">
        <f t="shared" si="16"/>
        <v>3.4135188359540445</v>
      </c>
      <c r="F206" s="4">
        <f t="shared" si="17"/>
        <v>3.2118107692844919</v>
      </c>
      <c r="G206" s="4">
        <f t="shared" si="18"/>
        <v>2.5271905165056148</v>
      </c>
      <c r="I206" s="4">
        <f t="shared" si="19"/>
        <v>1.0274859237333398</v>
      </c>
    </row>
    <row r="207" spans="1:9" x14ac:dyDescent="0.2">
      <c r="A207" s="4">
        <f>IF('True_Odds_Calculator_3-way'!A208="","",'True_Odds_Calculator_3-way'!A208)</f>
        <v>2.04</v>
      </c>
      <c r="B207" s="4">
        <f>IF('True_Odds_Calculator_3-way'!B208="","",'True_Odds_Calculator_3-way'!B208)</f>
        <v>3.31</v>
      </c>
      <c r="C207" s="4">
        <f>IF('True_Odds_Calculator_3-way'!C208="","",'True_Odds_Calculator_3-way'!C208)</f>
        <v>4.22</v>
      </c>
      <c r="D207" s="4">
        <f t="shared" si="15"/>
        <v>2.9277706701299921E-2</v>
      </c>
      <c r="E207" s="4">
        <f t="shared" si="16"/>
        <v>2.0814390379351244</v>
      </c>
      <c r="F207" s="4">
        <f t="shared" si="17"/>
        <v>3.4204924046483751</v>
      </c>
      <c r="G207" s="4">
        <f t="shared" si="18"/>
        <v>4.4012614369985821</v>
      </c>
      <c r="I207" s="4">
        <f t="shared" si="19"/>
        <v>1.0292777067012999</v>
      </c>
    </row>
    <row r="208" spans="1:9" x14ac:dyDescent="0.2">
      <c r="A208" s="4">
        <f>IF('True_Odds_Calculator_3-way'!A209="","",'True_Odds_Calculator_3-way'!A209)</f>
        <v>3.22</v>
      </c>
      <c r="B208" s="4">
        <f>IF('True_Odds_Calculator_3-way'!B209="","",'True_Odds_Calculator_3-way'!B209)</f>
        <v>3.38</v>
      </c>
      <c r="C208" s="4">
        <f>IF('True_Odds_Calculator_3-way'!C209="","",'True_Odds_Calculator_3-way'!C209)</f>
        <v>2.38</v>
      </c>
      <c r="D208" s="4">
        <f t="shared" si="15"/>
        <v>2.6585061603751292E-2</v>
      </c>
      <c r="E208" s="4">
        <f t="shared" si="16"/>
        <v>3.3145803326382466</v>
      </c>
      <c r="F208" s="4">
        <f t="shared" si="17"/>
        <v>3.4843654661735126</v>
      </c>
      <c r="G208" s="4">
        <f t="shared" si="18"/>
        <v>2.4312776279756738</v>
      </c>
      <c r="I208" s="4">
        <f t="shared" si="19"/>
        <v>1.0265850616037513</v>
      </c>
    </row>
    <row r="209" spans="1:9" x14ac:dyDescent="0.2">
      <c r="A209" s="4">
        <f>IF('True_Odds_Calculator_3-way'!A210="","",'True_Odds_Calculator_3-way'!A210)</f>
        <v>1.71</v>
      </c>
      <c r="B209" s="4">
        <f>IF('True_Odds_Calculator_3-way'!B210="","",'True_Odds_Calculator_3-way'!B210)</f>
        <v>3.5</v>
      </c>
      <c r="C209" s="4">
        <f>IF('True_Odds_Calculator_3-way'!C210="","",'True_Odds_Calculator_3-way'!C210)</f>
        <v>6.2</v>
      </c>
      <c r="D209" s="4">
        <f t="shared" si="15"/>
        <v>3.1799929932357696E-2</v>
      </c>
      <c r="E209" s="4">
        <f t="shared" si="16"/>
        <v>1.7415675844806007</v>
      </c>
      <c r="F209" s="4">
        <f t="shared" si="17"/>
        <v>3.6348527395023829</v>
      </c>
      <c r="G209" s="4">
        <f t="shared" si="18"/>
        <v>6.63612518628912</v>
      </c>
      <c r="I209" s="4">
        <f t="shared" si="19"/>
        <v>1.0317999299323577</v>
      </c>
    </row>
    <row r="210" spans="1:9" x14ac:dyDescent="0.2">
      <c r="A210" s="4">
        <f>IF('True_Odds_Calculator_3-way'!A211="","",'True_Odds_Calculator_3-way'!A211)</f>
        <v>2.27</v>
      </c>
      <c r="B210" s="4">
        <f>IF('True_Odds_Calculator_3-way'!B211="","",'True_Odds_Calculator_3-way'!B211)</f>
        <v>3.33</v>
      </c>
      <c r="C210" s="4">
        <f>IF('True_Odds_Calculator_3-way'!C211="","",'True_Odds_Calculator_3-way'!C211)</f>
        <v>3.09</v>
      </c>
      <c r="D210" s="4">
        <f t="shared" si="15"/>
        <v>6.445353013078936E-2</v>
      </c>
      <c r="E210" s="4">
        <f t="shared" si="16"/>
        <v>2.3863835380781913</v>
      </c>
      <c r="F210" s="4">
        <f t="shared" si="17"/>
        <v>3.5865974415556114</v>
      </c>
      <c r="G210" s="4">
        <f t="shared" si="18"/>
        <v>3.3097230332452772</v>
      </c>
      <c r="I210" s="4">
        <f t="shared" si="19"/>
        <v>1.0644535301307894</v>
      </c>
    </row>
    <row r="211" spans="1:9" x14ac:dyDescent="0.2">
      <c r="A211" s="4">
        <f>IF('True_Odds_Calculator_3-way'!A212="","",'True_Odds_Calculator_3-way'!A212)</f>
        <v>2.1</v>
      </c>
      <c r="B211" s="4">
        <f>IF('True_Odds_Calculator_3-way'!B212="","",'True_Odds_Calculator_3-way'!B212)</f>
        <v>3.48</v>
      </c>
      <c r="C211" s="4">
        <f>IF('True_Odds_Calculator_3-way'!C212="","",'True_Odds_Calculator_3-way'!C212)</f>
        <v>3.32</v>
      </c>
      <c r="D211" s="4">
        <f t="shared" si="15"/>
        <v>6.4751617306665121E-2</v>
      </c>
      <c r="E211" s="4">
        <f t="shared" si="16"/>
        <v>2.199704077636103</v>
      </c>
      <c r="F211" s="4">
        <f t="shared" si="17"/>
        <v>3.7626172398392139</v>
      </c>
      <c r="G211" s="4">
        <f t="shared" si="18"/>
        <v>3.5762699872647512</v>
      </c>
      <c r="I211" s="4">
        <f t="shared" si="19"/>
        <v>1.0647516173066651</v>
      </c>
    </row>
    <row r="212" spans="1:9" x14ac:dyDescent="0.2">
      <c r="A212" s="4">
        <f>IF('True_Odds_Calculator_3-way'!A213="","",'True_Odds_Calculator_3-way'!A213)</f>
        <v>2.5499999999999998</v>
      </c>
      <c r="B212" s="4">
        <f>IF('True_Odds_Calculator_3-way'!B213="","",'True_Odds_Calculator_3-way'!B213)</f>
        <v>3.31</v>
      </c>
      <c r="C212" s="4">
        <f>IF('True_Odds_Calculator_3-way'!C213="","",'True_Odds_Calculator_3-way'!C213)</f>
        <v>2.7</v>
      </c>
      <c r="D212" s="4">
        <f t="shared" si="15"/>
        <v>6.4642036740846009E-2</v>
      </c>
      <c r="E212" s="4">
        <f t="shared" si="16"/>
        <v>2.6982577448362823</v>
      </c>
      <c r="F212" s="4">
        <f t="shared" si="17"/>
        <v>3.5642052252519956</v>
      </c>
      <c r="G212" s="4">
        <f t="shared" si="18"/>
        <v>2.8667832365761154</v>
      </c>
      <c r="I212" s="4">
        <f t="shared" si="19"/>
        <v>1.064642036740846</v>
      </c>
    </row>
    <row r="213" spans="1:9" x14ac:dyDescent="0.2">
      <c r="A213" s="4">
        <f>IF('True_Odds_Calculator_3-way'!A214="","",'True_Odds_Calculator_3-way'!A214)</f>
        <v>1.61</v>
      </c>
      <c r="B213" s="4">
        <f>IF('True_Odds_Calculator_3-way'!B214="","",'True_Odds_Calculator_3-way'!B214)</f>
        <v>4.2300000000000004</v>
      </c>
      <c r="C213" s="4">
        <f>IF('True_Odds_Calculator_3-way'!C214="","",'True_Odds_Calculator_3-way'!C214)</f>
        <v>5.21</v>
      </c>
      <c r="D213" s="4">
        <f t="shared" si="15"/>
        <v>4.9463211462213552E-2</v>
      </c>
      <c r="E213" s="4">
        <f t="shared" si="16"/>
        <v>1.6539032875194279</v>
      </c>
      <c r="F213" s="4">
        <f t="shared" si="17"/>
        <v>4.547131150604784</v>
      </c>
      <c r="G213" s="4">
        <f t="shared" si="18"/>
        <v>5.699602154931207</v>
      </c>
      <c r="I213" s="4">
        <f t="shared" si="19"/>
        <v>1.0494632114622136</v>
      </c>
    </row>
    <row r="214" spans="1:9" x14ac:dyDescent="0.2">
      <c r="A214" s="4">
        <f>IF('True_Odds_Calculator_3-way'!A215="","",'True_Odds_Calculator_3-way'!A215)</f>
        <v>2.4700000000000002</v>
      </c>
      <c r="B214" s="4">
        <f>IF('True_Odds_Calculator_3-way'!B215="","",'True_Odds_Calculator_3-way'!B215)</f>
        <v>3.38</v>
      </c>
      <c r="C214" s="4">
        <f>IF('True_Odds_Calculator_3-way'!C215="","",'True_Odds_Calculator_3-way'!C215)</f>
        <v>3.05</v>
      </c>
      <c r="D214" s="4">
        <f t="shared" si="15"/>
        <v>2.858514021983849E-2</v>
      </c>
      <c r="E214" s="4">
        <f t="shared" si="16"/>
        <v>2.5295328044218492</v>
      </c>
      <c r="F214" s="4">
        <f t="shared" si="17"/>
        <v>3.4924784993848479</v>
      </c>
      <c r="G214" s="4">
        <f t="shared" si="18"/>
        <v>3.1412908088805249</v>
      </c>
      <c r="I214" s="4">
        <f t="shared" si="19"/>
        <v>1.0285851402198385</v>
      </c>
    </row>
    <row r="215" spans="1:9" x14ac:dyDescent="0.2">
      <c r="A215" s="4">
        <f>IF('True_Odds_Calculator_3-way'!A216="","",'True_Odds_Calculator_3-way'!A216)</f>
        <v>1.7</v>
      </c>
      <c r="B215" s="4">
        <f>IF('True_Odds_Calculator_3-way'!B216="","",'True_Odds_Calculator_3-way'!B216)</f>
        <v>3.87</v>
      </c>
      <c r="C215" s="4">
        <f>IF('True_Odds_Calculator_3-way'!C216="","",'True_Odds_Calculator_3-way'!C216)</f>
        <v>4.93</v>
      </c>
      <c r="D215" s="4">
        <f t="shared" si="15"/>
        <v>4.9472983526476666E-2</v>
      </c>
      <c r="E215" s="4">
        <f t="shared" si="16"/>
        <v>1.7490336163984219</v>
      </c>
      <c r="F215" s="4">
        <f t="shared" si="17"/>
        <v>4.1338210759708511</v>
      </c>
      <c r="G215" s="4">
        <f t="shared" si="18"/>
        <v>5.3662819587290578</v>
      </c>
      <c r="I215" s="4">
        <f t="shared" si="19"/>
        <v>1.0494729835264767</v>
      </c>
    </row>
    <row r="216" spans="1:9" x14ac:dyDescent="0.2">
      <c r="A216" s="4">
        <f>IF('True_Odds_Calculator_3-way'!A217="","",'True_Odds_Calculator_3-way'!A217)</f>
        <v>2.2200000000000002</v>
      </c>
      <c r="B216" s="4">
        <f>IF('True_Odds_Calculator_3-way'!B217="","",'True_Odds_Calculator_3-way'!B217)</f>
        <v>3.12</v>
      </c>
      <c r="C216" s="4">
        <f>IF('True_Odds_Calculator_3-way'!C217="","",'True_Odds_Calculator_3-way'!C217)</f>
        <v>3.51</v>
      </c>
      <c r="D216" s="4">
        <f t="shared" si="15"/>
        <v>5.5863555863555847E-2</v>
      </c>
      <c r="E216" s="4">
        <f t="shared" si="16"/>
        <v>2.3157300365538354</v>
      </c>
      <c r="F216" s="4">
        <f t="shared" si="17"/>
        <v>3.3124468627784389</v>
      </c>
      <c r="G216" s="4">
        <f t="shared" si="18"/>
        <v>3.7554580943659932</v>
      </c>
      <c r="I216" s="4">
        <f t="shared" si="19"/>
        <v>1.0558635558635558</v>
      </c>
    </row>
    <row r="217" spans="1:9" x14ac:dyDescent="0.2">
      <c r="A217" s="4">
        <f>IF('True_Odds_Calculator_3-way'!A218="","",'True_Odds_Calculator_3-way'!A218)</f>
        <v>2.66</v>
      </c>
      <c r="B217" s="4">
        <f>IF('True_Odds_Calculator_3-way'!B218="","",'True_Odds_Calculator_3-way'!B218)</f>
        <v>3.16</v>
      </c>
      <c r="C217" s="4">
        <f>IF('True_Odds_Calculator_3-way'!C218="","",'True_Odds_Calculator_3-way'!C218)</f>
        <v>2.75</v>
      </c>
      <c r="D217" s="4">
        <f t="shared" si="15"/>
        <v>5.6031909462955554E-2</v>
      </c>
      <c r="E217" s="4">
        <f t="shared" si="16"/>
        <v>2.7990619500460152</v>
      </c>
      <c r="F217" s="4">
        <f t="shared" si="17"/>
        <v>3.3582020164844217</v>
      </c>
      <c r="G217" s="4">
        <f t="shared" si="18"/>
        <v>2.8988947227610198</v>
      </c>
      <c r="I217" s="4">
        <f t="shared" si="19"/>
        <v>1.0560319094629556</v>
      </c>
    </row>
    <row r="218" spans="1:9" x14ac:dyDescent="0.2">
      <c r="A218" s="4">
        <f>IF('True_Odds_Calculator_3-way'!A219="","",'True_Odds_Calculator_3-way'!A219)</f>
        <v>6.37</v>
      </c>
      <c r="B218" s="4">
        <f>IF('True_Odds_Calculator_3-way'!B219="","",'True_Odds_Calculator_3-way'!B219)</f>
        <v>3.67</v>
      </c>
      <c r="C218" s="4">
        <f>IF('True_Odds_Calculator_3-way'!C219="","",'True_Odds_Calculator_3-way'!C219)</f>
        <v>1.58</v>
      </c>
      <c r="D218" s="4">
        <f t="shared" si="15"/>
        <v>6.2376827709346383E-2</v>
      </c>
      <c r="E218" s="4">
        <f t="shared" si="16"/>
        <v>7.3424891772224115</v>
      </c>
      <c r="F218" s="4">
        <f t="shared" si="17"/>
        <v>3.9731843726853082</v>
      </c>
      <c r="G218" s="4">
        <f t="shared" si="18"/>
        <v>1.633668959261817</v>
      </c>
      <c r="I218" s="4">
        <f t="shared" si="19"/>
        <v>1.0623768277093464</v>
      </c>
    </row>
    <row r="219" spans="1:9" x14ac:dyDescent="0.2">
      <c r="A219" s="4">
        <f>IF('True_Odds_Calculator_3-way'!A220="","",'True_Odds_Calculator_3-way'!A220)</f>
        <v>4.76</v>
      </c>
      <c r="B219" s="4">
        <f>IF('True_Odds_Calculator_3-way'!B220="","",'True_Odds_Calculator_3-way'!B220)</f>
        <v>3.42</v>
      </c>
      <c r="C219" s="4">
        <f>IF('True_Odds_Calculator_3-way'!C220="","",'True_Odds_Calculator_3-way'!C220)</f>
        <v>1.9</v>
      </c>
      <c r="D219" s="4">
        <f t="shared" si="15"/>
        <v>2.8797483905842913E-2</v>
      </c>
      <c r="E219" s="4">
        <f t="shared" si="16"/>
        <v>4.9879075087833966</v>
      </c>
      <c r="F219" s="4">
        <f t="shared" si="17"/>
        <v>3.5360866543095453</v>
      </c>
      <c r="G219" s="4">
        <f t="shared" si="18"/>
        <v>1.9352967283794063</v>
      </c>
      <c r="I219" s="4">
        <f t="shared" si="19"/>
        <v>1.0287974839058429</v>
      </c>
    </row>
    <row r="220" spans="1:9" x14ac:dyDescent="0.2">
      <c r="A220" s="4">
        <f>IF('True_Odds_Calculator_3-way'!A221="","",'True_Odds_Calculator_3-way'!A221)</f>
        <v>1.68</v>
      </c>
      <c r="B220" s="4">
        <f>IF('True_Odds_Calculator_3-way'!B221="","",'True_Odds_Calculator_3-way'!B221)</f>
        <v>3.83</v>
      </c>
      <c r="C220" s="4">
        <f>IF('True_Odds_Calculator_3-way'!C221="","",'True_Odds_Calculator_3-way'!C221)</f>
        <v>5.71</v>
      </c>
      <c r="D220" s="4">
        <f t="shared" si="15"/>
        <v>3.1466049493604098E-2</v>
      </c>
      <c r="E220" s="4">
        <f t="shared" si="16"/>
        <v>1.7101342546954139</v>
      </c>
      <c r="F220" s="4">
        <f t="shared" si="17"/>
        <v>3.9902968338218034</v>
      </c>
      <c r="G220" s="4">
        <f t="shared" si="18"/>
        <v>6.0737597869502631</v>
      </c>
      <c r="I220" s="4">
        <f t="shared" si="19"/>
        <v>1.0314660494936041</v>
      </c>
    </row>
    <row r="221" spans="1:9" x14ac:dyDescent="0.2">
      <c r="A221" s="4">
        <f>IF('True_Odds_Calculator_3-way'!A222="","",'True_Odds_Calculator_3-way'!A222)</f>
        <v>2.76</v>
      </c>
      <c r="B221" s="4">
        <f>IF('True_Odds_Calculator_3-way'!B222="","",'True_Odds_Calculator_3-way'!B222)</f>
        <v>3.16</v>
      </c>
      <c r="C221" s="4">
        <f>IF('True_Odds_Calculator_3-way'!C222="","",'True_Odds_Calculator_3-way'!C222)</f>
        <v>2.87</v>
      </c>
      <c r="D221" s="4">
        <f t="shared" si="15"/>
        <v>2.7206592531370699E-2</v>
      </c>
      <c r="E221" s="4">
        <f t="shared" si="16"/>
        <v>2.8308565231447749</v>
      </c>
      <c r="F221" s="4">
        <f t="shared" si="17"/>
        <v>3.2532297932571872</v>
      </c>
      <c r="G221" s="4">
        <f t="shared" si="18"/>
        <v>2.9466955310261516</v>
      </c>
      <c r="I221" s="4">
        <f t="shared" si="19"/>
        <v>1.0272065925313707</v>
      </c>
    </row>
    <row r="222" spans="1:9" x14ac:dyDescent="0.2">
      <c r="A222" s="4">
        <f>IF('True_Odds_Calculator_3-way'!A223="","",'True_Odds_Calculator_3-way'!A223)</f>
        <v>1.72</v>
      </c>
      <c r="B222" s="4">
        <f>IF('True_Odds_Calculator_3-way'!B223="","",'True_Odds_Calculator_3-way'!B223)</f>
        <v>3.4</v>
      </c>
      <c r="C222" s="4">
        <f>IF('True_Odds_Calculator_3-way'!C223="","",'True_Odds_Calculator_3-way'!C223)</f>
        <v>6.48</v>
      </c>
      <c r="D222" s="4">
        <f t="shared" si="15"/>
        <v>2.9833983550353826E-2</v>
      </c>
      <c r="E222" s="4">
        <f t="shared" si="16"/>
        <v>1.7499322716816819</v>
      </c>
      <c r="F222" s="4">
        <f t="shared" si="17"/>
        <v>3.5189833295363373</v>
      </c>
      <c r="G222" s="4">
        <f t="shared" si="18"/>
        <v>6.9263432894018564</v>
      </c>
      <c r="I222" s="4">
        <f t="shared" si="19"/>
        <v>1.0298339835503538</v>
      </c>
    </row>
    <row r="223" spans="1:9" x14ac:dyDescent="0.2">
      <c r="A223" s="4">
        <f>IF('True_Odds_Calculator_3-way'!A224="","",'True_Odds_Calculator_3-way'!A224)</f>
        <v>1.32</v>
      </c>
      <c r="B223" s="4">
        <f>IF('True_Odds_Calculator_3-way'!B224="","",'True_Odds_Calculator_3-way'!B224)</f>
        <v>5.48</v>
      </c>
      <c r="C223" s="4">
        <f>IF('True_Odds_Calculator_3-way'!C224="","",'True_Odds_Calculator_3-way'!C224)</f>
        <v>11.51</v>
      </c>
      <c r="D223" s="4">
        <f t="shared" si="15"/>
        <v>2.6938482467473435E-2</v>
      </c>
      <c r="E223" s="4">
        <f t="shared" si="16"/>
        <v>1.3358335445484841</v>
      </c>
      <c r="F223" s="4">
        <f t="shared" si="17"/>
        <v>5.763613761774768</v>
      </c>
      <c r="G223" s="4">
        <f t="shared" si="18"/>
        <v>12.836726773076034</v>
      </c>
      <c r="I223" s="4">
        <f t="shared" si="19"/>
        <v>1.0269384824674734</v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1.88</v>
      </c>
      <c r="B2" s="4">
        <f>IF('True_Odds_Calculator_2-way'!B3="","",'True_Odds_Calculator_2-way'!B3)</f>
        <v>1.99</v>
      </c>
      <c r="C2" s="4">
        <f>1/A2</f>
        <v>0.53191489361702127</v>
      </c>
      <c r="D2">
        <f>1/B2</f>
        <v>0.50251256281407031</v>
      </c>
      <c r="E2">
        <f>C2+D2-1</f>
        <v>3.4427456431091574E-2</v>
      </c>
      <c r="F2">
        <f>C2+D2-(C2*D2)-1</f>
        <v>-0.23286645995937127</v>
      </c>
      <c r="G2">
        <v>0</v>
      </c>
      <c r="H2">
        <f>C2*D2</f>
        <v>0.2672939163904629</v>
      </c>
      <c r="I2">
        <f>((-4*F2*H2)^0.5)/(2*F2)</f>
        <v>-1.0713739108887084</v>
      </c>
      <c r="J2">
        <f>(-((-4*F2*H2)^0.5))/(2*F2)</f>
        <v>1.0713739108887084</v>
      </c>
      <c r="K2">
        <f>IF(A2="","",(C2/($J2+C2-($J2*C2))))</f>
        <v>0.51471862576142968</v>
      </c>
      <c r="L2">
        <f>IF(B2="","",(D2/($J2+D2-($J2*D2))))</f>
        <v>0.48528137423857021</v>
      </c>
      <c r="M2">
        <f>IF(A2="","",1/K2)</f>
        <v>1.9428090415820634</v>
      </c>
      <c r="N2">
        <f>IF(B2="","",1/L2)</f>
        <v>2.0606601717798219</v>
      </c>
    </row>
    <row r="3" spans="1:14" x14ac:dyDescent="0.25">
      <c r="A3" s="4">
        <f>IF('True_Odds_Calculator_2-way'!A4="","",'True_Odds_Calculator_2-way'!A4)</f>
        <v>1.48</v>
      </c>
      <c r="B3" s="4">
        <f>IF('True_Odds_Calculator_2-way'!B4="","",'True_Odds_Calculator_2-way'!B4)</f>
        <v>2.78</v>
      </c>
      <c r="C3" s="4">
        <f t="shared" ref="C3:C66" si="0">1/A3</f>
        <v>0.67567567567567566</v>
      </c>
      <c r="D3">
        <f t="shared" ref="D3:D66" si="1">1/B3</f>
        <v>0.35971223021582738</v>
      </c>
      <c r="E3">
        <f t="shared" ref="E3:E66" si="2">C3+D3-1</f>
        <v>3.538790589150298E-2</v>
      </c>
      <c r="F3">
        <f t="shared" ref="F3:F66" si="3">C3+D3-(C3*D3)-1</f>
        <v>-0.20766089830838041</v>
      </c>
      <c r="G3">
        <v>0</v>
      </c>
      <c r="H3">
        <f t="shared" ref="H3:H66" si="4">C3*D3</f>
        <v>0.24304880419988337</v>
      </c>
      <c r="I3">
        <f t="shared" ref="I3:I66" si="5">((-4*F3*H3)^0.5)/(2*F3)</f>
        <v>-1.0818558060197885</v>
      </c>
      <c r="J3">
        <f t="shared" ref="J3:J66" si="6">(-((-4*F3*H3)^0.5))/(2*F3)</f>
        <v>1.0818558060197885</v>
      </c>
      <c r="K3">
        <f t="shared" ref="K3:K66" si="7">IF(A3="","",(C3/($J3+C3-($J3*C3))))</f>
        <v>0.65820184564360973</v>
      </c>
      <c r="L3">
        <f t="shared" ref="L3:L66" si="8">IF(B3="","",(D3/($J3+D3-($J3*D3))))</f>
        <v>0.34179815435639038</v>
      </c>
      <c r="M3">
        <f t="shared" ref="M3:M66" si="9">IF(A3="","",1/K3)</f>
        <v>1.5192907868894985</v>
      </c>
      <c r="N3">
        <f t="shared" ref="N3:N66" si="10">IF(B3="","",1/L3)</f>
        <v>2.9257033347152235</v>
      </c>
    </row>
    <row r="4" spans="1:14" x14ac:dyDescent="0.25">
      <c r="A4" s="4">
        <f>IF('True_Odds_Calculator_2-way'!A5="","",'True_Odds_Calculator_2-way'!A5)</f>
        <v>1.8</v>
      </c>
      <c r="B4" s="4">
        <f>IF('True_Odds_Calculator_2-way'!B5="","",'True_Odds_Calculator_2-way'!B5)</f>
        <v>2.1</v>
      </c>
      <c r="C4" s="4">
        <f t="shared" si="0"/>
        <v>0.55555555555555558</v>
      </c>
      <c r="D4">
        <f t="shared" si="1"/>
        <v>0.47619047619047616</v>
      </c>
      <c r="E4">
        <f t="shared" si="2"/>
        <v>3.1746031746031633E-2</v>
      </c>
      <c r="F4">
        <f t="shared" si="3"/>
        <v>-0.2328042328042329</v>
      </c>
      <c r="G4">
        <v>0</v>
      </c>
      <c r="H4">
        <f t="shared" si="4"/>
        <v>0.26455026455026454</v>
      </c>
      <c r="I4">
        <f t="shared" si="5"/>
        <v>-1.066003581778052</v>
      </c>
      <c r="J4">
        <f t="shared" si="6"/>
        <v>1.066003581778052</v>
      </c>
      <c r="K4">
        <f t="shared" si="7"/>
        <v>0.53972282678438044</v>
      </c>
      <c r="L4">
        <f t="shared" si="8"/>
        <v>0.46027717321561978</v>
      </c>
      <c r="M4">
        <f t="shared" si="9"/>
        <v>1.8528028654224413</v>
      </c>
      <c r="N4">
        <f t="shared" si="10"/>
        <v>2.1726039399558572</v>
      </c>
    </row>
    <row r="5" spans="1:14" x14ac:dyDescent="0.25">
      <c r="A5" s="4">
        <f>IF('True_Odds_Calculator_2-way'!A6="","",'True_Odds_Calculator_2-way'!A6)</f>
        <v>1.84</v>
      </c>
      <c r="B5" s="4">
        <f>IF('True_Odds_Calculator_2-way'!B6="","",'True_Odds_Calculator_2-way'!B6)</f>
        <v>2.06</v>
      </c>
      <c r="C5" s="4">
        <f t="shared" si="0"/>
        <v>0.54347826086956519</v>
      </c>
      <c r="D5">
        <f t="shared" si="1"/>
        <v>0.4854368932038835</v>
      </c>
      <c r="E5">
        <f t="shared" si="2"/>
        <v>2.891515407344869E-2</v>
      </c>
      <c r="F5">
        <f t="shared" si="3"/>
        <v>-0.23490924440692273</v>
      </c>
      <c r="G5">
        <v>0</v>
      </c>
      <c r="H5">
        <f t="shared" si="4"/>
        <v>0.26382439848037148</v>
      </c>
      <c r="I5">
        <f t="shared" si="5"/>
        <v>-1.0597597584982434</v>
      </c>
      <c r="J5">
        <f t="shared" si="6"/>
        <v>1.0597597584982434</v>
      </c>
      <c r="K5">
        <f t="shared" si="7"/>
        <v>0.52904505015074577</v>
      </c>
      <c r="L5">
        <f t="shared" si="8"/>
        <v>0.47095494984925418</v>
      </c>
      <c r="M5">
        <f t="shared" si="9"/>
        <v>1.8901981971385247</v>
      </c>
      <c r="N5">
        <f t="shared" si="10"/>
        <v>2.123345344008138</v>
      </c>
    </row>
    <row r="6" spans="1:14" x14ac:dyDescent="0.25">
      <c r="A6" s="4">
        <f>IF('True_Odds_Calculator_2-way'!A7="","",'True_Odds_Calculator_2-way'!A7)</f>
        <v>1.65</v>
      </c>
      <c r="B6" s="4">
        <f>IF('True_Odds_Calculator_2-way'!B7="","",'True_Odds_Calculator_2-way'!B7)</f>
        <v>2.37</v>
      </c>
      <c r="C6" s="4">
        <f t="shared" si="0"/>
        <v>0.60606060606060608</v>
      </c>
      <c r="D6">
        <f t="shared" si="1"/>
        <v>0.42194092827004215</v>
      </c>
      <c r="E6">
        <f t="shared" si="2"/>
        <v>2.8001534330648337E-2</v>
      </c>
      <c r="F6">
        <f t="shared" si="3"/>
        <v>-0.22772024037846816</v>
      </c>
      <c r="G6">
        <v>0</v>
      </c>
      <c r="H6">
        <f t="shared" si="4"/>
        <v>0.25572177470911645</v>
      </c>
      <c r="I6">
        <f t="shared" si="5"/>
        <v>-1.0597002531915625</v>
      </c>
      <c r="J6">
        <f t="shared" si="6"/>
        <v>1.0597002531915625</v>
      </c>
      <c r="K6">
        <f t="shared" si="7"/>
        <v>0.59213461740682438</v>
      </c>
      <c r="L6">
        <f t="shared" si="8"/>
        <v>0.40786538259317556</v>
      </c>
      <c r="M6">
        <f t="shared" si="9"/>
        <v>1.6888051645745159</v>
      </c>
      <c r="N6">
        <f t="shared" si="10"/>
        <v>2.4517893468724408</v>
      </c>
    </row>
    <row r="7" spans="1:14" x14ac:dyDescent="0.25">
      <c r="A7" s="4">
        <f>IF('True_Odds_Calculator_2-way'!A8="","",'True_Odds_Calculator_2-way'!A8)</f>
        <v>1.95</v>
      </c>
      <c r="B7" s="4">
        <f>IF('True_Odds_Calculator_2-way'!B8="","",'True_Odds_Calculator_2-way'!B8)</f>
        <v>1.93</v>
      </c>
      <c r="C7" s="4">
        <f t="shared" si="0"/>
        <v>0.51282051282051289</v>
      </c>
      <c r="D7">
        <f t="shared" si="1"/>
        <v>0.5181347150259068</v>
      </c>
      <c r="E7">
        <f t="shared" si="2"/>
        <v>3.0955227846419575E-2</v>
      </c>
      <c r="F7">
        <f t="shared" si="3"/>
        <v>-0.23475488242327625</v>
      </c>
      <c r="G7">
        <v>0</v>
      </c>
      <c r="H7">
        <f t="shared" si="4"/>
        <v>0.26571011026969582</v>
      </c>
      <c r="I7">
        <f t="shared" si="5"/>
        <v>-1.0638899909514294</v>
      </c>
      <c r="J7">
        <f t="shared" si="6"/>
        <v>1.0638899909514294</v>
      </c>
      <c r="K7">
        <f t="shared" si="7"/>
        <v>0.49734035027939766</v>
      </c>
      <c r="L7">
        <f t="shared" si="8"/>
        <v>0.50265964972060251</v>
      </c>
      <c r="M7">
        <f t="shared" si="9"/>
        <v>2.0106954914038573</v>
      </c>
      <c r="N7">
        <f t="shared" si="10"/>
        <v>1.9894176915848294</v>
      </c>
    </row>
    <row r="8" spans="1:14" x14ac:dyDescent="0.25">
      <c r="A8" s="4">
        <f>IF('True_Odds_Calculator_2-way'!A9="","",'True_Odds_Calculator_2-way'!A9)</f>
        <v>2.16</v>
      </c>
      <c r="B8" s="4">
        <f>IF('True_Odds_Calculator_2-way'!B9="","",'True_Odds_Calculator_2-way'!B9)</f>
        <v>1.75</v>
      </c>
      <c r="C8" s="4">
        <f t="shared" si="0"/>
        <v>0.46296296296296291</v>
      </c>
      <c r="D8">
        <f t="shared" si="1"/>
        <v>0.5714285714285714</v>
      </c>
      <c r="E8">
        <f t="shared" si="2"/>
        <v>3.4391534391534417E-2</v>
      </c>
      <c r="F8">
        <f t="shared" si="3"/>
        <v>-0.23015873015873001</v>
      </c>
      <c r="G8">
        <v>0</v>
      </c>
      <c r="H8">
        <f t="shared" si="4"/>
        <v>0.26455026455026448</v>
      </c>
      <c r="I8">
        <f t="shared" si="5"/>
        <v>-1.0721125348377951</v>
      </c>
      <c r="J8">
        <f t="shared" si="6"/>
        <v>1.0721125348377951</v>
      </c>
      <c r="K8">
        <f t="shared" si="7"/>
        <v>0.44570220807044264</v>
      </c>
      <c r="L8">
        <f t="shared" si="8"/>
        <v>0.55429779192955719</v>
      </c>
      <c r="M8">
        <f t="shared" si="9"/>
        <v>2.2436505404118421</v>
      </c>
      <c r="N8">
        <f t="shared" si="10"/>
        <v>1.8040844011283466</v>
      </c>
    </row>
    <row r="9" spans="1:14" x14ac:dyDescent="0.25">
      <c r="A9" s="4">
        <f>IF('True_Odds_Calculator_2-way'!A10="","",'True_Odds_Calculator_2-way'!A10)</f>
        <v>1.75</v>
      </c>
      <c r="B9" s="4">
        <f>IF('True_Odds_Calculator_2-way'!B10="","",'True_Odds_Calculator_2-way'!B10)</f>
        <v>2.06</v>
      </c>
      <c r="C9" s="4">
        <f t="shared" si="0"/>
        <v>0.5714285714285714</v>
      </c>
      <c r="D9">
        <f t="shared" si="1"/>
        <v>0.4854368932038835</v>
      </c>
      <c r="E9">
        <f t="shared" si="2"/>
        <v>5.6865464632454898E-2</v>
      </c>
      <c r="F9">
        <f t="shared" si="3"/>
        <v>-0.22052704576976423</v>
      </c>
      <c r="G9">
        <v>0</v>
      </c>
      <c r="H9">
        <f t="shared" si="4"/>
        <v>0.27739251040221913</v>
      </c>
      <c r="I9">
        <f t="shared" si="5"/>
        <v>-1.1215443081840883</v>
      </c>
      <c r="J9">
        <f t="shared" si="6"/>
        <v>1.1215443081840883</v>
      </c>
      <c r="K9">
        <f t="shared" si="7"/>
        <v>0.54313637094725686</v>
      </c>
      <c r="L9">
        <f t="shared" si="8"/>
        <v>0.4568636290527433</v>
      </c>
      <c r="M9">
        <f t="shared" si="9"/>
        <v>1.8411582311380661</v>
      </c>
      <c r="N9">
        <f t="shared" si="10"/>
        <v>2.1888369666751335</v>
      </c>
    </row>
    <row r="10" spans="1:14" x14ac:dyDescent="0.25">
      <c r="A10" s="4">
        <f>IF('True_Odds_Calculator_2-way'!A11="","",'True_Odds_Calculator_2-way'!A11)</f>
        <v>2.21</v>
      </c>
      <c r="B10" s="4">
        <f>IF('True_Odds_Calculator_2-way'!B11="","",'True_Odds_Calculator_2-way'!B11)</f>
        <v>1.74</v>
      </c>
      <c r="C10" s="4">
        <f t="shared" si="0"/>
        <v>0.45248868778280543</v>
      </c>
      <c r="D10">
        <f t="shared" si="1"/>
        <v>0.57471264367816088</v>
      </c>
      <c r="E10">
        <f t="shared" si="2"/>
        <v>2.720133146096626E-2</v>
      </c>
      <c r="F10">
        <f t="shared" si="3"/>
        <v>-0.23284963852915186</v>
      </c>
      <c r="G10">
        <v>0</v>
      </c>
      <c r="H10">
        <f t="shared" si="4"/>
        <v>0.26005096999011806</v>
      </c>
      <c r="I10">
        <f t="shared" si="5"/>
        <v>-1.0567967158529021</v>
      </c>
      <c r="J10">
        <f t="shared" si="6"/>
        <v>1.0567967158529021</v>
      </c>
      <c r="K10">
        <f t="shared" si="7"/>
        <v>0.43884208377593403</v>
      </c>
      <c r="L10">
        <f t="shared" si="8"/>
        <v>0.56115791622406608</v>
      </c>
      <c r="M10">
        <f t="shared" si="9"/>
        <v>2.2787240261820116</v>
      </c>
      <c r="N10">
        <f t="shared" si="10"/>
        <v>1.7820295697311479</v>
      </c>
    </row>
    <row r="11" spans="1:14" x14ac:dyDescent="0.25">
      <c r="A11" s="4">
        <f>IF('True_Odds_Calculator_2-way'!A12="","",'True_Odds_Calculator_2-way'!A12)</f>
        <v>2.83</v>
      </c>
      <c r="B11" s="4">
        <f>IF('True_Odds_Calculator_2-way'!B12="","",'True_Odds_Calculator_2-way'!B12)</f>
        <v>1.47</v>
      </c>
      <c r="C11" s="4">
        <f t="shared" si="0"/>
        <v>0.35335689045936397</v>
      </c>
      <c r="D11">
        <f t="shared" si="1"/>
        <v>0.68027210884353739</v>
      </c>
      <c r="E11">
        <f t="shared" si="2"/>
        <v>3.3628999302901308E-2</v>
      </c>
      <c r="F11">
        <f t="shared" si="3"/>
        <v>-0.20674983774428513</v>
      </c>
      <c r="G11">
        <v>0</v>
      </c>
      <c r="H11">
        <f t="shared" si="4"/>
        <v>0.24037883704718638</v>
      </c>
      <c r="I11">
        <f t="shared" si="5"/>
        <v>-1.0782650440285155</v>
      </c>
      <c r="J11">
        <f t="shared" si="6"/>
        <v>1.0782650440285155</v>
      </c>
      <c r="K11">
        <f t="shared" si="7"/>
        <v>0.33633512085950473</v>
      </c>
      <c r="L11">
        <f t="shared" si="8"/>
        <v>0.66366487914049532</v>
      </c>
      <c r="M11">
        <f t="shared" si="9"/>
        <v>2.9732250305721837</v>
      </c>
      <c r="N11">
        <f t="shared" si="10"/>
        <v>1.5067845706934024</v>
      </c>
    </row>
    <row r="12" spans="1:14" x14ac:dyDescent="0.25">
      <c r="A12" s="4">
        <f>IF('True_Odds_Calculator_2-way'!A13="","",'True_Odds_Calculator_2-way'!A13)</f>
        <v>2.0299999999999998</v>
      </c>
      <c r="B12" s="4">
        <f>IF('True_Odds_Calculator_2-way'!B13="","",'True_Odds_Calculator_2-way'!B13)</f>
        <v>1.86</v>
      </c>
      <c r="C12" s="4">
        <f t="shared" si="0"/>
        <v>0.49261083743842371</v>
      </c>
      <c r="D12">
        <f t="shared" si="1"/>
        <v>0.5376344086021505</v>
      </c>
      <c r="E12">
        <f t="shared" si="2"/>
        <v>3.0245246040574214E-2</v>
      </c>
      <c r="F12">
        <f t="shared" si="3"/>
        <v>-0.23459929021664283</v>
      </c>
      <c r="G12">
        <v>0</v>
      </c>
      <c r="H12">
        <f t="shared" si="4"/>
        <v>0.26484453625721704</v>
      </c>
      <c r="I12">
        <f t="shared" si="5"/>
        <v>-1.0625078858299792</v>
      </c>
      <c r="J12">
        <f t="shared" si="6"/>
        <v>1.0625078858299792</v>
      </c>
      <c r="K12">
        <f t="shared" si="7"/>
        <v>0.47746756040114985</v>
      </c>
      <c r="L12">
        <f t="shared" si="8"/>
        <v>0.5225324395988501</v>
      </c>
      <c r="M12">
        <f t="shared" si="9"/>
        <v>2.0943831224048783</v>
      </c>
      <c r="N12">
        <f t="shared" si="10"/>
        <v>1.9137567818137824</v>
      </c>
    </row>
    <row r="13" spans="1:14" x14ac:dyDescent="0.25">
      <c r="A13" s="4">
        <f>IF('True_Odds_Calculator_2-way'!A14="","",'True_Odds_Calculator_2-way'!A14)</f>
        <v>1.83</v>
      </c>
      <c r="B13" s="4">
        <f>IF('True_Odds_Calculator_2-way'!B14="","",'True_Odds_Calculator_2-way'!B14)</f>
        <v>2.0099999999999998</v>
      </c>
      <c r="C13" s="4">
        <f t="shared" si="0"/>
        <v>0.54644808743169393</v>
      </c>
      <c r="D13">
        <f t="shared" si="1"/>
        <v>0.49751243781094534</v>
      </c>
      <c r="E13">
        <f t="shared" si="2"/>
        <v>4.3960525242639381E-2</v>
      </c>
      <c r="F13">
        <f t="shared" si="3"/>
        <v>-0.22790419487263125</v>
      </c>
      <c r="G13">
        <v>0</v>
      </c>
      <c r="H13">
        <f t="shared" si="4"/>
        <v>0.27186472011527063</v>
      </c>
      <c r="I13">
        <f t="shared" si="5"/>
        <v>-1.0921952084562025</v>
      </c>
      <c r="J13">
        <f t="shared" si="6"/>
        <v>1.0921952084562025</v>
      </c>
      <c r="K13">
        <f t="shared" si="7"/>
        <v>0.52451531528425399</v>
      </c>
      <c r="L13">
        <f t="shared" si="8"/>
        <v>0.47548468471574579</v>
      </c>
      <c r="M13">
        <f t="shared" si="9"/>
        <v>1.9065220230186481</v>
      </c>
      <c r="N13">
        <f t="shared" si="10"/>
        <v>2.1031171605407648</v>
      </c>
    </row>
    <row r="14" spans="1:14" x14ac:dyDescent="0.25">
      <c r="A14" s="4">
        <f>IF('True_Odds_Calculator_2-way'!A15="","",'True_Odds_Calculator_2-way'!A15)</f>
        <v>1.67</v>
      </c>
      <c r="B14" s="4">
        <f>IF('True_Odds_Calculator_2-way'!B15="","",'True_Odds_Calculator_2-way'!B15)</f>
        <v>2.2400000000000002</v>
      </c>
      <c r="C14" s="4">
        <f t="shared" si="0"/>
        <v>0.5988023952095809</v>
      </c>
      <c r="D14">
        <f t="shared" si="1"/>
        <v>0.4464285714285714</v>
      </c>
      <c r="E14">
        <f t="shared" si="2"/>
        <v>4.5230966638152292E-2</v>
      </c>
      <c r="F14">
        <f t="shared" si="3"/>
        <v>-0.22209153122326775</v>
      </c>
      <c r="G14">
        <v>0</v>
      </c>
      <c r="H14">
        <f t="shared" si="4"/>
        <v>0.26732249786142004</v>
      </c>
      <c r="I14">
        <f t="shared" si="5"/>
        <v>-1.0971139976028734</v>
      </c>
      <c r="J14">
        <f t="shared" si="6"/>
        <v>1.0971139976028734</v>
      </c>
      <c r="K14">
        <f t="shared" si="7"/>
        <v>0.57634682595005737</v>
      </c>
      <c r="L14">
        <f t="shared" si="8"/>
        <v>0.42365317404994263</v>
      </c>
      <c r="M14">
        <f t="shared" si="9"/>
        <v>1.7350663783939253</v>
      </c>
      <c r="N14">
        <f t="shared" si="10"/>
        <v>2.3604213570275632</v>
      </c>
    </row>
    <row r="15" spans="1:14" x14ac:dyDescent="0.25">
      <c r="A15" s="4">
        <f>IF('True_Odds_Calculator_2-way'!A16="","",'True_Odds_Calculator_2-way'!A16)</f>
        <v>1.85</v>
      </c>
      <c r="B15" s="4">
        <f>IF('True_Odds_Calculator_2-way'!B16="","",'True_Odds_Calculator_2-way'!B16)</f>
        <v>1.99</v>
      </c>
      <c r="C15" s="4">
        <f t="shared" si="0"/>
        <v>0.54054054054054046</v>
      </c>
      <c r="D15">
        <f t="shared" si="1"/>
        <v>0.50251256281407031</v>
      </c>
      <c r="E15">
        <f t="shared" si="2"/>
        <v>4.3053103354610656E-2</v>
      </c>
      <c r="F15">
        <f t="shared" si="3"/>
        <v>-0.22857530897731926</v>
      </c>
      <c r="G15">
        <v>0</v>
      </c>
      <c r="H15">
        <f t="shared" si="4"/>
        <v>0.27162841233192986</v>
      </c>
      <c r="I15">
        <f t="shared" si="5"/>
        <v>-1.0901165669462136</v>
      </c>
      <c r="J15">
        <f t="shared" si="6"/>
        <v>1.0901165669462136</v>
      </c>
      <c r="K15">
        <f t="shared" si="7"/>
        <v>0.51904934939114777</v>
      </c>
      <c r="L15">
        <f t="shared" si="8"/>
        <v>0.48095065060885256</v>
      </c>
      <c r="M15">
        <f t="shared" si="9"/>
        <v>1.9265990819042815</v>
      </c>
      <c r="N15">
        <f t="shared" si="10"/>
        <v>2.0792154012767514</v>
      </c>
    </row>
    <row r="16" spans="1:14" x14ac:dyDescent="0.25">
      <c r="A16" s="4">
        <f>IF('True_Odds_Calculator_2-way'!A17="","",'True_Odds_Calculator_2-way'!A17)</f>
        <v>1.56</v>
      </c>
      <c r="B16" s="4">
        <f>IF('True_Odds_Calculator_2-way'!B17="","",'True_Odds_Calculator_2-way'!B17)</f>
        <v>2.46</v>
      </c>
      <c r="C16" s="4">
        <f t="shared" si="0"/>
        <v>0.64102564102564097</v>
      </c>
      <c r="D16">
        <f t="shared" si="1"/>
        <v>0.4065040650406504</v>
      </c>
      <c r="E16">
        <f t="shared" si="2"/>
        <v>4.7529706066291366E-2</v>
      </c>
      <c r="F16">
        <f t="shared" si="3"/>
        <v>-0.21304982280592033</v>
      </c>
      <c r="G16">
        <v>0</v>
      </c>
      <c r="H16">
        <f t="shared" si="4"/>
        <v>0.26057952887221175</v>
      </c>
      <c r="I16">
        <f t="shared" si="5"/>
        <v>-1.1059348880095219</v>
      </c>
      <c r="J16">
        <f t="shared" si="6"/>
        <v>1.1059348880095219</v>
      </c>
      <c r="K16">
        <f t="shared" si="7"/>
        <v>0.61754181729268298</v>
      </c>
      <c r="L16">
        <f t="shared" si="8"/>
        <v>0.38245818270731691</v>
      </c>
      <c r="M16">
        <f t="shared" si="9"/>
        <v>1.6193235372853327</v>
      </c>
      <c r="N16">
        <f t="shared" si="10"/>
        <v>2.6146649364939023</v>
      </c>
    </row>
    <row r="17" spans="1:14" x14ac:dyDescent="0.25">
      <c r="A17" s="4">
        <f>IF('True_Odds_Calculator_2-way'!A18="","",'True_Odds_Calculator_2-way'!A18)</f>
        <v>1.3</v>
      </c>
      <c r="B17" s="4">
        <f>IF('True_Odds_Calculator_2-way'!B18="","",'True_Odds_Calculator_2-way'!B18)</f>
        <v>4</v>
      </c>
      <c r="C17" s="4">
        <f t="shared" si="0"/>
        <v>0.76923076923076916</v>
      </c>
      <c r="D17">
        <f t="shared" si="1"/>
        <v>0.25</v>
      </c>
      <c r="E17">
        <f t="shared" si="2"/>
        <v>1.9230769230769162E-2</v>
      </c>
      <c r="F17">
        <f t="shared" si="3"/>
        <v>-0.17307692307692313</v>
      </c>
      <c r="G17">
        <v>0</v>
      </c>
      <c r="H17">
        <f t="shared" si="4"/>
        <v>0.19230769230769229</v>
      </c>
      <c r="I17">
        <f t="shared" si="5"/>
        <v>-1.0540925533894594</v>
      </c>
      <c r="J17">
        <f t="shared" si="6"/>
        <v>1.0540925533894594</v>
      </c>
      <c r="K17">
        <f t="shared" si="7"/>
        <v>0.75974692664795784</v>
      </c>
      <c r="L17">
        <f t="shared" si="8"/>
        <v>0.24025307335204221</v>
      </c>
      <c r="M17">
        <f t="shared" si="9"/>
        <v>1.316227766016838</v>
      </c>
      <c r="N17">
        <f t="shared" si="10"/>
        <v>4.1622776601683782</v>
      </c>
    </row>
    <row r="18" spans="1:14" x14ac:dyDescent="0.25">
      <c r="A18" s="4">
        <f>IF('True_Odds_Calculator_2-way'!A19="","",'True_Odds_Calculator_2-way'!A19)</f>
        <v>1.92</v>
      </c>
      <c r="B18" s="4">
        <f>IF('True_Odds_Calculator_2-way'!B19="","",'True_Odds_Calculator_2-way'!B19)</f>
        <v>1.99</v>
      </c>
      <c r="C18" s="4">
        <f t="shared" si="0"/>
        <v>0.52083333333333337</v>
      </c>
      <c r="D18">
        <f t="shared" si="1"/>
        <v>0.50251256281407031</v>
      </c>
      <c r="E18">
        <f t="shared" si="2"/>
        <v>2.3345896147403788E-2</v>
      </c>
      <c r="F18">
        <f t="shared" si="3"/>
        <v>-0.2383793969849245</v>
      </c>
      <c r="G18">
        <v>0</v>
      </c>
      <c r="H18">
        <f t="shared" si="4"/>
        <v>0.26172529313232828</v>
      </c>
      <c r="I18">
        <f t="shared" si="5"/>
        <v>-1.0478243557698861</v>
      </c>
      <c r="J18">
        <f t="shared" si="6"/>
        <v>1.0478243557698861</v>
      </c>
      <c r="K18">
        <f t="shared" si="7"/>
        <v>0.50916538235411457</v>
      </c>
      <c r="L18">
        <f t="shared" si="8"/>
        <v>0.49083461764588526</v>
      </c>
      <c r="M18">
        <f t="shared" si="9"/>
        <v>1.9639984073082948</v>
      </c>
      <c r="N18">
        <f t="shared" si="10"/>
        <v>2.0373461122121879</v>
      </c>
    </row>
    <row r="19" spans="1:14" x14ac:dyDescent="0.25">
      <c r="A19" s="4">
        <f>IF('True_Odds_Calculator_2-way'!A20="","",'True_Odds_Calculator_2-way'!A20)</f>
        <v>2.0299999999999998</v>
      </c>
      <c r="B19" s="4">
        <f>IF('True_Odds_Calculator_2-way'!B20="","",'True_Odds_Calculator_2-way'!B20)</f>
        <v>1.88</v>
      </c>
      <c r="C19" s="4">
        <f t="shared" si="0"/>
        <v>0.49261083743842371</v>
      </c>
      <c r="D19">
        <f t="shared" si="1"/>
        <v>0.53191489361702127</v>
      </c>
      <c r="E19">
        <f t="shared" si="2"/>
        <v>2.4525731055444977E-2</v>
      </c>
      <c r="F19">
        <f t="shared" si="3"/>
        <v>-0.23750131013520592</v>
      </c>
      <c r="G19">
        <v>0</v>
      </c>
      <c r="H19">
        <f t="shared" si="4"/>
        <v>0.2620270411906509</v>
      </c>
      <c r="I19">
        <f t="shared" si="5"/>
        <v>-1.0503645397539194</v>
      </c>
      <c r="J19">
        <f t="shared" si="6"/>
        <v>1.0503645397539194</v>
      </c>
      <c r="K19">
        <f t="shared" si="7"/>
        <v>0.48033612555301569</v>
      </c>
      <c r="L19">
        <f t="shared" si="8"/>
        <v>0.51966387444698414</v>
      </c>
      <c r="M19">
        <f t="shared" si="9"/>
        <v>2.081875475946537</v>
      </c>
      <c r="N19">
        <f t="shared" si="10"/>
        <v>1.9243207949834495</v>
      </c>
    </row>
    <row r="20" spans="1:14" x14ac:dyDescent="0.25">
      <c r="A20" s="4">
        <f>IF('True_Odds_Calculator_2-way'!A21="","",'True_Odds_Calculator_2-way'!A21)</f>
        <v>1.99</v>
      </c>
      <c r="B20" s="4">
        <f>IF('True_Odds_Calculator_2-way'!B21="","",'True_Odds_Calculator_2-way'!B21)</f>
        <v>1.92</v>
      </c>
      <c r="C20" s="4">
        <f t="shared" si="0"/>
        <v>0.50251256281407031</v>
      </c>
      <c r="D20">
        <f t="shared" si="1"/>
        <v>0.52083333333333337</v>
      </c>
      <c r="E20">
        <f t="shared" si="2"/>
        <v>2.3345896147403788E-2</v>
      </c>
      <c r="F20">
        <f t="shared" si="3"/>
        <v>-0.2383793969849245</v>
      </c>
      <c r="G20">
        <v>0</v>
      </c>
      <c r="H20">
        <f t="shared" si="4"/>
        <v>0.26172529313232828</v>
      </c>
      <c r="I20">
        <f t="shared" si="5"/>
        <v>-1.0478243557698861</v>
      </c>
      <c r="J20">
        <f t="shared" si="6"/>
        <v>1.0478243557698861</v>
      </c>
      <c r="K20">
        <f t="shared" si="7"/>
        <v>0.49083461764588526</v>
      </c>
      <c r="L20">
        <f t="shared" si="8"/>
        <v>0.50916538235411457</v>
      </c>
      <c r="M20">
        <f t="shared" si="9"/>
        <v>2.0373461122121879</v>
      </c>
      <c r="N20">
        <f t="shared" si="10"/>
        <v>1.9639984073082948</v>
      </c>
    </row>
    <row r="21" spans="1:14" x14ac:dyDescent="0.25">
      <c r="A21" s="4">
        <f>IF('True_Odds_Calculator_2-way'!A22="","",'True_Odds_Calculator_2-way'!A22)</f>
        <v>1.74</v>
      </c>
      <c r="B21" s="4">
        <f>IF('True_Odds_Calculator_2-way'!B22="","",'True_Odds_Calculator_2-way'!B22)</f>
        <v>2.21</v>
      </c>
      <c r="C21" s="4">
        <f t="shared" si="0"/>
        <v>0.57471264367816088</v>
      </c>
      <c r="D21">
        <f t="shared" si="1"/>
        <v>0.45248868778280543</v>
      </c>
      <c r="E21">
        <f t="shared" si="2"/>
        <v>2.720133146096626E-2</v>
      </c>
      <c r="F21">
        <f t="shared" si="3"/>
        <v>-0.23284963852915186</v>
      </c>
      <c r="G21">
        <v>0</v>
      </c>
      <c r="H21">
        <f t="shared" si="4"/>
        <v>0.26005096999011806</v>
      </c>
      <c r="I21">
        <f t="shared" si="5"/>
        <v>-1.0567967158529021</v>
      </c>
      <c r="J21">
        <f t="shared" si="6"/>
        <v>1.0567967158529021</v>
      </c>
      <c r="K21">
        <f t="shared" si="7"/>
        <v>0.56115791622406608</v>
      </c>
      <c r="L21">
        <f t="shared" si="8"/>
        <v>0.43884208377593403</v>
      </c>
      <c r="M21">
        <f t="shared" si="9"/>
        <v>1.7820295697311479</v>
      </c>
      <c r="N21">
        <f t="shared" si="10"/>
        <v>2.2787240261820116</v>
      </c>
    </row>
    <row r="22" spans="1:14" x14ac:dyDescent="0.25">
      <c r="A22" s="4">
        <f>IF('True_Odds_Calculator_2-way'!A23="","",'True_Odds_Calculator_2-way'!A23)</f>
        <v>1.49</v>
      </c>
      <c r="B22" s="4">
        <f>IF('True_Odds_Calculator_2-way'!B23="","",'True_Odds_Calculator_2-way'!B23)</f>
        <v>2.76</v>
      </c>
      <c r="C22" s="4">
        <f t="shared" si="0"/>
        <v>0.67114093959731547</v>
      </c>
      <c r="D22">
        <f t="shared" si="1"/>
        <v>0.3623188405797102</v>
      </c>
      <c r="E22">
        <f t="shared" si="2"/>
        <v>3.3459780177025777E-2</v>
      </c>
      <c r="F22">
        <f t="shared" si="3"/>
        <v>-0.2097072269234509</v>
      </c>
      <c r="G22">
        <v>0</v>
      </c>
      <c r="H22">
        <f t="shared" si="4"/>
        <v>0.24316700710047665</v>
      </c>
      <c r="I22">
        <f t="shared" si="5"/>
        <v>-1.0768262306348704</v>
      </c>
      <c r="J22">
        <f t="shared" si="6"/>
        <v>1.0768262306348704</v>
      </c>
      <c r="K22">
        <f t="shared" si="7"/>
        <v>0.65460240842558115</v>
      </c>
      <c r="L22">
        <f t="shared" si="8"/>
        <v>0.34539759157441885</v>
      </c>
      <c r="M22">
        <f t="shared" si="9"/>
        <v>1.5276448530110862</v>
      </c>
      <c r="N22">
        <f t="shared" si="10"/>
        <v>2.8952141659173716</v>
      </c>
    </row>
    <row r="23" spans="1:14" x14ac:dyDescent="0.25">
      <c r="A23" s="4">
        <f>IF('True_Odds_Calculator_2-way'!A24="","",'True_Odds_Calculator_2-way'!A24)</f>
        <v>1.87</v>
      </c>
      <c r="B23" s="4">
        <f>IF('True_Odds_Calculator_2-way'!B24="","",'True_Odds_Calculator_2-way'!B24)</f>
        <v>2.0299999999999998</v>
      </c>
      <c r="C23" s="4">
        <f t="shared" si="0"/>
        <v>0.53475935828876997</v>
      </c>
      <c r="D23">
        <f t="shared" si="1"/>
        <v>0.49261083743842371</v>
      </c>
      <c r="E23">
        <f t="shared" si="2"/>
        <v>2.737019572719368E-2</v>
      </c>
      <c r="F23">
        <f t="shared" si="3"/>
        <v>-0.23605805958747139</v>
      </c>
      <c r="G23">
        <v>0</v>
      </c>
      <c r="H23">
        <f t="shared" si="4"/>
        <v>0.26342825531466507</v>
      </c>
      <c r="I23">
        <f t="shared" si="5"/>
        <v>-1.0563838700626149</v>
      </c>
      <c r="J23">
        <f t="shared" si="6"/>
        <v>1.0563838700626149</v>
      </c>
      <c r="K23">
        <f t="shared" si="7"/>
        <v>0.52109008773056686</v>
      </c>
      <c r="L23">
        <f t="shared" si="8"/>
        <v>0.47890991226943308</v>
      </c>
      <c r="M23">
        <f t="shared" si="9"/>
        <v>1.9190539669544755</v>
      </c>
      <c r="N23">
        <f t="shared" si="10"/>
        <v>2.0880753861644932</v>
      </c>
    </row>
    <row r="24" spans="1:14" x14ac:dyDescent="0.25">
      <c r="A24" s="4">
        <f>IF('True_Odds_Calculator_2-way'!A25="","",'True_Odds_Calculator_2-way'!A25)</f>
        <v>1.83</v>
      </c>
      <c r="B24" s="4">
        <f>IF('True_Odds_Calculator_2-way'!B25="","",'True_Odds_Calculator_2-way'!B25)</f>
        <v>2.0499999999999998</v>
      </c>
      <c r="C24" s="4">
        <f t="shared" si="0"/>
        <v>0.54644808743169393</v>
      </c>
      <c r="D24">
        <f t="shared" si="1"/>
        <v>0.48780487804878053</v>
      </c>
      <c r="E24">
        <f t="shared" si="2"/>
        <v>3.4252965480474407E-2</v>
      </c>
      <c r="F24">
        <f t="shared" si="3"/>
        <v>-0.23230707716913246</v>
      </c>
      <c r="G24">
        <v>0</v>
      </c>
      <c r="H24">
        <f t="shared" si="4"/>
        <v>0.26656004264960681</v>
      </c>
      <c r="I24">
        <f t="shared" si="5"/>
        <v>-1.0711894933108055</v>
      </c>
      <c r="J24">
        <f t="shared" si="6"/>
        <v>1.0711894933108055</v>
      </c>
      <c r="K24">
        <f t="shared" si="7"/>
        <v>0.52935616627105819</v>
      </c>
      <c r="L24">
        <f t="shared" si="8"/>
        <v>0.47064383372894186</v>
      </c>
      <c r="M24">
        <f t="shared" si="9"/>
        <v>1.8890872794479689</v>
      </c>
      <c r="N24">
        <f t="shared" si="10"/>
        <v>2.1247489679763456</v>
      </c>
    </row>
    <row r="25" spans="1:14" x14ac:dyDescent="0.25">
      <c r="A25" s="4">
        <f>IF('True_Odds_Calculator_2-way'!A26="","",'True_Odds_Calculator_2-way'!A26)</f>
        <v>1.81</v>
      </c>
      <c r="B25" s="4">
        <f>IF('True_Odds_Calculator_2-way'!B26="","",'True_Odds_Calculator_2-way'!B26)</f>
        <v>2.0699999999999998</v>
      </c>
      <c r="C25" s="4">
        <f t="shared" si="0"/>
        <v>0.5524861878453039</v>
      </c>
      <c r="D25">
        <f t="shared" si="1"/>
        <v>0.48309178743961356</v>
      </c>
      <c r="E25">
        <f t="shared" si="2"/>
        <v>3.5577975284917462E-2</v>
      </c>
      <c r="F25">
        <f t="shared" si="3"/>
        <v>-0.23132356473696847</v>
      </c>
      <c r="G25">
        <v>0</v>
      </c>
      <c r="H25">
        <f t="shared" si="4"/>
        <v>0.26690154002188599</v>
      </c>
      <c r="I25">
        <f t="shared" si="5"/>
        <v>-1.0741516544951821</v>
      </c>
      <c r="J25">
        <f t="shared" si="6"/>
        <v>1.0741516544951821</v>
      </c>
      <c r="K25">
        <f t="shared" si="7"/>
        <v>0.53474138865009979</v>
      </c>
      <c r="L25">
        <f t="shared" si="8"/>
        <v>0.46525861134990021</v>
      </c>
      <c r="M25">
        <f t="shared" si="9"/>
        <v>1.8700628401410975</v>
      </c>
      <c r="N25">
        <f t="shared" si="10"/>
        <v>2.1493422703098441</v>
      </c>
    </row>
    <row r="26" spans="1:14" x14ac:dyDescent="0.25">
      <c r="A26" s="4">
        <f>IF('True_Odds_Calculator_2-way'!A27="","",'True_Odds_Calculator_2-way'!A27)</f>
        <v>1.65</v>
      </c>
      <c r="B26" s="4">
        <f>IF('True_Odds_Calculator_2-way'!B27="","",'True_Odds_Calculator_2-way'!B27)</f>
        <v>2.34</v>
      </c>
      <c r="C26" s="4">
        <f t="shared" si="0"/>
        <v>0.60606060606060608</v>
      </c>
      <c r="D26">
        <f t="shared" si="1"/>
        <v>0.42735042735042739</v>
      </c>
      <c r="E26">
        <f t="shared" si="2"/>
        <v>3.3411033411033575E-2</v>
      </c>
      <c r="F26">
        <f t="shared" si="3"/>
        <v>-0.22558922558922545</v>
      </c>
      <c r="G26">
        <v>0</v>
      </c>
      <c r="H26">
        <f t="shared" si="4"/>
        <v>0.25900025900025903</v>
      </c>
      <c r="I26">
        <f t="shared" si="5"/>
        <v>-1.0714969088698143</v>
      </c>
      <c r="J26">
        <f t="shared" si="6"/>
        <v>1.0714969088698143</v>
      </c>
      <c r="K26">
        <f t="shared" si="7"/>
        <v>0.58945824981795969</v>
      </c>
      <c r="L26">
        <f t="shared" si="8"/>
        <v>0.41054175018204025</v>
      </c>
      <c r="M26">
        <f t="shared" si="9"/>
        <v>1.6964729907653791</v>
      </c>
      <c r="N26">
        <f t="shared" si="10"/>
        <v>2.4358058578855508</v>
      </c>
    </row>
    <row r="27" spans="1:14" x14ac:dyDescent="0.25">
      <c r="A27" s="4">
        <f>IF('True_Odds_Calculator_2-way'!A28="","",'True_Odds_Calculator_2-way'!A28)</f>
        <v>1.68</v>
      </c>
      <c r="B27" s="4">
        <f>IF('True_Odds_Calculator_2-way'!B28="","",'True_Odds_Calculator_2-way'!B28)</f>
        <v>2.2999999999999998</v>
      </c>
      <c r="C27" s="4">
        <f t="shared" si="0"/>
        <v>0.59523809523809523</v>
      </c>
      <c r="D27">
        <f t="shared" si="1"/>
        <v>0.43478260869565222</v>
      </c>
      <c r="E27">
        <f t="shared" si="2"/>
        <v>3.002070393374745E-2</v>
      </c>
      <c r="F27">
        <f t="shared" si="3"/>
        <v>-0.22877846790890266</v>
      </c>
      <c r="G27">
        <v>0</v>
      </c>
      <c r="H27">
        <f t="shared" si="4"/>
        <v>0.25879917184265011</v>
      </c>
      <c r="I27">
        <f t="shared" si="5"/>
        <v>-1.0635890745287928</v>
      </c>
      <c r="J27">
        <f t="shared" si="6"/>
        <v>1.0635890745287928</v>
      </c>
      <c r="K27">
        <f t="shared" si="7"/>
        <v>0.58030202922023755</v>
      </c>
      <c r="L27">
        <f t="shared" si="8"/>
        <v>0.41969797077976234</v>
      </c>
      <c r="M27">
        <f t="shared" si="9"/>
        <v>1.7232405706795793</v>
      </c>
      <c r="N27">
        <f t="shared" si="10"/>
        <v>2.3826657968874305</v>
      </c>
    </row>
    <row r="28" spans="1:14" x14ac:dyDescent="0.25">
      <c r="A28" s="4">
        <f>IF('True_Odds_Calculator_2-way'!A29="","",'True_Odds_Calculator_2-way'!A29)</f>
        <v>2.37</v>
      </c>
      <c r="B28" s="4">
        <f>IF('True_Odds_Calculator_2-way'!B29="","",'True_Odds_Calculator_2-way'!B29)</f>
        <v>1.65</v>
      </c>
      <c r="C28" s="4">
        <f t="shared" si="0"/>
        <v>0.42194092827004215</v>
      </c>
      <c r="D28">
        <f t="shared" si="1"/>
        <v>0.60606060606060608</v>
      </c>
      <c r="E28">
        <f t="shared" si="2"/>
        <v>2.8001534330648337E-2</v>
      </c>
      <c r="F28">
        <f t="shared" si="3"/>
        <v>-0.22772024037846816</v>
      </c>
      <c r="G28">
        <v>0</v>
      </c>
      <c r="H28">
        <f t="shared" si="4"/>
        <v>0.25572177470911645</v>
      </c>
      <c r="I28">
        <f t="shared" si="5"/>
        <v>-1.0597002531915625</v>
      </c>
      <c r="J28">
        <f t="shared" si="6"/>
        <v>1.0597002531915625</v>
      </c>
      <c r="K28">
        <f t="shared" si="7"/>
        <v>0.40786538259317556</v>
      </c>
      <c r="L28">
        <f t="shared" si="8"/>
        <v>0.59213461740682438</v>
      </c>
      <c r="M28">
        <f t="shared" si="9"/>
        <v>2.4517893468724408</v>
      </c>
      <c r="N28">
        <f t="shared" si="10"/>
        <v>1.6888051645745159</v>
      </c>
    </row>
    <row r="29" spans="1:14" x14ac:dyDescent="0.25">
      <c r="A29" s="4">
        <f>IF('True_Odds_Calculator_2-way'!A30="","",'True_Odds_Calculator_2-way'!A30)</f>
        <v>1.66</v>
      </c>
      <c r="B29" s="4">
        <f>IF('True_Odds_Calculator_2-way'!B30="","",'True_Odds_Calculator_2-way'!B30)</f>
        <v>2.35</v>
      </c>
      <c r="C29" s="4">
        <f t="shared" si="0"/>
        <v>0.60240963855421692</v>
      </c>
      <c r="D29">
        <f t="shared" si="1"/>
        <v>0.42553191489361702</v>
      </c>
      <c r="E29">
        <f t="shared" si="2"/>
        <v>2.7941553447834E-2</v>
      </c>
      <c r="F29">
        <f t="shared" si="3"/>
        <v>-0.22840297359651363</v>
      </c>
      <c r="G29">
        <v>0</v>
      </c>
      <c r="H29">
        <f t="shared" si="4"/>
        <v>0.25634452704434763</v>
      </c>
      <c r="I29">
        <f t="shared" si="5"/>
        <v>-1.0594028769395474</v>
      </c>
      <c r="J29">
        <f t="shared" si="6"/>
        <v>1.0594028769395474</v>
      </c>
      <c r="K29">
        <f t="shared" si="7"/>
        <v>0.58851019803893267</v>
      </c>
      <c r="L29">
        <f t="shared" si="8"/>
        <v>0.41148980196106721</v>
      </c>
      <c r="M29">
        <f t="shared" si="9"/>
        <v>1.6992058987801013</v>
      </c>
      <c r="N29">
        <f t="shared" si="10"/>
        <v>2.4301938838683887</v>
      </c>
    </row>
    <row r="30" spans="1:14" x14ac:dyDescent="0.25">
      <c r="A30" s="4">
        <f>IF('True_Odds_Calculator_2-way'!A31="","",'True_Odds_Calculator_2-way'!A31)</f>
        <v>2.37</v>
      </c>
      <c r="B30" s="4">
        <f>IF('True_Odds_Calculator_2-way'!B31="","",'True_Odds_Calculator_2-way'!B31)</f>
        <v>1.65</v>
      </c>
      <c r="C30" s="4">
        <f t="shared" si="0"/>
        <v>0.42194092827004215</v>
      </c>
      <c r="D30">
        <f t="shared" si="1"/>
        <v>0.60606060606060608</v>
      </c>
      <c r="E30">
        <f t="shared" si="2"/>
        <v>2.8001534330648337E-2</v>
      </c>
      <c r="F30">
        <f t="shared" si="3"/>
        <v>-0.22772024037846816</v>
      </c>
      <c r="G30">
        <v>0</v>
      </c>
      <c r="H30">
        <f t="shared" si="4"/>
        <v>0.25572177470911645</v>
      </c>
      <c r="I30">
        <f t="shared" si="5"/>
        <v>-1.0597002531915625</v>
      </c>
      <c r="J30">
        <f t="shared" si="6"/>
        <v>1.0597002531915625</v>
      </c>
      <c r="K30">
        <f t="shared" si="7"/>
        <v>0.40786538259317556</v>
      </c>
      <c r="L30">
        <f t="shared" si="8"/>
        <v>0.59213461740682438</v>
      </c>
      <c r="M30">
        <f t="shared" si="9"/>
        <v>2.4517893468724408</v>
      </c>
      <c r="N30">
        <f t="shared" si="10"/>
        <v>1.6888051645745159</v>
      </c>
    </row>
    <row r="31" spans="1:14" x14ac:dyDescent="0.25">
      <c r="A31" s="4">
        <f>IF('True_Odds_Calculator_2-way'!A32="","",'True_Odds_Calculator_2-way'!A32)</f>
        <v>1.44</v>
      </c>
      <c r="B31" s="4">
        <f>IF('True_Odds_Calculator_2-way'!B32="","",'True_Odds_Calculator_2-way'!B32)</f>
        <v>2.92</v>
      </c>
      <c r="C31" s="4">
        <f t="shared" si="0"/>
        <v>0.69444444444444442</v>
      </c>
      <c r="D31">
        <f t="shared" si="1"/>
        <v>0.34246575342465752</v>
      </c>
      <c r="E31">
        <f t="shared" si="2"/>
        <v>3.6910197869101991E-2</v>
      </c>
      <c r="F31">
        <f t="shared" si="3"/>
        <v>-0.20091324200913241</v>
      </c>
      <c r="G31">
        <v>0</v>
      </c>
      <c r="H31">
        <f t="shared" si="4"/>
        <v>0.23782343987823437</v>
      </c>
      <c r="I31">
        <f t="shared" si="5"/>
        <v>-1.0879853497231116</v>
      </c>
      <c r="J31">
        <f t="shared" si="6"/>
        <v>1.0879853497231116</v>
      </c>
      <c r="K31">
        <f t="shared" si="7"/>
        <v>0.67626349767156446</v>
      </c>
      <c r="L31">
        <f t="shared" si="8"/>
        <v>0.32373650232843548</v>
      </c>
      <c r="M31">
        <f t="shared" si="9"/>
        <v>1.4787135538781691</v>
      </c>
      <c r="N31">
        <f t="shared" si="10"/>
        <v>3.0889318714683744</v>
      </c>
    </row>
    <row r="32" spans="1:14" x14ac:dyDescent="0.25">
      <c r="A32" s="4">
        <f>IF('True_Odds_Calculator_2-way'!A33="","",'True_Odds_Calculator_2-way'!A33)</f>
        <v>2.2000000000000002</v>
      </c>
      <c r="B32" s="4">
        <f>IF('True_Odds_Calculator_2-way'!B33="","",'True_Odds_Calculator_2-way'!B33)</f>
        <v>1.73</v>
      </c>
      <c r="C32" s="4">
        <f t="shared" si="0"/>
        <v>0.45454545454545453</v>
      </c>
      <c r="D32">
        <f t="shared" si="1"/>
        <v>0.5780346820809249</v>
      </c>
      <c r="E32">
        <f t="shared" si="2"/>
        <v>3.2580136626379375E-2</v>
      </c>
      <c r="F32">
        <f t="shared" si="3"/>
        <v>-0.23016290068313194</v>
      </c>
      <c r="G32">
        <v>0</v>
      </c>
      <c r="H32">
        <f t="shared" si="4"/>
        <v>0.26274303730951132</v>
      </c>
      <c r="I32">
        <f t="shared" si="5"/>
        <v>-1.0684346079267204</v>
      </c>
      <c r="J32">
        <f t="shared" si="6"/>
        <v>1.0684346079267204</v>
      </c>
      <c r="K32">
        <f t="shared" si="7"/>
        <v>0.43818875860384515</v>
      </c>
      <c r="L32">
        <f t="shared" si="8"/>
        <v>0.5618112413961549</v>
      </c>
      <c r="M32">
        <f t="shared" si="9"/>
        <v>2.2821215295120645</v>
      </c>
      <c r="N32">
        <f t="shared" si="10"/>
        <v>1.7799572637865058</v>
      </c>
    </row>
    <row r="33" spans="1:14" x14ac:dyDescent="0.25">
      <c r="A33" s="4">
        <f>IF('True_Odds_Calculator_2-way'!A34="","",'True_Odds_Calculator_2-way'!A34)</f>
        <v>2.09</v>
      </c>
      <c r="B33" s="4">
        <f>IF('True_Odds_Calculator_2-way'!B34="","",'True_Odds_Calculator_2-way'!B34)</f>
        <v>1.81</v>
      </c>
      <c r="C33" s="4">
        <f t="shared" si="0"/>
        <v>0.47846889952153115</v>
      </c>
      <c r="D33">
        <f t="shared" si="1"/>
        <v>0.5524861878453039</v>
      </c>
      <c r="E33">
        <f t="shared" si="2"/>
        <v>3.0955087366835166E-2</v>
      </c>
      <c r="F33">
        <f t="shared" si="3"/>
        <v>-0.23339237093235332</v>
      </c>
      <c r="G33">
        <v>0</v>
      </c>
      <c r="H33">
        <f t="shared" si="4"/>
        <v>0.26434745829918849</v>
      </c>
      <c r="I33">
        <f t="shared" si="5"/>
        <v>-1.064251428023502</v>
      </c>
      <c r="J33">
        <f t="shared" si="6"/>
        <v>1.064251428023502</v>
      </c>
      <c r="K33">
        <f t="shared" si="7"/>
        <v>0.46295566357839102</v>
      </c>
      <c r="L33">
        <f t="shared" si="8"/>
        <v>0.53704433642160887</v>
      </c>
      <c r="M33">
        <f t="shared" si="9"/>
        <v>2.1600340565456171</v>
      </c>
      <c r="N33">
        <f t="shared" si="10"/>
        <v>1.8620436566990362</v>
      </c>
    </row>
    <row r="34" spans="1:14" x14ac:dyDescent="0.25">
      <c r="A34" s="4">
        <f>IF('True_Odds_Calculator_2-way'!A35="","",'True_Odds_Calculator_2-way'!A35)</f>
        <v>2.25</v>
      </c>
      <c r="B34" s="4">
        <f>IF('True_Odds_Calculator_2-way'!B35="","",'True_Odds_Calculator_2-way'!B35)</f>
        <v>1.7</v>
      </c>
      <c r="C34" s="4">
        <f t="shared" si="0"/>
        <v>0.44444444444444442</v>
      </c>
      <c r="D34">
        <f t="shared" si="1"/>
        <v>0.58823529411764708</v>
      </c>
      <c r="E34">
        <f t="shared" si="2"/>
        <v>3.2679738562091387E-2</v>
      </c>
      <c r="F34">
        <f t="shared" si="3"/>
        <v>-0.2287581699346406</v>
      </c>
      <c r="G34">
        <v>0</v>
      </c>
      <c r="H34">
        <f t="shared" si="4"/>
        <v>0.26143790849673204</v>
      </c>
      <c r="I34">
        <f t="shared" si="5"/>
        <v>-1.0690449676496974</v>
      </c>
      <c r="J34">
        <f t="shared" si="6"/>
        <v>1.0690449676496974</v>
      </c>
      <c r="K34">
        <f t="shared" si="7"/>
        <v>0.42802608489724608</v>
      </c>
      <c r="L34">
        <f t="shared" si="8"/>
        <v>0.57197391510275408</v>
      </c>
      <c r="M34">
        <f t="shared" si="9"/>
        <v>2.3363062095621219</v>
      </c>
      <c r="N34">
        <f t="shared" si="10"/>
        <v>1.7483314773547878</v>
      </c>
    </row>
    <row r="35" spans="1:14" x14ac:dyDescent="0.25">
      <c r="A35" s="4">
        <f>IF('True_Odds_Calculator_2-way'!A36="","",'True_Odds_Calculator_2-way'!A36)</f>
        <v>2.08</v>
      </c>
      <c r="B35" s="4">
        <f>IF('True_Odds_Calculator_2-way'!B36="","",'True_Odds_Calculator_2-way'!B36)</f>
        <v>1.81</v>
      </c>
      <c r="C35" s="4">
        <f t="shared" si="0"/>
        <v>0.48076923076923073</v>
      </c>
      <c r="D35">
        <f t="shared" si="1"/>
        <v>0.5524861878453039</v>
      </c>
      <c r="E35">
        <f t="shared" si="2"/>
        <v>3.3255418614534626E-2</v>
      </c>
      <c r="F35">
        <f t="shared" si="3"/>
        <v>-0.23236294092647691</v>
      </c>
      <c r="G35">
        <v>0</v>
      </c>
      <c r="H35">
        <f t="shared" si="4"/>
        <v>0.26561835954101148</v>
      </c>
      <c r="I35">
        <f t="shared" si="5"/>
        <v>-1.0691671651659735</v>
      </c>
      <c r="J35">
        <f t="shared" si="6"/>
        <v>1.0691671651659735</v>
      </c>
      <c r="K35">
        <f t="shared" si="7"/>
        <v>0.4641016151377545</v>
      </c>
      <c r="L35">
        <f t="shared" si="8"/>
        <v>0.5358983848622455</v>
      </c>
      <c r="M35">
        <f t="shared" si="9"/>
        <v>2.1547005383792519</v>
      </c>
      <c r="N35">
        <f t="shared" si="10"/>
        <v>1.8660254037844384</v>
      </c>
    </row>
    <row r="36" spans="1:14" x14ac:dyDescent="0.25">
      <c r="A36" s="4">
        <f>IF('True_Odds_Calculator_2-way'!A37="","",'True_Odds_Calculator_2-way'!A37)</f>
        <v>1.93</v>
      </c>
      <c r="B36" s="4">
        <f>IF('True_Odds_Calculator_2-way'!B37="","",'True_Odds_Calculator_2-way'!B37)</f>
        <v>1.96</v>
      </c>
      <c r="C36" s="4">
        <f t="shared" si="0"/>
        <v>0.5181347150259068</v>
      </c>
      <c r="D36">
        <f t="shared" si="1"/>
        <v>0.51020408163265307</v>
      </c>
      <c r="E36">
        <f t="shared" si="2"/>
        <v>2.8338796658559762E-2</v>
      </c>
      <c r="F36">
        <f t="shared" si="3"/>
        <v>-0.23601564978322942</v>
      </c>
      <c r="G36">
        <v>0</v>
      </c>
      <c r="H36">
        <f t="shared" si="4"/>
        <v>0.26435444644178918</v>
      </c>
      <c r="I36">
        <f t="shared" si="5"/>
        <v>-1.0583343916682539</v>
      </c>
      <c r="J36">
        <f t="shared" si="6"/>
        <v>1.0583343916682539</v>
      </c>
      <c r="K36">
        <f t="shared" si="7"/>
        <v>0.50396850395275605</v>
      </c>
      <c r="L36">
        <f t="shared" si="8"/>
        <v>0.49603149604724417</v>
      </c>
      <c r="M36">
        <f t="shared" si="9"/>
        <v>1.9842509842514759</v>
      </c>
      <c r="N36">
        <f t="shared" si="10"/>
        <v>2.0160010160015238</v>
      </c>
    </row>
    <row r="37" spans="1:14" x14ac:dyDescent="0.25">
      <c r="A37" s="4">
        <f>IF('True_Odds_Calculator_2-way'!A38="","",'True_Odds_Calculator_2-way'!A38)</f>
        <v>2.21</v>
      </c>
      <c r="B37" s="4">
        <f>IF('True_Odds_Calculator_2-way'!B38="","",'True_Odds_Calculator_2-way'!B38)</f>
        <v>1.72</v>
      </c>
      <c r="C37" s="4">
        <f t="shared" si="0"/>
        <v>0.45248868778280543</v>
      </c>
      <c r="D37">
        <f t="shared" si="1"/>
        <v>0.58139534883720934</v>
      </c>
      <c r="E37">
        <f t="shared" si="2"/>
        <v>3.3884036620014824E-2</v>
      </c>
      <c r="F37">
        <f t="shared" si="3"/>
        <v>-0.2291907818583605</v>
      </c>
      <c r="G37">
        <v>0</v>
      </c>
      <c r="H37">
        <f t="shared" si="4"/>
        <v>0.26307481847837527</v>
      </c>
      <c r="I37">
        <f t="shared" si="5"/>
        <v>-1.0713739108887084</v>
      </c>
      <c r="J37">
        <f t="shared" si="6"/>
        <v>1.0713739108887084</v>
      </c>
      <c r="K37">
        <f t="shared" si="7"/>
        <v>0.43547132891069945</v>
      </c>
      <c r="L37">
        <f t="shared" si="8"/>
        <v>0.56452867108930049</v>
      </c>
      <c r="M37">
        <f t="shared" si="9"/>
        <v>2.2963624321753371</v>
      </c>
      <c r="N37">
        <f t="shared" si="10"/>
        <v>1.7713892158398703</v>
      </c>
    </row>
    <row r="38" spans="1:14" x14ac:dyDescent="0.25">
      <c r="A38" s="4">
        <f>IF('True_Odds_Calculator_2-way'!A39="","",'True_Odds_Calculator_2-way'!A39)</f>
        <v>2.37</v>
      </c>
      <c r="B38" s="4">
        <f>IF('True_Odds_Calculator_2-way'!B39="","",'True_Odds_Calculator_2-way'!B39)</f>
        <v>1.63</v>
      </c>
      <c r="C38" s="4">
        <f t="shared" si="0"/>
        <v>0.42194092827004215</v>
      </c>
      <c r="D38">
        <f t="shared" si="1"/>
        <v>0.61349693251533743</v>
      </c>
      <c r="E38">
        <f t="shared" si="2"/>
        <v>3.5437860785379582E-2</v>
      </c>
      <c r="F38">
        <f t="shared" si="3"/>
        <v>-0.22342160441096537</v>
      </c>
      <c r="G38">
        <v>0</v>
      </c>
      <c r="H38">
        <f t="shared" si="4"/>
        <v>0.2588594651963449</v>
      </c>
      <c r="I38">
        <f t="shared" si="5"/>
        <v>-1.0763894728677108</v>
      </c>
      <c r="J38">
        <f t="shared" si="6"/>
        <v>1.0763894728677108</v>
      </c>
      <c r="K38">
        <f t="shared" si="7"/>
        <v>0.40409696490827207</v>
      </c>
      <c r="L38">
        <f t="shared" si="8"/>
        <v>0.59590303509172793</v>
      </c>
      <c r="M38">
        <f t="shared" si="9"/>
        <v>2.4746535778287639</v>
      </c>
      <c r="N38">
        <f t="shared" si="10"/>
        <v>1.6781253679066579</v>
      </c>
    </row>
    <row r="39" spans="1:14" x14ac:dyDescent="0.25">
      <c r="A39" s="4">
        <f>IF('True_Odds_Calculator_2-way'!A40="","",'True_Odds_Calculator_2-way'!A40)</f>
        <v>2.34</v>
      </c>
      <c r="B39" s="4">
        <f>IF('True_Odds_Calculator_2-way'!B40="","",'True_Odds_Calculator_2-way'!B40)</f>
        <v>1.65</v>
      </c>
      <c r="C39" s="4">
        <f t="shared" si="0"/>
        <v>0.42735042735042739</v>
      </c>
      <c r="D39">
        <f t="shared" si="1"/>
        <v>0.60606060606060608</v>
      </c>
      <c r="E39">
        <f t="shared" si="2"/>
        <v>3.3411033411033575E-2</v>
      </c>
      <c r="F39">
        <f t="shared" si="3"/>
        <v>-0.22558922558922545</v>
      </c>
      <c r="G39">
        <v>0</v>
      </c>
      <c r="H39">
        <f t="shared" si="4"/>
        <v>0.25900025900025903</v>
      </c>
      <c r="I39">
        <f t="shared" si="5"/>
        <v>-1.0714969088698143</v>
      </c>
      <c r="J39">
        <f t="shared" si="6"/>
        <v>1.0714969088698143</v>
      </c>
      <c r="K39">
        <f t="shared" si="7"/>
        <v>0.41054175018204025</v>
      </c>
      <c r="L39">
        <f t="shared" si="8"/>
        <v>0.58945824981795969</v>
      </c>
      <c r="M39">
        <f t="shared" si="9"/>
        <v>2.4358058578855508</v>
      </c>
      <c r="N39">
        <f t="shared" si="10"/>
        <v>1.6964729907653791</v>
      </c>
    </row>
    <row r="40" spans="1:14" x14ac:dyDescent="0.25">
      <c r="A40" s="4">
        <f>IF('True_Odds_Calculator_2-way'!A41="","",'True_Odds_Calculator_2-way'!A41)</f>
        <v>2.1</v>
      </c>
      <c r="B40" s="4">
        <f>IF('True_Odds_Calculator_2-way'!B41="","",'True_Odds_Calculator_2-way'!B41)</f>
        <v>1.79</v>
      </c>
      <c r="C40" s="4">
        <f t="shared" si="0"/>
        <v>0.47619047619047616</v>
      </c>
      <c r="D40">
        <f t="shared" si="1"/>
        <v>0.55865921787709494</v>
      </c>
      <c r="E40">
        <f t="shared" si="2"/>
        <v>3.4849694067571102E-2</v>
      </c>
      <c r="F40">
        <f t="shared" si="3"/>
        <v>-0.2311785049215217</v>
      </c>
      <c r="G40">
        <v>0</v>
      </c>
      <c r="H40">
        <f t="shared" si="4"/>
        <v>0.2660281989890928</v>
      </c>
      <c r="I40">
        <f t="shared" si="5"/>
        <v>-1.072729223145815</v>
      </c>
      <c r="J40">
        <f t="shared" si="6"/>
        <v>1.072729223145815</v>
      </c>
      <c r="K40">
        <f t="shared" si="7"/>
        <v>0.4587151448829464</v>
      </c>
      <c r="L40">
        <f t="shared" si="8"/>
        <v>0.5412848551170536</v>
      </c>
      <c r="M40">
        <f t="shared" si="9"/>
        <v>2.1800021454603971</v>
      </c>
      <c r="N40">
        <f t="shared" si="10"/>
        <v>1.8474560862851939</v>
      </c>
    </row>
    <row r="41" spans="1:14" x14ac:dyDescent="0.25">
      <c r="A41" s="4">
        <f>IF('True_Odds_Calculator_2-way'!A42="","",'True_Odds_Calculator_2-way'!A42)</f>
        <v>1.9</v>
      </c>
      <c r="B41" s="4">
        <f>IF('True_Odds_Calculator_2-way'!B42="","",'True_Odds_Calculator_2-way'!B42)</f>
        <v>1.99</v>
      </c>
      <c r="C41" s="4">
        <f t="shared" si="0"/>
        <v>0.52631578947368418</v>
      </c>
      <c r="D41">
        <f t="shared" si="1"/>
        <v>0.50251256281407031</v>
      </c>
      <c r="E41">
        <f t="shared" si="2"/>
        <v>2.8828352287754377E-2</v>
      </c>
      <c r="F41">
        <f t="shared" si="3"/>
        <v>-0.23565194393017741</v>
      </c>
      <c r="G41">
        <v>0</v>
      </c>
      <c r="H41">
        <f t="shared" si="4"/>
        <v>0.26448029621793173</v>
      </c>
      <c r="I41">
        <f t="shared" si="5"/>
        <v>-1.0594028769395465</v>
      </c>
      <c r="J41">
        <f t="shared" si="6"/>
        <v>1.0594028769395465</v>
      </c>
      <c r="K41">
        <f t="shared" si="7"/>
        <v>0.51191151829848447</v>
      </c>
      <c r="L41">
        <f t="shared" si="8"/>
        <v>0.48808848170151553</v>
      </c>
      <c r="M41">
        <f t="shared" si="9"/>
        <v>1.9534625892455926</v>
      </c>
      <c r="N41">
        <f t="shared" si="10"/>
        <v>2.0488088481701512</v>
      </c>
    </row>
    <row r="42" spans="1:14" x14ac:dyDescent="0.25">
      <c r="A42" s="4">
        <f>IF('True_Odds_Calculator_2-way'!A43="","",'True_Odds_Calculator_2-way'!A43)</f>
        <v>1.83</v>
      </c>
      <c r="B42" s="4">
        <f>IF('True_Odds_Calculator_2-way'!B43="","",'True_Odds_Calculator_2-way'!B43)</f>
        <v>2.0099999999999998</v>
      </c>
      <c r="C42" s="4">
        <f t="shared" si="0"/>
        <v>0.54644808743169393</v>
      </c>
      <c r="D42">
        <f t="shared" si="1"/>
        <v>0.49751243781094534</v>
      </c>
      <c r="E42">
        <f t="shared" si="2"/>
        <v>4.3960525242639381E-2</v>
      </c>
      <c r="F42">
        <f t="shared" si="3"/>
        <v>-0.22790419487263125</v>
      </c>
      <c r="G42">
        <v>0</v>
      </c>
      <c r="H42">
        <f t="shared" si="4"/>
        <v>0.27186472011527063</v>
      </c>
      <c r="I42">
        <f t="shared" si="5"/>
        <v>-1.0921952084562025</v>
      </c>
      <c r="J42">
        <f t="shared" si="6"/>
        <v>1.0921952084562025</v>
      </c>
      <c r="K42">
        <f t="shared" si="7"/>
        <v>0.52451531528425399</v>
      </c>
      <c r="L42">
        <f t="shared" si="8"/>
        <v>0.47548468471574579</v>
      </c>
      <c r="M42">
        <f t="shared" si="9"/>
        <v>1.9065220230186481</v>
      </c>
      <c r="N42">
        <f t="shared" si="10"/>
        <v>2.1031171605407648</v>
      </c>
    </row>
    <row r="43" spans="1:14" x14ac:dyDescent="0.25">
      <c r="A43" s="4">
        <f>IF('True_Odds_Calculator_2-way'!A44="","",'True_Odds_Calculator_2-way'!A44)</f>
        <v>1.91</v>
      </c>
      <c r="B43" s="4">
        <f>IF('True_Odds_Calculator_2-way'!B44="","",'True_Odds_Calculator_2-way'!B44)</f>
        <v>1.93</v>
      </c>
      <c r="C43" s="4">
        <f t="shared" si="0"/>
        <v>0.52356020942408377</v>
      </c>
      <c r="D43">
        <f t="shared" si="1"/>
        <v>0.5181347150259068</v>
      </c>
      <c r="E43">
        <f t="shared" si="2"/>
        <v>4.1694924449990456E-2</v>
      </c>
      <c r="F43">
        <f t="shared" si="3"/>
        <v>-0.2295797954588612</v>
      </c>
      <c r="G43">
        <v>0</v>
      </c>
      <c r="H43">
        <f t="shared" si="4"/>
        <v>0.27127471990885171</v>
      </c>
      <c r="I43">
        <f t="shared" si="5"/>
        <v>-1.0870207379990005</v>
      </c>
      <c r="J43">
        <f t="shared" si="6"/>
        <v>1.0870207379990005</v>
      </c>
      <c r="K43">
        <f t="shared" si="7"/>
        <v>0.50271747157230162</v>
      </c>
      <c r="L43">
        <f t="shared" si="8"/>
        <v>0.49728252842769838</v>
      </c>
      <c r="M43">
        <f t="shared" si="9"/>
        <v>1.9891888715790902</v>
      </c>
      <c r="N43">
        <f t="shared" si="10"/>
        <v>2.0109292863390706</v>
      </c>
    </row>
    <row r="44" spans="1:14" x14ac:dyDescent="0.25">
      <c r="A44" s="4">
        <f>IF('True_Odds_Calculator_2-way'!A45="","",'True_Odds_Calculator_2-way'!A45)</f>
        <v>1.95</v>
      </c>
      <c r="B44" s="4">
        <f>IF('True_Odds_Calculator_2-way'!B45="","",'True_Odds_Calculator_2-way'!B45)</f>
        <v>1.88</v>
      </c>
      <c r="C44" s="4">
        <f t="shared" si="0"/>
        <v>0.51282051282051289</v>
      </c>
      <c r="D44">
        <f t="shared" si="1"/>
        <v>0.53191489361702127</v>
      </c>
      <c r="E44">
        <f t="shared" si="2"/>
        <v>4.4735406437534042E-2</v>
      </c>
      <c r="F44">
        <f t="shared" si="3"/>
        <v>-0.22804146208401543</v>
      </c>
      <c r="G44">
        <v>0</v>
      </c>
      <c r="H44">
        <f t="shared" si="4"/>
        <v>0.27277686852154942</v>
      </c>
      <c r="I44">
        <f t="shared" si="5"/>
        <v>-1.0936965981495175</v>
      </c>
      <c r="J44">
        <f t="shared" si="6"/>
        <v>1.0936965981495175</v>
      </c>
      <c r="K44">
        <f t="shared" si="7"/>
        <v>0.49043365789995519</v>
      </c>
      <c r="L44">
        <f t="shared" si="8"/>
        <v>0.50956634210004492</v>
      </c>
      <c r="M44">
        <f t="shared" si="9"/>
        <v>2.0390117682420414</v>
      </c>
      <c r="N44">
        <f t="shared" si="10"/>
        <v>1.9624530063715757</v>
      </c>
    </row>
    <row r="45" spans="1:14" x14ac:dyDescent="0.25">
      <c r="A45" s="4">
        <f>IF('True_Odds_Calculator_2-way'!A46="","",'True_Odds_Calculator_2-way'!A46)</f>
        <v>1.97</v>
      </c>
      <c r="B45" s="4">
        <f>IF('True_Odds_Calculator_2-way'!B46="","",'True_Odds_Calculator_2-way'!B46)</f>
        <v>1.87</v>
      </c>
      <c r="C45" s="4">
        <f t="shared" si="0"/>
        <v>0.50761421319796951</v>
      </c>
      <c r="D45">
        <f t="shared" si="1"/>
        <v>0.53475935828876997</v>
      </c>
      <c r="E45">
        <f t="shared" si="2"/>
        <v>4.2373571486739481E-2</v>
      </c>
      <c r="F45">
        <f t="shared" si="3"/>
        <v>-0.22907787942126556</v>
      </c>
      <c r="G45">
        <v>0</v>
      </c>
      <c r="H45">
        <f t="shared" si="4"/>
        <v>0.27145145090800504</v>
      </c>
      <c r="I45">
        <f t="shared" si="5"/>
        <v>-1.0885653508392383</v>
      </c>
      <c r="J45">
        <f t="shared" si="6"/>
        <v>1.0885653508392383</v>
      </c>
      <c r="K45">
        <f t="shared" si="7"/>
        <v>0.48640299573233392</v>
      </c>
      <c r="L45">
        <f t="shared" si="8"/>
        <v>0.51359700426766597</v>
      </c>
      <c r="M45">
        <f t="shared" si="9"/>
        <v>2.0559083903140616</v>
      </c>
      <c r="N45">
        <f t="shared" si="10"/>
        <v>1.9470518552301377</v>
      </c>
    </row>
    <row r="46" spans="1:14" x14ac:dyDescent="0.25">
      <c r="A46" s="4">
        <f>IF('True_Odds_Calculator_2-way'!A47="","",'True_Odds_Calculator_2-way'!A47)</f>
        <v>1.96</v>
      </c>
      <c r="B46" s="4">
        <f>IF('True_Odds_Calculator_2-way'!B47="","",'True_Odds_Calculator_2-way'!B47)</f>
        <v>1.88</v>
      </c>
      <c r="C46" s="4">
        <f t="shared" si="0"/>
        <v>0.51020408163265307</v>
      </c>
      <c r="D46">
        <f t="shared" si="1"/>
        <v>0.53191489361702127</v>
      </c>
      <c r="E46">
        <f t="shared" si="2"/>
        <v>4.2118975249674229E-2</v>
      </c>
      <c r="F46">
        <f t="shared" si="3"/>
        <v>-0.22926617455492848</v>
      </c>
      <c r="G46">
        <v>0</v>
      </c>
      <c r="H46">
        <f t="shared" si="4"/>
        <v>0.27138514980460271</v>
      </c>
      <c r="I46">
        <f t="shared" si="5"/>
        <v>-1.0879853497231111</v>
      </c>
      <c r="J46">
        <f t="shared" si="6"/>
        <v>1.0879853497231111</v>
      </c>
      <c r="K46">
        <f t="shared" si="7"/>
        <v>0.48912529307605751</v>
      </c>
      <c r="L46">
        <f t="shared" si="8"/>
        <v>0.51087470692394266</v>
      </c>
      <c r="M46">
        <f t="shared" si="9"/>
        <v>2.0444659357341863</v>
      </c>
      <c r="N46">
        <f t="shared" si="10"/>
        <v>1.9574271077563381</v>
      </c>
    </row>
    <row r="47" spans="1:14" x14ac:dyDescent="0.25">
      <c r="A47" s="4">
        <f>IF('True_Odds_Calculator_2-way'!A48="","",'True_Odds_Calculator_2-way'!A48)</f>
        <v>2.06</v>
      </c>
      <c r="B47" s="4">
        <f>IF('True_Odds_Calculator_2-way'!B48="","",'True_Odds_Calculator_2-way'!B48)</f>
        <v>1.78</v>
      </c>
      <c r="C47" s="4">
        <f t="shared" si="0"/>
        <v>0.4854368932038835</v>
      </c>
      <c r="D47">
        <f t="shared" si="1"/>
        <v>0.5617977528089888</v>
      </c>
      <c r="E47">
        <f t="shared" si="2"/>
        <v>4.7234646012872306E-2</v>
      </c>
      <c r="F47">
        <f t="shared" si="3"/>
        <v>-0.22548270971964657</v>
      </c>
      <c r="G47">
        <v>0</v>
      </c>
      <c r="H47">
        <f t="shared" si="4"/>
        <v>0.27271735573251882</v>
      </c>
      <c r="I47">
        <f t="shared" si="5"/>
        <v>-1.0997646755364592</v>
      </c>
      <c r="J47">
        <f t="shared" si="6"/>
        <v>1.0997646755364592</v>
      </c>
      <c r="K47">
        <f t="shared" si="7"/>
        <v>0.46173369190551583</v>
      </c>
      <c r="L47">
        <f t="shared" si="8"/>
        <v>0.53826630809448417</v>
      </c>
      <c r="M47">
        <f t="shared" si="9"/>
        <v>2.1657505560686463</v>
      </c>
      <c r="N47">
        <f t="shared" si="10"/>
        <v>1.8578164469184384</v>
      </c>
    </row>
    <row r="48" spans="1:14" x14ac:dyDescent="0.25">
      <c r="A48" s="4">
        <f>IF('True_Odds_Calculator_2-way'!A49="","",'True_Odds_Calculator_2-way'!A49)</f>
        <v>1.98</v>
      </c>
      <c r="B48" s="4">
        <f>IF('True_Odds_Calculator_2-way'!B49="","",'True_Odds_Calculator_2-way'!B49)</f>
        <v>1.86</v>
      </c>
      <c r="C48" s="4">
        <f t="shared" si="0"/>
        <v>0.50505050505050508</v>
      </c>
      <c r="D48">
        <f t="shared" si="1"/>
        <v>0.5376344086021505</v>
      </c>
      <c r="E48">
        <f t="shared" si="2"/>
        <v>4.2684913652655698E-2</v>
      </c>
      <c r="F48">
        <f t="shared" si="3"/>
        <v>-0.22884761594438996</v>
      </c>
      <c r="G48">
        <v>0</v>
      </c>
      <c r="H48">
        <f t="shared" si="4"/>
        <v>0.27153252959704571</v>
      </c>
      <c r="I48">
        <f t="shared" si="5"/>
        <v>-1.0892755023757481</v>
      </c>
      <c r="J48">
        <f t="shared" si="6"/>
        <v>1.0892755023757481</v>
      </c>
      <c r="K48">
        <f t="shared" si="7"/>
        <v>0.48367827835233401</v>
      </c>
      <c r="L48">
        <f t="shared" si="8"/>
        <v>0.51632172164766577</v>
      </c>
      <c r="M48">
        <f t="shared" si="9"/>
        <v>2.0674899923282331</v>
      </c>
      <c r="N48">
        <f t="shared" si="10"/>
        <v>1.9367769320431434</v>
      </c>
    </row>
    <row r="49" spans="1:14" x14ac:dyDescent="0.25">
      <c r="A49" s="4">
        <f>IF('True_Odds_Calculator_2-way'!A50="","",'True_Odds_Calculator_2-way'!A50)</f>
        <v>1.79</v>
      </c>
      <c r="B49" s="4">
        <f>IF('True_Odds_Calculator_2-way'!B50="","",'True_Odds_Calculator_2-way'!B50)</f>
        <v>2.0499999999999998</v>
      </c>
      <c r="C49" s="4">
        <f t="shared" si="0"/>
        <v>0.55865921787709494</v>
      </c>
      <c r="D49">
        <f t="shared" si="1"/>
        <v>0.48780487804878053</v>
      </c>
      <c r="E49">
        <f t="shared" si="2"/>
        <v>4.6464095925875526E-2</v>
      </c>
      <c r="F49">
        <f t="shared" si="3"/>
        <v>-0.22605259572148784</v>
      </c>
      <c r="G49">
        <v>0</v>
      </c>
      <c r="H49">
        <f t="shared" si="4"/>
        <v>0.27251669164736342</v>
      </c>
      <c r="I49">
        <f t="shared" si="5"/>
        <v>-1.0979733645872189</v>
      </c>
      <c r="J49">
        <f t="shared" si="6"/>
        <v>1.0979733645872189</v>
      </c>
      <c r="K49">
        <f t="shared" si="7"/>
        <v>0.53550420798039233</v>
      </c>
      <c r="L49">
        <f t="shared" si="8"/>
        <v>0.46449579201960772</v>
      </c>
      <c r="M49">
        <f t="shared" si="9"/>
        <v>1.8673989580239028</v>
      </c>
      <c r="N49">
        <f t="shared" si="10"/>
        <v>2.1528720328165796</v>
      </c>
    </row>
    <row r="50" spans="1:14" x14ac:dyDescent="0.25">
      <c r="A50" s="4">
        <f>IF('True_Odds_Calculator_2-way'!A51="","",'True_Odds_Calculator_2-way'!A51)</f>
        <v>2.06</v>
      </c>
      <c r="B50" s="4">
        <f>IF('True_Odds_Calculator_2-way'!B51="","",'True_Odds_Calculator_2-way'!B51)</f>
        <v>1.78</v>
      </c>
      <c r="C50" s="4">
        <f t="shared" si="0"/>
        <v>0.4854368932038835</v>
      </c>
      <c r="D50">
        <f t="shared" si="1"/>
        <v>0.5617977528089888</v>
      </c>
      <c r="E50">
        <f t="shared" si="2"/>
        <v>4.7234646012872306E-2</v>
      </c>
      <c r="F50">
        <f t="shared" si="3"/>
        <v>-0.22548270971964657</v>
      </c>
      <c r="G50">
        <v>0</v>
      </c>
      <c r="H50">
        <f t="shared" si="4"/>
        <v>0.27271735573251882</v>
      </c>
      <c r="I50">
        <f t="shared" si="5"/>
        <v>-1.0997646755364592</v>
      </c>
      <c r="J50">
        <f t="shared" si="6"/>
        <v>1.0997646755364592</v>
      </c>
      <c r="K50">
        <f t="shared" si="7"/>
        <v>0.46173369190551583</v>
      </c>
      <c r="L50">
        <f t="shared" si="8"/>
        <v>0.53826630809448417</v>
      </c>
      <c r="M50">
        <f t="shared" si="9"/>
        <v>2.1657505560686463</v>
      </c>
      <c r="N50">
        <f t="shared" si="10"/>
        <v>1.8578164469184384</v>
      </c>
    </row>
    <row r="51" spans="1:14" x14ac:dyDescent="0.25">
      <c r="A51" s="4">
        <f>IF('True_Odds_Calculator_2-way'!A52="","",'True_Odds_Calculator_2-way'!A52)</f>
        <v>1.81</v>
      </c>
      <c r="B51" s="4">
        <f>IF('True_Odds_Calculator_2-way'!B52="","",'True_Odds_Calculator_2-way'!B52)</f>
        <v>2.0299999999999998</v>
      </c>
      <c r="C51" s="4">
        <f t="shared" si="0"/>
        <v>0.5524861878453039</v>
      </c>
      <c r="D51">
        <f t="shared" si="1"/>
        <v>0.49261083743842371</v>
      </c>
      <c r="E51">
        <f t="shared" si="2"/>
        <v>4.5097025283727721E-2</v>
      </c>
      <c r="F51">
        <f t="shared" si="3"/>
        <v>-0.22706365838390963</v>
      </c>
      <c r="G51">
        <v>0</v>
      </c>
      <c r="H51">
        <f t="shared" si="4"/>
        <v>0.2721606836676374</v>
      </c>
      <c r="I51">
        <f t="shared" si="5"/>
        <v>-1.0948103090714374</v>
      </c>
      <c r="J51">
        <f t="shared" si="6"/>
        <v>1.0948103090714374</v>
      </c>
      <c r="K51">
        <f t="shared" si="7"/>
        <v>0.52999890518954651</v>
      </c>
      <c r="L51">
        <f t="shared" si="8"/>
        <v>0.47000109481045338</v>
      </c>
      <c r="M51">
        <f t="shared" si="9"/>
        <v>1.8867963503478642</v>
      </c>
      <c r="N51">
        <f t="shared" si="10"/>
        <v>2.1276546183435801</v>
      </c>
    </row>
    <row r="52" spans="1:14" x14ac:dyDescent="0.25">
      <c r="A52" s="4">
        <f>IF('True_Odds_Calculator_2-way'!A53="","",'True_Odds_Calculator_2-way'!A53)</f>
        <v>2.0099999999999998</v>
      </c>
      <c r="B52" s="4">
        <f>IF('True_Odds_Calculator_2-way'!B53="","",'True_Odds_Calculator_2-way'!B53)</f>
        <v>1.83</v>
      </c>
      <c r="C52" s="4">
        <f t="shared" si="0"/>
        <v>0.49751243781094534</v>
      </c>
      <c r="D52">
        <f t="shared" si="1"/>
        <v>0.54644808743169393</v>
      </c>
      <c r="E52">
        <f t="shared" si="2"/>
        <v>4.3960525242639381E-2</v>
      </c>
      <c r="F52">
        <f t="shared" si="3"/>
        <v>-0.22790419487263125</v>
      </c>
      <c r="G52">
        <v>0</v>
      </c>
      <c r="H52">
        <f t="shared" si="4"/>
        <v>0.27186472011527063</v>
      </c>
      <c r="I52">
        <f t="shared" si="5"/>
        <v>-1.0921952084562025</v>
      </c>
      <c r="J52">
        <f t="shared" si="6"/>
        <v>1.0921952084562025</v>
      </c>
      <c r="K52">
        <f t="shared" si="7"/>
        <v>0.47548468471574579</v>
      </c>
      <c r="L52">
        <f t="shared" si="8"/>
        <v>0.52451531528425399</v>
      </c>
      <c r="M52">
        <f t="shared" si="9"/>
        <v>2.1031171605407648</v>
      </c>
      <c r="N52">
        <f t="shared" si="10"/>
        <v>1.9065220230186481</v>
      </c>
    </row>
    <row r="53" spans="1:14" x14ac:dyDescent="0.25">
      <c r="A53" s="4">
        <f>IF('True_Odds_Calculator_2-way'!A54="","",'True_Odds_Calculator_2-way'!A54)</f>
        <v>2.34</v>
      </c>
      <c r="B53" s="4">
        <f>IF('True_Odds_Calculator_2-way'!B54="","",'True_Odds_Calculator_2-way'!B54)</f>
        <v>1.61</v>
      </c>
      <c r="C53" s="4">
        <f t="shared" si="0"/>
        <v>0.42735042735042739</v>
      </c>
      <c r="D53">
        <f t="shared" si="1"/>
        <v>0.6211180124223602</v>
      </c>
      <c r="E53">
        <f t="shared" si="2"/>
        <v>4.8468439772787697E-2</v>
      </c>
      <c r="F53">
        <f t="shared" si="3"/>
        <v>-0.21696660827095604</v>
      </c>
      <c r="G53">
        <v>0</v>
      </c>
      <c r="H53">
        <f t="shared" si="4"/>
        <v>0.26543504804374368</v>
      </c>
      <c r="I53">
        <f t="shared" si="5"/>
        <v>-1.1060701788398051</v>
      </c>
      <c r="J53">
        <f t="shared" si="6"/>
        <v>1.1060701788398051</v>
      </c>
      <c r="K53">
        <f t="shared" si="7"/>
        <v>0.40287912901870748</v>
      </c>
      <c r="L53">
        <f t="shared" si="8"/>
        <v>0.59712087098129241</v>
      </c>
      <c r="M53">
        <f t="shared" si="9"/>
        <v>2.4821340396453389</v>
      </c>
      <c r="N53">
        <f t="shared" si="10"/>
        <v>1.6747028090922811</v>
      </c>
    </row>
    <row r="54" spans="1:14" x14ac:dyDescent="0.25">
      <c r="A54" s="4">
        <f>IF('True_Odds_Calculator_2-way'!A55="","",'True_Odds_Calculator_2-way'!A55)</f>
        <v>2.12</v>
      </c>
      <c r="B54" s="4">
        <f>IF('True_Odds_Calculator_2-way'!B55="","",'True_Odds_Calculator_2-way'!B55)</f>
        <v>1.74</v>
      </c>
      <c r="C54" s="4">
        <f t="shared" si="0"/>
        <v>0.47169811320754712</v>
      </c>
      <c r="D54">
        <f t="shared" si="1"/>
        <v>0.57471264367816088</v>
      </c>
      <c r="E54">
        <f t="shared" si="2"/>
        <v>4.6410756885707949E-2</v>
      </c>
      <c r="F54">
        <f t="shared" si="3"/>
        <v>-0.22468011277380184</v>
      </c>
      <c r="G54">
        <v>0</v>
      </c>
      <c r="H54">
        <f t="shared" si="4"/>
        <v>0.27109086965950985</v>
      </c>
      <c r="I54">
        <f t="shared" si="5"/>
        <v>-1.0984369379093668</v>
      </c>
      <c r="J54">
        <f t="shared" si="6"/>
        <v>1.0984369379093668</v>
      </c>
      <c r="K54">
        <f t="shared" si="7"/>
        <v>0.44838035299811413</v>
      </c>
      <c r="L54">
        <f t="shared" si="8"/>
        <v>0.55161964700188582</v>
      </c>
      <c r="M54">
        <f t="shared" si="9"/>
        <v>2.2302493704584911</v>
      </c>
      <c r="N54">
        <f t="shared" si="10"/>
        <v>1.8128433340529317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1.82</v>
      </c>
      <c r="C55" s="4">
        <f t="shared" si="0"/>
        <v>0.49504950495049505</v>
      </c>
      <c r="D55">
        <f t="shared" si="1"/>
        <v>0.54945054945054939</v>
      </c>
      <c r="E55">
        <f t="shared" si="2"/>
        <v>4.450005440104432E-2</v>
      </c>
      <c r="F55">
        <f t="shared" si="3"/>
        <v>-0.22750516809922772</v>
      </c>
      <c r="G55">
        <v>0</v>
      </c>
      <c r="H55">
        <f t="shared" si="4"/>
        <v>0.27200522250027198</v>
      </c>
      <c r="I55">
        <f t="shared" si="5"/>
        <v>-1.0934350421017378</v>
      </c>
      <c r="J55">
        <f t="shared" si="6"/>
        <v>1.0934350421017378</v>
      </c>
      <c r="K55">
        <f t="shared" si="7"/>
        <v>0.4727453460694705</v>
      </c>
      <c r="L55">
        <f t="shared" si="8"/>
        <v>0.52725465393052973</v>
      </c>
      <c r="M55">
        <f t="shared" si="9"/>
        <v>2.1153037429437727</v>
      </c>
      <c r="N55">
        <f t="shared" si="10"/>
        <v>1.8966167345234253</v>
      </c>
    </row>
    <row r="56" spans="1:14" x14ac:dyDescent="0.25">
      <c r="A56" s="4">
        <f>IF('True_Odds_Calculator_2-way'!A57="","",'True_Odds_Calculator_2-way'!A57)</f>
        <v>2.3199999999999998</v>
      </c>
      <c r="B56" s="4">
        <f>IF('True_Odds_Calculator_2-way'!B57="","",'True_Odds_Calculator_2-way'!B57)</f>
        <v>1.62</v>
      </c>
      <c r="C56" s="4">
        <f t="shared" si="0"/>
        <v>0.43103448275862072</v>
      </c>
      <c r="D56">
        <f t="shared" si="1"/>
        <v>0.61728395061728392</v>
      </c>
      <c r="E56">
        <f t="shared" si="2"/>
        <v>4.8318433375904579E-2</v>
      </c>
      <c r="F56">
        <f t="shared" si="3"/>
        <v>-0.21775223499361429</v>
      </c>
      <c r="G56">
        <v>0</v>
      </c>
      <c r="H56">
        <f t="shared" si="4"/>
        <v>0.26607066836951893</v>
      </c>
      <c r="I56">
        <f t="shared" si="5"/>
        <v>-1.1053942207134546</v>
      </c>
      <c r="J56">
        <f t="shared" si="6"/>
        <v>1.1053942207134546</v>
      </c>
      <c r="K56">
        <f t="shared" si="7"/>
        <v>0.40664947175984478</v>
      </c>
      <c r="L56">
        <f t="shared" si="8"/>
        <v>0.59335052824015522</v>
      </c>
      <c r="M56">
        <f t="shared" si="9"/>
        <v>2.45912037134176</v>
      </c>
      <c r="N56">
        <f t="shared" si="10"/>
        <v>1.6853444168423422</v>
      </c>
    </row>
    <row r="57" spans="1:14" x14ac:dyDescent="0.25">
      <c r="A57" s="4">
        <f>IF('True_Odds_Calculator_2-way'!A58="","",'True_Odds_Calculator_2-way'!A58)</f>
        <v>2.09</v>
      </c>
      <c r="B57" s="4">
        <f>IF('True_Odds_Calculator_2-way'!B58="","",'True_Odds_Calculator_2-way'!B58)</f>
        <v>1.76</v>
      </c>
      <c r="C57" s="4">
        <f t="shared" si="0"/>
        <v>0.47846889952153115</v>
      </c>
      <c r="D57">
        <f t="shared" si="1"/>
        <v>0.56818181818181823</v>
      </c>
      <c r="E57">
        <f t="shared" si="2"/>
        <v>4.6650717703349276E-2</v>
      </c>
      <c r="F57">
        <f t="shared" si="3"/>
        <v>-0.22520661157024802</v>
      </c>
      <c r="G57">
        <v>0</v>
      </c>
      <c r="H57">
        <f t="shared" si="4"/>
        <v>0.27185732927359729</v>
      </c>
      <c r="I57">
        <f t="shared" si="5"/>
        <v>-1.0987021007226223</v>
      </c>
      <c r="J57">
        <f t="shared" si="6"/>
        <v>1.0987021007226223</v>
      </c>
      <c r="K57">
        <f t="shared" si="7"/>
        <v>0.45504490981400092</v>
      </c>
      <c r="L57">
        <f t="shared" si="8"/>
        <v>0.54495509018599919</v>
      </c>
      <c r="M57">
        <f t="shared" si="9"/>
        <v>2.197585289787658</v>
      </c>
      <c r="N57">
        <f t="shared" si="10"/>
        <v>1.8350135965491927</v>
      </c>
    </row>
    <row r="58" spans="1:14" x14ac:dyDescent="0.25">
      <c r="A58" s="4">
        <f>IF('True_Odds_Calculator_2-way'!A59="","",'True_Odds_Calculator_2-way'!A59)</f>
        <v>2.36</v>
      </c>
      <c r="B58" s="4">
        <f>IF('True_Odds_Calculator_2-way'!B59="","",'True_Odds_Calculator_2-way'!B59)</f>
        <v>1.61</v>
      </c>
      <c r="C58" s="4">
        <f t="shared" si="0"/>
        <v>0.42372881355932207</v>
      </c>
      <c r="D58">
        <f t="shared" si="1"/>
        <v>0.6211180124223602</v>
      </c>
      <c r="E58">
        <f t="shared" si="2"/>
        <v>4.4846825981682326E-2</v>
      </c>
      <c r="F58">
        <f t="shared" si="3"/>
        <v>-0.21833877250236866</v>
      </c>
      <c r="G58">
        <v>0</v>
      </c>
      <c r="H58">
        <f t="shared" si="4"/>
        <v>0.26318559848405093</v>
      </c>
      <c r="I58">
        <f t="shared" si="5"/>
        <v>-1.0979071877276472</v>
      </c>
      <c r="J58">
        <f t="shared" si="6"/>
        <v>1.0979071877276472</v>
      </c>
      <c r="K58">
        <f t="shared" si="7"/>
        <v>0.40109840391847473</v>
      </c>
      <c r="L58">
        <f t="shared" si="8"/>
        <v>0.59890159608152527</v>
      </c>
      <c r="M58">
        <f t="shared" si="9"/>
        <v>2.4931537753095996</v>
      </c>
      <c r="N58">
        <f t="shared" si="10"/>
        <v>1.6697233845138648</v>
      </c>
    </row>
    <row r="59" spans="1:14" x14ac:dyDescent="0.25">
      <c r="A59" s="4">
        <f>IF('True_Odds_Calculator_2-way'!A60="","",'True_Odds_Calculator_2-way'!A60)</f>
        <v>1.81</v>
      </c>
      <c r="B59" s="4">
        <f>IF('True_Odds_Calculator_2-way'!B60="","",'True_Odds_Calculator_2-way'!B60)</f>
        <v>2.0299999999999998</v>
      </c>
      <c r="C59" s="4">
        <f t="shared" si="0"/>
        <v>0.5524861878453039</v>
      </c>
      <c r="D59">
        <f t="shared" si="1"/>
        <v>0.49261083743842371</v>
      </c>
      <c r="E59">
        <f t="shared" si="2"/>
        <v>4.5097025283727721E-2</v>
      </c>
      <c r="F59">
        <f t="shared" si="3"/>
        <v>-0.22706365838390963</v>
      </c>
      <c r="G59">
        <v>0</v>
      </c>
      <c r="H59">
        <f t="shared" si="4"/>
        <v>0.2721606836676374</v>
      </c>
      <c r="I59">
        <f t="shared" si="5"/>
        <v>-1.0948103090714374</v>
      </c>
      <c r="J59">
        <f t="shared" si="6"/>
        <v>1.0948103090714374</v>
      </c>
      <c r="K59">
        <f t="shared" si="7"/>
        <v>0.52999890518954651</v>
      </c>
      <c r="L59">
        <f t="shared" si="8"/>
        <v>0.47000109481045338</v>
      </c>
      <c r="M59">
        <f t="shared" si="9"/>
        <v>1.8867963503478642</v>
      </c>
      <c r="N59">
        <f t="shared" si="10"/>
        <v>2.1276546183435801</v>
      </c>
    </row>
    <row r="60" spans="1:14" x14ac:dyDescent="0.25">
      <c r="A60" s="4">
        <f>IF('True_Odds_Calculator_2-way'!A61="","",'True_Odds_Calculator_2-way'!A61)</f>
        <v>2.4500000000000002</v>
      </c>
      <c r="B60" s="4">
        <f>IF('True_Odds_Calculator_2-way'!B61="","",'True_Odds_Calculator_2-way'!B61)</f>
        <v>1.56</v>
      </c>
      <c r="C60" s="4">
        <f t="shared" si="0"/>
        <v>0.4081632653061224</v>
      </c>
      <c r="D60">
        <f t="shared" si="1"/>
        <v>0.64102564102564097</v>
      </c>
      <c r="E60">
        <f t="shared" si="2"/>
        <v>4.9188906331763427E-2</v>
      </c>
      <c r="F60">
        <f t="shared" si="3"/>
        <v>-0.21245421245421248</v>
      </c>
      <c r="G60">
        <v>0</v>
      </c>
      <c r="H60">
        <f t="shared" si="4"/>
        <v>0.2616431187859759</v>
      </c>
      <c r="I60">
        <f t="shared" si="5"/>
        <v>-1.109741904046188</v>
      </c>
      <c r="J60">
        <f t="shared" si="6"/>
        <v>1.109741904046188</v>
      </c>
      <c r="K60">
        <f t="shared" si="7"/>
        <v>0.3832701416691065</v>
      </c>
      <c r="L60">
        <f t="shared" si="8"/>
        <v>0.61672985833089344</v>
      </c>
      <c r="M60">
        <f t="shared" si="9"/>
        <v>2.6091257608669731</v>
      </c>
      <c r="N60">
        <f t="shared" si="10"/>
        <v>1.6214554662658656</v>
      </c>
    </row>
    <row r="61" spans="1:14" x14ac:dyDescent="0.25">
      <c r="A61" s="4">
        <f>IF('True_Odds_Calculator_2-way'!A62="","",'True_Odds_Calculator_2-way'!A62)</f>
        <v>1.94</v>
      </c>
      <c r="B61" s="4">
        <f>IF('True_Odds_Calculator_2-way'!B62="","",'True_Odds_Calculator_2-way'!B62)</f>
        <v>1.89</v>
      </c>
      <c r="C61" s="4">
        <f t="shared" si="0"/>
        <v>0.51546391752577325</v>
      </c>
      <c r="D61">
        <f t="shared" si="1"/>
        <v>0.52910052910052918</v>
      </c>
      <c r="E61">
        <f t="shared" si="2"/>
        <v>4.4564446626302434E-2</v>
      </c>
      <c r="F61">
        <f t="shared" si="3"/>
        <v>-0.22816778486881573</v>
      </c>
      <c r="G61">
        <v>0</v>
      </c>
      <c r="H61">
        <f t="shared" si="4"/>
        <v>0.27273223149511816</v>
      </c>
      <c r="I61">
        <f t="shared" si="5"/>
        <v>-1.093304334427839</v>
      </c>
      <c r="J61">
        <f t="shared" si="6"/>
        <v>1.093304334427839</v>
      </c>
      <c r="K61">
        <f t="shared" si="7"/>
        <v>0.49316812364659818</v>
      </c>
      <c r="L61">
        <f t="shared" si="8"/>
        <v>0.50683187635340188</v>
      </c>
      <c r="M61">
        <f t="shared" si="9"/>
        <v>2.0277060743621682</v>
      </c>
      <c r="N61">
        <f t="shared" si="10"/>
        <v>1.9730408576407765</v>
      </c>
    </row>
    <row r="62" spans="1:14" x14ac:dyDescent="0.25">
      <c r="A62" s="4">
        <f>IF('True_Odds_Calculator_2-way'!A63="","",'True_Odds_Calculator_2-way'!A63)</f>
        <v>1.97</v>
      </c>
      <c r="B62" s="4">
        <f>IF('True_Odds_Calculator_2-way'!B63="","",'True_Odds_Calculator_2-way'!B63)</f>
        <v>1.87</v>
      </c>
      <c r="C62" s="4">
        <f t="shared" si="0"/>
        <v>0.50761421319796951</v>
      </c>
      <c r="D62">
        <f t="shared" si="1"/>
        <v>0.53475935828876997</v>
      </c>
      <c r="E62">
        <f t="shared" si="2"/>
        <v>4.2373571486739481E-2</v>
      </c>
      <c r="F62">
        <f t="shared" si="3"/>
        <v>-0.22907787942126556</v>
      </c>
      <c r="G62">
        <v>0</v>
      </c>
      <c r="H62">
        <f t="shared" si="4"/>
        <v>0.27145145090800504</v>
      </c>
      <c r="I62">
        <f t="shared" si="5"/>
        <v>-1.0885653508392383</v>
      </c>
      <c r="J62">
        <f t="shared" si="6"/>
        <v>1.0885653508392383</v>
      </c>
      <c r="K62">
        <f t="shared" si="7"/>
        <v>0.48640299573233392</v>
      </c>
      <c r="L62">
        <f t="shared" si="8"/>
        <v>0.51359700426766597</v>
      </c>
      <c r="M62">
        <f t="shared" si="9"/>
        <v>2.0559083903140616</v>
      </c>
      <c r="N62">
        <f t="shared" si="10"/>
        <v>1.9470518552301377</v>
      </c>
    </row>
    <row r="63" spans="1:14" x14ac:dyDescent="0.25">
      <c r="A63" s="4">
        <f>IF('True_Odds_Calculator_2-way'!A64="","",'True_Odds_Calculator_2-way'!A64)</f>
        <v>1.86</v>
      </c>
      <c r="B63" s="4">
        <f>IF('True_Odds_Calculator_2-way'!B64="","",'True_Odds_Calculator_2-way'!B64)</f>
        <v>1.98</v>
      </c>
      <c r="C63" s="4">
        <f t="shared" si="0"/>
        <v>0.5376344086021505</v>
      </c>
      <c r="D63">
        <f t="shared" si="1"/>
        <v>0.50505050505050508</v>
      </c>
      <c r="E63">
        <f t="shared" si="2"/>
        <v>4.2684913652655698E-2</v>
      </c>
      <c r="F63">
        <f t="shared" si="3"/>
        <v>-0.22884761594438996</v>
      </c>
      <c r="G63">
        <v>0</v>
      </c>
      <c r="H63">
        <f t="shared" si="4"/>
        <v>0.27153252959704571</v>
      </c>
      <c r="I63">
        <f t="shared" si="5"/>
        <v>-1.0892755023757481</v>
      </c>
      <c r="J63">
        <f t="shared" si="6"/>
        <v>1.0892755023757481</v>
      </c>
      <c r="K63">
        <f t="shared" si="7"/>
        <v>0.51632172164766577</v>
      </c>
      <c r="L63">
        <f t="shared" si="8"/>
        <v>0.48367827835233401</v>
      </c>
      <c r="M63">
        <f t="shared" si="9"/>
        <v>1.9367769320431434</v>
      </c>
      <c r="N63">
        <f t="shared" si="10"/>
        <v>2.0674899923282331</v>
      </c>
    </row>
    <row r="64" spans="1:14" x14ac:dyDescent="0.25">
      <c r="A64" s="4">
        <f>IF('True_Odds_Calculator_2-way'!A65="","",'True_Odds_Calculator_2-way'!A65)</f>
        <v>2.4900000000000002</v>
      </c>
      <c r="B64" s="4">
        <f>IF('True_Odds_Calculator_2-way'!B65="","",'True_Odds_Calculator_2-way'!B65)</f>
        <v>1.55</v>
      </c>
      <c r="C64" s="4">
        <f t="shared" si="0"/>
        <v>0.40160642570281119</v>
      </c>
      <c r="D64">
        <f t="shared" si="1"/>
        <v>0.64516129032258063</v>
      </c>
      <c r="E64">
        <f t="shared" si="2"/>
        <v>4.676771602539187E-2</v>
      </c>
      <c r="F64">
        <f t="shared" si="3"/>
        <v>-0.21233320378287335</v>
      </c>
      <c r="G64">
        <v>0</v>
      </c>
      <c r="H64">
        <f t="shared" si="4"/>
        <v>0.25910091980826527</v>
      </c>
      <c r="I64">
        <f t="shared" si="5"/>
        <v>-1.1046520962788695</v>
      </c>
      <c r="J64">
        <f t="shared" si="6"/>
        <v>1.1046520962788695</v>
      </c>
      <c r="K64">
        <f t="shared" si="7"/>
        <v>0.37793871585163136</v>
      </c>
      <c r="L64">
        <f t="shared" si="8"/>
        <v>0.62206128414836859</v>
      </c>
      <c r="M64">
        <f t="shared" si="9"/>
        <v>2.6459316234555161</v>
      </c>
      <c r="N64">
        <f t="shared" si="10"/>
        <v>1.6075586529533781</v>
      </c>
    </row>
    <row r="65" spans="1:14" x14ac:dyDescent="0.25">
      <c r="A65" s="4">
        <f>IF('True_Odds_Calculator_2-way'!A66="","",'True_Odds_Calculator_2-way'!A66)</f>
        <v>1.75</v>
      </c>
      <c r="B65" s="4">
        <f>IF('True_Odds_Calculator_2-way'!B66="","",'True_Odds_Calculator_2-way'!B66)</f>
        <v>2.06</v>
      </c>
      <c r="C65" s="4">
        <f t="shared" si="0"/>
        <v>0.5714285714285714</v>
      </c>
      <c r="D65">
        <f t="shared" si="1"/>
        <v>0.4854368932038835</v>
      </c>
      <c r="E65">
        <f t="shared" si="2"/>
        <v>5.6865464632454898E-2</v>
      </c>
      <c r="F65">
        <f t="shared" si="3"/>
        <v>-0.22052704576976423</v>
      </c>
      <c r="G65">
        <v>0</v>
      </c>
      <c r="H65">
        <f t="shared" si="4"/>
        <v>0.27739251040221913</v>
      </c>
      <c r="I65">
        <f t="shared" si="5"/>
        <v>-1.1215443081840883</v>
      </c>
      <c r="J65">
        <f t="shared" si="6"/>
        <v>1.1215443081840883</v>
      </c>
      <c r="K65">
        <f t="shared" si="7"/>
        <v>0.54313637094725686</v>
      </c>
      <c r="L65">
        <f t="shared" si="8"/>
        <v>0.4568636290527433</v>
      </c>
      <c r="M65">
        <f t="shared" si="9"/>
        <v>1.8411582311380661</v>
      </c>
      <c r="N65">
        <f t="shared" si="10"/>
        <v>2.1888369666751335</v>
      </c>
    </row>
    <row r="66" spans="1:14" x14ac:dyDescent="0.25">
      <c r="A66" s="4">
        <f>IF('True_Odds_Calculator_2-way'!A67="","",'True_Odds_Calculator_2-way'!A67)</f>
        <v>1.71</v>
      </c>
      <c r="B66" s="4">
        <f>IF('True_Odds_Calculator_2-way'!B67="","",'True_Odds_Calculator_2-way'!B67)</f>
        <v>2.12</v>
      </c>
      <c r="C66" s="4">
        <f t="shared" si="0"/>
        <v>0.58479532163742687</v>
      </c>
      <c r="D66">
        <f t="shared" si="1"/>
        <v>0.47169811320754712</v>
      </c>
      <c r="E66">
        <f t="shared" si="2"/>
        <v>5.6493434844973933E-2</v>
      </c>
      <c r="F66">
        <f t="shared" si="3"/>
        <v>-0.21935341498400096</v>
      </c>
      <c r="G66">
        <v>0</v>
      </c>
      <c r="H66">
        <f t="shared" si="4"/>
        <v>0.27584684982897489</v>
      </c>
      <c r="I66">
        <f t="shared" si="5"/>
        <v>-1.1214032600406412</v>
      </c>
      <c r="J66">
        <f t="shared" si="6"/>
        <v>1.1214032600406412</v>
      </c>
      <c r="K66">
        <f t="shared" si="7"/>
        <v>0.5567320185748339</v>
      </c>
      <c r="L66">
        <f t="shared" si="8"/>
        <v>0.44326798142516627</v>
      </c>
      <c r="M66">
        <f t="shared" si="9"/>
        <v>1.7961963146288551</v>
      </c>
      <c r="N66">
        <f t="shared" si="10"/>
        <v>2.2559716512455181</v>
      </c>
    </row>
    <row r="67" spans="1:14" x14ac:dyDescent="0.25">
      <c r="A67" s="4">
        <f>IF('True_Odds_Calculator_2-way'!A68="","",'True_Odds_Calculator_2-way'!A68)</f>
        <v>2.0299999999999998</v>
      </c>
      <c r="B67" s="4">
        <f>IF('True_Odds_Calculator_2-way'!B68="","",'True_Odds_Calculator_2-way'!B68)</f>
        <v>1.77</v>
      </c>
      <c r="C67" s="4">
        <f t="shared" ref="C67:C130" si="11">1/A67</f>
        <v>0.49261083743842371</v>
      </c>
      <c r="D67">
        <f t="shared" ref="D67:D130" si="12">1/B67</f>
        <v>0.56497175141242939</v>
      </c>
      <c r="E67">
        <f t="shared" ref="E67:E130" si="13">C67+D67-1</f>
        <v>5.7582588850852989E-2</v>
      </c>
      <c r="F67">
        <f t="shared" ref="F67:F130" si="14">C67+D67-(C67*D67)-1</f>
        <v>-0.22072861874147676</v>
      </c>
      <c r="G67">
        <v>0</v>
      </c>
      <c r="H67">
        <f t="shared" ref="H67:H130" si="15">C67*D67</f>
        <v>0.2783112075923298</v>
      </c>
      <c r="I67">
        <f t="shared" ref="I67:I130" si="16">((-4*F67*H67)^0.5)/(2*F67)</f>
        <v>-1.1228869254216181</v>
      </c>
      <c r="J67">
        <f t="shared" ref="J67:J130" si="17">(-((-4*F67*H67)^0.5))/(2*F67)</f>
        <v>1.1228869254216181</v>
      </c>
      <c r="K67">
        <f t="shared" ref="K67:K130" si="18">IF(A67="","",(C67/($J67+C67-($J67*C67))))</f>
        <v>0.46369854058417398</v>
      </c>
      <c r="L67">
        <f t="shared" ref="L67:L130" si="19">IF(B67="","",(D67/($J67+D67-($J67*D67))))</f>
        <v>0.53630145941582608</v>
      </c>
      <c r="M67">
        <f t="shared" ref="M67:M130" si="20">IF(A67="","",1/K67)</f>
        <v>2.1565735331842664</v>
      </c>
      <c r="N67">
        <f t="shared" ref="N67:N130" si="21">IF(B67="","",1/L67)</f>
        <v>1.8646229325746457</v>
      </c>
    </row>
    <row r="68" spans="1:14" x14ac:dyDescent="0.25">
      <c r="A68" s="4">
        <f>IF('True_Odds_Calculator_2-way'!A69="","",'True_Odds_Calculator_2-way'!A69)</f>
        <v>1.88</v>
      </c>
      <c r="B68" s="4">
        <f>IF('True_Odds_Calculator_2-way'!B69="","",'True_Odds_Calculator_2-way'!B69)</f>
        <v>1.92</v>
      </c>
      <c r="C68" s="4">
        <f t="shared" si="11"/>
        <v>0.53191489361702127</v>
      </c>
      <c r="D68">
        <f t="shared" si="12"/>
        <v>0.52083333333333337</v>
      </c>
      <c r="E68">
        <f t="shared" si="13"/>
        <v>5.2748226950354749E-2</v>
      </c>
      <c r="F68">
        <f t="shared" si="14"/>
        <v>-0.22429078014184389</v>
      </c>
      <c r="G68">
        <v>0</v>
      </c>
      <c r="H68">
        <f t="shared" si="15"/>
        <v>0.27703900709219859</v>
      </c>
      <c r="I68">
        <f t="shared" si="16"/>
        <v>-1.1113855611859678</v>
      </c>
      <c r="J68">
        <f t="shared" si="17"/>
        <v>1.1113855611859678</v>
      </c>
      <c r="K68">
        <f t="shared" si="18"/>
        <v>0.50555624159601487</v>
      </c>
      <c r="L68">
        <f t="shared" si="19"/>
        <v>0.49444375840398497</v>
      </c>
      <c r="M68">
        <f t="shared" si="20"/>
        <v>1.9780192938436518</v>
      </c>
      <c r="N68">
        <f t="shared" si="21"/>
        <v>2.0224747162910903</v>
      </c>
    </row>
    <row r="69" spans="1:14" x14ac:dyDescent="0.25">
      <c r="A69" s="4">
        <f>IF('True_Odds_Calculator_2-way'!A70="","",'True_Odds_Calculator_2-way'!A70)</f>
        <v>1.74</v>
      </c>
      <c r="B69" s="4">
        <f>IF('True_Odds_Calculator_2-way'!B70="","",'True_Odds_Calculator_2-way'!B70)</f>
        <v>2.08</v>
      </c>
      <c r="C69" s="4">
        <f t="shared" si="11"/>
        <v>0.57471264367816088</v>
      </c>
      <c r="D69">
        <f t="shared" si="12"/>
        <v>0.48076923076923073</v>
      </c>
      <c r="E69">
        <f t="shared" si="13"/>
        <v>5.5481874447391721E-2</v>
      </c>
      <c r="F69">
        <f t="shared" si="14"/>
        <v>-0.22082228116710867</v>
      </c>
      <c r="G69">
        <v>0</v>
      </c>
      <c r="H69">
        <f t="shared" si="15"/>
        <v>0.27630415561450039</v>
      </c>
      <c r="I69">
        <f t="shared" si="16"/>
        <v>-1.1185934253567074</v>
      </c>
      <c r="J69">
        <f t="shared" si="17"/>
        <v>1.1185934253567074</v>
      </c>
      <c r="K69">
        <f t="shared" si="18"/>
        <v>0.54711804251446938</v>
      </c>
      <c r="L69">
        <f t="shared" si="19"/>
        <v>0.4528819574855304</v>
      </c>
      <c r="M69">
        <f t="shared" si="20"/>
        <v>1.8277591347639637</v>
      </c>
      <c r="N69">
        <f t="shared" si="21"/>
        <v>2.2080808993852443</v>
      </c>
    </row>
    <row r="70" spans="1:14" x14ac:dyDescent="0.25">
      <c r="A70" s="4">
        <f>IF('True_Odds_Calculator_2-way'!A71="","",'True_Odds_Calculator_2-way'!A71)</f>
        <v>1.78</v>
      </c>
      <c r="B70" s="4">
        <f>IF('True_Odds_Calculator_2-way'!B71="","",'True_Odds_Calculator_2-way'!B71)</f>
        <v>2.02</v>
      </c>
      <c r="C70" s="4">
        <f t="shared" si="11"/>
        <v>0.5617977528089888</v>
      </c>
      <c r="D70">
        <f t="shared" si="12"/>
        <v>0.49504950495049505</v>
      </c>
      <c r="E70">
        <f t="shared" si="13"/>
        <v>5.6847257759483849E-2</v>
      </c>
      <c r="F70">
        <f t="shared" si="14"/>
        <v>-0.22127044165090659</v>
      </c>
      <c r="G70">
        <v>0</v>
      </c>
      <c r="H70">
        <f t="shared" si="15"/>
        <v>0.2781176994103905</v>
      </c>
      <c r="I70">
        <f t="shared" si="16"/>
        <v>-1.1211213233271877</v>
      </c>
      <c r="J70">
        <f t="shared" si="17"/>
        <v>1.1211213233271877</v>
      </c>
      <c r="K70">
        <f t="shared" si="18"/>
        <v>0.5334828131703736</v>
      </c>
      <c r="L70">
        <f t="shared" si="19"/>
        <v>0.46651718682962634</v>
      </c>
      <c r="M70">
        <f t="shared" si="20"/>
        <v>1.8744746321952062</v>
      </c>
      <c r="N70">
        <f t="shared" si="21"/>
        <v>2.1435437497937313</v>
      </c>
    </row>
    <row r="71" spans="1:14" x14ac:dyDescent="0.25">
      <c r="A71" s="4">
        <f>IF('True_Odds_Calculator_2-way'!A72="","",'True_Odds_Calculator_2-way'!A72)</f>
        <v>1.97</v>
      </c>
      <c r="B71" s="4">
        <f>IF('True_Odds_Calculator_2-way'!B72="","",'True_Odds_Calculator_2-way'!B72)</f>
        <v>1.83</v>
      </c>
      <c r="C71" s="4">
        <f t="shared" si="11"/>
        <v>0.50761421319796951</v>
      </c>
      <c r="D71">
        <f t="shared" si="12"/>
        <v>0.54644808743169393</v>
      </c>
      <c r="E71">
        <f t="shared" si="13"/>
        <v>5.406230062966344E-2</v>
      </c>
      <c r="F71">
        <f t="shared" si="14"/>
        <v>-0.22332251532551117</v>
      </c>
      <c r="G71">
        <v>0</v>
      </c>
      <c r="H71">
        <f t="shared" si="15"/>
        <v>0.27738481595517456</v>
      </c>
      <c r="I71">
        <f t="shared" si="16"/>
        <v>-1.114487204492616</v>
      </c>
      <c r="J71">
        <f t="shared" si="17"/>
        <v>1.114487204492616</v>
      </c>
      <c r="K71">
        <f t="shared" si="18"/>
        <v>0.48052605955003846</v>
      </c>
      <c r="L71">
        <f t="shared" si="19"/>
        <v>0.51947394044996165</v>
      </c>
      <c r="M71">
        <f t="shared" si="20"/>
        <v>2.0810525883578377</v>
      </c>
      <c r="N71">
        <f t="shared" si="21"/>
        <v>1.9250243797288713</v>
      </c>
    </row>
    <row r="72" spans="1:14" x14ac:dyDescent="0.25">
      <c r="A72" s="4">
        <f>IF('True_Odds_Calculator_2-way'!A73="","",'True_Odds_Calculator_2-way'!A73)</f>
        <v>1.93</v>
      </c>
      <c r="B72" s="4">
        <f>IF('True_Odds_Calculator_2-way'!B73="","",'True_Odds_Calculator_2-way'!B73)</f>
        <v>1.97</v>
      </c>
      <c r="C72" s="4">
        <f t="shared" si="11"/>
        <v>0.5181347150259068</v>
      </c>
      <c r="D72">
        <f t="shared" si="12"/>
        <v>0.50761421319796951</v>
      </c>
      <c r="E72">
        <f t="shared" si="13"/>
        <v>2.5748928223876311E-2</v>
      </c>
      <c r="F72">
        <f t="shared" si="14"/>
        <v>-0.23726361747455349</v>
      </c>
      <c r="G72">
        <v>0</v>
      </c>
      <c r="H72">
        <f t="shared" si="15"/>
        <v>0.26301254569842986</v>
      </c>
      <c r="I72">
        <f t="shared" si="16"/>
        <v>-1.0528649266733445</v>
      </c>
      <c r="J72">
        <f t="shared" si="17"/>
        <v>1.0528649266733445</v>
      </c>
      <c r="K72">
        <f t="shared" si="18"/>
        <v>0.50526374119939821</v>
      </c>
      <c r="L72">
        <f t="shared" si="19"/>
        <v>0.49473625880060179</v>
      </c>
      <c r="M72">
        <f t="shared" si="20"/>
        <v>1.9791643818062103</v>
      </c>
      <c r="N72">
        <f t="shared" si="21"/>
        <v>2.021278978873144</v>
      </c>
    </row>
    <row r="73" spans="1:14" x14ac:dyDescent="0.25">
      <c r="A73" s="4">
        <f>IF('True_Odds_Calculator_2-way'!A74="","",'True_Odds_Calculator_2-way'!A74)</f>
        <v>1.77</v>
      </c>
      <c r="B73" s="4">
        <f>IF('True_Odds_Calculator_2-way'!B74="","",'True_Odds_Calculator_2-way'!B74)</f>
        <v>2.15</v>
      </c>
      <c r="C73" s="4">
        <f t="shared" si="11"/>
        <v>0.56497175141242939</v>
      </c>
      <c r="D73">
        <f t="shared" si="12"/>
        <v>0.46511627906976744</v>
      </c>
      <c r="E73">
        <f t="shared" si="13"/>
        <v>3.0088030482196881E-2</v>
      </c>
      <c r="F73">
        <f t="shared" si="14"/>
        <v>-0.23268952831428191</v>
      </c>
      <c r="G73">
        <v>0</v>
      </c>
      <c r="H73">
        <f t="shared" si="15"/>
        <v>0.26277755879647879</v>
      </c>
      <c r="I73">
        <f t="shared" si="16"/>
        <v>-1.0626878549845031</v>
      </c>
      <c r="J73">
        <f t="shared" si="17"/>
        <v>1.0626878549845031</v>
      </c>
      <c r="K73">
        <f t="shared" si="18"/>
        <v>0.54997343266111198</v>
      </c>
      <c r="L73">
        <f t="shared" si="19"/>
        <v>0.45002656733888785</v>
      </c>
      <c r="M73">
        <f t="shared" si="20"/>
        <v>1.8182696483380676</v>
      </c>
      <c r="N73">
        <f t="shared" si="21"/>
        <v>2.2220910332321786</v>
      </c>
    </row>
    <row r="74" spans="1:14" x14ac:dyDescent="0.25">
      <c r="A74" s="4">
        <f>IF('True_Odds_Calculator_2-way'!A75="","",'True_Odds_Calculator_2-way'!A75)</f>
        <v>1.89</v>
      </c>
      <c r="B74" s="4">
        <f>IF('True_Odds_Calculator_2-way'!B75="","",'True_Odds_Calculator_2-way'!B75)</f>
        <v>1.94</v>
      </c>
      <c r="C74" s="4">
        <f t="shared" si="11"/>
        <v>0.52910052910052918</v>
      </c>
      <c r="D74">
        <f t="shared" si="12"/>
        <v>0.51546391752577325</v>
      </c>
      <c r="E74">
        <f t="shared" si="13"/>
        <v>4.4564446626302434E-2</v>
      </c>
      <c r="F74">
        <f t="shared" si="14"/>
        <v>-0.22816778486881573</v>
      </c>
      <c r="G74">
        <v>0</v>
      </c>
      <c r="H74">
        <f t="shared" si="15"/>
        <v>0.27273223149511816</v>
      </c>
      <c r="I74">
        <f t="shared" si="16"/>
        <v>-1.093304334427839</v>
      </c>
      <c r="J74">
        <f t="shared" si="17"/>
        <v>1.093304334427839</v>
      </c>
      <c r="K74">
        <f t="shared" si="18"/>
        <v>0.50683187635340188</v>
      </c>
      <c r="L74">
        <f t="shared" si="19"/>
        <v>0.49316812364659818</v>
      </c>
      <c r="M74">
        <f t="shared" si="20"/>
        <v>1.9730408576407765</v>
      </c>
      <c r="N74">
        <f t="shared" si="21"/>
        <v>2.0277060743621682</v>
      </c>
    </row>
    <row r="75" spans="1:14" x14ac:dyDescent="0.25">
      <c r="A75" s="4">
        <f>IF('True_Odds_Calculator_2-way'!A76="","",'True_Odds_Calculator_2-way'!A76)</f>
        <v>2.78</v>
      </c>
      <c r="B75" s="4">
        <f>IF('True_Odds_Calculator_2-way'!B76="","",'True_Odds_Calculator_2-way'!B76)</f>
        <v>1.45</v>
      </c>
      <c r="C75" s="4">
        <f t="shared" si="11"/>
        <v>0.35971223021582738</v>
      </c>
      <c r="D75">
        <f t="shared" si="12"/>
        <v>0.68965517241379315</v>
      </c>
      <c r="E75">
        <f t="shared" si="13"/>
        <v>4.9367402629620472E-2</v>
      </c>
      <c r="F75">
        <f t="shared" si="14"/>
        <v>-0.19870999751922602</v>
      </c>
      <c r="G75">
        <v>0</v>
      </c>
      <c r="H75">
        <f t="shared" si="15"/>
        <v>0.24807740014884649</v>
      </c>
      <c r="I75">
        <f t="shared" si="16"/>
        <v>-1.1173358719233182</v>
      </c>
      <c r="J75">
        <f t="shared" si="17"/>
        <v>1.1173358719233182</v>
      </c>
      <c r="K75">
        <f t="shared" si="18"/>
        <v>0.33457596497035935</v>
      </c>
      <c r="L75">
        <f t="shared" si="19"/>
        <v>0.66542403502964076</v>
      </c>
      <c r="M75">
        <f t="shared" si="20"/>
        <v>2.9888578520235058</v>
      </c>
      <c r="N75">
        <f t="shared" si="21"/>
        <v>1.502801142365493</v>
      </c>
    </row>
    <row r="76" spans="1:14" x14ac:dyDescent="0.25">
      <c r="A76" s="4">
        <f>IF('True_Odds_Calculator_2-way'!A77="","",'True_Odds_Calculator_2-way'!A77)</f>
        <v>2.34</v>
      </c>
      <c r="B76" s="4">
        <f>IF('True_Odds_Calculator_2-way'!B77="","",'True_Odds_Calculator_2-way'!B77)</f>
        <v>1.61</v>
      </c>
      <c r="C76" s="4">
        <f t="shared" si="11"/>
        <v>0.42735042735042739</v>
      </c>
      <c r="D76">
        <f t="shared" si="12"/>
        <v>0.6211180124223602</v>
      </c>
      <c r="E76">
        <f t="shared" si="13"/>
        <v>4.8468439772787697E-2</v>
      </c>
      <c r="F76">
        <f t="shared" si="14"/>
        <v>-0.21696660827095604</v>
      </c>
      <c r="G76">
        <v>0</v>
      </c>
      <c r="H76">
        <f t="shared" si="15"/>
        <v>0.26543504804374368</v>
      </c>
      <c r="I76">
        <f t="shared" si="16"/>
        <v>-1.1060701788398051</v>
      </c>
      <c r="J76">
        <f t="shared" si="17"/>
        <v>1.1060701788398051</v>
      </c>
      <c r="K76">
        <f t="shared" si="18"/>
        <v>0.40287912901870748</v>
      </c>
      <c r="L76">
        <f t="shared" si="19"/>
        <v>0.59712087098129241</v>
      </c>
      <c r="M76">
        <f t="shared" si="20"/>
        <v>2.4821340396453389</v>
      </c>
      <c r="N76">
        <f t="shared" si="21"/>
        <v>1.6747028090922811</v>
      </c>
    </row>
    <row r="77" spans="1:14" x14ac:dyDescent="0.25">
      <c r="A77" s="4">
        <f>IF('True_Odds_Calculator_2-way'!A78="","",'True_Odds_Calculator_2-way'!A78)</f>
        <v>1.98</v>
      </c>
      <c r="B77" s="4">
        <f>IF('True_Odds_Calculator_2-way'!B78="","",'True_Odds_Calculator_2-way'!B78)</f>
        <v>1.85</v>
      </c>
      <c r="C77" s="4">
        <f t="shared" si="11"/>
        <v>0.50505050505050508</v>
      </c>
      <c r="D77">
        <f t="shared" si="12"/>
        <v>0.54054054054054046</v>
      </c>
      <c r="E77">
        <f t="shared" si="13"/>
        <v>4.5591045591045543E-2</v>
      </c>
      <c r="F77">
        <f t="shared" si="14"/>
        <v>-0.22740922740922742</v>
      </c>
      <c r="G77">
        <v>0</v>
      </c>
      <c r="H77">
        <f t="shared" si="15"/>
        <v>0.27300027300027296</v>
      </c>
      <c r="I77">
        <f t="shared" si="16"/>
        <v>-1.0956642697819576</v>
      </c>
      <c r="J77">
        <f t="shared" si="17"/>
        <v>1.0956642697819576</v>
      </c>
      <c r="K77">
        <f t="shared" si="18"/>
        <v>0.48221797483362183</v>
      </c>
      <c r="L77">
        <f t="shared" si="19"/>
        <v>0.51778202516637828</v>
      </c>
      <c r="M77">
        <f t="shared" si="20"/>
        <v>2.0737509843863182</v>
      </c>
      <c r="N77">
        <f t="shared" si="21"/>
        <v>1.9313146293146641</v>
      </c>
    </row>
    <row r="78" spans="1:14" x14ac:dyDescent="0.25">
      <c r="A78" s="4">
        <f>IF('True_Odds_Calculator_2-way'!A79="","",'True_Odds_Calculator_2-way'!A79)</f>
        <v>2.3199999999999998</v>
      </c>
      <c r="B78" s="4">
        <f>IF('True_Odds_Calculator_2-way'!B79="","",'True_Odds_Calculator_2-way'!B79)</f>
        <v>1.62</v>
      </c>
      <c r="C78" s="4">
        <f t="shared" si="11"/>
        <v>0.43103448275862072</v>
      </c>
      <c r="D78">
        <f t="shared" si="12"/>
        <v>0.61728395061728392</v>
      </c>
      <c r="E78">
        <f t="shared" si="13"/>
        <v>4.8318433375904579E-2</v>
      </c>
      <c r="F78">
        <f t="shared" si="14"/>
        <v>-0.21775223499361429</v>
      </c>
      <c r="G78">
        <v>0</v>
      </c>
      <c r="H78">
        <f t="shared" si="15"/>
        <v>0.26607066836951893</v>
      </c>
      <c r="I78">
        <f t="shared" si="16"/>
        <v>-1.1053942207134546</v>
      </c>
      <c r="J78">
        <f t="shared" si="17"/>
        <v>1.1053942207134546</v>
      </c>
      <c r="K78">
        <f t="shared" si="18"/>
        <v>0.40664947175984478</v>
      </c>
      <c r="L78">
        <f t="shared" si="19"/>
        <v>0.59335052824015522</v>
      </c>
      <c r="M78">
        <f t="shared" si="20"/>
        <v>2.45912037134176</v>
      </c>
      <c r="N78">
        <f t="shared" si="21"/>
        <v>1.6853444168423422</v>
      </c>
    </row>
    <row r="79" spans="1:14" x14ac:dyDescent="0.25">
      <c r="A79" s="4">
        <f>IF('True_Odds_Calculator_2-way'!A80="","",'True_Odds_Calculator_2-way'!A80)</f>
        <v>2.15</v>
      </c>
      <c r="B79" s="4">
        <f>IF('True_Odds_Calculator_2-way'!B80="","",'True_Odds_Calculator_2-way'!B80)</f>
        <v>1.71</v>
      </c>
      <c r="C79" s="4">
        <f t="shared" si="11"/>
        <v>0.46511627906976744</v>
      </c>
      <c r="D79">
        <f t="shared" si="12"/>
        <v>0.58479532163742687</v>
      </c>
      <c r="E79">
        <f t="shared" si="13"/>
        <v>4.9911600707194248E-2</v>
      </c>
      <c r="F79">
        <f t="shared" si="14"/>
        <v>-0.22208622331021366</v>
      </c>
      <c r="G79">
        <v>0</v>
      </c>
      <c r="H79">
        <f t="shared" si="15"/>
        <v>0.27199782401740785</v>
      </c>
      <c r="I79">
        <f t="shared" si="16"/>
        <v>-1.1066796025971803</v>
      </c>
      <c r="J79">
        <f t="shared" si="17"/>
        <v>1.1066796025971803</v>
      </c>
      <c r="K79">
        <f t="shared" si="18"/>
        <v>0.44000885345590496</v>
      </c>
      <c r="L79">
        <f t="shared" si="19"/>
        <v>0.55999114654409532</v>
      </c>
      <c r="M79">
        <f t="shared" si="20"/>
        <v>2.2726815429867573</v>
      </c>
      <c r="N79">
        <f t="shared" si="21"/>
        <v>1.7857425178439978</v>
      </c>
    </row>
    <row r="80" spans="1:14" x14ac:dyDescent="0.25">
      <c r="A80" s="4">
        <f>IF('True_Odds_Calculator_2-way'!A81="","",'True_Odds_Calculator_2-way'!A81)</f>
        <v>2.72</v>
      </c>
      <c r="B80" s="4">
        <f>IF('True_Odds_Calculator_2-way'!B81="","",'True_Odds_Calculator_2-way'!B81)</f>
        <v>1.47</v>
      </c>
      <c r="C80" s="4">
        <f t="shared" si="11"/>
        <v>0.36764705882352938</v>
      </c>
      <c r="D80">
        <f t="shared" si="12"/>
        <v>0.68027210884353739</v>
      </c>
      <c r="E80">
        <f t="shared" si="13"/>
        <v>4.791916766706672E-2</v>
      </c>
      <c r="F80">
        <f t="shared" si="14"/>
        <v>-0.20218087234893967</v>
      </c>
      <c r="G80">
        <v>0</v>
      </c>
      <c r="H80">
        <f t="shared" si="15"/>
        <v>0.25010004001600639</v>
      </c>
      <c r="I80">
        <f t="shared" si="16"/>
        <v>-1.1122101332503225</v>
      </c>
      <c r="J80">
        <f t="shared" si="17"/>
        <v>1.1122101332503225</v>
      </c>
      <c r="K80">
        <f t="shared" si="18"/>
        <v>0.34328853737564874</v>
      </c>
      <c r="L80">
        <f t="shared" si="19"/>
        <v>0.65671146262435132</v>
      </c>
      <c r="M80">
        <f t="shared" si="20"/>
        <v>2.913001429190555</v>
      </c>
      <c r="N80">
        <f t="shared" si="21"/>
        <v>1.5227387626276516</v>
      </c>
    </row>
    <row r="81" spans="1:14" x14ac:dyDescent="0.25">
      <c r="A81" s="4">
        <f>IF('True_Odds_Calculator_2-way'!A82="","",'True_Odds_Calculator_2-way'!A82)</f>
        <v>2.61</v>
      </c>
      <c r="B81" s="4">
        <f>IF('True_Odds_Calculator_2-way'!B82="","",'True_Odds_Calculator_2-way'!B82)</f>
        <v>1.51</v>
      </c>
      <c r="C81" s="4">
        <f t="shared" si="11"/>
        <v>0.38314176245210729</v>
      </c>
      <c r="D81">
        <f t="shared" si="12"/>
        <v>0.66225165562913912</v>
      </c>
      <c r="E81">
        <f t="shared" si="13"/>
        <v>4.5393418081246306E-2</v>
      </c>
      <c r="F81">
        <f t="shared" si="14"/>
        <v>-0.20834284844332807</v>
      </c>
      <c r="G81">
        <v>0</v>
      </c>
      <c r="H81">
        <f t="shared" si="15"/>
        <v>0.25373626652457437</v>
      </c>
      <c r="I81">
        <f t="shared" si="16"/>
        <v>-1.1035753058718367</v>
      </c>
      <c r="J81">
        <f t="shared" si="17"/>
        <v>1.1035753058718367</v>
      </c>
      <c r="K81">
        <f t="shared" si="18"/>
        <v>0.36013243968305936</v>
      </c>
      <c r="L81">
        <f t="shared" si="19"/>
        <v>0.63986756031694081</v>
      </c>
      <c r="M81">
        <f t="shared" si="20"/>
        <v>2.7767562424536565</v>
      </c>
      <c r="N81">
        <f t="shared" si="21"/>
        <v>1.5628234059946366</v>
      </c>
    </row>
    <row r="82" spans="1:14" x14ac:dyDescent="0.25">
      <c r="A82" s="4">
        <f>IF('True_Odds_Calculator_2-way'!A83="","",'True_Odds_Calculator_2-way'!A83)</f>
        <v>2.0499999999999998</v>
      </c>
      <c r="B82" s="4">
        <f>IF('True_Odds_Calculator_2-way'!B83="","",'True_Odds_Calculator_2-way'!B83)</f>
        <v>1.79</v>
      </c>
      <c r="C82" s="4">
        <f t="shared" si="11"/>
        <v>0.48780487804878053</v>
      </c>
      <c r="D82">
        <f t="shared" si="12"/>
        <v>0.55865921787709494</v>
      </c>
      <c r="E82">
        <f t="shared" si="13"/>
        <v>4.6464095925875526E-2</v>
      </c>
      <c r="F82">
        <f t="shared" si="14"/>
        <v>-0.22605259572148784</v>
      </c>
      <c r="G82">
        <v>0</v>
      </c>
      <c r="H82">
        <f t="shared" si="15"/>
        <v>0.27251669164736342</v>
      </c>
      <c r="I82">
        <f t="shared" si="16"/>
        <v>-1.0979733645872189</v>
      </c>
      <c r="J82">
        <f t="shared" si="17"/>
        <v>1.0979733645872189</v>
      </c>
      <c r="K82">
        <f t="shared" si="18"/>
        <v>0.46449579201960772</v>
      </c>
      <c r="L82">
        <f t="shared" si="19"/>
        <v>0.53550420798039233</v>
      </c>
      <c r="M82">
        <f t="shared" si="20"/>
        <v>2.1528720328165796</v>
      </c>
      <c r="N82">
        <f t="shared" si="21"/>
        <v>1.8673989580239028</v>
      </c>
    </row>
    <row r="83" spans="1:14" x14ac:dyDescent="0.25">
      <c r="A83" s="4">
        <f>IF('True_Odds_Calculator_2-way'!A84="","",'True_Odds_Calculator_2-way'!A84)</f>
        <v>2.56</v>
      </c>
      <c r="B83" s="4">
        <f>IF('True_Odds_Calculator_2-way'!B84="","",'True_Odds_Calculator_2-way'!B84)</f>
        <v>1.5</v>
      </c>
      <c r="C83" s="4">
        <f t="shared" si="11"/>
        <v>0.390625</v>
      </c>
      <c r="D83">
        <f t="shared" si="12"/>
        <v>0.66666666666666663</v>
      </c>
      <c r="E83">
        <f t="shared" si="13"/>
        <v>5.7291666666666519E-2</v>
      </c>
      <c r="F83">
        <f t="shared" si="14"/>
        <v>-0.20312500000000011</v>
      </c>
      <c r="G83">
        <v>0</v>
      </c>
      <c r="H83">
        <f t="shared" si="15"/>
        <v>0.26041666666666663</v>
      </c>
      <c r="I83">
        <f t="shared" si="16"/>
        <v>-1.1322770341445954</v>
      </c>
      <c r="J83">
        <f t="shared" si="17"/>
        <v>1.1322770341445954</v>
      </c>
      <c r="K83">
        <f t="shared" si="18"/>
        <v>0.36148687418187242</v>
      </c>
      <c r="L83">
        <f t="shared" si="19"/>
        <v>0.63851312581812769</v>
      </c>
      <c r="M83">
        <f t="shared" si="20"/>
        <v>2.7663521732655689</v>
      </c>
      <c r="N83">
        <f t="shared" si="21"/>
        <v>1.5661385170722977</v>
      </c>
    </row>
    <row r="84" spans="1:14" x14ac:dyDescent="0.25">
      <c r="A84" s="4">
        <f>IF('True_Odds_Calculator_2-way'!A85="","",'True_Odds_Calculator_2-way'!A85)</f>
        <v>2.48</v>
      </c>
      <c r="B84" s="4">
        <f>IF('True_Odds_Calculator_2-way'!B85="","",'True_Odds_Calculator_2-way'!B85)</f>
        <v>1.53</v>
      </c>
      <c r="C84" s="4">
        <f t="shared" si="11"/>
        <v>0.40322580645161293</v>
      </c>
      <c r="D84">
        <f t="shared" si="12"/>
        <v>0.65359477124183007</v>
      </c>
      <c r="E84">
        <f t="shared" si="13"/>
        <v>5.6820577693442953E-2</v>
      </c>
      <c r="F84">
        <f t="shared" si="14"/>
        <v>-0.20672570103310139</v>
      </c>
      <c r="G84">
        <v>0</v>
      </c>
      <c r="H84">
        <f t="shared" si="15"/>
        <v>0.2635462787265444</v>
      </c>
      <c r="I84">
        <f t="shared" si="16"/>
        <v>-1.1290968804428625</v>
      </c>
      <c r="J84">
        <f t="shared" si="17"/>
        <v>1.1290968804428625</v>
      </c>
      <c r="K84">
        <f t="shared" si="18"/>
        <v>0.37438272949408541</v>
      </c>
      <c r="L84">
        <f t="shared" si="19"/>
        <v>0.62561727050591454</v>
      </c>
      <c r="M84">
        <f t="shared" si="20"/>
        <v>2.671063383055436</v>
      </c>
      <c r="N84">
        <f t="shared" si="21"/>
        <v>1.598421346634717</v>
      </c>
    </row>
    <row r="85" spans="1:14" x14ac:dyDescent="0.25">
      <c r="A85" s="4">
        <f>IF('True_Odds_Calculator_2-way'!A86="","",'True_Odds_Calculator_2-way'!A86)</f>
        <v>1.78</v>
      </c>
      <c r="B85" s="4">
        <f>IF('True_Odds_Calculator_2-way'!B86="","",'True_Odds_Calculator_2-way'!B86)</f>
        <v>2.14</v>
      </c>
      <c r="C85" s="4">
        <f t="shared" si="11"/>
        <v>0.5617977528089888</v>
      </c>
      <c r="D85">
        <f t="shared" si="12"/>
        <v>0.46728971962616822</v>
      </c>
      <c r="E85">
        <f t="shared" si="13"/>
        <v>2.908747243515708E-2</v>
      </c>
      <c r="F85">
        <f t="shared" si="14"/>
        <v>-0.23343484196156661</v>
      </c>
      <c r="G85">
        <v>0</v>
      </c>
      <c r="H85">
        <f t="shared" si="15"/>
        <v>0.26252231439672374</v>
      </c>
      <c r="I85">
        <f t="shared" si="16"/>
        <v>-1.0604746049596299</v>
      </c>
      <c r="J85">
        <f t="shared" si="17"/>
        <v>1.0604746049596299</v>
      </c>
      <c r="K85">
        <f t="shared" si="18"/>
        <v>0.54729439241638145</v>
      </c>
      <c r="L85">
        <f t="shared" si="19"/>
        <v>0.45270560758361844</v>
      </c>
      <c r="M85">
        <f t="shared" si="20"/>
        <v>1.8271701918685113</v>
      </c>
      <c r="N85">
        <f t="shared" si="21"/>
        <v>2.2089410496539781</v>
      </c>
    </row>
    <row r="86" spans="1:14" x14ac:dyDescent="0.25">
      <c r="A86" s="4">
        <f>IF('True_Odds_Calculator_2-way'!A87="","",'True_Odds_Calculator_2-way'!A87)</f>
        <v>1.9</v>
      </c>
      <c r="B86" s="4">
        <f>IF('True_Odds_Calculator_2-way'!B87="","",'True_Odds_Calculator_2-way'!B87)</f>
        <v>2.0099999999999998</v>
      </c>
      <c r="C86" s="4">
        <f t="shared" si="11"/>
        <v>0.52631578947368418</v>
      </c>
      <c r="D86">
        <f t="shared" si="12"/>
        <v>0.49751243781094534</v>
      </c>
      <c r="E86">
        <f t="shared" si="13"/>
        <v>2.3828227284629522E-2</v>
      </c>
      <c r="F86">
        <f t="shared" si="14"/>
        <v>-0.23802042419481539</v>
      </c>
      <c r="G86">
        <v>0</v>
      </c>
      <c r="H86">
        <f t="shared" si="15"/>
        <v>0.26184865147944492</v>
      </c>
      <c r="I86">
        <f t="shared" si="16"/>
        <v>-1.0488612925459211</v>
      </c>
      <c r="J86">
        <f t="shared" si="17"/>
        <v>1.0488612925459211</v>
      </c>
      <c r="K86">
        <f t="shared" si="18"/>
        <v>0.51440986432507074</v>
      </c>
      <c r="L86">
        <f t="shared" si="19"/>
        <v>0.48559013567492909</v>
      </c>
      <c r="M86">
        <f t="shared" si="20"/>
        <v>1.9439751632913294</v>
      </c>
      <c r="N86">
        <f t="shared" si="21"/>
        <v>2.0593499054713802</v>
      </c>
    </row>
    <row r="87" spans="1:14" x14ac:dyDescent="0.25">
      <c r="A87" s="4">
        <f>IF('True_Odds_Calculator_2-way'!A88="","",'True_Odds_Calculator_2-way'!A88)</f>
        <v>1.93</v>
      </c>
      <c r="B87" s="4">
        <f>IF('True_Odds_Calculator_2-way'!B88="","",'True_Odds_Calculator_2-way'!B88)</f>
        <v>1.97</v>
      </c>
      <c r="C87" s="4">
        <f t="shared" si="11"/>
        <v>0.5181347150259068</v>
      </c>
      <c r="D87">
        <f t="shared" si="12"/>
        <v>0.50761421319796951</v>
      </c>
      <c r="E87">
        <f t="shared" si="13"/>
        <v>2.5748928223876311E-2</v>
      </c>
      <c r="F87">
        <f t="shared" si="14"/>
        <v>-0.23726361747455349</v>
      </c>
      <c r="G87">
        <v>0</v>
      </c>
      <c r="H87">
        <f t="shared" si="15"/>
        <v>0.26301254569842986</v>
      </c>
      <c r="I87">
        <f t="shared" si="16"/>
        <v>-1.0528649266733445</v>
      </c>
      <c r="J87">
        <f t="shared" si="17"/>
        <v>1.0528649266733445</v>
      </c>
      <c r="K87">
        <f t="shared" si="18"/>
        <v>0.50526374119939821</v>
      </c>
      <c r="L87">
        <f t="shared" si="19"/>
        <v>0.49473625880060179</v>
      </c>
      <c r="M87">
        <f t="shared" si="20"/>
        <v>1.9791643818062103</v>
      </c>
      <c r="N87">
        <f t="shared" si="21"/>
        <v>2.021278978873144</v>
      </c>
    </row>
    <row r="88" spans="1:14" x14ac:dyDescent="0.25">
      <c r="A88" s="4">
        <f>IF('True_Odds_Calculator_2-way'!A89="","",'True_Odds_Calculator_2-way'!A89)</f>
        <v>2.25</v>
      </c>
      <c r="B88" s="4">
        <f>IF('True_Odds_Calculator_2-way'!B89="","",'True_Odds_Calculator_2-way'!B89)</f>
        <v>1.69</v>
      </c>
      <c r="C88" s="4">
        <f t="shared" si="11"/>
        <v>0.44444444444444442</v>
      </c>
      <c r="D88">
        <f t="shared" si="12"/>
        <v>0.59171597633136097</v>
      </c>
      <c r="E88">
        <f t="shared" si="13"/>
        <v>3.6160420775805502E-2</v>
      </c>
      <c r="F88">
        <f t="shared" si="14"/>
        <v>-0.22682445759368819</v>
      </c>
      <c r="G88">
        <v>0</v>
      </c>
      <c r="H88">
        <f t="shared" si="15"/>
        <v>0.26298487836949375</v>
      </c>
      <c r="I88">
        <f t="shared" si="16"/>
        <v>-1.0767638041163314</v>
      </c>
      <c r="J88">
        <f t="shared" si="17"/>
        <v>1.0767638041163314</v>
      </c>
      <c r="K88">
        <f t="shared" si="18"/>
        <v>0.42626568044702751</v>
      </c>
      <c r="L88">
        <f t="shared" si="19"/>
        <v>0.57373431955297227</v>
      </c>
      <c r="M88">
        <f t="shared" si="20"/>
        <v>2.3459547551454145</v>
      </c>
      <c r="N88">
        <f t="shared" si="21"/>
        <v>1.7429670248402687</v>
      </c>
    </row>
    <row r="89" spans="1:14" x14ac:dyDescent="0.25">
      <c r="A89" s="4">
        <f>IF('True_Odds_Calculator_2-way'!A90="","",'True_Odds_Calculator_2-way'!A90)</f>
        <v>2.19</v>
      </c>
      <c r="B89" s="4">
        <f>IF('True_Odds_Calculator_2-way'!B90="","",'True_Odds_Calculator_2-way'!B90)</f>
        <v>1.74</v>
      </c>
      <c r="C89" s="4">
        <f t="shared" si="11"/>
        <v>0.45662100456621008</v>
      </c>
      <c r="D89">
        <f t="shared" si="12"/>
        <v>0.57471264367816088</v>
      </c>
      <c r="E89">
        <f t="shared" si="13"/>
        <v>3.1333648244370904E-2</v>
      </c>
      <c r="F89">
        <f t="shared" si="14"/>
        <v>-0.23109221644885325</v>
      </c>
      <c r="G89">
        <v>0</v>
      </c>
      <c r="H89">
        <f t="shared" si="15"/>
        <v>0.26242586469322415</v>
      </c>
      <c r="I89">
        <f t="shared" si="16"/>
        <v>-1.0656403571953759</v>
      </c>
      <c r="J89">
        <f t="shared" si="17"/>
        <v>1.0656403571953759</v>
      </c>
      <c r="K89">
        <f t="shared" si="18"/>
        <v>0.4408953301027736</v>
      </c>
      <c r="L89">
        <f t="shared" si="19"/>
        <v>0.5591046698972264</v>
      </c>
      <c r="M89">
        <f t="shared" si="20"/>
        <v>2.2681120250624973</v>
      </c>
      <c r="N89">
        <f t="shared" si="21"/>
        <v>1.7885738643245783</v>
      </c>
    </row>
    <row r="90" spans="1:14" x14ac:dyDescent="0.25">
      <c r="A90" s="4">
        <f>IF('True_Odds_Calculator_2-way'!A91="","",'True_Odds_Calculator_2-way'!A91)</f>
        <v>2.15</v>
      </c>
      <c r="B90" s="4">
        <f>IF('True_Odds_Calculator_2-way'!B91="","",'True_Odds_Calculator_2-way'!B91)</f>
        <v>1.76</v>
      </c>
      <c r="C90" s="4">
        <f t="shared" si="11"/>
        <v>0.46511627906976744</v>
      </c>
      <c r="D90">
        <f t="shared" si="12"/>
        <v>0.56818181818181823</v>
      </c>
      <c r="E90">
        <f t="shared" si="13"/>
        <v>3.3298097251585723E-2</v>
      </c>
      <c r="F90">
        <f t="shared" si="14"/>
        <v>-0.23097251585623668</v>
      </c>
      <c r="G90">
        <v>0</v>
      </c>
      <c r="H90">
        <f t="shared" si="15"/>
        <v>0.26427061310782241</v>
      </c>
      <c r="I90">
        <f t="shared" si="16"/>
        <v>-1.0696563746013956</v>
      </c>
      <c r="J90">
        <f t="shared" si="17"/>
        <v>1.0696563746013956</v>
      </c>
      <c r="K90">
        <f t="shared" si="18"/>
        <v>0.44840941385030625</v>
      </c>
      <c r="L90">
        <f t="shared" si="19"/>
        <v>0.5515905861496937</v>
      </c>
      <c r="M90">
        <f t="shared" si="20"/>
        <v>2.2301048307916052</v>
      </c>
      <c r="N90">
        <f t="shared" si="21"/>
        <v>1.8129388446970602</v>
      </c>
    </row>
    <row r="91" spans="1:14" x14ac:dyDescent="0.25">
      <c r="A91" s="4">
        <f>IF('True_Odds_Calculator_2-way'!A92="","",'True_Odds_Calculator_2-way'!A92)</f>
        <v>2.1</v>
      </c>
      <c r="B91" s="4">
        <f>IF('True_Odds_Calculator_2-way'!B92="","",'True_Odds_Calculator_2-way'!B92)</f>
        <v>1.79</v>
      </c>
      <c r="C91" s="4">
        <f t="shared" si="11"/>
        <v>0.47619047619047616</v>
      </c>
      <c r="D91">
        <f t="shared" si="12"/>
        <v>0.55865921787709494</v>
      </c>
      <c r="E91">
        <f t="shared" si="13"/>
        <v>3.4849694067571102E-2</v>
      </c>
      <c r="F91">
        <f t="shared" si="14"/>
        <v>-0.2311785049215217</v>
      </c>
      <c r="G91">
        <v>0</v>
      </c>
      <c r="H91">
        <f t="shared" si="15"/>
        <v>0.2660281989890928</v>
      </c>
      <c r="I91">
        <f t="shared" si="16"/>
        <v>-1.072729223145815</v>
      </c>
      <c r="J91">
        <f t="shared" si="17"/>
        <v>1.072729223145815</v>
      </c>
      <c r="K91">
        <f t="shared" si="18"/>
        <v>0.4587151448829464</v>
      </c>
      <c r="L91">
        <f t="shared" si="19"/>
        <v>0.5412848551170536</v>
      </c>
      <c r="M91">
        <f t="shared" si="20"/>
        <v>2.1800021454603971</v>
      </c>
      <c r="N91">
        <f t="shared" si="21"/>
        <v>1.8474560862851939</v>
      </c>
    </row>
    <row r="92" spans="1:14" x14ac:dyDescent="0.25">
      <c r="A92" s="4">
        <f>IF('True_Odds_Calculator_2-way'!A93="","",'True_Odds_Calculator_2-way'!A93)</f>
        <v>2.13</v>
      </c>
      <c r="B92" s="4">
        <f>IF('True_Odds_Calculator_2-way'!B93="","",'True_Odds_Calculator_2-way'!B93)</f>
        <v>1.77</v>
      </c>
      <c r="C92" s="4">
        <f t="shared" si="11"/>
        <v>0.46948356807511737</v>
      </c>
      <c r="D92">
        <f t="shared" si="12"/>
        <v>0.56497175141242939</v>
      </c>
      <c r="E92">
        <f t="shared" si="13"/>
        <v>3.4455319487546765E-2</v>
      </c>
      <c r="F92">
        <f t="shared" si="14"/>
        <v>-0.23078963422720888</v>
      </c>
      <c r="G92">
        <v>0</v>
      </c>
      <c r="H92">
        <f t="shared" si="15"/>
        <v>0.26524495371475559</v>
      </c>
      <c r="I92">
        <f t="shared" si="16"/>
        <v>-1.0720509244860594</v>
      </c>
      <c r="J92">
        <f t="shared" si="17"/>
        <v>1.0720509244860594</v>
      </c>
      <c r="K92">
        <f t="shared" si="18"/>
        <v>0.45219863720922326</v>
      </c>
      <c r="L92">
        <f t="shared" si="19"/>
        <v>0.54780136279077696</v>
      </c>
      <c r="M92">
        <f t="shared" si="20"/>
        <v>2.2114175446692466</v>
      </c>
      <c r="N92">
        <f t="shared" si="21"/>
        <v>1.8254792118542653</v>
      </c>
    </row>
    <row r="93" spans="1:14" x14ac:dyDescent="0.25">
      <c r="A93" s="4">
        <f>IF('True_Odds_Calculator_2-way'!A94="","",'True_Odds_Calculator_2-way'!A94)</f>
        <v>2.25</v>
      </c>
      <c r="B93" s="4">
        <f>IF('True_Odds_Calculator_2-way'!B94="","",'True_Odds_Calculator_2-way'!B94)</f>
        <v>1.69</v>
      </c>
      <c r="C93" s="4">
        <f t="shared" si="11"/>
        <v>0.44444444444444442</v>
      </c>
      <c r="D93">
        <f t="shared" si="12"/>
        <v>0.59171597633136097</v>
      </c>
      <c r="E93">
        <f t="shared" si="13"/>
        <v>3.6160420775805502E-2</v>
      </c>
      <c r="F93">
        <f t="shared" si="14"/>
        <v>-0.22682445759368819</v>
      </c>
      <c r="G93">
        <v>0</v>
      </c>
      <c r="H93">
        <f t="shared" si="15"/>
        <v>0.26298487836949375</v>
      </c>
      <c r="I93">
        <f t="shared" si="16"/>
        <v>-1.0767638041163314</v>
      </c>
      <c r="J93">
        <f t="shared" si="17"/>
        <v>1.0767638041163314</v>
      </c>
      <c r="K93">
        <f t="shared" si="18"/>
        <v>0.42626568044702751</v>
      </c>
      <c r="L93">
        <f t="shared" si="19"/>
        <v>0.57373431955297227</v>
      </c>
      <c r="M93">
        <f t="shared" si="20"/>
        <v>2.3459547551454145</v>
      </c>
      <c r="N93">
        <f t="shared" si="21"/>
        <v>1.7429670248402687</v>
      </c>
    </row>
    <row r="94" spans="1:14" x14ac:dyDescent="0.25">
      <c r="A94" s="4">
        <f>IF('True_Odds_Calculator_2-way'!A95="","",'True_Odds_Calculator_2-way'!A95)</f>
        <v>2.16</v>
      </c>
      <c r="B94" s="4">
        <f>IF('True_Odds_Calculator_2-way'!B95="","",'True_Odds_Calculator_2-way'!B95)</f>
        <v>1.75</v>
      </c>
      <c r="C94" s="4">
        <f t="shared" si="11"/>
        <v>0.46296296296296291</v>
      </c>
      <c r="D94">
        <f t="shared" si="12"/>
        <v>0.5714285714285714</v>
      </c>
      <c r="E94">
        <f t="shared" si="13"/>
        <v>3.4391534391534417E-2</v>
      </c>
      <c r="F94">
        <f t="shared" si="14"/>
        <v>-0.23015873015873001</v>
      </c>
      <c r="G94">
        <v>0</v>
      </c>
      <c r="H94">
        <f t="shared" si="15"/>
        <v>0.26455026455026448</v>
      </c>
      <c r="I94">
        <f t="shared" si="16"/>
        <v>-1.0721125348377951</v>
      </c>
      <c r="J94">
        <f t="shared" si="17"/>
        <v>1.0721125348377951</v>
      </c>
      <c r="K94">
        <f t="shared" si="18"/>
        <v>0.44570220807044264</v>
      </c>
      <c r="L94">
        <f t="shared" si="19"/>
        <v>0.55429779192955719</v>
      </c>
      <c r="M94">
        <f t="shared" si="20"/>
        <v>2.2436505404118421</v>
      </c>
      <c r="N94">
        <f t="shared" si="21"/>
        <v>1.8040844011283466</v>
      </c>
    </row>
    <row r="95" spans="1:14" x14ac:dyDescent="0.25">
      <c r="A95" s="4">
        <f>IF('True_Odds_Calculator_2-way'!A96="","",'True_Odds_Calculator_2-way'!A96)</f>
        <v>1.82</v>
      </c>
      <c r="B95" s="4">
        <f>IF('True_Odds_Calculator_2-way'!B96="","",'True_Odds_Calculator_2-way'!B96)</f>
        <v>2.0699999999999998</v>
      </c>
      <c r="C95" s="4">
        <f t="shared" si="11"/>
        <v>0.54945054945054939</v>
      </c>
      <c r="D95">
        <f t="shared" si="12"/>
        <v>0.48309178743961356</v>
      </c>
      <c r="E95">
        <f t="shared" si="13"/>
        <v>3.2542336890162948E-2</v>
      </c>
      <c r="F95">
        <f t="shared" si="14"/>
        <v>-0.23289271115358079</v>
      </c>
      <c r="G95">
        <v>0</v>
      </c>
      <c r="H95">
        <f t="shared" si="15"/>
        <v>0.26543504804374368</v>
      </c>
      <c r="I95">
        <f t="shared" si="16"/>
        <v>-1.0675818579755179</v>
      </c>
      <c r="J95">
        <f t="shared" si="17"/>
        <v>1.0675818579755179</v>
      </c>
      <c r="K95">
        <f t="shared" si="18"/>
        <v>0.53321471124912212</v>
      </c>
      <c r="L95">
        <f t="shared" si="19"/>
        <v>0.4667852887508781</v>
      </c>
      <c r="M95">
        <f t="shared" si="20"/>
        <v>1.8754171235399244</v>
      </c>
      <c r="N95">
        <f t="shared" si="21"/>
        <v>2.1423125880338039</v>
      </c>
    </row>
    <row r="96" spans="1:14" x14ac:dyDescent="0.25">
      <c r="A96" s="4">
        <f>IF('True_Odds_Calculator_2-way'!A97="","",'True_Odds_Calculator_2-way'!A97)</f>
        <v>1.99</v>
      </c>
      <c r="B96" s="4">
        <f>IF('True_Odds_Calculator_2-way'!B97="","",'True_Odds_Calculator_2-way'!B97)</f>
        <v>1.9</v>
      </c>
      <c r="C96" s="4">
        <f t="shared" si="11"/>
        <v>0.50251256281407031</v>
      </c>
      <c r="D96">
        <f t="shared" si="12"/>
        <v>0.52631578947368418</v>
      </c>
      <c r="E96">
        <f t="shared" si="13"/>
        <v>2.8828352287754377E-2</v>
      </c>
      <c r="F96">
        <f t="shared" si="14"/>
        <v>-0.23565194393017741</v>
      </c>
      <c r="G96">
        <v>0</v>
      </c>
      <c r="H96">
        <f t="shared" si="15"/>
        <v>0.26448029621793173</v>
      </c>
      <c r="I96">
        <f t="shared" si="16"/>
        <v>-1.0594028769395465</v>
      </c>
      <c r="J96">
        <f t="shared" si="17"/>
        <v>1.0594028769395465</v>
      </c>
      <c r="K96">
        <f t="shared" si="18"/>
        <v>0.48808848170151553</v>
      </c>
      <c r="L96">
        <f t="shared" si="19"/>
        <v>0.51191151829848447</v>
      </c>
      <c r="M96">
        <f t="shared" si="20"/>
        <v>2.0488088481701512</v>
      </c>
      <c r="N96">
        <f t="shared" si="21"/>
        <v>1.9534625892455926</v>
      </c>
    </row>
    <row r="97" spans="1:14" x14ac:dyDescent="0.25">
      <c r="A97" s="4">
        <f>IF('True_Odds_Calculator_2-way'!A98="","",'True_Odds_Calculator_2-way'!A98)</f>
        <v>1.78</v>
      </c>
      <c r="B97" s="4">
        <f>IF('True_Odds_Calculator_2-way'!B98="","",'True_Odds_Calculator_2-way'!B98)</f>
        <v>2.12</v>
      </c>
      <c r="C97" s="4">
        <f t="shared" si="11"/>
        <v>0.5617977528089888</v>
      </c>
      <c r="D97">
        <f t="shared" si="12"/>
        <v>0.47169811320754712</v>
      </c>
      <c r="E97">
        <f t="shared" si="13"/>
        <v>3.3495866016535869E-2</v>
      </c>
      <c r="F97">
        <f t="shared" si="14"/>
        <v>-0.23150307398770409</v>
      </c>
      <c r="G97">
        <v>0</v>
      </c>
      <c r="H97">
        <f t="shared" si="15"/>
        <v>0.26499894000423996</v>
      </c>
      <c r="I97">
        <f t="shared" si="16"/>
        <v>-1.0699012312772822</v>
      </c>
      <c r="J97">
        <f t="shared" si="17"/>
        <v>1.0699012312772822</v>
      </c>
      <c r="K97">
        <f t="shared" si="18"/>
        <v>0.54510083634166528</v>
      </c>
      <c r="L97">
        <f t="shared" si="19"/>
        <v>0.45489916365833472</v>
      </c>
      <c r="M97">
        <f t="shared" si="20"/>
        <v>1.83452296039628</v>
      </c>
      <c r="N97">
        <f t="shared" si="21"/>
        <v>2.1982893790305562</v>
      </c>
    </row>
    <row r="98" spans="1:14" x14ac:dyDescent="0.25">
      <c r="A98" s="4">
        <f>IF('True_Odds_Calculator_2-way'!A99="","",'True_Odds_Calculator_2-way'!A99)</f>
        <v>1.95</v>
      </c>
      <c r="B98" s="4">
        <f>IF('True_Odds_Calculator_2-way'!B99="","",'True_Odds_Calculator_2-way'!B99)</f>
        <v>1.93</v>
      </c>
      <c r="C98" s="4">
        <f t="shared" si="11"/>
        <v>0.51282051282051289</v>
      </c>
      <c r="D98">
        <f t="shared" si="12"/>
        <v>0.5181347150259068</v>
      </c>
      <c r="E98">
        <f t="shared" si="13"/>
        <v>3.0955227846419575E-2</v>
      </c>
      <c r="F98">
        <f t="shared" si="14"/>
        <v>-0.23475488242327625</v>
      </c>
      <c r="G98">
        <v>0</v>
      </c>
      <c r="H98">
        <f t="shared" si="15"/>
        <v>0.26571011026969582</v>
      </c>
      <c r="I98">
        <f t="shared" si="16"/>
        <v>-1.0638899909514294</v>
      </c>
      <c r="J98">
        <f t="shared" si="17"/>
        <v>1.0638899909514294</v>
      </c>
      <c r="K98">
        <f t="shared" si="18"/>
        <v>0.49734035027939766</v>
      </c>
      <c r="L98">
        <f t="shared" si="19"/>
        <v>0.50265964972060251</v>
      </c>
      <c r="M98">
        <f t="shared" si="20"/>
        <v>2.0106954914038573</v>
      </c>
      <c r="N98">
        <f t="shared" si="21"/>
        <v>1.9894176915848294</v>
      </c>
    </row>
    <row r="99" spans="1:14" x14ac:dyDescent="0.25">
      <c r="A99" s="4">
        <f>IF('True_Odds_Calculator_2-way'!A100="","",'True_Odds_Calculator_2-way'!A100)</f>
        <v>1.61</v>
      </c>
      <c r="B99" s="4">
        <f>IF('True_Odds_Calculator_2-way'!B100="","",'True_Odds_Calculator_2-way'!B100)</f>
        <v>2.39</v>
      </c>
      <c r="C99" s="4">
        <f t="shared" si="11"/>
        <v>0.6211180124223602</v>
      </c>
      <c r="D99">
        <f t="shared" si="12"/>
        <v>0.41841004184100417</v>
      </c>
      <c r="E99">
        <f t="shared" si="13"/>
        <v>3.9528054263364254E-2</v>
      </c>
      <c r="F99">
        <f t="shared" si="14"/>
        <v>-0.22035395930247681</v>
      </c>
      <c r="G99">
        <v>0</v>
      </c>
      <c r="H99">
        <f t="shared" si="15"/>
        <v>0.25988201356584106</v>
      </c>
      <c r="I99">
        <f t="shared" si="16"/>
        <v>-1.0859946414984594</v>
      </c>
      <c r="J99">
        <f t="shared" si="17"/>
        <v>1.0859946414984594</v>
      </c>
      <c r="K99">
        <f t="shared" si="18"/>
        <v>0.60151941470955883</v>
      </c>
      <c r="L99">
        <f t="shared" si="19"/>
        <v>0.39848058529044122</v>
      </c>
      <c r="M99">
        <f t="shared" si="20"/>
        <v>1.6624567313140606</v>
      </c>
      <c r="N99">
        <f t="shared" si="21"/>
        <v>2.5095325516828586</v>
      </c>
    </row>
    <row r="100" spans="1:14" x14ac:dyDescent="0.25">
      <c r="A100" s="4">
        <f>IF('True_Odds_Calculator_2-way'!A101="","",'True_Odds_Calculator_2-way'!A101)</f>
        <v>2.39</v>
      </c>
      <c r="B100" s="4">
        <f>IF('True_Odds_Calculator_2-way'!B101="","",'True_Odds_Calculator_2-way'!B101)</f>
        <v>1.63</v>
      </c>
      <c r="C100" s="4">
        <f t="shared" si="11"/>
        <v>0.41841004184100417</v>
      </c>
      <c r="D100">
        <f t="shared" si="12"/>
        <v>0.61349693251533743</v>
      </c>
      <c r="E100">
        <f t="shared" si="13"/>
        <v>3.19069743563416E-2</v>
      </c>
      <c r="F100">
        <f t="shared" si="14"/>
        <v>-0.22478630284672851</v>
      </c>
      <c r="G100">
        <v>0</v>
      </c>
      <c r="H100">
        <f t="shared" si="15"/>
        <v>0.25669327720307006</v>
      </c>
      <c r="I100">
        <f t="shared" si="16"/>
        <v>-1.0686176060625021</v>
      </c>
      <c r="J100">
        <f t="shared" si="17"/>
        <v>1.0686176060625021</v>
      </c>
      <c r="K100">
        <f t="shared" si="18"/>
        <v>0.40235320740649128</v>
      </c>
      <c r="L100">
        <f t="shared" si="19"/>
        <v>0.59764679259350884</v>
      </c>
      <c r="M100">
        <f t="shared" si="20"/>
        <v>2.4853784724268779</v>
      </c>
      <c r="N100">
        <f t="shared" si="21"/>
        <v>1.6732290918193764</v>
      </c>
    </row>
    <row r="101" spans="1:14" x14ac:dyDescent="0.25">
      <c r="A101" s="4">
        <f>IF('True_Odds_Calculator_2-way'!A102="","",'True_Odds_Calculator_2-way'!A102)</f>
        <v>1.88</v>
      </c>
      <c r="B101" s="4">
        <f>IF('True_Odds_Calculator_2-way'!B102="","",'True_Odds_Calculator_2-way'!B102)</f>
        <v>2.0099999999999998</v>
      </c>
      <c r="C101" s="4">
        <f t="shared" si="11"/>
        <v>0.53191489361702127</v>
      </c>
      <c r="D101">
        <f t="shared" si="12"/>
        <v>0.49751243781094534</v>
      </c>
      <c r="E101">
        <f t="shared" si="13"/>
        <v>2.9427331427966497E-2</v>
      </c>
      <c r="F101">
        <f t="shared" si="14"/>
        <v>-0.23520694400338749</v>
      </c>
      <c r="G101">
        <v>0</v>
      </c>
      <c r="H101">
        <f t="shared" si="15"/>
        <v>0.26463427543135393</v>
      </c>
      <c r="I101">
        <f t="shared" si="16"/>
        <v>-1.060713208766217</v>
      </c>
      <c r="J101">
        <f t="shared" si="17"/>
        <v>1.060713208766217</v>
      </c>
      <c r="K101">
        <f t="shared" si="18"/>
        <v>0.5172161542198922</v>
      </c>
      <c r="L101">
        <f t="shared" si="19"/>
        <v>0.48278384578010813</v>
      </c>
      <c r="M101">
        <f t="shared" si="20"/>
        <v>1.9334276237142709</v>
      </c>
      <c r="N101">
        <f t="shared" si="21"/>
        <v>2.0713203408538785</v>
      </c>
    </row>
    <row r="102" spans="1:14" x14ac:dyDescent="0.25">
      <c r="A102" s="4">
        <f>IF('True_Odds_Calculator_2-way'!A103="","",'True_Odds_Calculator_2-way'!A103)</f>
        <v>2.13</v>
      </c>
      <c r="B102" s="4">
        <f>IF('True_Odds_Calculator_2-way'!B103="","",'True_Odds_Calculator_2-way'!B103)</f>
        <v>1.7</v>
      </c>
      <c r="C102" s="4">
        <f t="shared" si="11"/>
        <v>0.46948356807511737</v>
      </c>
      <c r="D102">
        <f t="shared" si="12"/>
        <v>0.58823529411764708</v>
      </c>
      <c r="E102">
        <f t="shared" si="13"/>
        <v>5.7718862192764453E-2</v>
      </c>
      <c r="F102">
        <f t="shared" si="14"/>
        <v>-0.2184479425573046</v>
      </c>
      <c r="G102">
        <v>0</v>
      </c>
      <c r="H102">
        <f t="shared" si="15"/>
        <v>0.27616680475006905</v>
      </c>
      <c r="I102">
        <f t="shared" si="16"/>
        <v>-1.1243764952899702</v>
      </c>
      <c r="J102">
        <f t="shared" si="17"/>
        <v>1.1243764952899702</v>
      </c>
      <c r="K102">
        <f t="shared" si="18"/>
        <v>0.44042280877759621</v>
      </c>
      <c r="L102">
        <f t="shared" si="19"/>
        <v>0.55957719122240368</v>
      </c>
      <c r="M102">
        <f t="shared" si="20"/>
        <v>2.2705454396776665</v>
      </c>
      <c r="N102">
        <f t="shared" si="21"/>
        <v>1.7870635467029794</v>
      </c>
    </row>
    <row r="103" spans="1:14" x14ac:dyDescent="0.25">
      <c r="A103" s="4">
        <f>IF('True_Odds_Calculator_2-way'!A104="","",'True_Odds_Calculator_2-way'!A104)</f>
        <v>1.94</v>
      </c>
      <c r="B103" s="4">
        <f>IF('True_Odds_Calculator_2-way'!B104="","",'True_Odds_Calculator_2-way'!B104)</f>
        <v>1.86</v>
      </c>
      <c r="C103" s="4">
        <f t="shared" si="11"/>
        <v>0.51546391752577325</v>
      </c>
      <c r="D103">
        <f t="shared" si="12"/>
        <v>0.5376344086021505</v>
      </c>
      <c r="E103">
        <f t="shared" si="13"/>
        <v>5.3098326127923645E-2</v>
      </c>
      <c r="F103">
        <f t="shared" si="14"/>
        <v>-0.22403281232679317</v>
      </c>
      <c r="G103">
        <v>0</v>
      </c>
      <c r="H103">
        <f t="shared" si="15"/>
        <v>0.27713113845471676</v>
      </c>
      <c r="I103">
        <f t="shared" si="16"/>
        <v>-1.1122101332503223</v>
      </c>
      <c r="J103">
        <f t="shared" si="17"/>
        <v>1.1122101332503223</v>
      </c>
      <c r="K103">
        <f t="shared" si="18"/>
        <v>0.48888339649451129</v>
      </c>
      <c r="L103">
        <f t="shared" si="19"/>
        <v>0.51111660350548893</v>
      </c>
      <c r="M103">
        <f t="shared" si="20"/>
        <v>2.0454775252553028</v>
      </c>
      <c r="N103">
        <f t="shared" si="21"/>
        <v>1.9565007145952771</v>
      </c>
    </row>
    <row r="104" spans="1:14" x14ac:dyDescent="0.25">
      <c r="A104" s="4">
        <f>IF('True_Odds_Calculator_2-way'!A105="","",'True_Odds_Calculator_2-way'!A105)</f>
        <v>1.82</v>
      </c>
      <c r="B104" s="4">
        <f>IF('True_Odds_Calculator_2-way'!B105="","",'True_Odds_Calculator_2-way'!B105)</f>
        <v>2.0099999999999998</v>
      </c>
      <c r="C104" s="4">
        <f t="shared" si="11"/>
        <v>0.54945054945054939</v>
      </c>
      <c r="D104">
        <f t="shared" si="12"/>
        <v>0.49751243781094534</v>
      </c>
      <c r="E104">
        <f t="shared" si="13"/>
        <v>4.6962987261494726E-2</v>
      </c>
      <c r="F104">
        <f t="shared" si="14"/>
        <v>-0.22639549505221146</v>
      </c>
      <c r="G104">
        <v>0</v>
      </c>
      <c r="H104">
        <f t="shared" si="15"/>
        <v>0.27335848231370619</v>
      </c>
      <c r="I104">
        <f t="shared" si="16"/>
        <v>-1.0988347541611645</v>
      </c>
      <c r="J104">
        <f t="shared" si="17"/>
        <v>1.0988347541611645</v>
      </c>
      <c r="K104">
        <f t="shared" si="18"/>
        <v>0.52602661370380788</v>
      </c>
      <c r="L104">
        <f t="shared" si="19"/>
        <v>0.47397338629619207</v>
      </c>
      <c r="M104">
        <f t="shared" si="20"/>
        <v>1.9010444984121553</v>
      </c>
      <c r="N104">
        <f t="shared" si="21"/>
        <v>2.109823101702776</v>
      </c>
    </row>
    <row r="105" spans="1:14" x14ac:dyDescent="0.25">
      <c r="A105" s="4">
        <f>IF('True_Odds_Calculator_2-way'!A106="","",'True_Odds_Calculator_2-way'!A106)</f>
        <v>1.72</v>
      </c>
      <c r="B105" s="4">
        <f>IF('True_Odds_Calculator_2-way'!B106="","",'True_Odds_Calculator_2-way'!B106)</f>
        <v>2.0299999999999998</v>
      </c>
      <c r="C105" s="4">
        <f t="shared" si="11"/>
        <v>0.58139534883720934</v>
      </c>
      <c r="D105">
        <f t="shared" si="12"/>
        <v>0.49261083743842371</v>
      </c>
      <c r="E105">
        <f t="shared" si="13"/>
        <v>7.4006186275632935E-2</v>
      </c>
      <c r="F105">
        <f t="shared" si="14"/>
        <v>-0.2123954633978693</v>
      </c>
      <c r="G105">
        <v>0</v>
      </c>
      <c r="H105">
        <f t="shared" si="15"/>
        <v>0.28640164967350218</v>
      </c>
      <c r="I105">
        <f t="shared" si="16"/>
        <v>-1.1612216904860293</v>
      </c>
      <c r="J105">
        <f t="shared" si="17"/>
        <v>1.1612216904860293</v>
      </c>
      <c r="K105">
        <f t="shared" si="18"/>
        <v>0.54463869140503418</v>
      </c>
      <c r="L105">
        <f t="shared" si="19"/>
        <v>0.45536130859496599</v>
      </c>
      <c r="M105">
        <f t="shared" si="20"/>
        <v>1.8360796171499409</v>
      </c>
      <c r="N105">
        <f t="shared" si="21"/>
        <v>2.1960583412006098</v>
      </c>
    </row>
    <row r="106" spans="1:14" x14ac:dyDescent="0.25">
      <c r="A106" s="4">
        <f>IF('True_Odds_Calculator_2-way'!A107="","",'True_Odds_Calculator_2-way'!A107)</f>
        <v>1.81</v>
      </c>
      <c r="B106" s="4">
        <f>IF('True_Odds_Calculator_2-way'!B107="","",'True_Odds_Calculator_2-way'!B107)</f>
        <v>2.0099999999999998</v>
      </c>
      <c r="C106" s="4">
        <f t="shared" si="11"/>
        <v>0.5524861878453039</v>
      </c>
      <c r="D106">
        <f t="shared" si="12"/>
        <v>0.49751243781094534</v>
      </c>
      <c r="E106">
        <f t="shared" si="13"/>
        <v>4.999862565624924E-2</v>
      </c>
      <c r="F106">
        <f t="shared" si="14"/>
        <v>-0.22487012451554378</v>
      </c>
      <c r="G106">
        <v>0</v>
      </c>
      <c r="H106">
        <f t="shared" si="15"/>
        <v>0.27486875017179302</v>
      </c>
      <c r="I106">
        <f t="shared" si="16"/>
        <v>-1.1055968780110992</v>
      </c>
      <c r="J106">
        <f t="shared" si="17"/>
        <v>1.1055968780110992</v>
      </c>
      <c r="K106">
        <f t="shared" si="18"/>
        <v>0.52755597049559944</v>
      </c>
      <c r="L106">
        <f t="shared" si="19"/>
        <v>0.47244402950440073</v>
      </c>
      <c r="M106">
        <f t="shared" si="20"/>
        <v>1.89553347118899</v>
      </c>
      <c r="N106">
        <f t="shared" si="21"/>
        <v>2.1166528467912094</v>
      </c>
    </row>
    <row r="107" spans="1:14" x14ac:dyDescent="0.25">
      <c r="A107" s="4">
        <f>IF('True_Odds_Calculator_2-way'!A108="","",'True_Odds_Calculator_2-way'!A108)</f>
        <v>1.83</v>
      </c>
      <c r="B107" s="4">
        <f>IF('True_Odds_Calculator_2-way'!B108="","",'True_Odds_Calculator_2-way'!B108)</f>
        <v>2</v>
      </c>
      <c r="C107" s="4">
        <f t="shared" si="11"/>
        <v>0.54644808743169393</v>
      </c>
      <c r="D107">
        <f t="shared" si="12"/>
        <v>0.5</v>
      </c>
      <c r="E107">
        <f t="shared" si="13"/>
        <v>4.644808743169393E-2</v>
      </c>
      <c r="F107">
        <f t="shared" si="14"/>
        <v>-0.22677595628415304</v>
      </c>
      <c r="G107">
        <v>0</v>
      </c>
      <c r="H107">
        <f t="shared" si="15"/>
        <v>0.27322404371584696</v>
      </c>
      <c r="I107">
        <f t="shared" si="16"/>
        <v>-1.0976425998969033</v>
      </c>
      <c r="J107">
        <f t="shared" si="17"/>
        <v>1.0976425998969033</v>
      </c>
      <c r="K107">
        <f t="shared" si="18"/>
        <v>0.52327436520923598</v>
      </c>
      <c r="L107">
        <f t="shared" si="19"/>
        <v>0.47672563479076407</v>
      </c>
      <c r="M107">
        <f t="shared" si="20"/>
        <v>1.9110433579144297</v>
      </c>
      <c r="N107">
        <f t="shared" si="21"/>
        <v>2.0976425998969033</v>
      </c>
    </row>
    <row r="108" spans="1:14" x14ac:dyDescent="0.25">
      <c r="A108" s="4">
        <f>IF('True_Odds_Calculator_2-way'!A109="","",'True_Odds_Calculator_2-way'!A109)</f>
        <v>1.93</v>
      </c>
      <c r="B108" s="4">
        <f>IF('True_Odds_Calculator_2-way'!B109="","",'True_Odds_Calculator_2-way'!B109)</f>
        <v>1.88</v>
      </c>
      <c r="C108" s="4">
        <f t="shared" si="11"/>
        <v>0.5181347150259068</v>
      </c>
      <c r="D108">
        <f t="shared" si="12"/>
        <v>0.53191489361702127</v>
      </c>
      <c r="E108">
        <f t="shared" si="13"/>
        <v>5.0049608642928067E-2</v>
      </c>
      <c r="F108">
        <f t="shared" si="14"/>
        <v>-0.22555396317936283</v>
      </c>
      <c r="G108">
        <v>0</v>
      </c>
      <c r="H108">
        <f t="shared" si="15"/>
        <v>0.27560357182229084</v>
      </c>
      <c r="I108">
        <f t="shared" si="16"/>
        <v>-1.1053942207134546</v>
      </c>
      <c r="J108">
        <f t="shared" si="17"/>
        <v>1.1053942207134546</v>
      </c>
      <c r="K108">
        <f t="shared" si="18"/>
        <v>0.49309260463782639</v>
      </c>
      <c r="L108">
        <f t="shared" si="19"/>
        <v>0.50690739536217377</v>
      </c>
      <c r="M108">
        <f t="shared" si="20"/>
        <v>2.0280166252635121</v>
      </c>
      <c r="N108">
        <f t="shared" si="21"/>
        <v>1.97274691422784</v>
      </c>
    </row>
    <row r="109" spans="1:14" x14ac:dyDescent="0.25">
      <c r="A109" s="4">
        <f>IF('True_Odds_Calculator_2-way'!A110="","",'True_Odds_Calculator_2-way'!A110)</f>
        <v>1.87</v>
      </c>
      <c r="B109" s="4">
        <f>IF('True_Odds_Calculator_2-way'!B110="","",'True_Odds_Calculator_2-way'!B110)</f>
        <v>1.94</v>
      </c>
      <c r="C109" s="4">
        <f t="shared" si="11"/>
        <v>0.53475935828876997</v>
      </c>
      <c r="D109">
        <f t="shared" si="12"/>
        <v>0.51546391752577325</v>
      </c>
      <c r="E109">
        <f t="shared" si="13"/>
        <v>5.0223275814543111E-2</v>
      </c>
      <c r="F109">
        <f t="shared" si="14"/>
        <v>-0.22542587794255486</v>
      </c>
      <c r="G109">
        <v>0</v>
      </c>
      <c r="H109">
        <f t="shared" si="15"/>
        <v>0.27564915375709798</v>
      </c>
      <c r="I109">
        <f t="shared" si="16"/>
        <v>-1.1057996468120721</v>
      </c>
      <c r="J109">
        <f t="shared" si="17"/>
        <v>1.1057996468120721</v>
      </c>
      <c r="K109">
        <f t="shared" si="18"/>
        <v>0.50967212624410252</v>
      </c>
      <c r="L109">
        <f t="shared" si="19"/>
        <v>0.49032787375589754</v>
      </c>
      <c r="M109">
        <f t="shared" si="20"/>
        <v>1.9620456927265033</v>
      </c>
      <c r="N109">
        <f t="shared" si="21"/>
        <v>2.0394516680033474</v>
      </c>
    </row>
    <row r="110" spans="1:14" x14ac:dyDescent="0.25">
      <c r="A110" s="4">
        <f>IF('True_Odds_Calculator_2-way'!A111="","",'True_Odds_Calculator_2-way'!A111)</f>
        <v>2.2599999999999998</v>
      </c>
      <c r="B110" s="4">
        <f>IF('True_Odds_Calculator_2-way'!B111="","",'True_Odds_Calculator_2-way'!B111)</f>
        <v>1.7</v>
      </c>
      <c r="C110" s="4">
        <f t="shared" si="11"/>
        <v>0.44247787610619471</v>
      </c>
      <c r="D110">
        <f t="shared" si="12"/>
        <v>0.58823529411764708</v>
      </c>
      <c r="E110">
        <f t="shared" si="13"/>
        <v>3.0713170223841679E-2</v>
      </c>
      <c r="F110">
        <f t="shared" si="14"/>
        <v>-0.2295679333680376</v>
      </c>
      <c r="G110">
        <v>0</v>
      </c>
      <c r="H110">
        <f t="shared" si="15"/>
        <v>0.26028110359187923</v>
      </c>
      <c r="I110">
        <f t="shared" si="16"/>
        <v>-1.0647942749998995</v>
      </c>
      <c r="J110">
        <f t="shared" si="17"/>
        <v>1.0647942749998995</v>
      </c>
      <c r="K110">
        <f t="shared" si="18"/>
        <v>0.42705098312484241</v>
      </c>
      <c r="L110">
        <f t="shared" si="19"/>
        <v>0.57294901687515787</v>
      </c>
      <c r="M110">
        <f t="shared" si="20"/>
        <v>2.3416407864998732</v>
      </c>
      <c r="N110">
        <f t="shared" si="21"/>
        <v>1.7453559924999296</v>
      </c>
    </row>
    <row r="111" spans="1:14" x14ac:dyDescent="0.25">
      <c r="A111" s="4">
        <f>IF('True_Odds_Calculator_2-way'!A112="","",'True_Odds_Calculator_2-way'!A112)</f>
        <v>1.84</v>
      </c>
      <c r="B111" s="4">
        <f>IF('True_Odds_Calculator_2-way'!B112="","",'True_Odds_Calculator_2-way'!B112)</f>
        <v>2.06</v>
      </c>
      <c r="C111" s="4">
        <f t="shared" si="11"/>
        <v>0.54347826086956519</v>
      </c>
      <c r="D111">
        <f t="shared" si="12"/>
        <v>0.4854368932038835</v>
      </c>
      <c r="E111">
        <f t="shared" si="13"/>
        <v>2.891515407344869E-2</v>
      </c>
      <c r="F111">
        <f t="shared" si="14"/>
        <v>-0.23490924440692273</v>
      </c>
      <c r="G111">
        <v>0</v>
      </c>
      <c r="H111">
        <f t="shared" si="15"/>
        <v>0.26382439848037148</v>
      </c>
      <c r="I111">
        <f t="shared" si="16"/>
        <v>-1.0597597584982434</v>
      </c>
      <c r="J111">
        <f t="shared" si="17"/>
        <v>1.0597597584982434</v>
      </c>
      <c r="K111">
        <f t="shared" si="18"/>
        <v>0.52904505015074577</v>
      </c>
      <c r="L111">
        <f t="shared" si="19"/>
        <v>0.47095494984925418</v>
      </c>
      <c r="M111">
        <f t="shared" si="20"/>
        <v>1.8901981971385247</v>
      </c>
      <c r="N111">
        <f t="shared" si="21"/>
        <v>2.123345344008138</v>
      </c>
    </row>
    <row r="112" spans="1:14" x14ac:dyDescent="0.25">
      <c r="A112" s="4">
        <f>IF('True_Odds_Calculator_2-way'!A113="","",'True_Odds_Calculator_2-way'!A113)</f>
        <v>2.34</v>
      </c>
      <c r="B112" s="4">
        <f>IF('True_Odds_Calculator_2-way'!B113="","",'True_Odds_Calculator_2-way'!B113)</f>
        <v>1.66</v>
      </c>
      <c r="C112" s="4">
        <f t="shared" si="11"/>
        <v>0.42735042735042739</v>
      </c>
      <c r="D112">
        <f t="shared" si="12"/>
        <v>0.60240963855421692</v>
      </c>
      <c r="E112">
        <f t="shared" si="13"/>
        <v>2.9760065904644417E-2</v>
      </c>
      <c r="F112">
        <f t="shared" si="14"/>
        <v>-0.22767995057151669</v>
      </c>
      <c r="G112">
        <v>0</v>
      </c>
      <c r="H112">
        <f t="shared" si="15"/>
        <v>0.2574400164761611</v>
      </c>
      <c r="I112">
        <f t="shared" si="16"/>
        <v>-1.0633485251477839</v>
      </c>
      <c r="J112">
        <f t="shared" si="17"/>
        <v>1.0633485251477839</v>
      </c>
      <c r="K112">
        <f t="shared" si="18"/>
        <v>0.41239034653044082</v>
      </c>
      <c r="L112">
        <f t="shared" si="19"/>
        <v>0.58760965346955907</v>
      </c>
      <c r="M112">
        <f t="shared" si="20"/>
        <v>2.4248870236980302</v>
      </c>
      <c r="N112">
        <f t="shared" si="21"/>
        <v>1.7018100265975373</v>
      </c>
    </row>
    <row r="113" spans="1:14" x14ac:dyDescent="0.25">
      <c r="A113" s="4">
        <f>IF('True_Odds_Calculator_2-way'!A114="","",'True_Odds_Calculator_2-way'!A114)</f>
        <v>2.4</v>
      </c>
      <c r="B113" s="4">
        <f>IF('True_Odds_Calculator_2-way'!B114="","",'True_Odds_Calculator_2-way'!B114)</f>
        <v>1.63</v>
      </c>
      <c r="C113" s="4">
        <f t="shared" si="11"/>
        <v>0.41666666666666669</v>
      </c>
      <c r="D113">
        <f t="shared" si="12"/>
        <v>0.61349693251533743</v>
      </c>
      <c r="E113">
        <f t="shared" si="13"/>
        <v>3.0163599182004175E-2</v>
      </c>
      <c r="F113">
        <f t="shared" si="14"/>
        <v>-0.22546012269938642</v>
      </c>
      <c r="G113">
        <v>0</v>
      </c>
      <c r="H113">
        <f t="shared" si="15"/>
        <v>0.2556237218813906</v>
      </c>
      <c r="I113">
        <f t="shared" si="16"/>
        <v>-1.0647942749999</v>
      </c>
      <c r="J113">
        <f t="shared" si="17"/>
        <v>1.0647942749999</v>
      </c>
      <c r="K113">
        <f t="shared" si="18"/>
        <v>0.40149162409079431</v>
      </c>
      <c r="L113">
        <f t="shared" si="19"/>
        <v>0.59850837590920558</v>
      </c>
      <c r="M113">
        <f t="shared" si="20"/>
        <v>2.4907119849998605</v>
      </c>
      <c r="N113">
        <f t="shared" si="21"/>
        <v>1.670820393249937</v>
      </c>
    </row>
    <row r="114" spans="1:14" x14ac:dyDescent="0.25">
      <c r="A114" s="4">
        <f>IF('True_Odds_Calculator_2-way'!A115="","",'True_Odds_Calculator_2-way'!A115)</f>
        <v>2.1800000000000002</v>
      </c>
      <c r="B114" s="4">
        <f>IF('True_Odds_Calculator_2-way'!B115="","",'True_Odds_Calculator_2-way'!B115)</f>
        <v>1.71</v>
      </c>
      <c r="C114" s="4">
        <f t="shared" si="11"/>
        <v>0.4587155963302752</v>
      </c>
      <c r="D114">
        <f t="shared" si="12"/>
        <v>0.58479532163742687</v>
      </c>
      <c r="E114">
        <f t="shared" si="13"/>
        <v>4.3510917967702012E-2</v>
      </c>
      <c r="F114">
        <f t="shared" si="14"/>
        <v>-0.2247438167283653</v>
      </c>
      <c r="G114">
        <v>0</v>
      </c>
      <c r="H114">
        <f t="shared" si="15"/>
        <v>0.26825473469606737</v>
      </c>
      <c r="I114">
        <f t="shared" si="16"/>
        <v>-1.0925210715205449</v>
      </c>
      <c r="J114">
        <f t="shared" si="17"/>
        <v>1.0925210715205449</v>
      </c>
      <c r="K114">
        <f t="shared" si="18"/>
        <v>0.43683862493598452</v>
      </c>
      <c r="L114">
        <f t="shared" si="19"/>
        <v>0.56316137506401553</v>
      </c>
      <c r="M114">
        <f t="shared" si="20"/>
        <v>2.2891748643942433</v>
      </c>
      <c r="N114">
        <f t="shared" si="21"/>
        <v>1.7756899607795869</v>
      </c>
    </row>
    <row r="115" spans="1:14" x14ac:dyDescent="0.25">
      <c r="A115" s="4">
        <f>IF('True_Odds_Calculator_2-way'!A116="","",'True_Odds_Calculator_2-way'!A116)</f>
        <v>2.06</v>
      </c>
      <c r="B115" s="4">
        <f>IF('True_Odds_Calculator_2-way'!B116="","",'True_Odds_Calculator_2-way'!B116)</f>
        <v>1.81</v>
      </c>
      <c r="C115" s="4">
        <f t="shared" si="11"/>
        <v>0.4854368932038835</v>
      </c>
      <c r="D115">
        <f t="shared" si="12"/>
        <v>0.5524861878453039</v>
      </c>
      <c r="E115">
        <f t="shared" si="13"/>
        <v>3.7923081049187513E-2</v>
      </c>
      <c r="F115">
        <f t="shared" si="14"/>
        <v>-0.23027409751649397</v>
      </c>
      <c r="G115">
        <v>0</v>
      </c>
      <c r="H115">
        <f t="shared" si="15"/>
        <v>0.26819717856568148</v>
      </c>
      <c r="I115">
        <f t="shared" si="16"/>
        <v>-1.079206513730294</v>
      </c>
      <c r="J115">
        <f t="shared" si="17"/>
        <v>1.079206513730294</v>
      </c>
      <c r="K115">
        <f t="shared" si="18"/>
        <v>0.46642685075531992</v>
      </c>
      <c r="L115">
        <f t="shared" si="19"/>
        <v>0.5335731492446798</v>
      </c>
      <c r="M115">
        <f t="shared" si="20"/>
        <v>2.1439589045541121</v>
      </c>
      <c r="N115">
        <f t="shared" si="21"/>
        <v>1.8741572761215382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1.78</v>
      </c>
      <c r="C116" s="4">
        <f t="shared" si="11"/>
        <v>0.47846889952153115</v>
      </c>
      <c r="D116">
        <f t="shared" si="12"/>
        <v>0.5617977528089888</v>
      </c>
      <c r="E116">
        <f t="shared" si="13"/>
        <v>4.0266652330519959E-2</v>
      </c>
      <c r="F116">
        <f t="shared" si="14"/>
        <v>-0.22853610020966608</v>
      </c>
      <c r="G116">
        <v>0</v>
      </c>
      <c r="H116">
        <f t="shared" si="15"/>
        <v>0.26880275254018604</v>
      </c>
      <c r="I116">
        <f t="shared" si="16"/>
        <v>-1.084524705455941</v>
      </c>
      <c r="J116">
        <f t="shared" si="17"/>
        <v>1.084524705455941</v>
      </c>
      <c r="K116">
        <f t="shared" si="18"/>
        <v>0.45826743412464838</v>
      </c>
      <c r="L116">
        <f t="shared" si="19"/>
        <v>0.54173256587535168</v>
      </c>
      <c r="M116">
        <f t="shared" si="20"/>
        <v>2.1821319289469754</v>
      </c>
      <c r="N116">
        <f t="shared" si="21"/>
        <v>1.8459292702556338</v>
      </c>
    </row>
    <row r="117" spans="1:14" x14ac:dyDescent="0.25">
      <c r="A117" s="4">
        <f>IF('True_Odds_Calculator_2-way'!A118="","",'True_Odds_Calculator_2-way'!A118)</f>
        <v>2.27</v>
      </c>
      <c r="B117" s="4">
        <f>IF('True_Odds_Calculator_2-way'!B118="","",'True_Odds_Calculator_2-way'!B118)</f>
        <v>1.66</v>
      </c>
      <c r="C117" s="4">
        <f t="shared" si="11"/>
        <v>0.44052863436123346</v>
      </c>
      <c r="D117">
        <f t="shared" si="12"/>
        <v>0.60240963855421692</v>
      </c>
      <c r="E117">
        <f t="shared" si="13"/>
        <v>4.2938272915450382E-2</v>
      </c>
      <c r="F117">
        <f t="shared" si="14"/>
        <v>-0.22244042248288309</v>
      </c>
      <c r="G117">
        <v>0</v>
      </c>
      <c r="H117">
        <f t="shared" si="15"/>
        <v>0.26537869539833342</v>
      </c>
      <c r="I117">
        <f t="shared" si="16"/>
        <v>-1.0922603577424574</v>
      </c>
      <c r="J117">
        <f t="shared" si="17"/>
        <v>1.0922603577424574</v>
      </c>
      <c r="K117">
        <f t="shared" si="18"/>
        <v>0.41890595386840634</v>
      </c>
      <c r="L117">
        <f t="shared" si="19"/>
        <v>0.58109404613159377</v>
      </c>
      <c r="M117">
        <f t="shared" si="20"/>
        <v>2.387170654332921</v>
      </c>
      <c r="N117">
        <f t="shared" si="21"/>
        <v>1.7208918361100216</v>
      </c>
    </row>
    <row r="118" spans="1:14" x14ac:dyDescent="0.25">
      <c r="A118" s="4">
        <f>IF('True_Odds_Calculator_2-way'!A119="","",'True_Odds_Calculator_2-way'!A119)</f>
        <v>2.0499999999999998</v>
      </c>
      <c r="B118" s="4">
        <f>IF('True_Odds_Calculator_2-way'!B119="","",'True_Odds_Calculator_2-way'!B119)</f>
        <v>1.85</v>
      </c>
      <c r="C118" s="4">
        <f t="shared" si="11"/>
        <v>0.48780487804878053</v>
      </c>
      <c r="D118">
        <f t="shared" si="12"/>
        <v>0.54054054054054046</v>
      </c>
      <c r="E118">
        <f t="shared" si="13"/>
        <v>2.8345418589321048E-2</v>
      </c>
      <c r="F118">
        <f t="shared" si="14"/>
        <v>-0.2353328938694792</v>
      </c>
      <c r="G118">
        <v>0</v>
      </c>
      <c r="H118">
        <f t="shared" si="15"/>
        <v>0.26367831245880025</v>
      </c>
      <c r="I118">
        <f t="shared" si="16"/>
        <v>-1.0585122480499263</v>
      </c>
      <c r="J118">
        <f t="shared" si="17"/>
        <v>1.0585122480499263</v>
      </c>
      <c r="K118">
        <f t="shared" si="18"/>
        <v>0.47361090692279612</v>
      </c>
      <c r="L118">
        <f t="shared" si="19"/>
        <v>0.52638909307720383</v>
      </c>
      <c r="M118">
        <f t="shared" si="20"/>
        <v>2.1114378604524222</v>
      </c>
      <c r="N118">
        <f t="shared" si="21"/>
        <v>1.8997354108424378</v>
      </c>
    </row>
    <row r="119" spans="1:14" x14ac:dyDescent="0.25">
      <c r="A119" s="4">
        <f>IF('True_Odds_Calculator_2-way'!A120="","",'True_Odds_Calculator_2-way'!A120)</f>
        <v>2.17</v>
      </c>
      <c r="B119" s="4">
        <f>IF('True_Odds_Calculator_2-way'!B120="","",'True_Odds_Calculator_2-way'!B120)</f>
        <v>1.75</v>
      </c>
      <c r="C119" s="4">
        <f t="shared" si="11"/>
        <v>0.46082949308755761</v>
      </c>
      <c r="D119">
        <f t="shared" si="12"/>
        <v>0.5714285714285714</v>
      </c>
      <c r="E119">
        <f t="shared" si="13"/>
        <v>3.2258064516129004E-2</v>
      </c>
      <c r="F119">
        <f t="shared" si="14"/>
        <v>-0.23107307439104674</v>
      </c>
      <c r="G119">
        <v>0</v>
      </c>
      <c r="H119">
        <f t="shared" si="15"/>
        <v>0.26333113890717574</v>
      </c>
      <c r="I119">
        <f t="shared" si="16"/>
        <v>-1.0675210253672476</v>
      </c>
      <c r="J119">
        <f t="shared" si="17"/>
        <v>1.0675210253672476</v>
      </c>
      <c r="K119">
        <f t="shared" si="18"/>
        <v>0.44464214228514221</v>
      </c>
      <c r="L119">
        <f t="shared" si="19"/>
        <v>0.55535785771485779</v>
      </c>
      <c r="M119">
        <f t="shared" si="20"/>
        <v>2.2489995996796797</v>
      </c>
      <c r="N119">
        <f t="shared" si="21"/>
        <v>1.8006407690254356</v>
      </c>
    </row>
    <row r="120" spans="1:14" x14ac:dyDescent="0.25">
      <c r="A120" s="4">
        <f>IF('True_Odds_Calculator_2-way'!A121="","",'True_Odds_Calculator_2-way'!A121)</f>
        <v>1.82</v>
      </c>
      <c r="B120" s="4">
        <f>IF('True_Odds_Calculator_2-way'!B121="","",'True_Odds_Calculator_2-way'!B121)</f>
        <v>2.0699999999999998</v>
      </c>
      <c r="C120" s="4">
        <f t="shared" si="11"/>
        <v>0.54945054945054939</v>
      </c>
      <c r="D120">
        <f t="shared" si="12"/>
        <v>0.48309178743961356</v>
      </c>
      <c r="E120">
        <f t="shared" si="13"/>
        <v>3.2542336890162948E-2</v>
      </c>
      <c r="F120">
        <f t="shared" si="14"/>
        <v>-0.23289271115358079</v>
      </c>
      <c r="G120">
        <v>0</v>
      </c>
      <c r="H120">
        <f t="shared" si="15"/>
        <v>0.26543504804374368</v>
      </c>
      <c r="I120">
        <f t="shared" si="16"/>
        <v>-1.0675818579755179</v>
      </c>
      <c r="J120">
        <f t="shared" si="17"/>
        <v>1.0675818579755179</v>
      </c>
      <c r="K120">
        <f t="shared" si="18"/>
        <v>0.53321471124912212</v>
      </c>
      <c r="L120">
        <f t="shared" si="19"/>
        <v>0.4667852887508781</v>
      </c>
      <c r="M120">
        <f t="shared" si="20"/>
        <v>1.8754171235399244</v>
      </c>
      <c r="N120">
        <f t="shared" si="21"/>
        <v>2.1423125880338039</v>
      </c>
    </row>
    <row r="121" spans="1:14" x14ac:dyDescent="0.25">
      <c r="A121" s="4">
        <f>IF('True_Odds_Calculator_2-way'!A122="","",'True_Odds_Calculator_2-way'!A122)</f>
        <v>1.7</v>
      </c>
      <c r="B121" s="4">
        <f>IF('True_Odds_Calculator_2-way'!B122="","",'True_Odds_Calculator_2-way'!B122)</f>
        <v>2.1800000000000002</v>
      </c>
      <c r="C121" s="4">
        <f t="shared" si="11"/>
        <v>0.58823529411764708</v>
      </c>
      <c r="D121">
        <f t="shared" si="12"/>
        <v>0.4587155963302752</v>
      </c>
      <c r="E121">
        <f t="shared" si="13"/>
        <v>4.6950890447922333E-2</v>
      </c>
      <c r="F121">
        <f t="shared" si="14"/>
        <v>-0.22288181327576895</v>
      </c>
      <c r="G121">
        <v>0</v>
      </c>
      <c r="H121">
        <f t="shared" si="15"/>
        <v>0.26983270372369128</v>
      </c>
      <c r="I121">
        <f t="shared" si="16"/>
        <v>-1.1002971203391541</v>
      </c>
      <c r="J121">
        <f t="shared" si="17"/>
        <v>1.1002971203391541</v>
      </c>
      <c r="K121">
        <f t="shared" si="18"/>
        <v>0.56490537208303937</v>
      </c>
      <c r="L121">
        <f t="shared" si="19"/>
        <v>0.43509462791696046</v>
      </c>
      <c r="M121">
        <f t="shared" si="20"/>
        <v>1.7702079842374079</v>
      </c>
      <c r="N121">
        <f t="shared" si="21"/>
        <v>2.2983506020002022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2.09</v>
      </c>
      <c r="C122" s="4">
        <f t="shared" si="11"/>
        <v>0.56818181818181823</v>
      </c>
      <c r="D122">
        <f t="shared" si="12"/>
        <v>0.47846889952153115</v>
      </c>
      <c r="E122">
        <f t="shared" si="13"/>
        <v>4.6650717703349276E-2</v>
      </c>
      <c r="F122">
        <f t="shared" si="14"/>
        <v>-0.22520661157024802</v>
      </c>
      <c r="G122">
        <v>0</v>
      </c>
      <c r="H122">
        <f t="shared" si="15"/>
        <v>0.27185732927359729</v>
      </c>
      <c r="I122">
        <f t="shared" si="16"/>
        <v>-1.0987021007226223</v>
      </c>
      <c r="J122">
        <f t="shared" si="17"/>
        <v>1.0987021007226223</v>
      </c>
      <c r="K122">
        <f t="shared" si="18"/>
        <v>0.54495509018599919</v>
      </c>
      <c r="L122">
        <f t="shared" si="19"/>
        <v>0.45504490981400092</v>
      </c>
      <c r="M122">
        <f t="shared" si="20"/>
        <v>1.8350135965491927</v>
      </c>
      <c r="N122">
        <f t="shared" si="21"/>
        <v>2.197585289787658</v>
      </c>
    </row>
    <row r="123" spans="1:14" x14ac:dyDescent="0.25">
      <c r="A123" s="4">
        <f>IF('True_Odds_Calculator_2-way'!A124="","",'True_Odds_Calculator_2-way'!A124)</f>
        <v>1.63</v>
      </c>
      <c r="B123" s="4">
        <f>IF('True_Odds_Calculator_2-way'!B124="","",'True_Odds_Calculator_2-way'!B124)</f>
        <v>2.2999999999999998</v>
      </c>
      <c r="C123" s="4">
        <f t="shared" si="11"/>
        <v>0.61349693251533743</v>
      </c>
      <c r="D123">
        <f t="shared" si="12"/>
        <v>0.43478260869565222</v>
      </c>
      <c r="E123">
        <f t="shared" si="13"/>
        <v>4.8279541210989763E-2</v>
      </c>
      <c r="F123">
        <f t="shared" si="14"/>
        <v>-0.21845825553480913</v>
      </c>
      <c r="G123">
        <v>0</v>
      </c>
      <c r="H123">
        <f t="shared" si="15"/>
        <v>0.26673779674579889</v>
      </c>
      <c r="I123">
        <f t="shared" si="16"/>
        <v>-1.1049892402196602</v>
      </c>
      <c r="J123">
        <f t="shared" si="17"/>
        <v>1.1049892402196602</v>
      </c>
      <c r="K123">
        <f t="shared" si="18"/>
        <v>0.58957285411955018</v>
      </c>
      <c r="L123">
        <f t="shared" si="19"/>
        <v>0.41042714588044982</v>
      </c>
      <c r="M123">
        <f t="shared" si="20"/>
        <v>1.6961432213383858</v>
      </c>
      <c r="N123">
        <f t="shared" si="21"/>
        <v>2.4364860122855578</v>
      </c>
    </row>
    <row r="124" spans="1:14" x14ac:dyDescent="0.25">
      <c r="A124" s="4">
        <f>IF('True_Odds_Calculator_2-way'!A125="","",'True_Odds_Calculator_2-way'!A125)</f>
        <v>1.81</v>
      </c>
      <c r="B124" s="4">
        <f>IF('True_Odds_Calculator_2-way'!B125="","",'True_Odds_Calculator_2-way'!B125)</f>
        <v>2.02</v>
      </c>
      <c r="C124" s="4">
        <f t="shared" si="11"/>
        <v>0.5524861878453039</v>
      </c>
      <c r="D124">
        <f t="shared" si="12"/>
        <v>0.49504950495049505</v>
      </c>
      <c r="E124">
        <f t="shared" si="13"/>
        <v>4.7535692795798834E-2</v>
      </c>
      <c r="F124">
        <f t="shared" si="14"/>
        <v>-0.22597232098900499</v>
      </c>
      <c r="G124">
        <v>0</v>
      </c>
      <c r="H124">
        <f t="shared" si="15"/>
        <v>0.27350801378480388</v>
      </c>
      <c r="I124">
        <f t="shared" si="16"/>
        <v>-1.1001639366407492</v>
      </c>
      <c r="J124">
        <f t="shared" si="17"/>
        <v>1.1001639366407492</v>
      </c>
      <c r="K124">
        <f t="shared" si="18"/>
        <v>0.52878359784482387</v>
      </c>
      <c r="L124">
        <f t="shared" si="19"/>
        <v>0.47121640215517624</v>
      </c>
      <c r="M124">
        <f t="shared" si="20"/>
        <v>1.8911327886790064</v>
      </c>
      <c r="N124">
        <f t="shared" si="21"/>
        <v>2.1221672153735645</v>
      </c>
    </row>
    <row r="125" spans="1:14" x14ac:dyDescent="0.25">
      <c r="A125" s="4">
        <f>IF('True_Odds_Calculator_2-way'!A126="","",'True_Odds_Calculator_2-way'!A126)</f>
        <v>1.65</v>
      </c>
      <c r="B125" s="4">
        <f>IF('True_Odds_Calculator_2-way'!B126="","",'True_Odds_Calculator_2-way'!B126)</f>
        <v>2.37</v>
      </c>
      <c r="C125" s="4">
        <f t="shared" si="11"/>
        <v>0.60606060606060608</v>
      </c>
      <c r="D125">
        <f t="shared" si="12"/>
        <v>0.42194092827004215</v>
      </c>
      <c r="E125">
        <f t="shared" si="13"/>
        <v>2.8001534330648337E-2</v>
      </c>
      <c r="F125">
        <f t="shared" si="14"/>
        <v>-0.22772024037846816</v>
      </c>
      <c r="G125">
        <v>0</v>
      </c>
      <c r="H125">
        <f t="shared" si="15"/>
        <v>0.25572177470911645</v>
      </c>
      <c r="I125">
        <f t="shared" si="16"/>
        <v>-1.0597002531915625</v>
      </c>
      <c r="J125">
        <f t="shared" si="17"/>
        <v>1.0597002531915625</v>
      </c>
      <c r="K125">
        <f t="shared" si="18"/>
        <v>0.59213461740682438</v>
      </c>
      <c r="L125">
        <f t="shared" si="19"/>
        <v>0.40786538259317556</v>
      </c>
      <c r="M125">
        <f t="shared" si="20"/>
        <v>1.6888051645745159</v>
      </c>
      <c r="N125">
        <f t="shared" si="21"/>
        <v>2.4517893468724408</v>
      </c>
    </row>
    <row r="126" spans="1:14" x14ac:dyDescent="0.25">
      <c r="A126" s="4">
        <f>IF('True_Odds_Calculator_2-way'!A127="","",'True_Odds_Calculator_2-way'!A127)</f>
        <v>1.73</v>
      </c>
      <c r="B126" s="4">
        <f>IF('True_Odds_Calculator_2-way'!B127="","",'True_Odds_Calculator_2-way'!B127)</f>
        <v>2.2200000000000002</v>
      </c>
      <c r="C126" s="4">
        <f t="shared" si="11"/>
        <v>0.5780346820809249</v>
      </c>
      <c r="D126">
        <f t="shared" si="12"/>
        <v>0.4504504504504504</v>
      </c>
      <c r="E126">
        <f t="shared" si="13"/>
        <v>2.8485132531375301E-2</v>
      </c>
      <c r="F126">
        <f t="shared" si="14"/>
        <v>-0.2318908503879602</v>
      </c>
      <c r="G126">
        <v>0</v>
      </c>
      <c r="H126">
        <f t="shared" si="15"/>
        <v>0.2603759829193355</v>
      </c>
      <c r="I126">
        <f t="shared" si="16"/>
        <v>-1.0596407579073905</v>
      </c>
      <c r="J126">
        <f t="shared" si="17"/>
        <v>1.0596407579073905</v>
      </c>
      <c r="K126">
        <f t="shared" si="18"/>
        <v>0.56384477756668971</v>
      </c>
      <c r="L126">
        <f t="shared" si="19"/>
        <v>0.43615522243331045</v>
      </c>
      <c r="M126">
        <f t="shared" si="20"/>
        <v>1.7735377532723946</v>
      </c>
      <c r="N126">
        <f t="shared" si="21"/>
        <v>2.2927617246470167</v>
      </c>
    </row>
    <row r="127" spans="1:14" x14ac:dyDescent="0.25">
      <c r="A127" s="4">
        <f>IF('True_Odds_Calculator_2-way'!A128="","",'True_Odds_Calculator_2-way'!A128)</f>
        <v>1.92</v>
      </c>
      <c r="B127" s="4">
        <f>IF('True_Odds_Calculator_2-way'!B128="","",'True_Odds_Calculator_2-way'!B128)</f>
        <v>1.97</v>
      </c>
      <c r="C127" s="4">
        <f t="shared" si="11"/>
        <v>0.52083333333333337</v>
      </c>
      <c r="D127">
        <f t="shared" si="12"/>
        <v>0.50761421319796951</v>
      </c>
      <c r="E127">
        <f t="shared" si="13"/>
        <v>2.844754653130277E-2</v>
      </c>
      <c r="F127">
        <f t="shared" si="14"/>
        <v>-0.2359348561759731</v>
      </c>
      <c r="G127">
        <v>0</v>
      </c>
      <c r="H127">
        <f t="shared" si="15"/>
        <v>0.26438240270727581</v>
      </c>
      <c r="I127">
        <f t="shared" si="16"/>
        <v>-1.0585715534396718</v>
      </c>
      <c r="J127">
        <f t="shared" si="17"/>
        <v>1.0585715534396718</v>
      </c>
      <c r="K127">
        <f t="shared" si="18"/>
        <v>0.50661491420873006</v>
      </c>
      <c r="L127">
        <f t="shared" si="19"/>
        <v>0.49338508579127022</v>
      </c>
      <c r="M127">
        <f t="shared" si="20"/>
        <v>1.9738858291644976</v>
      </c>
      <c r="N127">
        <f t="shared" si="21"/>
        <v>2.0268144068364817</v>
      </c>
    </row>
    <row r="128" spans="1:14" x14ac:dyDescent="0.25">
      <c r="A128" s="4">
        <f>IF('True_Odds_Calculator_2-way'!A129="","",'True_Odds_Calculator_2-way'!A129)</f>
        <v>1.76</v>
      </c>
      <c r="B128" s="4">
        <f>IF('True_Odds_Calculator_2-way'!B129="","",'True_Odds_Calculator_2-way'!B129)</f>
        <v>2.16</v>
      </c>
      <c r="C128" s="4">
        <f t="shared" si="11"/>
        <v>0.56818181818181823</v>
      </c>
      <c r="D128">
        <f t="shared" si="12"/>
        <v>0.46296296296296291</v>
      </c>
      <c r="E128">
        <f t="shared" si="13"/>
        <v>3.1144781144781142E-2</v>
      </c>
      <c r="F128">
        <f t="shared" si="14"/>
        <v>-0.23190235690235683</v>
      </c>
      <c r="G128">
        <v>0</v>
      </c>
      <c r="H128">
        <f t="shared" si="15"/>
        <v>0.26304713804713803</v>
      </c>
      <c r="I128">
        <f t="shared" si="16"/>
        <v>-1.0650358071057626</v>
      </c>
      <c r="J128">
        <f t="shared" si="17"/>
        <v>1.0650358071057626</v>
      </c>
      <c r="K128">
        <f t="shared" si="18"/>
        <v>0.55266108113889945</v>
      </c>
      <c r="L128">
        <f t="shared" si="19"/>
        <v>0.44733891886110039</v>
      </c>
      <c r="M128">
        <f t="shared" si="20"/>
        <v>1.8094272134003797</v>
      </c>
      <c r="N128">
        <f t="shared" si="21"/>
        <v>2.2354415362426847</v>
      </c>
    </row>
    <row r="129" spans="1:14" x14ac:dyDescent="0.25">
      <c r="A129" s="4">
        <f>IF('True_Odds_Calculator_2-way'!A130="","",'True_Odds_Calculator_2-way'!A130)</f>
        <v>1.85</v>
      </c>
      <c r="B129" s="4">
        <f>IF('True_Odds_Calculator_2-way'!B130="","",'True_Odds_Calculator_2-way'!B130)</f>
        <v>2.0499999999999998</v>
      </c>
      <c r="C129" s="4">
        <f t="shared" si="11"/>
        <v>0.54054054054054046</v>
      </c>
      <c r="D129">
        <f t="shared" si="12"/>
        <v>0.48780487804878053</v>
      </c>
      <c r="E129">
        <f t="shared" si="13"/>
        <v>2.8345418589321048E-2</v>
      </c>
      <c r="F129">
        <f t="shared" si="14"/>
        <v>-0.2353328938694792</v>
      </c>
      <c r="G129">
        <v>0</v>
      </c>
      <c r="H129">
        <f t="shared" si="15"/>
        <v>0.26367831245880025</v>
      </c>
      <c r="I129">
        <f t="shared" si="16"/>
        <v>-1.0585122480499263</v>
      </c>
      <c r="J129">
        <f t="shared" si="17"/>
        <v>1.0585122480499263</v>
      </c>
      <c r="K129">
        <f t="shared" si="18"/>
        <v>0.52638909307720383</v>
      </c>
      <c r="L129">
        <f t="shared" si="19"/>
        <v>0.47361090692279612</v>
      </c>
      <c r="M129">
        <f t="shared" si="20"/>
        <v>1.8997354108424378</v>
      </c>
      <c r="N129">
        <f t="shared" si="21"/>
        <v>2.1114378604524222</v>
      </c>
    </row>
    <row r="130" spans="1:14" x14ac:dyDescent="0.25">
      <c r="A130" s="4">
        <f>IF('True_Odds_Calculator_2-way'!A131="","",'True_Odds_Calculator_2-way'!A131)</f>
        <v>1.61</v>
      </c>
      <c r="B130" s="4">
        <f>IF('True_Odds_Calculator_2-way'!B131="","",'True_Odds_Calculator_2-way'!B131)</f>
        <v>2.4300000000000002</v>
      </c>
      <c r="C130" s="4">
        <f t="shared" si="11"/>
        <v>0.6211180124223602</v>
      </c>
      <c r="D130">
        <f t="shared" si="12"/>
        <v>0.41152263374485593</v>
      </c>
      <c r="E130">
        <f t="shared" si="13"/>
        <v>3.2640646167216181E-2</v>
      </c>
      <c r="F130">
        <f t="shared" si="14"/>
        <v>-0.22296347417120366</v>
      </c>
      <c r="G130">
        <v>0</v>
      </c>
      <c r="H130">
        <f t="shared" si="15"/>
        <v>0.25560412033841978</v>
      </c>
      <c r="I130">
        <f t="shared" si="16"/>
        <v>-1.0706981783012146</v>
      </c>
      <c r="J130">
        <f t="shared" si="17"/>
        <v>1.0706981783012146</v>
      </c>
      <c r="K130">
        <f t="shared" si="18"/>
        <v>0.60491460861932955</v>
      </c>
      <c r="L130">
        <f t="shared" si="19"/>
        <v>0.39508539138067028</v>
      </c>
      <c r="M130">
        <f t="shared" si="20"/>
        <v>1.6531258887637414</v>
      </c>
      <c r="N130">
        <f t="shared" si="21"/>
        <v>2.5310983949707371</v>
      </c>
    </row>
    <row r="131" spans="1:14" x14ac:dyDescent="0.25">
      <c r="A131" s="4">
        <f>IF('True_Odds_Calculator_2-way'!A132="","",'True_Odds_Calculator_2-way'!A132)</f>
        <v>1.83</v>
      </c>
      <c r="B131" s="4">
        <f>IF('True_Odds_Calculator_2-way'!B132="","",'True_Odds_Calculator_2-way'!B132)</f>
        <v>2.08</v>
      </c>
      <c r="C131" s="4">
        <f t="shared" ref="C131:C194" si="22">1/A131</f>
        <v>0.54644808743169393</v>
      </c>
      <c r="D131">
        <f t="shared" ref="D131:D194" si="23">1/B131</f>
        <v>0.48076923076923073</v>
      </c>
      <c r="E131">
        <f t="shared" ref="E131:E194" si="24">C131+D131-1</f>
        <v>2.7217318200924545E-2</v>
      </c>
      <c r="F131">
        <f t="shared" ref="F131:F194" si="25">C131+D131-(C131*D131)-1</f>
        <v>-0.23549810844892827</v>
      </c>
      <c r="G131">
        <v>0</v>
      </c>
      <c r="H131">
        <f t="shared" ref="H131:H194" si="26">C131*D131</f>
        <v>0.26271542664985281</v>
      </c>
      <c r="I131">
        <f t="shared" ref="I131:I194" si="27">((-4*F131*H131)^0.5)/(2*F131)</f>
        <v>-1.0562070842074627</v>
      </c>
      <c r="J131">
        <f t="shared" ref="J131:J194" si="28">(-((-4*F131*H131)^0.5))/(2*F131)</f>
        <v>1.0562070842074627</v>
      </c>
      <c r="K131">
        <f t="shared" ref="K131:K194" si="29">IF(A131="","",(C131/($J131+C131-($J131*C131))))</f>
        <v>0.53286387886572006</v>
      </c>
      <c r="L131">
        <f t="shared" ref="L131:L194" si="30">IF(B131="","",(D131/($J131+D131-($J131*D131))))</f>
        <v>0.46713612113428016</v>
      </c>
      <c r="M131">
        <f t="shared" ref="M131:M194" si="31">IF(A131="","",1/K131)</f>
        <v>1.8766518798921943</v>
      </c>
      <c r="N131">
        <f t="shared" ref="N131:N194" si="32">IF(B131="","",1/L131)</f>
        <v>2.1407036509440598</v>
      </c>
    </row>
    <row r="132" spans="1:14" x14ac:dyDescent="0.25">
      <c r="A132" s="4">
        <f>IF('True_Odds_Calculator_2-way'!A133="","",'True_Odds_Calculator_2-way'!A133)</f>
        <v>2.23</v>
      </c>
      <c r="B132" s="4">
        <f>IF('True_Odds_Calculator_2-way'!B133="","",'True_Odds_Calculator_2-way'!B133)</f>
        <v>1.72</v>
      </c>
      <c r="C132" s="4">
        <f t="shared" si="22"/>
        <v>0.44843049327354262</v>
      </c>
      <c r="D132">
        <f t="shared" si="23"/>
        <v>0.58139534883720934</v>
      </c>
      <c r="E132">
        <f t="shared" si="24"/>
        <v>2.982584211075201E-2</v>
      </c>
      <c r="F132">
        <f t="shared" si="25"/>
        <v>-0.23088956095526114</v>
      </c>
      <c r="G132">
        <v>0</v>
      </c>
      <c r="H132">
        <f t="shared" si="26"/>
        <v>0.26071540306601315</v>
      </c>
      <c r="I132">
        <f t="shared" si="27"/>
        <v>-1.0626278551055641</v>
      </c>
      <c r="J132">
        <f t="shared" si="28"/>
        <v>1.0626278551055641</v>
      </c>
      <c r="K132">
        <f t="shared" si="29"/>
        <v>0.43345731074801436</v>
      </c>
      <c r="L132">
        <f t="shared" si="30"/>
        <v>0.56654268925198559</v>
      </c>
      <c r="M132">
        <f t="shared" si="31"/>
        <v>2.3070322617798436</v>
      </c>
      <c r="N132">
        <f t="shared" si="32"/>
        <v>1.7650920556760061</v>
      </c>
    </row>
    <row r="133" spans="1:14" x14ac:dyDescent="0.25">
      <c r="A133" s="4">
        <f>IF('True_Odds_Calculator_2-way'!A134="","",'True_Odds_Calculator_2-way'!A134)</f>
        <v>1.66</v>
      </c>
      <c r="B133" s="4">
        <f>IF('True_Odds_Calculator_2-way'!B134="","",'True_Odds_Calculator_2-way'!B134)</f>
        <v>2.34</v>
      </c>
      <c r="C133" s="4">
        <f t="shared" si="22"/>
        <v>0.60240963855421692</v>
      </c>
      <c r="D133">
        <f t="shared" si="23"/>
        <v>0.42735042735042739</v>
      </c>
      <c r="E133">
        <f t="shared" si="24"/>
        <v>2.9760065904644417E-2</v>
      </c>
      <c r="F133">
        <f t="shared" si="25"/>
        <v>-0.22767995057151669</v>
      </c>
      <c r="G133">
        <v>0</v>
      </c>
      <c r="H133">
        <f t="shared" si="26"/>
        <v>0.2574400164761611</v>
      </c>
      <c r="I133">
        <f t="shared" si="27"/>
        <v>-1.0633485251477839</v>
      </c>
      <c r="J133">
        <f t="shared" si="28"/>
        <v>1.0633485251477839</v>
      </c>
      <c r="K133">
        <f t="shared" si="29"/>
        <v>0.58760965346955907</v>
      </c>
      <c r="L133">
        <f t="shared" si="30"/>
        <v>0.41239034653044082</v>
      </c>
      <c r="M133">
        <f t="shared" si="31"/>
        <v>1.7018100265975373</v>
      </c>
      <c r="N133">
        <f t="shared" si="32"/>
        <v>2.4248870236980302</v>
      </c>
    </row>
    <row r="134" spans="1:14" x14ac:dyDescent="0.25">
      <c r="A134" s="4">
        <f>IF('True_Odds_Calculator_2-way'!A135="","",'True_Odds_Calculator_2-way'!A135)</f>
        <v>2</v>
      </c>
      <c r="B134" s="4">
        <f>IF('True_Odds_Calculator_2-way'!B135="","",'True_Odds_Calculator_2-way'!B135)</f>
        <v>1.88</v>
      </c>
      <c r="C134" s="4">
        <f t="shared" si="22"/>
        <v>0.5</v>
      </c>
      <c r="D134">
        <f t="shared" si="23"/>
        <v>0.53191489361702127</v>
      </c>
      <c r="E134">
        <f t="shared" si="24"/>
        <v>3.1914893617021267E-2</v>
      </c>
      <c r="F134">
        <f t="shared" si="25"/>
        <v>-0.23404255319148937</v>
      </c>
      <c r="G134">
        <v>0</v>
      </c>
      <c r="H134">
        <f t="shared" si="26"/>
        <v>0.26595744680851063</v>
      </c>
      <c r="I134">
        <f t="shared" si="27"/>
        <v>-1.0660035817780522</v>
      </c>
      <c r="J134">
        <f t="shared" si="28"/>
        <v>1.0660035817780522</v>
      </c>
      <c r="K134">
        <f t="shared" si="29"/>
        <v>0.48402626637238261</v>
      </c>
      <c r="L134">
        <f t="shared" si="30"/>
        <v>0.51597373362761745</v>
      </c>
      <c r="M134">
        <f t="shared" si="31"/>
        <v>2.0660035817780522</v>
      </c>
      <c r="N134">
        <f t="shared" si="32"/>
        <v>1.9380831519646857</v>
      </c>
    </row>
    <row r="135" spans="1:14" x14ac:dyDescent="0.25">
      <c r="A135" s="4">
        <f>IF('True_Odds_Calculator_2-way'!A136="","",'True_Odds_Calculator_2-way'!A136)</f>
        <v>2.17</v>
      </c>
      <c r="B135" s="4">
        <f>IF('True_Odds_Calculator_2-way'!B136="","",'True_Odds_Calculator_2-way'!B136)</f>
        <v>1.7</v>
      </c>
      <c r="C135" s="4">
        <f t="shared" si="22"/>
        <v>0.46082949308755761</v>
      </c>
      <c r="D135">
        <f t="shared" si="23"/>
        <v>0.58823529411764708</v>
      </c>
      <c r="E135">
        <f t="shared" si="24"/>
        <v>4.9064787205204574E-2</v>
      </c>
      <c r="F135">
        <f t="shared" si="25"/>
        <v>-0.22201138519924113</v>
      </c>
      <c r="G135">
        <v>0</v>
      </c>
      <c r="H135">
        <f t="shared" si="26"/>
        <v>0.27107617240444565</v>
      </c>
      <c r="I135">
        <f t="shared" si="27"/>
        <v>-1.1049892402196595</v>
      </c>
      <c r="J135">
        <f t="shared" si="28"/>
        <v>1.1049892402196595</v>
      </c>
      <c r="K135">
        <f t="shared" si="29"/>
        <v>0.43614082497851364</v>
      </c>
      <c r="L135">
        <f t="shared" si="30"/>
        <v>0.56385917502148641</v>
      </c>
      <c r="M135">
        <f t="shared" si="31"/>
        <v>2.2928374110570013</v>
      </c>
      <c r="N135">
        <f t="shared" si="32"/>
        <v>1.773492468153762</v>
      </c>
    </row>
    <row r="136" spans="1:14" x14ac:dyDescent="0.25">
      <c r="A136" s="4">
        <f>IF('True_Odds_Calculator_2-way'!A137="","",'True_Odds_Calculator_2-way'!A137)</f>
        <v>1.83</v>
      </c>
      <c r="B136" s="4">
        <f>IF('True_Odds_Calculator_2-way'!B137="","",'True_Odds_Calculator_2-way'!B137)</f>
        <v>2.0699999999999998</v>
      </c>
      <c r="C136" s="4">
        <f t="shared" si="22"/>
        <v>0.54644808743169393</v>
      </c>
      <c r="D136">
        <f t="shared" si="23"/>
        <v>0.48309178743961356</v>
      </c>
      <c r="E136">
        <f t="shared" si="24"/>
        <v>2.9539874871307603E-2</v>
      </c>
      <c r="F136">
        <f t="shared" si="25"/>
        <v>-0.23444470842902765</v>
      </c>
      <c r="G136">
        <v>0</v>
      </c>
      <c r="H136">
        <f t="shared" si="26"/>
        <v>0.26398458330033525</v>
      </c>
      <c r="I136">
        <f t="shared" si="27"/>
        <v>-1.0611311532512866</v>
      </c>
      <c r="J136">
        <f t="shared" si="28"/>
        <v>1.0611311532512866</v>
      </c>
      <c r="K136">
        <f t="shared" si="29"/>
        <v>0.53170592832305175</v>
      </c>
      <c r="L136">
        <f t="shared" si="30"/>
        <v>0.46829407167694814</v>
      </c>
      <c r="M136">
        <f t="shared" si="31"/>
        <v>1.8807388571985679</v>
      </c>
      <c r="N136">
        <f t="shared" si="32"/>
        <v>2.1354103339788768</v>
      </c>
    </row>
    <row r="137" spans="1:14" x14ac:dyDescent="0.25">
      <c r="A137" s="4">
        <f>IF('True_Odds_Calculator_2-way'!A138="","",'True_Odds_Calculator_2-way'!A138)</f>
        <v>2.09</v>
      </c>
      <c r="B137" s="4">
        <f>IF('True_Odds_Calculator_2-way'!B138="","",'True_Odds_Calculator_2-way'!B138)</f>
        <v>1.81</v>
      </c>
      <c r="C137" s="4">
        <f t="shared" si="22"/>
        <v>0.47846889952153115</v>
      </c>
      <c r="D137">
        <f t="shared" si="23"/>
        <v>0.5524861878453039</v>
      </c>
      <c r="E137">
        <f t="shared" si="24"/>
        <v>3.0955087366835166E-2</v>
      </c>
      <c r="F137">
        <f t="shared" si="25"/>
        <v>-0.23339237093235332</v>
      </c>
      <c r="G137">
        <v>0</v>
      </c>
      <c r="H137">
        <f t="shared" si="26"/>
        <v>0.26434745829918849</v>
      </c>
      <c r="I137">
        <f t="shared" si="27"/>
        <v>-1.064251428023502</v>
      </c>
      <c r="J137">
        <f t="shared" si="28"/>
        <v>1.064251428023502</v>
      </c>
      <c r="K137">
        <f t="shared" si="29"/>
        <v>0.46295566357839102</v>
      </c>
      <c r="L137">
        <f t="shared" si="30"/>
        <v>0.53704433642160887</v>
      </c>
      <c r="M137">
        <f t="shared" si="31"/>
        <v>2.1600340565456171</v>
      </c>
      <c r="N137">
        <f t="shared" si="32"/>
        <v>1.8620436566990362</v>
      </c>
    </row>
    <row r="138" spans="1:14" x14ac:dyDescent="0.25">
      <c r="A138" s="4">
        <f>IF('True_Odds_Calculator_2-way'!A139="","",'True_Odds_Calculator_2-way'!A139)</f>
        <v>2.13</v>
      </c>
      <c r="B138" s="4">
        <f>IF('True_Odds_Calculator_2-way'!B139="","",'True_Odds_Calculator_2-way'!B139)</f>
        <v>1.79</v>
      </c>
      <c r="C138" s="4">
        <f t="shared" si="22"/>
        <v>0.46948356807511737</v>
      </c>
      <c r="D138">
        <f t="shared" si="23"/>
        <v>0.55865921787709494</v>
      </c>
      <c r="E138">
        <f t="shared" si="24"/>
        <v>2.8142785952212312E-2</v>
      </c>
      <c r="F138">
        <f t="shared" si="25"/>
        <v>-0.2341385369947806</v>
      </c>
      <c r="G138">
        <v>0</v>
      </c>
      <c r="H138">
        <f t="shared" si="26"/>
        <v>0.26228132294699291</v>
      </c>
      <c r="I138">
        <f t="shared" si="27"/>
        <v>-1.0583936671670078</v>
      </c>
      <c r="J138">
        <f t="shared" si="28"/>
        <v>1.0583936671670078</v>
      </c>
      <c r="K138">
        <f t="shared" si="29"/>
        <v>0.45537654905878816</v>
      </c>
      <c r="L138">
        <f t="shared" si="30"/>
        <v>0.5446234509412119</v>
      </c>
      <c r="M138">
        <f t="shared" si="31"/>
        <v>2.1959848438987186</v>
      </c>
      <c r="N138">
        <f t="shared" si="32"/>
        <v>1.8361309970619364</v>
      </c>
    </row>
    <row r="139" spans="1:14" x14ac:dyDescent="0.25">
      <c r="A139" s="4">
        <f>IF('True_Odds_Calculator_2-way'!A140="","",'True_Odds_Calculator_2-way'!A140)</f>
        <v>2.16</v>
      </c>
      <c r="B139" s="4">
        <f>IF('True_Odds_Calculator_2-way'!B140="","",'True_Odds_Calculator_2-way'!B140)</f>
        <v>1.77</v>
      </c>
      <c r="C139" s="4">
        <f t="shared" si="22"/>
        <v>0.46296296296296291</v>
      </c>
      <c r="D139">
        <f t="shared" si="23"/>
        <v>0.56497175141242939</v>
      </c>
      <c r="E139">
        <f t="shared" si="24"/>
        <v>2.79347143753923E-2</v>
      </c>
      <c r="F139">
        <f t="shared" si="25"/>
        <v>-0.23362628164888055</v>
      </c>
      <c r="G139">
        <v>0</v>
      </c>
      <c r="H139">
        <f t="shared" si="26"/>
        <v>0.26156099602427285</v>
      </c>
      <c r="I139">
        <f t="shared" si="27"/>
        <v>-1.0580973892262122</v>
      </c>
      <c r="J139">
        <f t="shared" si="28"/>
        <v>1.0580973892262122</v>
      </c>
      <c r="K139">
        <f t="shared" si="29"/>
        <v>0.44895535399193021</v>
      </c>
      <c r="L139">
        <f t="shared" si="30"/>
        <v>0.55104464600806979</v>
      </c>
      <c r="M139">
        <f t="shared" si="31"/>
        <v>2.2273929715024061</v>
      </c>
      <c r="N139">
        <f t="shared" si="32"/>
        <v>1.8147349897041836</v>
      </c>
    </row>
    <row r="140" spans="1:14" x14ac:dyDescent="0.25">
      <c r="A140" s="4">
        <f>IF('True_Odds_Calculator_2-way'!A141="","",'True_Odds_Calculator_2-way'!A141)</f>
        <v>2.4900000000000002</v>
      </c>
      <c r="B140" s="4">
        <f>IF('True_Odds_Calculator_2-way'!B141="","",'True_Odds_Calculator_2-way'!B141)</f>
        <v>1.59</v>
      </c>
      <c r="C140" s="4">
        <f t="shared" si="22"/>
        <v>0.40160642570281119</v>
      </c>
      <c r="D140">
        <f t="shared" si="23"/>
        <v>0.62893081761006286</v>
      </c>
      <c r="E140">
        <f t="shared" si="24"/>
        <v>3.0537243312874107E-2</v>
      </c>
      <c r="F140">
        <f t="shared" si="25"/>
        <v>-0.22204541436184988</v>
      </c>
      <c r="G140">
        <v>0</v>
      </c>
      <c r="H140">
        <f t="shared" si="26"/>
        <v>0.25258265767472399</v>
      </c>
      <c r="I140">
        <f t="shared" si="27"/>
        <v>-1.0665491157310274</v>
      </c>
      <c r="J140">
        <f t="shared" si="28"/>
        <v>1.0665491157310274</v>
      </c>
      <c r="K140">
        <f t="shared" si="29"/>
        <v>0.38622591959905123</v>
      </c>
      <c r="L140">
        <f t="shared" si="30"/>
        <v>0.61377408040094872</v>
      </c>
      <c r="M140">
        <f t="shared" si="31"/>
        <v>2.5891581824392307</v>
      </c>
      <c r="N140">
        <f t="shared" si="32"/>
        <v>1.6292639782813063</v>
      </c>
    </row>
    <row r="141" spans="1:14" x14ac:dyDescent="0.25">
      <c r="A141" s="4">
        <f>IF('True_Odds_Calculator_2-way'!A142="","",'True_Odds_Calculator_2-way'!A142)</f>
        <v>1.6</v>
      </c>
      <c r="B141" s="4">
        <f>IF('True_Odds_Calculator_2-way'!B142="","",'True_Odds_Calculator_2-way'!B142)</f>
        <v>2.48</v>
      </c>
      <c r="C141" s="4">
        <f t="shared" si="22"/>
        <v>0.625</v>
      </c>
      <c r="D141">
        <f t="shared" si="23"/>
        <v>0.40322580645161293</v>
      </c>
      <c r="E141">
        <f t="shared" si="24"/>
        <v>2.8225806451612989E-2</v>
      </c>
      <c r="F141">
        <f t="shared" si="25"/>
        <v>-0.22379032258064502</v>
      </c>
      <c r="G141">
        <v>0</v>
      </c>
      <c r="H141">
        <f t="shared" si="26"/>
        <v>0.25201612903225806</v>
      </c>
      <c r="I141">
        <f t="shared" si="27"/>
        <v>-1.0611908999450224</v>
      </c>
      <c r="J141">
        <f t="shared" si="28"/>
        <v>1.0611908999450224</v>
      </c>
      <c r="K141">
        <f t="shared" si="29"/>
        <v>0.61098009187365931</v>
      </c>
      <c r="L141">
        <f t="shared" si="30"/>
        <v>0.38901990812634057</v>
      </c>
      <c r="M141">
        <f t="shared" si="31"/>
        <v>1.6367145399670135</v>
      </c>
      <c r="N141">
        <f t="shared" si="32"/>
        <v>2.5705625319186329</v>
      </c>
    </row>
    <row r="142" spans="1:14" x14ac:dyDescent="0.25">
      <c r="A142" s="4">
        <f>IF('True_Odds_Calculator_2-way'!A143="","",'True_Odds_Calculator_2-way'!A143)</f>
        <v>1.93</v>
      </c>
      <c r="B142" s="4">
        <f>IF('True_Odds_Calculator_2-way'!B143="","",'True_Odds_Calculator_2-way'!B143)</f>
        <v>1.97</v>
      </c>
      <c r="C142" s="4">
        <f t="shared" si="22"/>
        <v>0.5181347150259068</v>
      </c>
      <c r="D142">
        <f t="shared" si="23"/>
        <v>0.50761421319796951</v>
      </c>
      <c r="E142">
        <f t="shared" si="24"/>
        <v>2.5748928223876311E-2</v>
      </c>
      <c r="F142">
        <f t="shared" si="25"/>
        <v>-0.23726361747455349</v>
      </c>
      <c r="G142">
        <v>0</v>
      </c>
      <c r="H142">
        <f t="shared" si="26"/>
        <v>0.26301254569842986</v>
      </c>
      <c r="I142">
        <f t="shared" si="27"/>
        <v>-1.0528649266733445</v>
      </c>
      <c r="J142">
        <f t="shared" si="28"/>
        <v>1.0528649266733445</v>
      </c>
      <c r="K142">
        <f t="shared" si="29"/>
        <v>0.50526374119939821</v>
      </c>
      <c r="L142">
        <f t="shared" si="30"/>
        <v>0.49473625880060179</v>
      </c>
      <c r="M142">
        <f t="shared" si="31"/>
        <v>1.9791643818062103</v>
      </c>
      <c r="N142">
        <f t="shared" si="32"/>
        <v>2.021278978873144</v>
      </c>
    </row>
    <row r="143" spans="1:14" x14ac:dyDescent="0.25">
      <c r="A143" s="4">
        <f>IF('True_Odds_Calculator_2-way'!A144="","",'True_Odds_Calculator_2-way'!A144)</f>
        <v>2</v>
      </c>
      <c r="B143" s="4">
        <f>IF('True_Odds_Calculator_2-way'!B144="","",'True_Odds_Calculator_2-way'!B144)</f>
        <v>1.81</v>
      </c>
      <c r="C143" s="4">
        <f t="shared" si="22"/>
        <v>0.5</v>
      </c>
      <c r="D143">
        <f t="shared" si="23"/>
        <v>0.5524861878453039</v>
      </c>
      <c r="E143">
        <f t="shared" si="24"/>
        <v>5.2486187845303789E-2</v>
      </c>
      <c r="F143">
        <f t="shared" si="25"/>
        <v>-0.22375690607734811</v>
      </c>
      <c r="G143">
        <v>0</v>
      </c>
      <c r="H143">
        <f t="shared" si="26"/>
        <v>0.27624309392265195</v>
      </c>
      <c r="I143">
        <f t="shared" si="27"/>
        <v>-1.1111111111111112</v>
      </c>
      <c r="J143">
        <f t="shared" si="28"/>
        <v>1.1111111111111112</v>
      </c>
      <c r="K143">
        <f t="shared" si="29"/>
        <v>0.47368421052631576</v>
      </c>
      <c r="L143">
        <f t="shared" si="30"/>
        <v>0.5263157894736844</v>
      </c>
      <c r="M143">
        <f t="shared" si="31"/>
        <v>2.1111111111111112</v>
      </c>
      <c r="N143">
        <f t="shared" si="32"/>
        <v>1.8999999999999992</v>
      </c>
    </row>
    <row r="144" spans="1:14" x14ac:dyDescent="0.25">
      <c r="A144" s="4">
        <f>IF('True_Odds_Calculator_2-way'!A145="","",'True_Odds_Calculator_2-way'!A145)</f>
        <v>2.19</v>
      </c>
      <c r="B144" s="4">
        <f>IF('True_Odds_Calculator_2-way'!B145="","",'True_Odds_Calculator_2-way'!B145)</f>
        <v>1.67</v>
      </c>
      <c r="C144" s="4">
        <f t="shared" si="22"/>
        <v>0.45662100456621008</v>
      </c>
      <c r="D144">
        <f t="shared" si="23"/>
        <v>0.5988023952095809</v>
      </c>
      <c r="E144">
        <f t="shared" si="24"/>
        <v>5.5423399775790916E-2</v>
      </c>
      <c r="F144">
        <f t="shared" si="25"/>
        <v>-0.21800235146146063</v>
      </c>
      <c r="G144">
        <v>0</v>
      </c>
      <c r="H144">
        <f t="shared" si="26"/>
        <v>0.27342575123725155</v>
      </c>
      <c r="I144">
        <f t="shared" si="27"/>
        <v>-1.119925460241967</v>
      </c>
      <c r="J144">
        <f t="shared" si="28"/>
        <v>1.119925460241967</v>
      </c>
      <c r="K144">
        <f t="shared" si="29"/>
        <v>0.42868571048253884</v>
      </c>
      <c r="L144">
        <f t="shared" si="30"/>
        <v>0.5713142895174611</v>
      </c>
      <c r="M144">
        <f t="shared" si="31"/>
        <v>2.3327112976879407</v>
      </c>
      <c r="N144">
        <f t="shared" si="32"/>
        <v>1.7503500583621179</v>
      </c>
    </row>
    <row r="145" spans="1:14" x14ac:dyDescent="0.25">
      <c r="A145" s="4">
        <f>IF('True_Odds_Calculator_2-way'!A146="","",'True_Odds_Calculator_2-way'!A146)</f>
        <v>1.8</v>
      </c>
      <c r="B145" s="4">
        <f>IF('True_Odds_Calculator_2-way'!B146="","",'True_Odds_Calculator_2-way'!B146)</f>
        <v>2.0099999999999998</v>
      </c>
      <c r="C145" s="4">
        <f t="shared" si="22"/>
        <v>0.55555555555555558</v>
      </c>
      <c r="D145">
        <f t="shared" si="23"/>
        <v>0.49751243781094534</v>
      </c>
      <c r="E145">
        <f t="shared" si="24"/>
        <v>5.3067993366501032E-2</v>
      </c>
      <c r="F145">
        <f t="shared" si="25"/>
        <v>-0.22332780541735753</v>
      </c>
      <c r="G145">
        <v>0</v>
      </c>
      <c r="H145">
        <f t="shared" si="26"/>
        <v>0.27639579878385856</v>
      </c>
      <c r="I145">
        <f t="shared" si="27"/>
        <v>-1.1124853987249625</v>
      </c>
      <c r="J145">
        <f t="shared" si="28"/>
        <v>1.1124853987249625</v>
      </c>
      <c r="K145">
        <f t="shared" si="29"/>
        <v>0.5291037991915748</v>
      </c>
      <c r="L145">
        <f t="shared" si="30"/>
        <v>0.47089620080842504</v>
      </c>
      <c r="M145">
        <f t="shared" si="31"/>
        <v>1.88998831897997</v>
      </c>
      <c r="N145">
        <f t="shared" si="32"/>
        <v>2.1236102527122118</v>
      </c>
    </row>
    <row r="146" spans="1:14" x14ac:dyDescent="0.25">
      <c r="A146" s="4">
        <f>IF('True_Odds_Calculator_2-way'!A147="","",'True_Odds_Calculator_2-way'!A147)</f>
        <v>1.95</v>
      </c>
      <c r="B146" s="4">
        <f>IF('True_Odds_Calculator_2-way'!B147="","",'True_Odds_Calculator_2-way'!B147)</f>
        <v>1.85</v>
      </c>
      <c r="C146" s="4">
        <f t="shared" si="22"/>
        <v>0.51282051282051289</v>
      </c>
      <c r="D146">
        <f t="shared" si="23"/>
        <v>0.54054054054054046</v>
      </c>
      <c r="E146">
        <f t="shared" si="24"/>
        <v>5.3361053361053346E-2</v>
      </c>
      <c r="F146">
        <f t="shared" si="25"/>
        <v>-0.22383922383922383</v>
      </c>
      <c r="G146">
        <v>0</v>
      </c>
      <c r="H146">
        <f t="shared" si="26"/>
        <v>0.27720027720027718</v>
      </c>
      <c r="I146">
        <f t="shared" si="27"/>
        <v>-1.1128297681493144</v>
      </c>
      <c r="J146">
        <f t="shared" si="28"/>
        <v>1.1128297681493144</v>
      </c>
      <c r="K146">
        <f t="shared" si="29"/>
        <v>0.48610037780571441</v>
      </c>
      <c r="L146">
        <f t="shared" si="30"/>
        <v>0.51389962219428575</v>
      </c>
      <c r="M146">
        <f t="shared" si="31"/>
        <v>2.0571882797418479</v>
      </c>
      <c r="N146">
        <f t="shared" si="32"/>
        <v>1.9459053029269173</v>
      </c>
    </row>
    <row r="147" spans="1:14" x14ac:dyDescent="0.25">
      <c r="A147" s="4">
        <f>IF('True_Odds_Calculator_2-way'!A148="","",'True_Odds_Calculator_2-way'!A148)</f>
        <v>1.67</v>
      </c>
      <c r="B147" s="4">
        <f>IF('True_Odds_Calculator_2-way'!B148="","",'True_Odds_Calculator_2-way'!B148)</f>
        <v>2.33</v>
      </c>
      <c r="C147" s="4">
        <f t="shared" si="22"/>
        <v>0.5988023952095809</v>
      </c>
      <c r="D147">
        <f t="shared" si="23"/>
        <v>0.42918454935622319</v>
      </c>
      <c r="E147">
        <f t="shared" si="24"/>
        <v>2.7986944565804084E-2</v>
      </c>
      <c r="F147">
        <f t="shared" si="25"/>
        <v>-0.22900979157564694</v>
      </c>
      <c r="G147">
        <v>0</v>
      </c>
      <c r="H147">
        <f t="shared" si="26"/>
        <v>0.25699673614145102</v>
      </c>
      <c r="I147">
        <f t="shared" si="27"/>
        <v>-1.0593434317257451</v>
      </c>
      <c r="J147">
        <f t="shared" si="28"/>
        <v>1.0593434317257451</v>
      </c>
      <c r="K147">
        <f t="shared" si="29"/>
        <v>0.58487737574119503</v>
      </c>
      <c r="L147">
        <f t="shared" si="30"/>
        <v>0.41512262425880503</v>
      </c>
      <c r="M147">
        <f t="shared" si="31"/>
        <v>1.7097600992562489</v>
      </c>
      <c r="N147">
        <f t="shared" si="32"/>
        <v>2.408926764195241</v>
      </c>
    </row>
    <row r="148" spans="1:14" x14ac:dyDescent="0.25">
      <c r="A148" s="4">
        <f>IF('True_Odds_Calculator_2-way'!A149="","",'True_Odds_Calculator_2-way'!A149)</f>
        <v>1.64</v>
      </c>
      <c r="B148" s="4">
        <f>IF('True_Odds_Calculator_2-way'!B149="","",'True_Odds_Calculator_2-way'!B149)</f>
        <v>2.39</v>
      </c>
      <c r="C148" s="4">
        <f t="shared" si="22"/>
        <v>0.6097560975609756</v>
      </c>
      <c r="D148">
        <f t="shared" si="23"/>
        <v>0.41841004184100417</v>
      </c>
      <c r="E148">
        <f t="shared" si="24"/>
        <v>2.8166139401979873E-2</v>
      </c>
      <c r="F148">
        <f t="shared" si="25"/>
        <v>-0.22696193489131533</v>
      </c>
      <c r="G148">
        <v>0</v>
      </c>
      <c r="H148">
        <f t="shared" si="26"/>
        <v>0.2551280742932952</v>
      </c>
      <c r="I148">
        <f t="shared" si="27"/>
        <v>-1.0602361620999639</v>
      </c>
      <c r="J148">
        <f t="shared" si="28"/>
        <v>1.0602361620999639</v>
      </c>
      <c r="K148">
        <f t="shared" si="29"/>
        <v>0.59575188026116299</v>
      </c>
      <c r="L148">
        <f t="shared" si="30"/>
        <v>0.4042481197388369</v>
      </c>
      <c r="M148">
        <f t="shared" si="31"/>
        <v>1.6785511437439771</v>
      </c>
      <c r="N148">
        <f t="shared" si="32"/>
        <v>2.4737282653189494</v>
      </c>
    </row>
    <row r="149" spans="1:14" x14ac:dyDescent="0.25">
      <c r="A149" s="4">
        <f>IF('True_Odds_Calculator_2-way'!A150="","",'True_Odds_Calculator_2-way'!A150)</f>
        <v>2.09</v>
      </c>
      <c r="B149" s="4">
        <f>IF('True_Odds_Calculator_2-way'!B150="","",'True_Odds_Calculator_2-way'!B150)</f>
        <v>1.82</v>
      </c>
      <c r="C149" s="4">
        <f t="shared" si="22"/>
        <v>0.47846889952153115</v>
      </c>
      <c r="D149">
        <f t="shared" si="23"/>
        <v>0.54945054945054939</v>
      </c>
      <c r="E149">
        <f t="shared" si="24"/>
        <v>2.7919448972080652E-2</v>
      </c>
      <c r="F149">
        <f t="shared" si="25"/>
        <v>-0.23497555076502441</v>
      </c>
      <c r="G149">
        <v>0</v>
      </c>
      <c r="H149">
        <f t="shared" si="26"/>
        <v>0.26289499973710501</v>
      </c>
      <c r="I149">
        <f t="shared" si="27"/>
        <v>-1.0577421839157299</v>
      </c>
      <c r="J149">
        <f t="shared" si="28"/>
        <v>1.0577421839157299</v>
      </c>
      <c r="K149">
        <f t="shared" si="29"/>
        <v>0.46448134808844194</v>
      </c>
      <c r="L149">
        <f t="shared" si="30"/>
        <v>0.53551865191155801</v>
      </c>
      <c r="M149">
        <f t="shared" si="31"/>
        <v>2.1529389804681456</v>
      </c>
      <c r="N149">
        <f t="shared" si="32"/>
        <v>1.8673485908108987</v>
      </c>
    </row>
    <row r="150" spans="1:14" x14ac:dyDescent="0.25">
      <c r="A150" s="4">
        <f>IF('True_Odds_Calculator_2-way'!A151="","",'True_Odds_Calculator_2-way'!A151)</f>
        <v>1.98</v>
      </c>
      <c r="B150" s="4">
        <f>IF('True_Odds_Calculator_2-way'!B151="","",'True_Odds_Calculator_2-way'!B151)</f>
        <v>1.93</v>
      </c>
      <c r="C150" s="4">
        <f t="shared" si="22"/>
        <v>0.50505050505050508</v>
      </c>
      <c r="D150">
        <f t="shared" si="23"/>
        <v>0.5181347150259068</v>
      </c>
      <c r="E150">
        <f t="shared" si="24"/>
        <v>2.3185220076411994E-2</v>
      </c>
      <c r="F150">
        <f t="shared" si="25"/>
        <v>-0.23849897943162168</v>
      </c>
      <c r="G150">
        <v>0</v>
      </c>
      <c r="H150">
        <f t="shared" si="26"/>
        <v>0.26168419950803373</v>
      </c>
      <c r="I150">
        <f t="shared" si="27"/>
        <v>-1.0474793930096669</v>
      </c>
      <c r="J150">
        <f t="shared" si="28"/>
        <v>1.0474793930096669</v>
      </c>
      <c r="K150">
        <f t="shared" si="29"/>
        <v>0.49345437578019818</v>
      </c>
      <c r="L150">
        <f t="shared" si="30"/>
        <v>0.50654562421980165</v>
      </c>
      <c r="M150">
        <f t="shared" si="31"/>
        <v>2.0265298051494733</v>
      </c>
      <c r="N150">
        <f t="shared" si="32"/>
        <v>1.9741558354989901</v>
      </c>
    </row>
    <row r="151" spans="1:14" x14ac:dyDescent="0.25">
      <c r="A151" s="4">
        <f>IF('True_Odds_Calculator_2-way'!A152="","",'True_Odds_Calculator_2-way'!A152)</f>
        <v>1.6</v>
      </c>
      <c r="B151" s="4">
        <f>IF('True_Odds_Calculator_2-way'!B152="","",'True_Odds_Calculator_2-way'!B152)</f>
        <v>2.48</v>
      </c>
      <c r="C151" s="4">
        <f t="shared" si="22"/>
        <v>0.625</v>
      </c>
      <c r="D151">
        <f t="shared" si="23"/>
        <v>0.40322580645161293</v>
      </c>
      <c r="E151">
        <f t="shared" si="24"/>
        <v>2.8225806451612989E-2</v>
      </c>
      <c r="F151">
        <f t="shared" si="25"/>
        <v>-0.22379032258064502</v>
      </c>
      <c r="G151">
        <v>0</v>
      </c>
      <c r="H151">
        <f t="shared" si="26"/>
        <v>0.25201612903225806</v>
      </c>
      <c r="I151">
        <f t="shared" si="27"/>
        <v>-1.0611908999450224</v>
      </c>
      <c r="J151">
        <f t="shared" si="28"/>
        <v>1.0611908999450224</v>
      </c>
      <c r="K151">
        <f t="shared" si="29"/>
        <v>0.61098009187365931</v>
      </c>
      <c r="L151">
        <f t="shared" si="30"/>
        <v>0.38901990812634057</v>
      </c>
      <c r="M151">
        <f t="shared" si="31"/>
        <v>1.6367145399670135</v>
      </c>
      <c r="N151">
        <f t="shared" si="32"/>
        <v>2.5705625319186329</v>
      </c>
    </row>
    <row r="152" spans="1:14" x14ac:dyDescent="0.25">
      <c r="A152" s="4">
        <f>IF('True_Odds_Calculator_2-way'!A153="","",'True_Odds_Calculator_2-way'!A153)</f>
        <v>1.89</v>
      </c>
      <c r="B152" s="4">
        <f>IF('True_Odds_Calculator_2-way'!B153="","",'True_Odds_Calculator_2-way'!B153)</f>
        <v>2.0099999999999998</v>
      </c>
      <c r="C152" s="4">
        <f t="shared" si="22"/>
        <v>0.52910052910052918</v>
      </c>
      <c r="D152">
        <f t="shared" si="23"/>
        <v>0.49751243781094534</v>
      </c>
      <c r="E152">
        <f t="shared" si="24"/>
        <v>2.6612966911474523E-2</v>
      </c>
      <c r="F152">
        <f t="shared" si="25"/>
        <v>-0.23662112716839079</v>
      </c>
      <c r="G152">
        <v>0</v>
      </c>
      <c r="H152">
        <f t="shared" si="26"/>
        <v>0.26323409407986531</v>
      </c>
      <c r="I152">
        <f t="shared" si="27"/>
        <v>-1.0547373121500738</v>
      </c>
      <c r="J152">
        <f t="shared" si="28"/>
        <v>1.0547373121500738</v>
      </c>
      <c r="K152">
        <f t="shared" si="29"/>
        <v>0.51580525090249008</v>
      </c>
      <c r="L152">
        <f t="shared" si="30"/>
        <v>0.48419474909751009</v>
      </c>
      <c r="M152">
        <f t="shared" si="31"/>
        <v>1.9387162078135651</v>
      </c>
      <c r="N152">
        <f t="shared" si="32"/>
        <v>2.0652846852715743</v>
      </c>
    </row>
    <row r="153" spans="1:14" x14ac:dyDescent="0.25">
      <c r="A153" s="4">
        <f>IF('True_Odds_Calculator_2-way'!A154="","",'True_Odds_Calculator_2-way'!A154)</f>
        <v>2.0699999999999998</v>
      </c>
      <c r="B153" s="4">
        <f>IF('True_Odds_Calculator_2-way'!B154="","",'True_Odds_Calculator_2-way'!B154)</f>
        <v>1.83</v>
      </c>
      <c r="C153" s="4">
        <f t="shared" si="22"/>
        <v>0.48309178743961356</v>
      </c>
      <c r="D153">
        <f t="shared" si="23"/>
        <v>0.54644808743169393</v>
      </c>
      <c r="E153">
        <f t="shared" si="24"/>
        <v>2.9539874871307603E-2</v>
      </c>
      <c r="F153">
        <f t="shared" si="25"/>
        <v>-0.23444470842902765</v>
      </c>
      <c r="G153">
        <v>0</v>
      </c>
      <c r="H153">
        <f t="shared" si="26"/>
        <v>0.26398458330033525</v>
      </c>
      <c r="I153">
        <f t="shared" si="27"/>
        <v>-1.0611311532512866</v>
      </c>
      <c r="J153">
        <f t="shared" si="28"/>
        <v>1.0611311532512866</v>
      </c>
      <c r="K153">
        <f t="shared" si="29"/>
        <v>0.46829407167694814</v>
      </c>
      <c r="L153">
        <f t="shared" si="30"/>
        <v>0.53170592832305175</v>
      </c>
      <c r="M153">
        <f t="shared" si="31"/>
        <v>2.1354103339788768</v>
      </c>
      <c r="N153">
        <f t="shared" si="32"/>
        <v>1.8807388571985679</v>
      </c>
    </row>
    <row r="154" spans="1:14" x14ac:dyDescent="0.25">
      <c r="A154" s="4">
        <f>IF('True_Odds_Calculator_2-way'!A155="","",'True_Odds_Calculator_2-way'!A155)</f>
        <v>2.08</v>
      </c>
      <c r="B154" s="4">
        <f>IF('True_Odds_Calculator_2-way'!B155="","",'True_Odds_Calculator_2-way'!B155)</f>
        <v>1.81</v>
      </c>
      <c r="C154" s="4">
        <f t="shared" si="22"/>
        <v>0.48076923076923073</v>
      </c>
      <c r="D154">
        <f t="shared" si="23"/>
        <v>0.5524861878453039</v>
      </c>
      <c r="E154">
        <f t="shared" si="24"/>
        <v>3.3255418614534626E-2</v>
      </c>
      <c r="F154">
        <f t="shared" si="25"/>
        <v>-0.23236294092647691</v>
      </c>
      <c r="G154">
        <v>0</v>
      </c>
      <c r="H154">
        <f t="shared" si="26"/>
        <v>0.26561835954101148</v>
      </c>
      <c r="I154">
        <f t="shared" si="27"/>
        <v>-1.0691671651659735</v>
      </c>
      <c r="J154">
        <f t="shared" si="28"/>
        <v>1.0691671651659735</v>
      </c>
      <c r="K154">
        <f t="shared" si="29"/>
        <v>0.4641016151377545</v>
      </c>
      <c r="L154">
        <f t="shared" si="30"/>
        <v>0.5358983848622455</v>
      </c>
      <c r="M154">
        <f t="shared" si="31"/>
        <v>2.1547005383792519</v>
      </c>
      <c r="N154">
        <f t="shared" si="32"/>
        <v>1.8660254037844384</v>
      </c>
    </row>
    <row r="155" spans="1:14" x14ac:dyDescent="0.25">
      <c r="A155" s="4">
        <f>IF('True_Odds_Calculator_2-way'!A156="","",'True_Odds_Calculator_2-way'!A156)</f>
        <v>2.04</v>
      </c>
      <c r="B155" s="4">
        <f>IF('True_Odds_Calculator_2-way'!B156="","",'True_Odds_Calculator_2-way'!B156)</f>
        <v>1.85</v>
      </c>
      <c r="C155" s="4">
        <f t="shared" si="22"/>
        <v>0.49019607843137253</v>
      </c>
      <c r="D155">
        <f t="shared" si="23"/>
        <v>0.54054054054054046</v>
      </c>
      <c r="E155">
        <f t="shared" si="24"/>
        <v>3.0736618971912932E-2</v>
      </c>
      <c r="F155">
        <f t="shared" si="25"/>
        <v>-0.23423423423423428</v>
      </c>
      <c r="G155">
        <v>0</v>
      </c>
      <c r="H155">
        <f t="shared" si="26"/>
        <v>0.26497085320614727</v>
      </c>
      <c r="I155">
        <f t="shared" si="27"/>
        <v>-1.0635890745287924</v>
      </c>
      <c r="J155">
        <f t="shared" si="28"/>
        <v>1.0635890745287924</v>
      </c>
      <c r="K155">
        <f t="shared" si="29"/>
        <v>0.47480390464975097</v>
      </c>
      <c r="L155">
        <f t="shared" si="30"/>
        <v>0.52519609535024903</v>
      </c>
      <c r="M155">
        <f t="shared" si="31"/>
        <v>2.1061326375099441</v>
      </c>
      <c r="N155">
        <f t="shared" si="32"/>
        <v>1.904050713349474</v>
      </c>
    </row>
    <row r="156" spans="1:14" x14ac:dyDescent="0.25">
      <c r="A156" s="4">
        <f>IF('True_Odds_Calculator_2-way'!A157="","",'True_Odds_Calculator_2-way'!A157)</f>
        <v>1.75</v>
      </c>
      <c r="B156" s="4">
        <f>IF('True_Odds_Calculator_2-way'!B157="","",'True_Odds_Calculator_2-way'!B157)</f>
        <v>2.16</v>
      </c>
      <c r="C156" s="4">
        <f t="shared" si="22"/>
        <v>0.5714285714285714</v>
      </c>
      <c r="D156">
        <f t="shared" si="23"/>
        <v>0.46296296296296291</v>
      </c>
      <c r="E156">
        <f t="shared" si="24"/>
        <v>3.4391534391534417E-2</v>
      </c>
      <c r="F156">
        <f t="shared" si="25"/>
        <v>-0.23015873015873001</v>
      </c>
      <c r="G156">
        <v>0</v>
      </c>
      <c r="H156">
        <f t="shared" si="26"/>
        <v>0.26455026455026448</v>
      </c>
      <c r="I156">
        <f t="shared" si="27"/>
        <v>-1.0721125348377951</v>
      </c>
      <c r="J156">
        <f t="shared" si="28"/>
        <v>1.0721125348377951</v>
      </c>
      <c r="K156">
        <f t="shared" si="29"/>
        <v>0.55429779192955719</v>
      </c>
      <c r="L156">
        <f t="shared" si="30"/>
        <v>0.44570220807044264</v>
      </c>
      <c r="M156">
        <f t="shared" si="31"/>
        <v>1.8040844011283466</v>
      </c>
      <c r="N156">
        <f t="shared" si="32"/>
        <v>2.2436505404118421</v>
      </c>
    </row>
    <row r="157" spans="1:14" x14ac:dyDescent="0.25">
      <c r="A157" s="4">
        <f>IF('True_Odds_Calculator_2-way'!A158="","",'True_Odds_Calculator_2-way'!A158)</f>
        <v>2.06</v>
      </c>
      <c r="B157" s="4">
        <f>IF('True_Odds_Calculator_2-way'!B158="","",'True_Odds_Calculator_2-way'!B158)</f>
        <v>1.83</v>
      </c>
      <c r="C157" s="4">
        <f t="shared" si="22"/>
        <v>0.4854368932038835</v>
      </c>
      <c r="D157">
        <f t="shared" si="23"/>
        <v>0.54644808743169393</v>
      </c>
      <c r="E157">
        <f t="shared" si="24"/>
        <v>3.1884980635577431E-2</v>
      </c>
      <c r="F157">
        <f t="shared" si="25"/>
        <v>-0.2333810812244681</v>
      </c>
      <c r="G157">
        <v>0</v>
      </c>
      <c r="H157">
        <f t="shared" si="26"/>
        <v>0.26526606186004559</v>
      </c>
      <c r="I157">
        <f t="shared" si="27"/>
        <v>-1.0661247392009334</v>
      </c>
      <c r="J157">
        <f t="shared" si="28"/>
        <v>1.0661247392009334</v>
      </c>
      <c r="K157">
        <f t="shared" si="29"/>
        <v>0.46946324151730962</v>
      </c>
      <c r="L157">
        <f t="shared" si="30"/>
        <v>0.53053675848269044</v>
      </c>
      <c r="M157">
        <f t="shared" si="31"/>
        <v>2.1300922235529893</v>
      </c>
      <c r="N157">
        <f t="shared" si="32"/>
        <v>1.8848835335367746</v>
      </c>
    </row>
    <row r="158" spans="1:14" x14ac:dyDescent="0.25">
      <c r="A158" s="4">
        <f>IF('True_Odds_Calculator_2-way'!A159="","",'True_Odds_Calculator_2-way'!A159)</f>
        <v>1.83</v>
      </c>
      <c r="B158" s="4">
        <f>IF('True_Odds_Calculator_2-way'!B159="","",'True_Odds_Calculator_2-way'!B159)</f>
        <v>2.06</v>
      </c>
      <c r="C158" s="4">
        <f t="shared" si="22"/>
        <v>0.54644808743169393</v>
      </c>
      <c r="D158">
        <f t="shared" si="23"/>
        <v>0.4854368932038835</v>
      </c>
      <c r="E158">
        <f t="shared" si="24"/>
        <v>3.1884980635577431E-2</v>
      </c>
      <c r="F158">
        <f t="shared" si="25"/>
        <v>-0.2333810812244681</v>
      </c>
      <c r="G158">
        <v>0</v>
      </c>
      <c r="H158">
        <f t="shared" si="26"/>
        <v>0.26526606186004559</v>
      </c>
      <c r="I158">
        <f t="shared" si="27"/>
        <v>-1.0661247392009334</v>
      </c>
      <c r="J158">
        <f t="shared" si="28"/>
        <v>1.0661247392009334</v>
      </c>
      <c r="K158">
        <f t="shared" si="29"/>
        <v>0.53053675848269044</v>
      </c>
      <c r="L158">
        <f t="shared" si="30"/>
        <v>0.46946324151730962</v>
      </c>
      <c r="M158">
        <f t="shared" si="31"/>
        <v>1.8848835335367746</v>
      </c>
      <c r="N158">
        <f t="shared" si="32"/>
        <v>2.1300922235529893</v>
      </c>
    </row>
    <row r="159" spans="1:14" x14ac:dyDescent="0.25">
      <c r="A159" s="4">
        <f>IF('True_Odds_Calculator_2-way'!A160="","",'True_Odds_Calculator_2-way'!A160)</f>
        <v>1.67</v>
      </c>
      <c r="B159" s="4">
        <f>IF('True_Odds_Calculator_2-way'!B160="","",'True_Odds_Calculator_2-way'!B160)</f>
        <v>2.2799999999999998</v>
      </c>
      <c r="C159" s="4">
        <f t="shared" si="22"/>
        <v>0.5988023952095809</v>
      </c>
      <c r="D159">
        <f t="shared" si="23"/>
        <v>0.43859649122807021</v>
      </c>
      <c r="E159">
        <f t="shared" si="24"/>
        <v>3.7398886437651102E-2</v>
      </c>
      <c r="F159">
        <f t="shared" si="25"/>
        <v>-0.22523374304023536</v>
      </c>
      <c r="G159">
        <v>0</v>
      </c>
      <c r="H159">
        <f t="shared" si="26"/>
        <v>0.2626326294778864</v>
      </c>
      <c r="I159">
        <f t="shared" si="27"/>
        <v>-1.0798355319767001</v>
      </c>
      <c r="J159">
        <f t="shared" si="28"/>
        <v>1.0798355319767001</v>
      </c>
      <c r="K159">
        <f t="shared" si="29"/>
        <v>0.58021811110947863</v>
      </c>
      <c r="L159">
        <f t="shared" si="30"/>
        <v>0.41978188889052137</v>
      </c>
      <c r="M159">
        <f t="shared" si="31"/>
        <v>1.7234898064243891</v>
      </c>
      <c r="N159">
        <f t="shared" si="32"/>
        <v>2.382189480930176</v>
      </c>
    </row>
    <row r="160" spans="1:14" x14ac:dyDescent="0.25">
      <c r="A160" s="4">
        <f>IF('True_Odds_Calculator_2-way'!A161="","",'True_Odds_Calculator_2-way'!A161)</f>
        <v>1.45</v>
      </c>
      <c r="B160" s="4">
        <f>IF('True_Odds_Calculator_2-way'!B161="","",'True_Odds_Calculator_2-way'!B161)</f>
        <v>2.84</v>
      </c>
      <c r="C160" s="4">
        <f t="shared" si="22"/>
        <v>0.68965517241379315</v>
      </c>
      <c r="D160">
        <f t="shared" si="23"/>
        <v>0.35211267605633806</v>
      </c>
      <c r="E160">
        <f t="shared" si="24"/>
        <v>4.1767848470131153E-2</v>
      </c>
      <c r="F160">
        <f t="shared" si="25"/>
        <v>-0.20106847984458476</v>
      </c>
      <c r="G160">
        <v>0</v>
      </c>
      <c r="H160">
        <f t="shared" si="26"/>
        <v>0.24283632831471591</v>
      </c>
      <c r="I160">
        <f t="shared" si="27"/>
        <v>-1.0989674556596449</v>
      </c>
      <c r="J160">
        <f t="shared" si="28"/>
        <v>1.0989674556596449</v>
      </c>
      <c r="K160">
        <f t="shared" si="29"/>
        <v>0.66910427821137708</v>
      </c>
      <c r="L160">
        <f t="shared" si="30"/>
        <v>0.33089572178862314</v>
      </c>
      <c r="M160">
        <f t="shared" si="31"/>
        <v>1.4945353550468399</v>
      </c>
      <c r="N160">
        <f t="shared" si="32"/>
        <v>3.0221001184137459</v>
      </c>
    </row>
    <row r="161" spans="1:14" x14ac:dyDescent="0.25">
      <c r="A161" s="4">
        <f>IF('True_Odds_Calculator_2-way'!A162="","",'True_Odds_Calculator_2-way'!A162)</f>
        <v>2.11</v>
      </c>
      <c r="B161" s="4">
        <f>IF('True_Odds_Calculator_2-way'!B162="","",'True_Odds_Calculator_2-way'!B162)</f>
        <v>1.79</v>
      </c>
      <c r="C161" s="4">
        <f t="shared" si="22"/>
        <v>0.47393364928909953</v>
      </c>
      <c r="D161">
        <f t="shared" si="23"/>
        <v>0.55865921787709494</v>
      </c>
      <c r="E161">
        <f t="shared" si="24"/>
        <v>3.2592867166194583E-2</v>
      </c>
      <c r="F161">
        <f t="shared" si="25"/>
        <v>-0.23217453467129112</v>
      </c>
      <c r="G161">
        <v>0</v>
      </c>
      <c r="H161">
        <f t="shared" si="26"/>
        <v>0.26476740183748576</v>
      </c>
      <c r="I161">
        <f t="shared" si="27"/>
        <v>-1.0678861770883312</v>
      </c>
      <c r="J161">
        <f t="shared" si="28"/>
        <v>1.0678861770883312</v>
      </c>
      <c r="K161">
        <f t="shared" si="29"/>
        <v>0.45759183965236705</v>
      </c>
      <c r="L161">
        <f t="shared" si="30"/>
        <v>0.54240816034763273</v>
      </c>
      <c r="M161">
        <f t="shared" si="31"/>
        <v>2.1853536565680476</v>
      </c>
      <c r="N161">
        <f t="shared" si="32"/>
        <v>1.8436300798997822</v>
      </c>
    </row>
    <row r="162" spans="1:14" x14ac:dyDescent="0.25">
      <c r="A162" s="4">
        <f>IF('True_Odds_Calculator_2-way'!A163="","",'True_Odds_Calculator_2-way'!A163)</f>
        <v>2.04</v>
      </c>
      <c r="B162" s="4">
        <f>IF('True_Odds_Calculator_2-way'!B163="","",'True_Odds_Calculator_2-way'!B163)</f>
        <v>1.85</v>
      </c>
      <c r="C162" s="4">
        <f t="shared" si="22"/>
        <v>0.49019607843137253</v>
      </c>
      <c r="D162">
        <f t="shared" si="23"/>
        <v>0.54054054054054046</v>
      </c>
      <c r="E162">
        <f t="shared" si="24"/>
        <v>3.0736618971912932E-2</v>
      </c>
      <c r="F162">
        <f t="shared" si="25"/>
        <v>-0.23423423423423428</v>
      </c>
      <c r="G162">
        <v>0</v>
      </c>
      <c r="H162">
        <f t="shared" si="26"/>
        <v>0.26497085320614727</v>
      </c>
      <c r="I162">
        <f t="shared" si="27"/>
        <v>-1.0635890745287924</v>
      </c>
      <c r="J162">
        <f t="shared" si="28"/>
        <v>1.0635890745287924</v>
      </c>
      <c r="K162">
        <f t="shared" si="29"/>
        <v>0.47480390464975097</v>
      </c>
      <c r="L162">
        <f t="shared" si="30"/>
        <v>0.52519609535024903</v>
      </c>
      <c r="M162">
        <f t="shared" si="31"/>
        <v>2.1061326375099441</v>
      </c>
      <c r="N162">
        <f t="shared" si="32"/>
        <v>1.904050713349474</v>
      </c>
    </row>
    <row r="163" spans="1:14" x14ac:dyDescent="0.25">
      <c r="A163" s="4">
        <f>IF('True_Odds_Calculator_2-way'!A164="","",'True_Odds_Calculator_2-way'!A164)</f>
        <v>1.98</v>
      </c>
      <c r="B163" s="4">
        <f>IF('True_Odds_Calculator_2-way'!B164="","",'True_Odds_Calculator_2-way'!B164)</f>
        <v>1.9</v>
      </c>
      <c r="C163" s="4">
        <f t="shared" si="22"/>
        <v>0.50505050505050508</v>
      </c>
      <c r="D163">
        <f t="shared" si="23"/>
        <v>0.52631578947368418</v>
      </c>
      <c r="E163">
        <f t="shared" si="24"/>
        <v>3.1366294524189264E-2</v>
      </c>
      <c r="F163">
        <f t="shared" si="25"/>
        <v>-0.23444976076555024</v>
      </c>
      <c r="G163">
        <v>0</v>
      </c>
      <c r="H163">
        <f t="shared" si="26"/>
        <v>0.26581605528973951</v>
      </c>
      <c r="I163">
        <f t="shared" si="27"/>
        <v>-1.0647942749998998</v>
      </c>
      <c r="J163">
        <f t="shared" si="28"/>
        <v>1.0647942749998998</v>
      </c>
      <c r="K163">
        <f t="shared" si="29"/>
        <v>0.48935688187389592</v>
      </c>
      <c r="L163">
        <f t="shared" si="30"/>
        <v>0.51064311812610408</v>
      </c>
      <c r="M163">
        <f t="shared" si="31"/>
        <v>2.0434983894999017</v>
      </c>
      <c r="N163">
        <f t="shared" si="32"/>
        <v>1.9583148474999099</v>
      </c>
    </row>
    <row r="164" spans="1:14" x14ac:dyDescent="0.25">
      <c r="A164" s="4">
        <f>IF('True_Odds_Calculator_2-way'!A165="","",'True_Odds_Calculator_2-way'!A165)</f>
        <v>2.2400000000000002</v>
      </c>
      <c r="B164" s="4">
        <f>IF('True_Odds_Calculator_2-way'!B165="","",'True_Odds_Calculator_2-way'!B165)</f>
        <v>1.72</v>
      </c>
      <c r="C164" s="4">
        <f t="shared" si="22"/>
        <v>0.4464285714285714</v>
      </c>
      <c r="D164">
        <f t="shared" si="23"/>
        <v>0.58139534883720934</v>
      </c>
      <c r="E164">
        <f t="shared" si="24"/>
        <v>2.7823920265780622E-2</v>
      </c>
      <c r="F164">
        <f t="shared" si="25"/>
        <v>-0.23172757475083072</v>
      </c>
      <c r="G164">
        <v>0</v>
      </c>
      <c r="H164">
        <f t="shared" si="26"/>
        <v>0.25955149501661129</v>
      </c>
      <c r="I164">
        <f t="shared" si="27"/>
        <v>-1.0583343916682537</v>
      </c>
      <c r="J164">
        <f t="shared" si="28"/>
        <v>1.0583343916682537</v>
      </c>
      <c r="K164">
        <f t="shared" si="29"/>
        <v>0.43246335554118726</v>
      </c>
      <c r="L164">
        <f t="shared" si="30"/>
        <v>0.56753664445881302</v>
      </c>
      <c r="M164">
        <f t="shared" si="31"/>
        <v>2.3123346456686344</v>
      </c>
      <c r="N164">
        <f t="shared" si="32"/>
        <v>1.7620007620011424</v>
      </c>
    </row>
    <row r="165" spans="1:14" x14ac:dyDescent="0.25">
      <c r="A165" s="4">
        <f>IF('True_Odds_Calculator_2-way'!A166="","",'True_Odds_Calculator_2-way'!A166)</f>
        <v>1.69</v>
      </c>
      <c r="B165" s="4">
        <f>IF('True_Odds_Calculator_2-way'!B166="","",'True_Odds_Calculator_2-way'!B166)</f>
        <v>2.29</v>
      </c>
      <c r="C165" s="4">
        <f t="shared" si="22"/>
        <v>0.59171597633136097</v>
      </c>
      <c r="D165">
        <f t="shared" si="23"/>
        <v>0.4366812227074236</v>
      </c>
      <c r="E165">
        <f t="shared" si="24"/>
        <v>2.8397199038784571E-2</v>
      </c>
      <c r="F165">
        <f t="shared" si="25"/>
        <v>-0.22999405700111109</v>
      </c>
      <c r="G165">
        <v>0</v>
      </c>
      <c r="H165">
        <f t="shared" si="26"/>
        <v>0.25839125603989566</v>
      </c>
      <c r="I165">
        <f t="shared" si="27"/>
        <v>-1.059938334581489</v>
      </c>
      <c r="J165">
        <f t="shared" si="28"/>
        <v>1.059938334581489</v>
      </c>
      <c r="K165">
        <f t="shared" si="29"/>
        <v>0.57758148064836135</v>
      </c>
      <c r="L165">
        <f t="shared" si="30"/>
        <v>0.42241851935163877</v>
      </c>
      <c r="M165">
        <f t="shared" si="31"/>
        <v>1.7313574508612271</v>
      </c>
      <c r="N165">
        <f t="shared" si="32"/>
        <v>2.3673204516101207</v>
      </c>
    </row>
    <row r="166" spans="1:14" x14ac:dyDescent="0.25">
      <c r="A166" s="4">
        <f>IF('True_Odds_Calculator_2-way'!A167="","",'True_Odds_Calculator_2-way'!A167)</f>
        <v>1.92</v>
      </c>
      <c r="B166" s="4">
        <f>IF('True_Odds_Calculator_2-way'!B167="","",'True_Odds_Calculator_2-way'!B167)</f>
        <v>1.99</v>
      </c>
      <c r="C166" s="4">
        <f t="shared" si="22"/>
        <v>0.52083333333333337</v>
      </c>
      <c r="D166">
        <f t="shared" si="23"/>
        <v>0.50251256281407031</v>
      </c>
      <c r="E166">
        <f t="shared" si="24"/>
        <v>2.3345896147403788E-2</v>
      </c>
      <c r="F166">
        <f t="shared" si="25"/>
        <v>-0.2383793969849245</v>
      </c>
      <c r="G166">
        <v>0</v>
      </c>
      <c r="H166">
        <f t="shared" si="26"/>
        <v>0.26172529313232828</v>
      </c>
      <c r="I166">
        <f t="shared" si="27"/>
        <v>-1.0478243557698861</v>
      </c>
      <c r="J166">
        <f t="shared" si="28"/>
        <v>1.0478243557698861</v>
      </c>
      <c r="K166">
        <f t="shared" si="29"/>
        <v>0.50916538235411457</v>
      </c>
      <c r="L166">
        <f t="shared" si="30"/>
        <v>0.49083461764588526</v>
      </c>
      <c r="M166">
        <f t="shared" si="31"/>
        <v>1.9639984073082948</v>
      </c>
      <c r="N166">
        <f t="shared" si="32"/>
        <v>2.0373461122121879</v>
      </c>
    </row>
    <row r="167" spans="1:14" x14ac:dyDescent="0.25">
      <c r="A167" s="4">
        <f>IF('True_Odds_Calculator_2-way'!A168="","",'True_Odds_Calculator_2-way'!A168)</f>
        <v>1.79</v>
      </c>
      <c r="B167" s="4">
        <f>IF('True_Odds_Calculator_2-way'!B168="","",'True_Odds_Calculator_2-way'!B168)</f>
        <v>2.12</v>
      </c>
      <c r="C167" s="4">
        <f t="shared" si="22"/>
        <v>0.55865921787709494</v>
      </c>
      <c r="D167">
        <f t="shared" si="23"/>
        <v>0.47169811320754712</v>
      </c>
      <c r="E167">
        <f t="shared" si="24"/>
        <v>3.0357331084642114E-2</v>
      </c>
      <c r="F167">
        <f t="shared" si="25"/>
        <v>-0.23316116791398755</v>
      </c>
      <c r="G167">
        <v>0</v>
      </c>
      <c r="H167">
        <f t="shared" si="26"/>
        <v>0.26351849899862967</v>
      </c>
      <c r="I167">
        <f t="shared" si="27"/>
        <v>-1.0631081389064057</v>
      </c>
      <c r="J167">
        <f t="shared" si="28"/>
        <v>1.0631081389064057</v>
      </c>
      <c r="K167">
        <f t="shared" si="29"/>
        <v>0.54352096574427933</v>
      </c>
      <c r="L167">
        <f t="shared" si="30"/>
        <v>0.4564790342557204</v>
      </c>
      <c r="M167">
        <f t="shared" si="31"/>
        <v>1.8398554297360612</v>
      </c>
      <c r="N167">
        <f t="shared" si="32"/>
        <v>2.1906811155751749</v>
      </c>
    </row>
    <row r="168" spans="1:14" x14ac:dyDescent="0.25">
      <c r="A168" s="4">
        <f>IF('True_Odds_Calculator_2-way'!A169="","",'True_Odds_Calculator_2-way'!A169)</f>
        <v>2.1800000000000002</v>
      </c>
      <c r="B168" s="4">
        <f>IF('True_Odds_Calculator_2-way'!B169="","",'True_Odds_Calculator_2-way'!B169)</f>
        <v>1.71</v>
      </c>
      <c r="C168" s="4">
        <f t="shared" si="22"/>
        <v>0.4587155963302752</v>
      </c>
      <c r="D168">
        <f t="shared" si="23"/>
        <v>0.58479532163742687</v>
      </c>
      <c r="E168">
        <f t="shared" si="24"/>
        <v>4.3510917967702012E-2</v>
      </c>
      <c r="F168">
        <f t="shared" si="25"/>
        <v>-0.2247438167283653</v>
      </c>
      <c r="G168">
        <v>0</v>
      </c>
      <c r="H168">
        <f t="shared" si="26"/>
        <v>0.26825473469606737</v>
      </c>
      <c r="I168">
        <f t="shared" si="27"/>
        <v>-1.0925210715205449</v>
      </c>
      <c r="J168">
        <f t="shared" si="28"/>
        <v>1.0925210715205449</v>
      </c>
      <c r="K168">
        <f t="shared" si="29"/>
        <v>0.43683862493598452</v>
      </c>
      <c r="L168">
        <f t="shared" si="30"/>
        <v>0.56316137506401553</v>
      </c>
      <c r="M168">
        <f t="shared" si="31"/>
        <v>2.2891748643942433</v>
      </c>
      <c r="N168">
        <f t="shared" si="32"/>
        <v>1.7756899607795869</v>
      </c>
    </row>
    <row r="169" spans="1:14" x14ac:dyDescent="0.25">
      <c r="A169" s="4">
        <f>IF('True_Odds_Calculator_2-way'!A170="","",'True_Odds_Calculator_2-way'!A170)</f>
        <v>2.56</v>
      </c>
      <c r="B169" s="4">
        <f>IF('True_Odds_Calculator_2-way'!B170="","",'True_Odds_Calculator_2-way'!B170)</f>
        <v>1.53</v>
      </c>
      <c r="C169" s="4">
        <f t="shared" si="22"/>
        <v>0.390625</v>
      </c>
      <c r="D169">
        <f t="shared" si="23"/>
        <v>0.65359477124183007</v>
      </c>
      <c r="E169">
        <f t="shared" si="24"/>
        <v>4.4219771241829964E-2</v>
      </c>
      <c r="F169">
        <f t="shared" si="25"/>
        <v>-0.21109068627450989</v>
      </c>
      <c r="G169">
        <v>0</v>
      </c>
      <c r="H169">
        <f t="shared" si="26"/>
        <v>0.25531045751633985</v>
      </c>
      <c r="I169">
        <f t="shared" si="27"/>
        <v>-1.099764675536459</v>
      </c>
      <c r="J169">
        <f t="shared" si="28"/>
        <v>1.099764675536459</v>
      </c>
      <c r="K169">
        <f t="shared" si="29"/>
        <v>0.36823828517819845</v>
      </c>
      <c r="L169">
        <f t="shared" si="30"/>
        <v>0.63176171482180155</v>
      </c>
      <c r="M169">
        <f t="shared" si="31"/>
        <v>2.7156328938368763</v>
      </c>
      <c r="N169">
        <f t="shared" si="32"/>
        <v>1.5828752780343234</v>
      </c>
    </row>
    <row r="170" spans="1:14" x14ac:dyDescent="0.25">
      <c r="A170" s="4">
        <f>IF('True_Odds_Calculator_2-way'!A171="","",'True_Odds_Calculator_2-way'!A171)</f>
        <v>2.64</v>
      </c>
      <c r="B170" s="4">
        <f>IF('True_Odds_Calculator_2-way'!B171="","",'True_Odds_Calculator_2-way'!B171)</f>
        <v>1.51</v>
      </c>
      <c r="C170" s="4">
        <f t="shared" si="22"/>
        <v>0.37878787878787878</v>
      </c>
      <c r="D170">
        <f t="shared" si="23"/>
        <v>0.66225165562913912</v>
      </c>
      <c r="E170">
        <f t="shared" si="24"/>
        <v>4.1039534417017798E-2</v>
      </c>
      <c r="F170">
        <f t="shared" si="25"/>
        <v>-0.20981336544250462</v>
      </c>
      <c r="G170">
        <v>0</v>
      </c>
      <c r="H170">
        <f t="shared" si="26"/>
        <v>0.25085289985952242</v>
      </c>
      <c r="I170">
        <f t="shared" si="27"/>
        <v>-1.0934350421017383</v>
      </c>
      <c r="J170">
        <f t="shared" si="28"/>
        <v>1.0934350421017383</v>
      </c>
      <c r="K170">
        <f t="shared" si="29"/>
        <v>0.35800802585300368</v>
      </c>
      <c r="L170">
        <f t="shared" si="30"/>
        <v>0.64199197414699649</v>
      </c>
      <c r="M170">
        <f t="shared" si="31"/>
        <v>2.7932334690468505</v>
      </c>
      <c r="N170">
        <f t="shared" si="32"/>
        <v>1.5576518714718863</v>
      </c>
    </row>
    <row r="171" spans="1:14" x14ac:dyDescent="0.25">
      <c r="A171" s="4">
        <f>IF('True_Odds_Calculator_2-way'!A172="","",'True_Odds_Calculator_2-way'!A172)</f>
        <v>2.4300000000000002</v>
      </c>
      <c r="B171" s="4">
        <f>IF('True_Odds_Calculator_2-way'!B172="","",'True_Odds_Calculator_2-way'!B172)</f>
        <v>1.58</v>
      </c>
      <c r="C171" s="4">
        <f t="shared" si="22"/>
        <v>0.41152263374485593</v>
      </c>
      <c r="D171">
        <f t="shared" si="23"/>
        <v>0.63291139240506322</v>
      </c>
      <c r="E171">
        <f t="shared" si="24"/>
        <v>4.4434026149919204E-2</v>
      </c>
      <c r="F171">
        <f t="shared" si="25"/>
        <v>-0.21602333697973641</v>
      </c>
      <c r="G171">
        <v>0</v>
      </c>
      <c r="H171">
        <f t="shared" si="26"/>
        <v>0.26045736312965562</v>
      </c>
      <c r="I171">
        <f t="shared" si="27"/>
        <v>-1.0980395534147549</v>
      </c>
      <c r="J171">
        <f t="shared" si="28"/>
        <v>1.0980395534147549</v>
      </c>
      <c r="K171">
        <f t="shared" si="29"/>
        <v>0.38907530070846807</v>
      </c>
      <c r="L171">
        <f t="shared" si="30"/>
        <v>0.61092469929153193</v>
      </c>
      <c r="M171">
        <f t="shared" si="31"/>
        <v>2.5701965613830993</v>
      </c>
      <c r="N171">
        <f t="shared" si="32"/>
        <v>1.636862940980558</v>
      </c>
    </row>
    <row r="172" spans="1:14" x14ac:dyDescent="0.25">
      <c r="A172" s="4">
        <f>IF('True_Odds_Calculator_2-way'!A173="","",'True_Odds_Calculator_2-way'!A173)</f>
        <v>2.19</v>
      </c>
      <c r="B172" s="4">
        <f>IF('True_Odds_Calculator_2-way'!B173="","",'True_Odds_Calculator_2-way'!B173)</f>
        <v>1.71</v>
      </c>
      <c r="C172" s="4">
        <f t="shared" si="22"/>
        <v>0.45662100456621008</v>
      </c>
      <c r="D172">
        <f t="shared" si="23"/>
        <v>0.58479532163742687</v>
      </c>
      <c r="E172">
        <f t="shared" si="24"/>
        <v>4.1416326203636888E-2</v>
      </c>
      <c r="F172">
        <f t="shared" si="25"/>
        <v>-0.22561350102806488</v>
      </c>
      <c r="G172">
        <v>0</v>
      </c>
      <c r="H172">
        <f t="shared" si="26"/>
        <v>0.26702982723170177</v>
      </c>
      <c r="I172">
        <f t="shared" si="27"/>
        <v>-1.0879209623669537</v>
      </c>
      <c r="J172">
        <f t="shared" si="28"/>
        <v>1.0879209623669537</v>
      </c>
      <c r="K172">
        <f t="shared" si="29"/>
        <v>0.43580087729966505</v>
      </c>
      <c r="L172">
        <f t="shared" si="30"/>
        <v>0.5641991227003349</v>
      </c>
      <c r="M172">
        <f t="shared" si="31"/>
        <v>2.2946259452166746</v>
      </c>
      <c r="N172">
        <f t="shared" si="32"/>
        <v>1.7724238832805375</v>
      </c>
    </row>
    <row r="173" spans="1:14" x14ac:dyDescent="0.25">
      <c r="A173" s="4">
        <f>IF('True_Odds_Calculator_2-way'!A174="","",'True_Odds_Calculator_2-way'!A174)</f>
        <v>2.08</v>
      </c>
      <c r="B173" s="4">
        <f>IF('True_Odds_Calculator_2-way'!B174="","",'True_Odds_Calculator_2-way'!B174)</f>
        <v>1.81</v>
      </c>
      <c r="C173" s="4">
        <f t="shared" si="22"/>
        <v>0.48076923076923073</v>
      </c>
      <c r="D173">
        <f t="shared" si="23"/>
        <v>0.5524861878453039</v>
      </c>
      <c r="E173">
        <f t="shared" si="24"/>
        <v>3.3255418614534626E-2</v>
      </c>
      <c r="F173">
        <f t="shared" si="25"/>
        <v>-0.23236294092647691</v>
      </c>
      <c r="G173">
        <v>0</v>
      </c>
      <c r="H173">
        <f t="shared" si="26"/>
        <v>0.26561835954101148</v>
      </c>
      <c r="I173">
        <f t="shared" si="27"/>
        <v>-1.0691671651659735</v>
      </c>
      <c r="J173">
        <f t="shared" si="28"/>
        <v>1.0691671651659735</v>
      </c>
      <c r="K173">
        <f t="shared" si="29"/>
        <v>0.4641016151377545</v>
      </c>
      <c r="L173">
        <f t="shared" si="30"/>
        <v>0.5358983848622455</v>
      </c>
      <c r="M173">
        <f t="shared" si="31"/>
        <v>2.1547005383792519</v>
      </c>
      <c r="N173">
        <f t="shared" si="32"/>
        <v>1.8660254037844384</v>
      </c>
    </row>
    <row r="174" spans="1:14" x14ac:dyDescent="0.25">
      <c r="A174" s="4">
        <f>IF('True_Odds_Calculator_2-way'!A175="","",'True_Odds_Calculator_2-way'!A175)</f>
        <v>1.98</v>
      </c>
      <c r="B174" s="4">
        <f>IF('True_Odds_Calculator_2-way'!B175="","",'True_Odds_Calculator_2-way'!B175)</f>
        <v>1.9</v>
      </c>
      <c r="C174" s="4">
        <f t="shared" si="22"/>
        <v>0.50505050505050508</v>
      </c>
      <c r="D174">
        <f t="shared" si="23"/>
        <v>0.52631578947368418</v>
      </c>
      <c r="E174">
        <f t="shared" si="24"/>
        <v>3.1366294524189264E-2</v>
      </c>
      <c r="F174">
        <f t="shared" si="25"/>
        <v>-0.23444976076555024</v>
      </c>
      <c r="G174">
        <v>0</v>
      </c>
      <c r="H174">
        <f t="shared" si="26"/>
        <v>0.26581605528973951</v>
      </c>
      <c r="I174">
        <f t="shared" si="27"/>
        <v>-1.0647942749998998</v>
      </c>
      <c r="J174">
        <f t="shared" si="28"/>
        <v>1.0647942749998998</v>
      </c>
      <c r="K174">
        <f t="shared" si="29"/>
        <v>0.48935688187389592</v>
      </c>
      <c r="L174">
        <f t="shared" si="30"/>
        <v>0.51064311812610408</v>
      </c>
      <c r="M174">
        <f t="shared" si="31"/>
        <v>2.0434983894999017</v>
      </c>
      <c r="N174">
        <f t="shared" si="32"/>
        <v>1.9583148474999099</v>
      </c>
    </row>
    <row r="175" spans="1:14" x14ac:dyDescent="0.25">
      <c r="A175" s="4">
        <f>IF('True_Odds_Calculator_2-way'!A176="","",'True_Odds_Calculator_2-way'!A176)</f>
        <v>1.85</v>
      </c>
      <c r="B175" s="4">
        <f>IF('True_Odds_Calculator_2-way'!B176="","",'True_Odds_Calculator_2-way'!B176)</f>
        <v>2.0499999999999998</v>
      </c>
      <c r="C175" s="4">
        <f t="shared" si="22"/>
        <v>0.54054054054054046</v>
      </c>
      <c r="D175">
        <f t="shared" si="23"/>
        <v>0.48780487804878053</v>
      </c>
      <c r="E175">
        <f t="shared" si="24"/>
        <v>2.8345418589321048E-2</v>
      </c>
      <c r="F175">
        <f t="shared" si="25"/>
        <v>-0.2353328938694792</v>
      </c>
      <c r="G175">
        <v>0</v>
      </c>
      <c r="H175">
        <f t="shared" si="26"/>
        <v>0.26367831245880025</v>
      </c>
      <c r="I175">
        <f t="shared" si="27"/>
        <v>-1.0585122480499263</v>
      </c>
      <c r="J175">
        <f t="shared" si="28"/>
        <v>1.0585122480499263</v>
      </c>
      <c r="K175">
        <f t="shared" si="29"/>
        <v>0.52638909307720383</v>
      </c>
      <c r="L175">
        <f t="shared" si="30"/>
        <v>0.47361090692279612</v>
      </c>
      <c r="M175">
        <f t="shared" si="31"/>
        <v>1.8997354108424378</v>
      </c>
      <c r="N175">
        <f t="shared" si="32"/>
        <v>2.1114378604524222</v>
      </c>
    </row>
    <row r="176" spans="1:14" x14ac:dyDescent="0.25">
      <c r="A176" s="4">
        <f>IF('True_Odds_Calculator_2-way'!A177="","",'True_Odds_Calculator_2-way'!A177)</f>
        <v>2.16</v>
      </c>
      <c r="B176" s="4">
        <f>IF('True_Odds_Calculator_2-way'!B177="","",'True_Odds_Calculator_2-way'!B177)</f>
        <v>1.75</v>
      </c>
      <c r="C176" s="4">
        <f t="shared" si="22"/>
        <v>0.46296296296296291</v>
      </c>
      <c r="D176">
        <f t="shared" si="23"/>
        <v>0.5714285714285714</v>
      </c>
      <c r="E176">
        <f t="shared" si="24"/>
        <v>3.4391534391534417E-2</v>
      </c>
      <c r="F176">
        <f t="shared" si="25"/>
        <v>-0.23015873015873001</v>
      </c>
      <c r="G176">
        <v>0</v>
      </c>
      <c r="H176">
        <f t="shared" si="26"/>
        <v>0.26455026455026448</v>
      </c>
      <c r="I176">
        <f t="shared" si="27"/>
        <v>-1.0721125348377951</v>
      </c>
      <c r="J176">
        <f t="shared" si="28"/>
        <v>1.0721125348377951</v>
      </c>
      <c r="K176">
        <f t="shared" si="29"/>
        <v>0.44570220807044264</v>
      </c>
      <c r="L176">
        <f t="shared" si="30"/>
        <v>0.55429779192955719</v>
      </c>
      <c r="M176">
        <f t="shared" si="31"/>
        <v>2.2436505404118421</v>
      </c>
      <c r="N176">
        <f t="shared" si="32"/>
        <v>1.8040844011283466</v>
      </c>
    </row>
    <row r="177" spans="1:14" x14ac:dyDescent="0.25">
      <c r="A177" s="4">
        <f>IF('True_Odds_Calculator_2-way'!A178="","",'True_Odds_Calculator_2-way'!A178)</f>
        <v>2.21</v>
      </c>
      <c r="B177" s="4">
        <f>IF('True_Odds_Calculator_2-way'!B178="","",'True_Odds_Calculator_2-way'!B178)</f>
        <v>1.7</v>
      </c>
      <c r="C177" s="4">
        <f t="shared" si="22"/>
        <v>0.45248868778280543</v>
      </c>
      <c r="D177">
        <f t="shared" si="23"/>
        <v>0.58823529411764708</v>
      </c>
      <c r="E177">
        <f t="shared" si="24"/>
        <v>4.0723981900452566E-2</v>
      </c>
      <c r="F177">
        <f t="shared" si="25"/>
        <v>-0.2254458344423742</v>
      </c>
      <c r="G177">
        <v>0</v>
      </c>
      <c r="H177">
        <f t="shared" si="26"/>
        <v>0.26616981634282671</v>
      </c>
      <c r="I177">
        <f t="shared" si="27"/>
        <v>-1.0865714630312671</v>
      </c>
      <c r="J177">
        <f t="shared" si="28"/>
        <v>1.0865714630312671</v>
      </c>
      <c r="K177">
        <f t="shared" si="29"/>
        <v>0.43201182193624138</v>
      </c>
      <c r="L177">
        <f t="shared" si="30"/>
        <v>0.56798817806375879</v>
      </c>
      <c r="M177">
        <f t="shared" si="31"/>
        <v>2.3147514702678329</v>
      </c>
      <c r="N177">
        <f t="shared" si="32"/>
        <v>1.7606000241218864</v>
      </c>
    </row>
    <row r="178" spans="1:14" x14ac:dyDescent="0.25">
      <c r="A178" s="4">
        <f>IF('True_Odds_Calculator_2-way'!A179="","",'True_Odds_Calculator_2-way'!A179)</f>
        <v>2.62</v>
      </c>
      <c r="B178" s="4">
        <f>IF('True_Odds_Calculator_2-way'!B179="","",'True_Odds_Calculator_2-way'!B179)</f>
        <v>1.5</v>
      </c>
      <c r="C178" s="4">
        <f t="shared" si="22"/>
        <v>0.38167938931297707</v>
      </c>
      <c r="D178">
        <f t="shared" si="23"/>
        <v>0.66666666666666663</v>
      </c>
      <c r="E178">
        <f t="shared" si="24"/>
        <v>4.8346055979643587E-2</v>
      </c>
      <c r="F178">
        <f t="shared" si="25"/>
        <v>-0.20610687022900775</v>
      </c>
      <c r="G178">
        <v>0</v>
      </c>
      <c r="H178">
        <f t="shared" si="26"/>
        <v>0.25445292620865134</v>
      </c>
      <c r="I178">
        <f t="shared" si="27"/>
        <v>-1.1111111111111107</v>
      </c>
      <c r="J178">
        <f t="shared" si="28"/>
        <v>1.1111111111111107</v>
      </c>
      <c r="K178">
        <f t="shared" si="29"/>
        <v>0.35714285714285721</v>
      </c>
      <c r="L178">
        <f t="shared" si="30"/>
        <v>0.64285714285714302</v>
      </c>
      <c r="M178">
        <f t="shared" si="31"/>
        <v>2.7999999999999994</v>
      </c>
      <c r="N178">
        <f t="shared" si="32"/>
        <v>1.5555555555555551</v>
      </c>
    </row>
    <row r="179" spans="1:14" x14ac:dyDescent="0.25">
      <c r="A179" s="4">
        <f>IF('True_Odds_Calculator_2-way'!A180="","",'True_Odds_Calculator_2-way'!A180)</f>
        <v>2.69</v>
      </c>
      <c r="B179" s="4">
        <f>IF('True_Odds_Calculator_2-way'!B180="","",'True_Odds_Calculator_2-way'!B180)</f>
        <v>1.46</v>
      </c>
      <c r="C179" s="4">
        <f t="shared" si="22"/>
        <v>0.37174721189591081</v>
      </c>
      <c r="D179">
        <f t="shared" si="23"/>
        <v>0.68493150684931503</v>
      </c>
      <c r="E179">
        <f t="shared" si="24"/>
        <v>5.6678718745225787E-2</v>
      </c>
      <c r="F179">
        <f t="shared" si="25"/>
        <v>-0.19794265926567201</v>
      </c>
      <c r="G179">
        <v>0</v>
      </c>
      <c r="H179">
        <f t="shared" si="26"/>
        <v>0.25462137801089779</v>
      </c>
      <c r="I179">
        <f t="shared" si="27"/>
        <v>-1.1341688934992085</v>
      </c>
      <c r="J179">
        <f t="shared" si="28"/>
        <v>1.1341688934992085</v>
      </c>
      <c r="K179">
        <f t="shared" si="29"/>
        <v>0.34284788439535363</v>
      </c>
      <c r="L179">
        <f t="shared" si="30"/>
        <v>0.65715211560464648</v>
      </c>
      <c r="M179">
        <f t="shared" si="31"/>
        <v>2.9167454300136622</v>
      </c>
      <c r="N179">
        <f t="shared" si="32"/>
        <v>1.5217176910096359</v>
      </c>
    </row>
    <row r="180" spans="1:14" x14ac:dyDescent="0.25">
      <c r="A180" s="4">
        <f>IF('True_Odds_Calculator_2-way'!A181="","",'True_Odds_Calculator_2-way'!A181)</f>
        <v>1.79</v>
      </c>
      <c r="B180" s="4">
        <f>IF('True_Odds_Calculator_2-way'!B181="","",'True_Odds_Calculator_2-way'!B181)</f>
        <v>2.12</v>
      </c>
      <c r="C180" s="4">
        <f t="shared" si="22"/>
        <v>0.55865921787709494</v>
      </c>
      <c r="D180">
        <f t="shared" si="23"/>
        <v>0.47169811320754712</v>
      </c>
      <c r="E180">
        <f t="shared" si="24"/>
        <v>3.0357331084642114E-2</v>
      </c>
      <c r="F180">
        <f t="shared" si="25"/>
        <v>-0.23316116791398755</v>
      </c>
      <c r="G180">
        <v>0</v>
      </c>
      <c r="H180">
        <f t="shared" si="26"/>
        <v>0.26351849899862967</v>
      </c>
      <c r="I180">
        <f t="shared" si="27"/>
        <v>-1.0631081389064057</v>
      </c>
      <c r="J180">
        <f t="shared" si="28"/>
        <v>1.0631081389064057</v>
      </c>
      <c r="K180">
        <f t="shared" si="29"/>
        <v>0.54352096574427933</v>
      </c>
      <c r="L180">
        <f t="shared" si="30"/>
        <v>0.4564790342557204</v>
      </c>
      <c r="M180">
        <f t="shared" si="31"/>
        <v>1.8398554297360612</v>
      </c>
      <c r="N180">
        <f t="shared" si="32"/>
        <v>2.1906811155751749</v>
      </c>
    </row>
    <row r="181" spans="1:14" x14ac:dyDescent="0.25">
      <c r="A181" s="4">
        <f>IF('True_Odds_Calculator_2-way'!A182="","",'True_Odds_Calculator_2-way'!A182)</f>
        <v>2.27</v>
      </c>
      <c r="B181" s="4">
        <f>IF('True_Odds_Calculator_2-way'!B182="","",'True_Odds_Calculator_2-way'!B182)</f>
        <v>1.67</v>
      </c>
      <c r="C181" s="4">
        <f t="shared" si="22"/>
        <v>0.44052863436123346</v>
      </c>
      <c r="D181">
        <f t="shared" si="23"/>
        <v>0.5988023952095809</v>
      </c>
      <c r="E181">
        <f t="shared" si="24"/>
        <v>3.9331029570814469E-2</v>
      </c>
      <c r="F181">
        <f t="shared" si="25"/>
        <v>-0.22445857184309781</v>
      </c>
      <c r="G181">
        <v>0</v>
      </c>
      <c r="H181">
        <f t="shared" si="26"/>
        <v>0.26378960141391228</v>
      </c>
      <c r="I181">
        <f t="shared" si="27"/>
        <v>-1.0840785170131719</v>
      </c>
      <c r="J181">
        <f t="shared" si="28"/>
        <v>1.0840785170131719</v>
      </c>
      <c r="K181">
        <f t="shared" si="29"/>
        <v>0.42073735021084574</v>
      </c>
      <c r="L181">
        <f t="shared" si="30"/>
        <v>0.57926264978915398</v>
      </c>
      <c r="M181">
        <f t="shared" si="31"/>
        <v>2.376779716606729</v>
      </c>
      <c r="N181">
        <f t="shared" si="32"/>
        <v>1.7263326063988251</v>
      </c>
    </row>
    <row r="182" spans="1:14" x14ac:dyDescent="0.25">
      <c r="A182" s="4">
        <f>IF('True_Odds_Calculator_2-way'!A183="","",'True_Odds_Calculator_2-way'!A183)</f>
        <v>2.57</v>
      </c>
      <c r="B182" s="4">
        <f>IF('True_Odds_Calculator_2-way'!B183="","",'True_Odds_Calculator_2-way'!B183)</f>
        <v>1.56</v>
      </c>
      <c r="C182" s="4">
        <f t="shared" si="22"/>
        <v>0.38910505836575876</v>
      </c>
      <c r="D182">
        <f t="shared" si="23"/>
        <v>0.64102564102564097</v>
      </c>
      <c r="E182">
        <f t="shared" si="24"/>
        <v>3.0130699391399673E-2</v>
      </c>
      <c r="F182">
        <f t="shared" si="25"/>
        <v>-0.2192956200738303</v>
      </c>
      <c r="G182">
        <v>0</v>
      </c>
      <c r="H182">
        <f t="shared" si="26"/>
        <v>0.24942631946522995</v>
      </c>
      <c r="I182">
        <f t="shared" si="27"/>
        <v>-1.066488459484171</v>
      </c>
      <c r="J182">
        <f t="shared" si="28"/>
        <v>1.066488459484171</v>
      </c>
      <c r="K182">
        <f t="shared" si="29"/>
        <v>0.37391747879057763</v>
      </c>
      <c r="L182">
        <f t="shared" si="30"/>
        <v>0.62608252120942243</v>
      </c>
      <c r="M182">
        <f t="shared" si="31"/>
        <v>2.6743868813901486</v>
      </c>
      <c r="N182">
        <f t="shared" si="32"/>
        <v>1.5972335373111359</v>
      </c>
    </row>
    <row r="183" spans="1:14" x14ac:dyDescent="0.25">
      <c r="A183" s="4">
        <f>IF('True_Odds_Calculator_2-way'!A184="","",'True_Odds_Calculator_2-way'!A184)</f>
        <v>2.2200000000000002</v>
      </c>
      <c r="B183" s="4">
        <f>IF('True_Odds_Calculator_2-way'!B184="","",'True_Odds_Calculator_2-way'!B184)</f>
        <v>1.69</v>
      </c>
      <c r="C183" s="4">
        <f t="shared" si="22"/>
        <v>0.4504504504504504</v>
      </c>
      <c r="D183">
        <f t="shared" si="23"/>
        <v>0.59171597633136097</v>
      </c>
      <c r="E183">
        <f t="shared" si="24"/>
        <v>4.2166426781811372E-2</v>
      </c>
      <c r="F183">
        <f t="shared" si="25"/>
        <v>-0.22437230129537822</v>
      </c>
      <c r="G183">
        <v>0</v>
      </c>
      <c r="H183">
        <f t="shared" si="26"/>
        <v>0.26653872807718959</v>
      </c>
      <c r="I183">
        <f t="shared" si="27"/>
        <v>-1.0899223022085147</v>
      </c>
      <c r="J183">
        <f t="shared" si="28"/>
        <v>1.0899223022085147</v>
      </c>
      <c r="K183">
        <f t="shared" si="29"/>
        <v>0.42923885660212757</v>
      </c>
      <c r="L183">
        <f t="shared" si="30"/>
        <v>0.57076114339787254</v>
      </c>
      <c r="M183">
        <f t="shared" si="31"/>
        <v>2.3297052086943877</v>
      </c>
      <c r="N183">
        <f t="shared" si="32"/>
        <v>1.7520463885238748</v>
      </c>
    </row>
    <row r="184" spans="1:14" x14ac:dyDescent="0.25">
      <c r="A184" s="4">
        <f>IF('True_Odds_Calculator_2-way'!A185="","",'True_Odds_Calculator_2-way'!A185)</f>
        <v>1.81</v>
      </c>
      <c r="B184" s="4">
        <f>IF('True_Odds_Calculator_2-way'!B185="","",'True_Odds_Calculator_2-way'!B185)</f>
        <v>2.06</v>
      </c>
      <c r="C184" s="4">
        <f t="shared" si="22"/>
        <v>0.5524861878453039</v>
      </c>
      <c r="D184">
        <f t="shared" si="23"/>
        <v>0.4854368932038835</v>
      </c>
      <c r="E184">
        <f t="shared" si="24"/>
        <v>3.7923081049187513E-2</v>
      </c>
      <c r="F184">
        <f t="shared" si="25"/>
        <v>-0.23027409751649397</v>
      </c>
      <c r="G184">
        <v>0</v>
      </c>
      <c r="H184">
        <f t="shared" si="26"/>
        <v>0.26819717856568148</v>
      </c>
      <c r="I184">
        <f t="shared" si="27"/>
        <v>-1.079206513730294</v>
      </c>
      <c r="J184">
        <f t="shared" si="28"/>
        <v>1.079206513730294</v>
      </c>
      <c r="K184">
        <f t="shared" si="29"/>
        <v>0.5335731492446798</v>
      </c>
      <c r="L184">
        <f t="shared" si="30"/>
        <v>0.46642685075531992</v>
      </c>
      <c r="M184">
        <f t="shared" si="31"/>
        <v>1.8741572761215382</v>
      </c>
      <c r="N184">
        <f t="shared" si="32"/>
        <v>2.1439589045541121</v>
      </c>
    </row>
    <row r="185" spans="1:14" x14ac:dyDescent="0.25">
      <c r="A185" s="4">
        <f>IF('True_Odds_Calculator_2-way'!A186="","",'True_Odds_Calculator_2-way'!A186)</f>
        <v>1.88</v>
      </c>
      <c r="B185" s="4">
        <f>IF('True_Odds_Calculator_2-way'!B186="","",'True_Odds_Calculator_2-way'!B186)</f>
        <v>2</v>
      </c>
      <c r="C185" s="4">
        <f t="shared" si="22"/>
        <v>0.53191489361702127</v>
      </c>
      <c r="D185">
        <f t="shared" si="23"/>
        <v>0.5</v>
      </c>
      <c r="E185">
        <f t="shared" si="24"/>
        <v>3.1914893617021267E-2</v>
      </c>
      <c r="F185">
        <f t="shared" si="25"/>
        <v>-0.23404255319148937</v>
      </c>
      <c r="G185">
        <v>0</v>
      </c>
      <c r="H185">
        <f t="shared" si="26"/>
        <v>0.26595744680851063</v>
      </c>
      <c r="I185">
        <f t="shared" si="27"/>
        <v>-1.0660035817780522</v>
      </c>
      <c r="J185">
        <f t="shared" si="28"/>
        <v>1.0660035817780522</v>
      </c>
      <c r="K185">
        <f t="shared" si="29"/>
        <v>0.51597373362761745</v>
      </c>
      <c r="L185">
        <f t="shared" si="30"/>
        <v>0.48402626637238261</v>
      </c>
      <c r="M185">
        <f t="shared" si="31"/>
        <v>1.9380831519646857</v>
      </c>
      <c r="N185">
        <f t="shared" si="32"/>
        <v>2.0660035817780522</v>
      </c>
    </row>
    <row r="186" spans="1:14" x14ac:dyDescent="0.25">
      <c r="A186" s="4">
        <f>IF('True_Odds_Calculator_2-way'!A187="","",'True_Odds_Calculator_2-way'!A187)</f>
        <v>1.96</v>
      </c>
      <c r="B186" s="4">
        <f>IF('True_Odds_Calculator_2-way'!B187="","",'True_Odds_Calculator_2-way'!B187)</f>
        <v>1.94</v>
      </c>
      <c r="C186" s="4">
        <f t="shared" si="22"/>
        <v>0.51020408163265307</v>
      </c>
      <c r="D186">
        <f t="shared" si="23"/>
        <v>0.51546391752577325</v>
      </c>
      <c r="E186">
        <f t="shared" si="24"/>
        <v>2.5667999158426325E-2</v>
      </c>
      <c r="F186">
        <f t="shared" si="25"/>
        <v>-0.23732379549758043</v>
      </c>
      <c r="G186">
        <v>0</v>
      </c>
      <c r="H186">
        <f t="shared" si="26"/>
        <v>0.26299179465600675</v>
      </c>
      <c r="I186">
        <f t="shared" si="27"/>
        <v>-1.052689901333149</v>
      </c>
      <c r="J186">
        <f t="shared" si="28"/>
        <v>1.052689901333149</v>
      </c>
      <c r="K186">
        <f t="shared" si="29"/>
        <v>0.49736834815166897</v>
      </c>
      <c r="L186">
        <f t="shared" si="30"/>
        <v>0.50263165184833114</v>
      </c>
      <c r="M186">
        <f t="shared" si="31"/>
        <v>2.0105823052798226</v>
      </c>
      <c r="N186">
        <f t="shared" si="32"/>
        <v>1.9895285072531594</v>
      </c>
    </row>
    <row r="187" spans="1:14" x14ac:dyDescent="0.25">
      <c r="A187" s="4">
        <f>IF('True_Odds_Calculator_2-way'!A188="","",'True_Odds_Calculator_2-way'!A188)</f>
        <v>2.2000000000000002</v>
      </c>
      <c r="B187" s="4">
        <f>IF('True_Odds_Calculator_2-way'!B188="","",'True_Odds_Calculator_2-way'!B188)</f>
        <v>1.73</v>
      </c>
      <c r="C187" s="4">
        <f t="shared" si="22"/>
        <v>0.45454545454545453</v>
      </c>
      <c r="D187">
        <f t="shared" si="23"/>
        <v>0.5780346820809249</v>
      </c>
      <c r="E187">
        <f t="shared" si="24"/>
        <v>3.2580136626379375E-2</v>
      </c>
      <c r="F187">
        <f t="shared" si="25"/>
        <v>-0.23016290068313194</v>
      </c>
      <c r="G187">
        <v>0</v>
      </c>
      <c r="H187">
        <f t="shared" si="26"/>
        <v>0.26274303730951132</v>
      </c>
      <c r="I187">
        <f t="shared" si="27"/>
        <v>-1.0684346079267204</v>
      </c>
      <c r="J187">
        <f t="shared" si="28"/>
        <v>1.0684346079267204</v>
      </c>
      <c r="K187">
        <f t="shared" si="29"/>
        <v>0.43818875860384515</v>
      </c>
      <c r="L187">
        <f t="shared" si="30"/>
        <v>0.5618112413961549</v>
      </c>
      <c r="M187">
        <f t="shared" si="31"/>
        <v>2.2821215295120645</v>
      </c>
      <c r="N187">
        <f t="shared" si="32"/>
        <v>1.7799572637865058</v>
      </c>
    </row>
    <row r="188" spans="1:14" x14ac:dyDescent="0.25">
      <c r="A188" s="4">
        <f>IF('True_Odds_Calculator_2-way'!A189="","",'True_Odds_Calculator_2-way'!A189)</f>
        <v>2.37</v>
      </c>
      <c r="B188" s="4">
        <f>IF('True_Odds_Calculator_2-way'!B189="","",'True_Odds_Calculator_2-way'!B189)</f>
        <v>1.63</v>
      </c>
      <c r="C188" s="4">
        <f t="shared" si="22"/>
        <v>0.42194092827004215</v>
      </c>
      <c r="D188">
        <f t="shared" si="23"/>
        <v>0.61349693251533743</v>
      </c>
      <c r="E188">
        <f t="shared" si="24"/>
        <v>3.5437860785379582E-2</v>
      </c>
      <c r="F188">
        <f t="shared" si="25"/>
        <v>-0.22342160441096537</v>
      </c>
      <c r="G188">
        <v>0</v>
      </c>
      <c r="H188">
        <f t="shared" si="26"/>
        <v>0.2588594651963449</v>
      </c>
      <c r="I188">
        <f t="shared" si="27"/>
        <v>-1.0763894728677108</v>
      </c>
      <c r="J188">
        <f t="shared" si="28"/>
        <v>1.0763894728677108</v>
      </c>
      <c r="K188">
        <f t="shared" si="29"/>
        <v>0.40409696490827207</v>
      </c>
      <c r="L188">
        <f t="shared" si="30"/>
        <v>0.59590303509172793</v>
      </c>
      <c r="M188">
        <f t="shared" si="31"/>
        <v>2.4746535778287639</v>
      </c>
      <c r="N188">
        <f t="shared" si="32"/>
        <v>1.6781253679066579</v>
      </c>
    </row>
    <row r="189" spans="1:14" x14ac:dyDescent="0.25">
      <c r="A189" s="4">
        <f>IF('True_Odds_Calculator_2-way'!A190="","",'True_Odds_Calculator_2-way'!A190)</f>
        <v>1.98</v>
      </c>
      <c r="B189" s="4">
        <f>IF('True_Odds_Calculator_2-way'!B190="","",'True_Odds_Calculator_2-way'!B190)</f>
        <v>1.9</v>
      </c>
      <c r="C189" s="4">
        <f t="shared" si="22"/>
        <v>0.50505050505050508</v>
      </c>
      <c r="D189">
        <f t="shared" si="23"/>
        <v>0.52631578947368418</v>
      </c>
      <c r="E189">
        <f t="shared" si="24"/>
        <v>3.1366294524189264E-2</v>
      </c>
      <c r="F189">
        <f t="shared" si="25"/>
        <v>-0.23444976076555024</v>
      </c>
      <c r="G189">
        <v>0</v>
      </c>
      <c r="H189">
        <f t="shared" si="26"/>
        <v>0.26581605528973951</v>
      </c>
      <c r="I189">
        <f t="shared" si="27"/>
        <v>-1.0647942749998998</v>
      </c>
      <c r="J189">
        <f t="shared" si="28"/>
        <v>1.0647942749998998</v>
      </c>
      <c r="K189">
        <f t="shared" si="29"/>
        <v>0.48935688187389592</v>
      </c>
      <c r="L189">
        <f t="shared" si="30"/>
        <v>0.51064311812610408</v>
      </c>
      <c r="M189">
        <f t="shared" si="31"/>
        <v>2.0434983894999017</v>
      </c>
      <c r="N189">
        <f t="shared" si="32"/>
        <v>1.9583148474999099</v>
      </c>
    </row>
    <row r="190" spans="1:14" x14ac:dyDescent="0.25">
      <c r="A190" s="4">
        <f>IF('True_Odds_Calculator_2-way'!A191="","",'True_Odds_Calculator_2-way'!A191)</f>
        <v>1.96</v>
      </c>
      <c r="B190" s="4">
        <f>IF('True_Odds_Calculator_2-way'!B191="","",'True_Odds_Calculator_2-way'!B191)</f>
        <v>1.91</v>
      </c>
      <c r="C190" s="4">
        <f t="shared" si="22"/>
        <v>0.51020408163265307</v>
      </c>
      <c r="D190">
        <f t="shared" si="23"/>
        <v>0.52356020942408377</v>
      </c>
      <c r="E190">
        <f t="shared" si="24"/>
        <v>3.3764291056736839E-2</v>
      </c>
      <c r="F190">
        <f t="shared" si="25"/>
        <v>-0.23335826477187727</v>
      </c>
      <c r="G190">
        <v>0</v>
      </c>
      <c r="H190">
        <f t="shared" si="26"/>
        <v>0.26712255582861416</v>
      </c>
      <c r="I190">
        <f t="shared" si="27"/>
        <v>-1.0699012312772824</v>
      </c>
      <c r="J190">
        <f t="shared" si="28"/>
        <v>1.0699012312772824</v>
      </c>
      <c r="K190">
        <f t="shared" si="29"/>
        <v>0.49331431287667615</v>
      </c>
      <c r="L190">
        <f t="shared" si="30"/>
        <v>0.50668568712332396</v>
      </c>
      <c r="M190">
        <f t="shared" si="31"/>
        <v>2.0271051820261912</v>
      </c>
      <c r="N190">
        <f t="shared" si="32"/>
        <v>1.9736101204623264</v>
      </c>
    </row>
    <row r="191" spans="1:14" x14ac:dyDescent="0.25">
      <c r="A191" s="4">
        <f>IF('True_Odds_Calculator_2-way'!A192="","",'True_Odds_Calculator_2-way'!A192)</f>
        <v>1.85</v>
      </c>
      <c r="B191" s="4">
        <f>IF('True_Odds_Calculator_2-way'!B192="","",'True_Odds_Calculator_2-way'!B192)</f>
        <v>2.0299999999999998</v>
      </c>
      <c r="C191" s="4">
        <f t="shared" si="22"/>
        <v>0.54054054054054046</v>
      </c>
      <c r="D191">
        <f t="shared" si="23"/>
        <v>0.49261083743842371</v>
      </c>
      <c r="E191">
        <f t="shared" si="24"/>
        <v>3.315137797896428E-2</v>
      </c>
      <c r="F191">
        <f t="shared" si="25"/>
        <v>-0.23312475036612956</v>
      </c>
      <c r="G191">
        <v>0</v>
      </c>
      <c r="H191">
        <f t="shared" si="26"/>
        <v>0.26627612834509384</v>
      </c>
      <c r="I191">
        <f t="shared" si="27"/>
        <v>-1.0687396570715308</v>
      </c>
      <c r="J191">
        <f t="shared" si="28"/>
        <v>1.0687396570715308</v>
      </c>
      <c r="K191">
        <f t="shared" si="29"/>
        <v>0.52399127907708287</v>
      </c>
      <c r="L191">
        <f t="shared" si="30"/>
        <v>0.47600872092291718</v>
      </c>
      <c r="M191">
        <f t="shared" si="31"/>
        <v>1.9084287085108012</v>
      </c>
      <c r="N191">
        <f t="shared" si="32"/>
        <v>2.1008018467836762</v>
      </c>
    </row>
    <row r="192" spans="1:14" x14ac:dyDescent="0.25">
      <c r="A192" s="4">
        <f>IF('True_Odds_Calculator_2-way'!A193="","",'True_Odds_Calculator_2-way'!A193)</f>
        <v>1.68</v>
      </c>
      <c r="B192" s="4">
        <f>IF('True_Odds_Calculator_2-way'!B193="","",'True_Odds_Calculator_2-way'!B193)</f>
        <v>2.25</v>
      </c>
      <c r="C192" s="4">
        <f t="shared" si="22"/>
        <v>0.59523809523809523</v>
      </c>
      <c r="D192">
        <f t="shared" si="23"/>
        <v>0.44444444444444442</v>
      </c>
      <c r="E192">
        <f t="shared" si="24"/>
        <v>3.9682539682539542E-2</v>
      </c>
      <c r="F192">
        <f t="shared" si="25"/>
        <v>-0.22486772486772499</v>
      </c>
      <c r="G192">
        <v>0</v>
      </c>
      <c r="H192">
        <f t="shared" si="26"/>
        <v>0.26455026455026454</v>
      </c>
      <c r="I192">
        <f t="shared" si="27"/>
        <v>-1.0846522890932806</v>
      </c>
      <c r="J192">
        <f t="shared" si="28"/>
        <v>1.0846522890932806</v>
      </c>
      <c r="K192">
        <f t="shared" si="29"/>
        <v>0.57551851626440576</v>
      </c>
      <c r="L192">
        <f t="shared" si="30"/>
        <v>0.42448148373559424</v>
      </c>
      <c r="M192">
        <f t="shared" si="31"/>
        <v>1.7375635565834309</v>
      </c>
      <c r="N192">
        <f t="shared" si="32"/>
        <v>2.3558153613666013</v>
      </c>
    </row>
    <row r="193" spans="1:14" x14ac:dyDescent="0.25">
      <c r="A193" s="4">
        <f>IF('True_Odds_Calculator_2-way'!A194="","",'True_Odds_Calculator_2-way'!A194)</f>
        <v>2.1</v>
      </c>
      <c r="B193" s="4">
        <f>IF('True_Odds_Calculator_2-way'!B194="","",'True_Odds_Calculator_2-way'!B194)</f>
        <v>1.78</v>
      </c>
      <c r="C193" s="4">
        <f t="shared" si="22"/>
        <v>0.47619047619047616</v>
      </c>
      <c r="D193">
        <f t="shared" si="23"/>
        <v>0.5617977528089888</v>
      </c>
      <c r="E193">
        <f t="shared" si="24"/>
        <v>3.7988228999465079E-2</v>
      </c>
      <c r="F193">
        <f t="shared" si="25"/>
        <v>-0.2295345104333868</v>
      </c>
      <c r="G193">
        <v>0</v>
      </c>
      <c r="H193">
        <f t="shared" si="26"/>
        <v>0.26752273943285182</v>
      </c>
      <c r="I193">
        <f t="shared" si="27"/>
        <v>-1.0795837927188263</v>
      </c>
      <c r="J193">
        <f t="shared" si="28"/>
        <v>1.0795837927188263</v>
      </c>
      <c r="K193">
        <f t="shared" si="29"/>
        <v>0.45713404422735271</v>
      </c>
      <c r="L193">
        <f t="shared" si="30"/>
        <v>0.54286595577264729</v>
      </c>
      <c r="M193">
        <f t="shared" si="31"/>
        <v>2.1875421719907089</v>
      </c>
      <c r="N193">
        <f t="shared" si="32"/>
        <v>1.8420753583206844</v>
      </c>
    </row>
    <row r="194" spans="1:14" x14ac:dyDescent="0.25">
      <c r="A194" s="4">
        <f>IF('True_Odds_Calculator_2-way'!A195="","",'True_Odds_Calculator_2-way'!A195)</f>
        <v>1.93</v>
      </c>
      <c r="B194" s="4">
        <f>IF('True_Odds_Calculator_2-way'!B195="","",'True_Odds_Calculator_2-way'!B195)</f>
        <v>1.94</v>
      </c>
      <c r="C194" s="4">
        <f t="shared" si="22"/>
        <v>0.5181347150259068</v>
      </c>
      <c r="D194">
        <f t="shared" si="23"/>
        <v>0.51546391752577325</v>
      </c>
      <c r="E194">
        <f t="shared" si="24"/>
        <v>3.3598632551679941E-2</v>
      </c>
      <c r="F194">
        <f t="shared" si="25"/>
        <v>-0.2334811174616741</v>
      </c>
      <c r="G194">
        <v>0</v>
      </c>
      <c r="H194">
        <f t="shared" si="26"/>
        <v>0.26707975001335404</v>
      </c>
      <c r="I194">
        <f t="shared" si="27"/>
        <v>-1.0695340092890231</v>
      </c>
      <c r="J194">
        <f t="shared" si="28"/>
        <v>1.0695340092890231</v>
      </c>
      <c r="K194">
        <f t="shared" si="29"/>
        <v>0.50133690795359842</v>
      </c>
      <c r="L194">
        <f t="shared" si="30"/>
        <v>0.49866309204640175</v>
      </c>
      <c r="M194">
        <f t="shared" si="31"/>
        <v>1.9946666286387909</v>
      </c>
      <c r="N194">
        <f t="shared" si="32"/>
        <v>2.0053619687316817</v>
      </c>
    </row>
    <row r="195" spans="1:14" x14ac:dyDescent="0.25">
      <c r="A195" s="4">
        <f>IF('True_Odds_Calculator_2-way'!A196="","",'True_Odds_Calculator_2-way'!A196)</f>
        <v>2.52</v>
      </c>
      <c r="B195" s="4">
        <f>IF('True_Odds_Calculator_2-way'!B196="","",'True_Odds_Calculator_2-way'!B196)</f>
        <v>1.56</v>
      </c>
      <c r="C195" s="4">
        <f t="shared" ref="C195:C258" si="33">1/A195</f>
        <v>0.3968253968253968</v>
      </c>
      <c r="D195">
        <f t="shared" ref="D195:D258" si="34">1/B195</f>
        <v>0.64102564102564097</v>
      </c>
      <c r="E195">
        <f t="shared" ref="E195:E258" si="35">C195+D195-1</f>
        <v>3.7851037851037717E-2</v>
      </c>
      <c r="F195">
        <f t="shared" ref="F195:F258" si="36">C195+D195-(C195*D195)-1</f>
        <v>-0.21652421652421661</v>
      </c>
      <c r="G195">
        <v>0</v>
      </c>
      <c r="H195">
        <f t="shared" ref="H195:H258" si="37">C195*D195</f>
        <v>0.25437525437525432</v>
      </c>
      <c r="I195">
        <f t="shared" ref="I195:I258" si="38">((-4*F195*H195)^0.5)/(2*F195)</f>
        <v>-1.0838874619051497</v>
      </c>
      <c r="J195">
        <f t="shared" ref="J195:J258" si="39">(-((-4*F195*H195)^0.5))/(2*F195)</f>
        <v>1.0838874619051497</v>
      </c>
      <c r="K195">
        <f t="shared" ref="K195:K258" si="40">IF(A195="","",(C195/($J195+C195-($J195*C195))))</f>
        <v>0.3777135495558997</v>
      </c>
      <c r="L195">
        <f t="shared" ref="L195:L258" si="41">IF(B195="","",(D195/($J195+D195-($J195*D195))))</f>
        <v>0.62228645044410036</v>
      </c>
      <c r="M195">
        <f t="shared" ref="M195:M258" si="42">IF(A195="","",1/K195)</f>
        <v>2.6475089420958278</v>
      </c>
      <c r="N195">
        <f t="shared" ref="N195:N258" si="43">IF(B195="","",1/L195)</f>
        <v>1.6069769786668839</v>
      </c>
    </row>
    <row r="196" spans="1:14" x14ac:dyDescent="0.25">
      <c r="A196" s="4">
        <f>IF('True_Odds_Calculator_2-way'!A197="","",'True_Odds_Calculator_2-way'!A197)</f>
        <v>1.87</v>
      </c>
      <c r="B196" s="4">
        <f>IF('True_Odds_Calculator_2-way'!B197="","",'True_Odds_Calculator_2-way'!B197)</f>
        <v>1.97</v>
      </c>
      <c r="C196" s="4">
        <f t="shared" si="33"/>
        <v>0.53475935828876997</v>
      </c>
      <c r="D196">
        <f t="shared" si="34"/>
        <v>0.50761421319796951</v>
      </c>
      <c r="E196">
        <f t="shared" si="35"/>
        <v>4.2373571486739481E-2</v>
      </c>
      <c r="F196">
        <f t="shared" si="36"/>
        <v>-0.22907787942126556</v>
      </c>
      <c r="G196">
        <v>0</v>
      </c>
      <c r="H196">
        <f t="shared" si="37"/>
        <v>0.27145145090800504</v>
      </c>
      <c r="I196">
        <f t="shared" si="38"/>
        <v>-1.0885653508392383</v>
      </c>
      <c r="J196">
        <f t="shared" si="39"/>
        <v>1.0885653508392383</v>
      </c>
      <c r="K196">
        <f t="shared" si="40"/>
        <v>0.51359700426766597</v>
      </c>
      <c r="L196">
        <f t="shared" si="41"/>
        <v>0.48640299573233392</v>
      </c>
      <c r="M196">
        <f t="shared" si="42"/>
        <v>1.9470518552301377</v>
      </c>
      <c r="N196">
        <f t="shared" si="43"/>
        <v>2.0559083903140616</v>
      </c>
    </row>
    <row r="197" spans="1:14" x14ac:dyDescent="0.25">
      <c r="A197" s="4">
        <f>IF('True_Odds_Calculator_2-way'!A198="","",'True_Odds_Calculator_2-way'!A198)</f>
        <v>1.75</v>
      </c>
      <c r="B197" s="4">
        <f>IF('True_Odds_Calculator_2-way'!B198="","",'True_Odds_Calculator_2-way'!B198)</f>
        <v>2.1</v>
      </c>
      <c r="C197" s="4">
        <f t="shared" si="33"/>
        <v>0.5714285714285714</v>
      </c>
      <c r="D197">
        <f t="shared" si="34"/>
        <v>0.47619047619047616</v>
      </c>
      <c r="E197">
        <f t="shared" si="35"/>
        <v>4.761904761904745E-2</v>
      </c>
      <c r="F197">
        <f t="shared" si="36"/>
        <v>-0.22448979591836749</v>
      </c>
      <c r="G197">
        <v>0</v>
      </c>
      <c r="H197">
        <f t="shared" si="37"/>
        <v>0.27210884353741494</v>
      </c>
      <c r="I197">
        <f t="shared" si="38"/>
        <v>-1.1009637651263602</v>
      </c>
      <c r="J197">
        <f t="shared" si="39"/>
        <v>1.1009637651263602</v>
      </c>
      <c r="K197">
        <f t="shared" si="40"/>
        <v>0.54772826791643581</v>
      </c>
      <c r="L197">
        <f t="shared" si="41"/>
        <v>0.4522717320835643</v>
      </c>
      <c r="M197">
        <f t="shared" si="42"/>
        <v>1.8257228238447702</v>
      </c>
      <c r="N197">
        <f t="shared" si="43"/>
        <v>2.2110601416389968</v>
      </c>
    </row>
    <row r="198" spans="1:14" x14ac:dyDescent="0.25">
      <c r="A198" s="4">
        <f>IF('True_Odds_Calculator_2-way'!A199="","",'True_Odds_Calculator_2-way'!A199)</f>
        <v>1.68</v>
      </c>
      <c r="B198" s="4">
        <f>IF('True_Odds_Calculator_2-way'!B199="","",'True_Odds_Calculator_2-way'!B199)</f>
        <v>2.2200000000000002</v>
      </c>
      <c r="C198" s="4">
        <f t="shared" si="33"/>
        <v>0.59523809523809523</v>
      </c>
      <c r="D198">
        <f t="shared" si="34"/>
        <v>0.4504504504504504</v>
      </c>
      <c r="E198">
        <f t="shared" si="35"/>
        <v>4.5688545688545634E-2</v>
      </c>
      <c r="F198">
        <f t="shared" si="36"/>
        <v>-0.22243672243672252</v>
      </c>
      <c r="G198">
        <v>0</v>
      </c>
      <c r="H198">
        <f t="shared" si="37"/>
        <v>0.2681252681252681</v>
      </c>
      <c r="I198">
        <f t="shared" si="38"/>
        <v>-1.0979071877276467</v>
      </c>
      <c r="J198">
        <f t="shared" si="39"/>
        <v>1.0979071877276467</v>
      </c>
      <c r="K198">
        <f t="shared" si="40"/>
        <v>0.57254851307619281</v>
      </c>
      <c r="L198">
        <f t="shared" si="41"/>
        <v>0.42745148692380741</v>
      </c>
      <c r="M198">
        <f t="shared" si="42"/>
        <v>1.7465768876547993</v>
      </c>
      <c r="N198">
        <f t="shared" si="43"/>
        <v>2.3394467690277296</v>
      </c>
    </row>
    <row r="199" spans="1:14" x14ac:dyDescent="0.25">
      <c r="A199" s="4">
        <f>IF('True_Odds_Calculator_2-way'!A200="","",'True_Odds_Calculator_2-way'!A200)</f>
        <v>1.68</v>
      </c>
      <c r="B199" s="4">
        <f>IF('True_Odds_Calculator_2-way'!B200="","",'True_Odds_Calculator_2-way'!B200)</f>
        <v>2.2200000000000002</v>
      </c>
      <c r="C199" s="4">
        <f t="shared" si="33"/>
        <v>0.59523809523809523</v>
      </c>
      <c r="D199">
        <f t="shared" si="34"/>
        <v>0.4504504504504504</v>
      </c>
      <c r="E199">
        <f t="shared" si="35"/>
        <v>4.5688545688545634E-2</v>
      </c>
      <c r="F199">
        <f t="shared" si="36"/>
        <v>-0.22243672243672252</v>
      </c>
      <c r="G199">
        <v>0</v>
      </c>
      <c r="H199">
        <f t="shared" si="37"/>
        <v>0.2681252681252681</v>
      </c>
      <c r="I199">
        <f t="shared" si="38"/>
        <v>-1.0979071877276467</v>
      </c>
      <c r="J199">
        <f t="shared" si="39"/>
        <v>1.0979071877276467</v>
      </c>
      <c r="K199">
        <f t="shared" si="40"/>
        <v>0.57254851307619281</v>
      </c>
      <c r="L199">
        <f t="shared" si="41"/>
        <v>0.42745148692380741</v>
      </c>
      <c r="M199">
        <f t="shared" si="42"/>
        <v>1.7465768876547993</v>
      </c>
      <c r="N199">
        <f t="shared" si="43"/>
        <v>2.3394467690277296</v>
      </c>
    </row>
    <row r="200" spans="1:14" x14ac:dyDescent="0.25">
      <c r="A200" s="4">
        <f>IF('True_Odds_Calculator_2-way'!A201="","",'True_Odds_Calculator_2-way'!A201)</f>
        <v>1.85</v>
      </c>
      <c r="B200" s="4">
        <f>IF('True_Odds_Calculator_2-way'!B201="","",'True_Odds_Calculator_2-way'!B201)</f>
        <v>2</v>
      </c>
      <c r="C200" s="4">
        <f t="shared" si="33"/>
        <v>0.54054054054054046</v>
      </c>
      <c r="D200">
        <f t="shared" si="34"/>
        <v>0.5</v>
      </c>
      <c r="E200">
        <f t="shared" si="35"/>
        <v>4.0540540540540349E-2</v>
      </c>
      <c r="F200">
        <f t="shared" si="36"/>
        <v>-0.22972972972972983</v>
      </c>
      <c r="G200">
        <v>0</v>
      </c>
      <c r="H200">
        <f t="shared" si="37"/>
        <v>0.27027027027027023</v>
      </c>
      <c r="I200">
        <f t="shared" si="38"/>
        <v>-1.0846522890932806</v>
      </c>
      <c r="J200">
        <f t="shared" si="39"/>
        <v>1.0846522890932806</v>
      </c>
      <c r="K200">
        <f t="shared" si="40"/>
        <v>0.52030369513807517</v>
      </c>
      <c r="L200">
        <f t="shared" si="41"/>
        <v>0.47969630486192494</v>
      </c>
      <c r="M200">
        <f t="shared" si="42"/>
        <v>1.9219544457292885</v>
      </c>
      <c r="N200">
        <f t="shared" si="43"/>
        <v>2.0846522890932806</v>
      </c>
    </row>
    <row r="201" spans="1:14" x14ac:dyDescent="0.25">
      <c r="A201" s="4">
        <f>IF('True_Odds_Calculator_2-way'!A202="","",'True_Odds_Calculator_2-way'!A202)</f>
        <v>2.0099999999999998</v>
      </c>
      <c r="B201" s="4">
        <f>IF('True_Odds_Calculator_2-way'!B202="","",'True_Odds_Calculator_2-way'!B202)</f>
        <v>1.83</v>
      </c>
      <c r="C201" s="4">
        <f t="shared" si="33"/>
        <v>0.49751243781094534</v>
      </c>
      <c r="D201">
        <f t="shared" si="34"/>
        <v>0.54644808743169393</v>
      </c>
      <c r="E201">
        <f t="shared" si="35"/>
        <v>4.3960525242639381E-2</v>
      </c>
      <c r="F201">
        <f t="shared" si="36"/>
        <v>-0.22790419487263125</v>
      </c>
      <c r="G201">
        <v>0</v>
      </c>
      <c r="H201">
        <f t="shared" si="37"/>
        <v>0.27186472011527063</v>
      </c>
      <c r="I201">
        <f t="shared" si="38"/>
        <v>-1.0921952084562025</v>
      </c>
      <c r="J201">
        <f t="shared" si="39"/>
        <v>1.0921952084562025</v>
      </c>
      <c r="K201">
        <f t="shared" si="40"/>
        <v>0.47548468471574579</v>
      </c>
      <c r="L201">
        <f t="shared" si="41"/>
        <v>0.52451531528425399</v>
      </c>
      <c r="M201">
        <f t="shared" si="42"/>
        <v>2.1031171605407648</v>
      </c>
      <c r="N201">
        <f t="shared" si="43"/>
        <v>1.9065220230186481</v>
      </c>
    </row>
    <row r="202" spans="1:14" x14ac:dyDescent="0.25">
      <c r="A202" s="4">
        <f>IF('True_Odds_Calculator_2-way'!A203="","",'True_Odds_Calculator_2-way'!A203)</f>
        <v>2.5499999999999998</v>
      </c>
      <c r="B202" s="4">
        <f>IF('True_Odds_Calculator_2-way'!B203="","",'True_Odds_Calculator_2-way'!B203)</f>
        <v>1.55</v>
      </c>
      <c r="C202" s="4">
        <f t="shared" si="33"/>
        <v>0.39215686274509809</v>
      </c>
      <c r="D202">
        <f t="shared" si="34"/>
        <v>0.64516129032258063</v>
      </c>
      <c r="E202">
        <f t="shared" si="35"/>
        <v>3.7318153067678717E-2</v>
      </c>
      <c r="F202">
        <f t="shared" si="36"/>
        <v>-0.21568627450980393</v>
      </c>
      <c r="G202">
        <v>0</v>
      </c>
      <c r="H202">
        <f t="shared" si="37"/>
        <v>0.25300442757748265</v>
      </c>
      <c r="I202">
        <f t="shared" si="38"/>
        <v>-1.0830607221477648</v>
      </c>
      <c r="J202">
        <f t="shared" si="39"/>
        <v>1.0830607221477648</v>
      </c>
      <c r="K202">
        <f t="shared" si="40"/>
        <v>0.37330926563096944</v>
      </c>
      <c r="L202">
        <f t="shared" si="41"/>
        <v>0.62669073436903067</v>
      </c>
      <c r="M202">
        <f t="shared" si="42"/>
        <v>2.6787441193290351</v>
      </c>
      <c r="N202">
        <f t="shared" si="43"/>
        <v>1.5956833971812705</v>
      </c>
    </row>
    <row r="203" spans="1:14" x14ac:dyDescent="0.25">
      <c r="A203" s="4">
        <f>IF('True_Odds_Calculator_2-way'!A204="","",'True_Odds_Calculator_2-way'!A204)</f>
        <v>2.29</v>
      </c>
      <c r="B203" s="4">
        <f>IF('True_Odds_Calculator_2-way'!B204="","",'True_Odds_Calculator_2-way'!B204)</f>
        <v>1.68</v>
      </c>
      <c r="C203" s="4">
        <f t="shared" si="33"/>
        <v>0.4366812227074236</v>
      </c>
      <c r="D203">
        <f t="shared" si="34"/>
        <v>0.59523809523809523</v>
      </c>
      <c r="E203">
        <f t="shared" si="35"/>
        <v>3.1919317945518833E-2</v>
      </c>
      <c r="F203">
        <f t="shared" si="36"/>
        <v>-0.22800998128509042</v>
      </c>
      <c r="G203">
        <v>0</v>
      </c>
      <c r="H203">
        <f t="shared" si="37"/>
        <v>0.25992929923060926</v>
      </c>
      <c r="I203">
        <f t="shared" si="38"/>
        <v>-1.0677035543974551</v>
      </c>
      <c r="J203">
        <f t="shared" si="39"/>
        <v>1.0677035543974551</v>
      </c>
      <c r="K203">
        <f t="shared" si="40"/>
        <v>0.42063861953679943</v>
      </c>
      <c r="L203">
        <f t="shared" si="41"/>
        <v>0.57936138046320074</v>
      </c>
      <c r="M203">
        <f t="shared" si="42"/>
        <v>2.3773375851727168</v>
      </c>
      <c r="N203">
        <f t="shared" si="43"/>
        <v>1.7260384169902692</v>
      </c>
    </row>
    <row r="204" spans="1:14" x14ac:dyDescent="0.25">
      <c r="A204" s="4">
        <f>IF('True_Odds_Calculator_2-way'!A205="","",'True_Odds_Calculator_2-way'!A205)</f>
        <v>2.2200000000000002</v>
      </c>
      <c r="B204" s="4">
        <f>IF('True_Odds_Calculator_2-way'!B205="","",'True_Odds_Calculator_2-way'!B205)</f>
        <v>1.71</v>
      </c>
      <c r="C204" s="4">
        <f t="shared" si="33"/>
        <v>0.4504504504504504</v>
      </c>
      <c r="D204">
        <f t="shared" si="34"/>
        <v>0.58479532163742687</v>
      </c>
      <c r="E204">
        <f t="shared" si="35"/>
        <v>3.5245772087877381E-2</v>
      </c>
      <c r="F204">
        <f t="shared" si="36"/>
        <v>-0.2281755439650176</v>
      </c>
      <c r="G204">
        <v>0</v>
      </c>
      <c r="H204">
        <f t="shared" si="37"/>
        <v>0.26342131605289498</v>
      </c>
      <c r="I204">
        <f t="shared" si="38"/>
        <v>-1.0744616281415775</v>
      </c>
      <c r="J204">
        <f t="shared" si="39"/>
        <v>1.0744616281415775</v>
      </c>
      <c r="K204">
        <f t="shared" si="40"/>
        <v>0.43274247509065539</v>
      </c>
      <c r="L204">
        <f t="shared" si="41"/>
        <v>0.56725752490934445</v>
      </c>
      <c r="M204">
        <f t="shared" si="42"/>
        <v>2.310843186332725</v>
      </c>
      <c r="N204">
        <f t="shared" si="43"/>
        <v>1.7628677559805201</v>
      </c>
    </row>
    <row r="205" spans="1:14" x14ac:dyDescent="0.25">
      <c r="A205" s="4">
        <f>IF('True_Odds_Calculator_2-way'!A206="","",'True_Odds_Calculator_2-way'!A206)</f>
        <v>2.08</v>
      </c>
      <c r="B205" s="4">
        <f>IF('True_Odds_Calculator_2-way'!B206="","",'True_Odds_Calculator_2-way'!B206)</f>
        <v>1.81</v>
      </c>
      <c r="C205" s="4">
        <f t="shared" si="33"/>
        <v>0.48076923076923073</v>
      </c>
      <c r="D205">
        <f t="shared" si="34"/>
        <v>0.5524861878453039</v>
      </c>
      <c r="E205">
        <f t="shared" si="35"/>
        <v>3.3255418614534626E-2</v>
      </c>
      <c r="F205">
        <f t="shared" si="36"/>
        <v>-0.23236294092647691</v>
      </c>
      <c r="G205">
        <v>0</v>
      </c>
      <c r="H205">
        <f t="shared" si="37"/>
        <v>0.26561835954101148</v>
      </c>
      <c r="I205">
        <f t="shared" si="38"/>
        <v>-1.0691671651659735</v>
      </c>
      <c r="J205">
        <f t="shared" si="39"/>
        <v>1.0691671651659735</v>
      </c>
      <c r="K205">
        <f t="shared" si="40"/>
        <v>0.4641016151377545</v>
      </c>
      <c r="L205">
        <f t="shared" si="41"/>
        <v>0.5358983848622455</v>
      </c>
      <c r="M205">
        <f t="shared" si="42"/>
        <v>2.1547005383792519</v>
      </c>
      <c r="N205">
        <f t="shared" si="43"/>
        <v>1.8660254037844384</v>
      </c>
    </row>
    <row r="206" spans="1:14" x14ac:dyDescent="0.25">
      <c r="A206" s="4">
        <f>IF('True_Odds_Calculator_2-way'!A207="","",'True_Odds_Calculator_2-way'!A207)</f>
        <v>2.2999999999999998</v>
      </c>
      <c r="B206" s="4">
        <f>IF('True_Odds_Calculator_2-way'!B207="","",'True_Odds_Calculator_2-way'!B207)</f>
        <v>1.67</v>
      </c>
      <c r="C206" s="4">
        <f t="shared" si="33"/>
        <v>0.43478260869565222</v>
      </c>
      <c r="D206">
        <f t="shared" si="34"/>
        <v>0.5988023952095809</v>
      </c>
      <c r="E206">
        <f t="shared" si="35"/>
        <v>3.3585003905233002E-2</v>
      </c>
      <c r="F206">
        <f t="shared" si="36"/>
        <v>-0.22676386357719358</v>
      </c>
      <c r="G206">
        <v>0</v>
      </c>
      <c r="H206">
        <f t="shared" si="37"/>
        <v>0.26034886748242653</v>
      </c>
      <c r="I206">
        <f t="shared" si="38"/>
        <v>-1.0714969088698136</v>
      </c>
      <c r="J206">
        <f t="shared" si="39"/>
        <v>1.0714969088698136</v>
      </c>
      <c r="K206">
        <f t="shared" si="40"/>
        <v>0.41789493273906014</v>
      </c>
      <c r="L206">
        <f t="shared" si="41"/>
        <v>0.58210506726094002</v>
      </c>
      <c r="M206">
        <f t="shared" si="42"/>
        <v>2.3929459815307572</v>
      </c>
      <c r="N206">
        <f t="shared" si="43"/>
        <v>1.7179029289427752</v>
      </c>
    </row>
    <row r="207" spans="1:14" x14ac:dyDescent="0.25">
      <c r="A207" s="4">
        <f>IF('True_Odds_Calculator_2-way'!A208="","",'True_Odds_Calculator_2-way'!A208)</f>
        <v>2.21</v>
      </c>
      <c r="B207" s="4">
        <f>IF('True_Odds_Calculator_2-way'!B208="","",'True_Odds_Calculator_2-way'!B208)</f>
        <v>1.72</v>
      </c>
      <c r="C207" s="4">
        <f t="shared" si="33"/>
        <v>0.45248868778280543</v>
      </c>
      <c r="D207">
        <f t="shared" si="34"/>
        <v>0.58139534883720934</v>
      </c>
      <c r="E207">
        <f t="shared" si="35"/>
        <v>3.3884036620014824E-2</v>
      </c>
      <c r="F207">
        <f t="shared" si="36"/>
        <v>-0.2291907818583605</v>
      </c>
      <c r="G207">
        <v>0</v>
      </c>
      <c r="H207">
        <f t="shared" si="37"/>
        <v>0.26307481847837527</v>
      </c>
      <c r="I207">
        <f t="shared" si="38"/>
        <v>-1.0713739108887084</v>
      </c>
      <c r="J207">
        <f t="shared" si="39"/>
        <v>1.0713739108887084</v>
      </c>
      <c r="K207">
        <f t="shared" si="40"/>
        <v>0.43547132891069945</v>
      </c>
      <c r="L207">
        <f t="shared" si="41"/>
        <v>0.56452867108930049</v>
      </c>
      <c r="M207">
        <f t="shared" si="42"/>
        <v>2.2963624321753371</v>
      </c>
      <c r="N207">
        <f t="shared" si="43"/>
        <v>1.7713892158398703</v>
      </c>
    </row>
    <row r="208" spans="1:14" x14ac:dyDescent="0.25">
      <c r="A208" s="4">
        <f>IF('True_Odds_Calculator_2-way'!A209="","",'True_Odds_Calculator_2-way'!A209)</f>
        <v>1.89</v>
      </c>
      <c r="B208" s="4">
        <f>IF('True_Odds_Calculator_2-way'!B209="","",'True_Odds_Calculator_2-way'!B209)</f>
        <v>2</v>
      </c>
      <c r="C208" s="4">
        <f t="shared" si="33"/>
        <v>0.52910052910052918</v>
      </c>
      <c r="D208">
        <f t="shared" si="34"/>
        <v>0.5</v>
      </c>
      <c r="E208">
        <f t="shared" si="35"/>
        <v>2.9100529100529293E-2</v>
      </c>
      <c r="F208">
        <f t="shared" si="36"/>
        <v>-0.23544973544973535</v>
      </c>
      <c r="G208">
        <v>0</v>
      </c>
      <c r="H208">
        <f t="shared" si="37"/>
        <v>0.26455026455026459</v>
      </c>
      <c r="I208">
        <f t="shared" si="38"/>
        <v>-1.0599978800063603</v>
      </c>
      <c r="J208">
        <f t="shared" si="39"/>
        <v>1.0599978800063603</v>
      </c>
      <c r="K208">
        <f t="shared" si="40"/>
        <v>0.51456260722126923</v>
      </c>
      <c r="L208">
        <f t="shared" si="41"/>
        <v>0.48543739277873066</v>
      </c>
      <c r="M208">
        <f t="shared" si="42"/>
        <v>1.9433981132056606</v>
      </c>
      <c r="N208">
        <f t="shared" si="43"/>
        <v>2.0599978800063603</v>
      </c>
    </row>
    <row r="209" spans="1:14" x14ac:dyDescent="0.25">
      <c r="A209" s="4">
        <f>IF('True_Odds_Calculator_2-way'!A210="","",'True_Odds_Calculator_2-way'!A210)</f>
        <v>2.59</v>
      </c>
      <c r="B209" s="4">
        <f>IF('True_Odds_Calculator_2-way'!B210="","",'True_Odds_Calculator_2-way'!B210)</f>
        <v>1.54</v>
      </c>
      <c r="C209" s="4">
        <f t="shared" si="33"/>
        <v>0.38610038610038611</v>
      </c>
      <c r="D209">
        <f t="shared" si="34"/>
        <v>0.64935064935064934</v>
      </c>
      <c r="E209">
        <f t="shared" si="35"/>
        <v>3.5451035451035562E-2</v>
      </c>
      <c r="F209">
        <f t="shared" si="36"/>
        <v>-0.21526350097778657</v>
      </c>
      <c r="G209">
        <v>0</v>
      </c>
      <c r="H209">
        <f t="shared" si="37"/>
        <v>0.25071453642882213</v>
      </c>
      <c r="I209">
        <f t="shared" si="38"/>
        <v>-1.0792065137302937</v>
      </c>
      <c r="J209">
        <f t="shared" si="39"/>
        <v>1.0792065137302937</v>
      </c>
      <c r="K209">
        <f t="shared" si="40"/>
        <v>0.36819686922745715</v>
      </c>
      <c r="L209">
        <f t="shared" si="41"/>
        <v>0.6318031307725428</v>
      </c>
      <c r="M209">
        <f t="shared" si="42"/>
        <v>2.7159383568311668</v>
      </c>
      <c r="N209">
        <f t="shared" si="43"/>
        <v>1.5827715174143586</v>
      </c>
    </row>
    <row r="210" spans="1:14" x14ac:dyDescent="0.25">
      <c r="A210" s="4">
        <f>IF('True_Odds_Calculator_2-way'!A211="","",'True_Odds_Calculator_2-way'!A211)</f>
        <v>1.9</v>
      </c>
      <c r="B210" s="4">
        <f>IF('True_Odds_Calculator_2-way'!B211="","",'True_Odds_Calculator_2-way'!B211)</f>
        <v>1.92</v>
      </c>
      <c r="C210" s="4">
        <f t="shared" si="33"/>
        <v>0.52631578947368418</v>
      </c>
      <c r="D210">
        <f t="shared" si="34"/>
        <v>0.52083333333333337</v>
      </c>
      <c r="E210">
        <f t="shared" si="35"/>
        <v>4.7149122807017552E-2</v>
      </c>
      <c r="F210">
        <f t="shared" si="36"/>
        <v>-0.22697368421052633</v>
      </c>
      <c r="G210">
        <v>0</v>
      </c>
      <c r="H210">
        <f t="shared" si="37"/>
        <v>0.27412280701754388</v>
      </c>
      <c r="I210">
        <f t="shared" si="38"/>
        <v>-1.0989674556596449</v>
      </c>
      <c r="J210">
        <f t="shared" si="39"/>
        <v>1.0989674556596449</v>
      </c>
      <c r="K210">
        <f t="shared" si="40"/>
        <v>0.50274733569069663</v>
      </c>
      <c r="L210">
        <f t="shared" si="41"/>
        <v>0.49725266430930348</v>
      </c>
      <c r="M210">
        <f t="shared" si="42"/>
        <v>1.9890707100936806</v>
      </c>
      <c r="N210">
        <f t="shared" si="43"/>
        <v>2.0110500592068727</v>
      </c>
    </row>
    <row r="211" spans="1:14" x14ac:dyDescent="0.25">
      <c r="A211" s="4">
        <f>IF('True_Odds_Calculator_2-way'!A212="","",'True_Odds_Calculator_2-way'!A212)</f>
        <v>1.73</v>
      </c>
      <c r="B211" s="4">
        <f>IF('True_Odds_Calculator_2-way'!B212="","",'True_Odds_Calculator_2-way'!B212)</f>
        <v>2.09</v>
      </c>
      <c r="C211" s="4">
        <f t="shared" si="33"/>
        <v>0.5780346820809249</v>
      </c>
      <c r="D211">
        <f t="shared" si="34"/>
        <v>0.47846889952153115</v>
      </c>
      <c r="E211">
        <f t="shared" si="35"/>
        <v>5.6503581602456165E-2</v>
      </c>
      <c r="F211">
        <f t="shared" si="36"/>
        <v>-0.22006803661808205</v>
      </c>
      <c r="G211">
        <v>0</v>
      </c>
      <c r="H211">
        <f t="shared" si="37"/>
        <v>0.27657161822053827</v>
      </c>
      <c r="I211">
        <f t="shared" si="38"/>
        <v>-1.1210508723689179</v>
      </c>
      <c r="J211">
        <f t="shared" si="39"/>
        <v>1.1210508723689179</v>
      </c>
      <c r="K211">
        <f t="shared" si="40"/>
        <v>0.54994394682236836</v>
      </c>
      <c r="L211">
        <f t="shared" si="41"/>
        <v>0.45005605317763153</v>
      </c>
      <c r="M211">
        <f t="shared" si="42"/>
        <v>1.8183671368293095</v>
      </c>
      <c r="N211">
        <f t="shared" si="43"/>
        <v>2.2219454508821204</v>
      </c>
    </row>
    <row r="212" spans="1:14" x14ac:dyDescent="0.25">
      <c r="A212" s="4">
        <f>IF('True_Odds_Calculator_2-way'!A213="","",'True_Odds_Calculator_2-way'!A213)</f>
        <v>1.93</v>
      </c>
      <c r="B212" s="4">
        <f>IF('True_Odds_Calculator_2-way'!B213="","",'True_Odds_Calculator_2-way'!B213)</f>
        <v>1.88</v>
      </c>
      <c r="C212" s="4">
        <f t="shared" si="33"/>
        <v>0.5181347150259068</v>
      </c>
      <c r="D212">
        <f t="shared" si="34"/>
        <v>0.53191489361702127</v>
      </c>
      <c r="E212">
        <f t="shared" si="35"/>
        <v>5.0049608642928067E-2</v>
      </c>
      <c r="F212">
        <f t="shared" si="36"/>
        <v>-0.22555396317936283</v>
      </c>
      <c r="G212">
        <v>0</v>
      </c>
      <c r="H212">
        <f t="shared" si="37"/>
        <v>0.27560357182229084</v>
      </c>
      <c r="I212">
        <f t="shared" si="38"/>
        <v>-1.1053942207134546</v>
      </c>
      <c r="J212">
        <f t="shared" si="39"/>
        <v>1.1053942207134546</v>
      </c>
      <c r="K212">
        <f t="shared" si="40"/>
        <v>0.49309260463782639</v>
      </c>
      <c r="L212">
        <f t="shared" si="41"/>
        <v>0.50690739536217377</v>
      </c>
      <c r="M212">
        <f t="shared" si="42"/>
        <v>2.0280166252635121</v>
      </c>
      <c r="N212">
        <f t="shared" si="43"/>
        <v>1.97274691422784</v>
      </c>
    </row>
    <row r="213" spans="1:14" x14ac:dyDescent="0.25">
      <c r="A213" s="4">
        <f>IF('True_Odds_Calculator_2-way'!A214="","",'True_Odds_Calculator_2-way'!A214)</f>
        <v>1.61</v>
      </c>
      <c r="B213" s="4">
        <f>IF('True_Odds_Calculator_2-way'!B214="","",'True_Odds_Calculator_2-way'!B214)</f>
        <v>2.35</v>
      </c>
      <c r="C213" s="4">
        <f t="shared" si="33"/>
        <v>0.6211180124223602</v>
      </c>
      <c r="D213">
        <f t="shared" si="34"/>
        <v>0.42553191489361702</v>
      </c>
      <c r="E213">
        <f t="shared" si="35"/>
        <v>4.664992731597728E-2</v>
      </c>
      <c r="F213">
        <f t="shared" si="36"/>
        <v>-0.21765560988502708</v>
      </c>
      <c r="G213">
        <v>0</v>
      </c>
      <c r="H213">
        <f t="shared" si="37"/>
        <v>0.26430553720100436</v>
      </c>
      <c r="I213">
        <f t="shared" si="38"/>
        <v>-1.1019660081788105</v>
      </c>
      <c r="J213">
        <f t="shared" si="39"/>
        <v>1.1019660081788105</v>
      </c>
      <c r="K213">
        <f t="shared" si="40"/>
        <v>0.59801485441182367</v>
      </c>
      <c r="L213">
        <f t="shared" si="41"/>
        <v>0.40198514558817633</v>
      </c>
      <c r="M213">
        <f t="shared" si="42"/>
        <v>1.6721992649890747</v>
      </c>
      <c r="N213">
        <f t="shared" si="43"/>
        <v>2.4876541110413939</v>
      </c>
    </row>
    <row r="214" spans="1:14" x14ac:dyDescent="0.25">
      <c r="A214" s="4">
        <f>IF('True_Odds_Calculator_2-way'!A215="","",'True_Odds_Calculator_2-way'!A215)</f>
        <v>1.97</v>
      </c>
      <c r="B214" s="4">
        <f>IF('True_Odds_Calculator_2-way'!B215="","",'True_Odds_Calculator_2-way'!B215)</f>
        <v>1.92</v>
      </c>
      <c r="C214" s="4">
        <f t="shared" si="33"/>
        <v>0.50761421319796951</v>
      </c>
      <c r="D214">
        <f t="shared" si="34"/>
        <v>0.52083333333333337</v>
      </c>
      <c r="E214">
        <f t="shared" si="35"/>
        <v>2.844754653130277E-2</v>
      </c>
      <c r="F214">
        <f t="shared" si="36"/>
        <v>-0.2359348561759731</v>
      </c>
      <c r="G214">
        <v>0</v>
      </c>
      <c r="H214">
        <f t="shared" si="37"/>
        <v>0.26438240270727581</v>
      </c>
      <c r="I214">
        <f t="shared" si="38"/>
        <v>-1.0585715534396718</v>
      </c>
      <c r="J214">
        <f t="shared" si="39"/>
        <v>1.0585715534396718</v>
      </c>
      <c r="K214">
        <f t="shared" si="40"/>
        <v>0.49338508579127022</v>
      </c>
      <c r="L214">
        <f t="shared" si="41"/>
        <v>0.50661491420873006</v>
      </c>
      <c r="M214">
        <f t="shared" si="42"/>
        <v>2.0268144068364817</v>
      </c>
      <c r="N214">
        <f t="shared" si="43"/>
        <v>1.9738858291644976</v>
      </c>
    </row>
    <row r="215" spans="1:14" x14ac:dyDescent="0.25">
      <c r="A215" s="4">
        <f>IF('True_Odds_Calculator_2-way'!A216="","",'True_Odds_Calculator_2-way'!A216)</f>
        <v>1.88</v>
      </c>
      <c r="B215" s="4">
        <f>IF('True_Odds_Calculator_2-way'!B216="","",'True_Odds_Calculator_2-way'!B216)</f>
        <v>1.96</v>
      </c>
      <c r="C215" s="4">
        <f t="shared" si="33"/>
        <v>0.53191489361702127</v>
      </c>
      <c r="D215">
        <f t="shared" si="34"/>
        <v>0.51020408163265307</v>
      </c>
      <c r="E215">
        <f t="shared" si="35"/>
        <v>4.2118975249674229E-2</v>
      </c>
      <c r="F215">
        <f t="shared" si="36"/>
        <v>-0.22926617455492848</v>
      </c>
      <c r="G215">
        <v>0</v>
      </c>
      <c r="H215">
        <f t="shared" si="37"/>
        <v>0.27138514980460271</v>
      </c>
      <c r="I215">
        <f t="shared" si="38"/>
        <v>-1.0879853497231111</v>
      </c>
      <c r="J215">
        <f t="shared" si="39"/>
        <v>1.0879853497231111</v>
      </c>
      <c r="K215">
        <f t="shared" si="40"/>
        <v>0.51087470692394266</v>
      </c>
      <c r="L215">
        <f t="shared" si="41"/>
        <v>0.48912529307605751</v>
      </c>
      <c r="M215">
        <f t="shared" si="42"/>
        <v>1.9574271077563381</v>
      </c>
      <c r="N215">
        <f t="shared" si="43"/>
        <v>2.0444659357341863</v>
      </c>
    </row>
    <row r="216" spans="1:14" x14ac:dyDescent="0.25">
      <c r="A216" s="4">
        <f>IF('True_Odds_Calculator_2-way'!A217="","",'True_Odds_Calculator_2-way'!A217)</f>
        <v>2.54</v>
      </c>
      <c r="B216" s="4">
        <f>IF('True_Odds_Calculator_2-way'!B217="","",'True_Odds_Calculator_2-way'!B217)</f>
        <v>1.51</v>
      </c>
      <c r="C216" s="4">
        <f t="shared" si="33"/>
        <v>0.39370078740157477</v>
      </c>
      <c r="D216">
        <f t="shared" si="34"/>
        <v>0.66225165562913912</v>
      </c>
      <c r="E216">
        <f t="shared" si="35"/>
        <v>5.5952443030713894E-2</v>
      </c>
      <c r="F216">
        <f t="shared" si="36"/>
        <v>-0.20477655524847471</v>
      </c>
      <c r="G216">
        <v>0</v>
      </c>
      <c r="H216">
        <f t="shared" si="37"/>
        <v>0.26072899827918861</v>
      </c>
      <c r="I216">
        <f t="shared" si="38"/>
        <v>-1.1283778477771595</v>
      </c>
      <c r="J216">
        <f t="shared" si="39"/>
        <v>1.1283778477771595</v>
      </c>
      <c r="K216">
        <f t="shared" si="40"/>
        <v>0.36526986567396214</v>
      </c>
      <c r="L216">
        <f t="shared" si="41"/>
        <v>0.63473013432603786</v>
      </c>
      <c r="M216">
        <f t="shared" si="42"/>
        <v>2.7377018855768256</v>
      </c>
      <c r="N216">
        <f t="shared" si="43"/>
        <v>1.5754727023663513</v>
      </c>
    </row>
    <row r="217" spans="1:14" x14ac:dyDescent="0.25">
      <c r="A217" s="4">
        <f>IF('True_Odds_Calculator_2-way'!A218="","",'True_Odds_Calculator_2-way'!A218)</f>
        <v>2.11</v>
      </c>
      <c r="B217" s="4">
        <f>IF('True_Odds_Calculator_2-way'!B218="","",'True_Odds_Calculator_2-way'!B218)</f>
        <v>1.71</v>
      </c>
      <c r="C217" s="4">
        <f t="shared" si="33"/>
        <v>0.47393364928909953</v>
      </c>
      <c r="D217">
        <f t="shared" si="34"/>
        <v>0.58479532163742687</v>
      </c>
      <c r="E217">
        <f t="shared" si="35"/>
        <v>5.8728970926526403E-2</v>
      </c>
      <c r="F217">
        <f t="shared" si="36"/>
        <v>-0.21842520994429204</v>
      </c>
      <c r="G217">
        <v>0</v>
      </c>
      <c r="H217">
        <f t="shared" si="37"/>
        <v>0.27715418087081845</v>
      </c>
      <c r="I217">
        <f t="shared" si="38"/>
        <v>-1.1264433000871052</v>
      </c>
      <c r="J217">
        <f t="shared" si="39"/>
        <v>1.1264433000871052</v>
      </c>
      <c r="K217">
        <f t="shared" si="40"/>
        <v>0.44437491199661894</v>
      </c>
      <c r="L217">
        <f t="shared" si="41"/>
        <v>0.55562508800338106</v>
      </c>
      <c r="M217">
        <f t="shared" si="42"/>
        <v>2.2503520630966865</v>
      </c>
      <c r="N217">
        <f t="shared" si="43"/>
        <v>1.7997747430618447</v>
      </c>
    </row>
    <row r="218" spans="1:14" x14ac:dyDescent="0.25">
      <c r="A218" s="4">
        <f>IF('True_Odds_Calculator_2-way'!A219="","",'True_Odds_Calculator_2-way'!A219)</f>
        <v>2.2400000000000002</v>
      </c>
      <c r="B218" s="4">
        <f>IF('True_Odds_Calculator_2-way'!B219="","",'True_Odds_Calculator_2-way'!B219)</f>
        <v>1.64</v>
      </c>
      <c r="C218" s="4">
        <f t="shared" si="33"/>
        <v>0.4464285714285714</v>
      </c>
      <c r="D218">
        <f t="shared" si="34"/>
        <v>0.6097560975609756</v>
      </c>
      <c r="E218">
        <f t="shared" si="35"/>
        <v>5.6184668989546882E-2</v>
      </c>
      <c r="F218">
        <f t="shared" si="36"/>
        <v>-0.21602787456446004</v>
      </c>
      <c r="G218">
        <v>0</v>
      </c>
      <c r="H218">
        <f t="shared" si="37"/>
        <v>0.27221254355400692</v>
      </c>
      <c r="I218">
        <f t="shared" si="38"/>
        <v>-1.1225331376673426</v>
      </c>
      <c r="J218">
        <f t="shared" si="39"/>
        <v>1.1225331376673426</v>
      </c>
      <c r="K218">
        <f t="shared" si="40"/>
        <v>0.41807049675467262</v>
      </c>
      <c r="L218">
        <f t="shared" si="41"/>
        <v>0.58192950324532755</v>
      </c>
      <c r="M218">
        <f t="shared" si="42"/>
        <v>2.3919410907075047</v>
      </c>
      <c r="N218">
        <f t="shared" si="43"/>
        <v>1.7184212081070993</v>
      </c>
    </row>
    <row r="219" spans="1:14" x14ac:dyDescent="0.25">
      <c r="A219" s="4">
        <f>IF('True_Odds_Calculator_2-way'!A220="","",'True_Odds_Calculator_2-way'!A220)</f>
        <v>2.0099999999999998</v>
      </c>
      <c r="B219" s="4">
        <f>IF('True_Odds_Calculator_2-way'!B220="","",'True_Odds_Calculator_2-way'!B220)</f>
        <v>1.88</v>
      </c>
      <c r="C219" s="4">
        <f t="shared" si="33"/>
        <v>0.49751243781094534</v>
      </c>
      <c r="D219">
        <f t="shared" si="34"/>
        <v>0.53191489361702127</v>
      </c>
      <c r="E219">
        <f t="shared" si="35"/>
        <v>2.9427331427966497E-2</v>
      </c>
      <c r="F219">
        <f t="shared" si="36"/>
        <v>-0.23520694400338749</v>
      </c>
      <c r="G219">
        <v>0</v>
      </c>
      <c r="H219">
        <f t="shared" si="37"/>
        <v>0.26463427543135393</v>
      </c>
      <c r="I219">
        <f t="shared" si="38"/>
        <v>-1.060713208766217</v>
      </c>
      <c r="J219">
        <f t="shared" si="39"/>
        <v>1.060713208766217</v>
      </c>
      <c r="K219">
        <f t="shared" si="40"/>
        <v>0.48278384578010813</v>
      </c>
      <c r="L219">
        <f t="shared" si="41"/>
        <v>0.5172161542198922</v>
      </c>
      <c r="M219">
        <f t="shared" si="42"/>
        <v>2.0713203408538785</v>
      </c>
      <c r="N219">
        <f t="shared" si="43"/>
        <v>1.9334276237142709</v>
      </c>
    </row>
    <row r="220" spans="1:14" x14ac:dyDescent="0.25">
      <c r="A220" s="4">
        <f>IF('True_Odds_Calculator_2-way'!A221="","",'True_Odds_Calculator_2-way'!A221)</f>
        <v>1.93</v>
      </c>
      <c r="B220" s="4">
        <f>IF('True_Odds_Calculator_2-way'!B221="","",'True_Odds_Calculator_2-way'!B221)</f>
        <v>1.95</v>
      </c>
      <c r="C220" s="4">
        <f t="shared" si="33"/>
        <v>0.5181347150259068</v>
      </c>
      <c r="D220">
        <f t="shared" si="34"/>
        <v>0.51282051282051289</v>
      </c>
      <c r="E220">
        <f t="shared" si="35"/>
        <v>3.0955227846419575E-2</v>
      </c>
      <c r="F220">
        <f t="shared" si="36"/>
        <v>-0.23475488242327625</v>
      </c>
      <c r="G220">
        <v>0</v>
      </c>
      <c r="H220">
        <f t="shared" si="37"/>
        <v>0.26571011026969582</v>
      </c>
      <c r="I220">
        <f t="shared" si="38"/>
        <v>-1.0638899909514294</v>
      </c>
      <c r="J220">
        <f t="shared" si="39"/>
        <v>1.0638899909514294</v>
      </c>
      <c r="K220">
        <f t="shared" si="40"/>
        <v>0.50265964972060251</v>
      </c>
      <c r="L220">
        <f t="shared" si="41"/>
        <v>0.49734035027939766</v>
      </c>
      <c r="M220">
        <f t="shared" si="42"/>
        <v>1.9894176915848294</v>
      </c>
      <c r="N220">
        <f t="shared" si="43"/>
        <v>2.0106954914038573</v>
      </c>
    </row>
    <row r="221" spans="1:14" x14ac:dyDescent="0.25">
      <c r="A221" s="4">
        <f>IF('True_Odds_Calculator_2-way'!A222="","",'True_Odds_Calculator_2-way'!A222)</f>
        <v>2.08</v>
      </c>
      <c r="B221" s="4">
        <f>IF('True_Odds_Calculator_2-way'!B222="","",'True_Odds_Calculator_2-way'!B222)</f>
        <v>1.83</v>
      </c>
      <c r="C221" s="4">
        <f t="shared" si="33"/>
        <v>0.48076923076923073</v>
      </c>
      <c r="D221">
        <f t="shared" si="34"/>
        <v>0.54644808743169393</v>
      </c>
      <c r="E221">
        <f t="shared" si="35"/>
        <v>2.7217318200924545E-2</v>
      </c>
      <c r="F221">
        <f t="shared" si="36"/>
        <v>-0.23549810844892827</v>
      </c>
      <c r="G221">
        <v>0</v>
      </c>
      <c r="H221">
        <f t="shared" si="37"/>
        <v>0.26271542664985281</v>
      </c>
      <c r="I221">
        <f t="shared" si="38"/>
        <v>-1.0562070842074627</v>
      </c>
      <c r="J221">
        <f t="shared" si="39"/>
        <v>1.0562070842074627</v>
      </c>
      <c r="K221">
        <f t="shared" si="40"/>
        <v>0.46713612113428016</v>
      </c>
      <c r="L221">
        <f t="shared" si="41"/>
        <v>0.53286387886572006</v>
      </c>
      <c r="M221">
        <f t="shared" si="42"/>
        <v>2.1407036509440598</v>
      </c>
      <c r="N221">
        <f t="shared" si="43"/>
        <v>1.8766518798921943</v>
      </c>
    </row>
    <row r="222" spans="1:14" x14ac:dyDescent="0.25">
      <c r="A222" s="4">
        <f>IF('True_Odds_Calculator_2-way'!A223="","",'True_Odds_Calculator_2-way'!A223)</f>
        <v>2</v>
      </c>
      <c r="B222" s="4">
        <f>IF('True_Odds_Calculator_2-way'!B223="","",'True_Odds_Calculator_2-way'!B223)</f>
        <v>1.89</v>
      </c>
      <c r="C222" s="4">
        <f t="shared" si="33"/>
        <v>0.5</v>
      </c>
      <c r="D222">
        <f t="shared" si="34"/>
        <v>0.52910052910052918</v>
      </c>
      <c r="E222">
        <f t="shared" si="35"/>
        <v>2.9100529100529293E-2</v>
      </c>
      <c r="F222">
        <f t="shared" si="36"/>
        <v>-0.23544973544973535</v>
      </c>
      <c r="G222">
        <v>0</v>
      </c>
      <c r="H222">
        <f t="shared" si="37"/>
        <v>0.26455026455026459</v>
      </c>
      <c r="I222">
        <f t="shared" si="38"/>
        <v>-1.0599978800063603</v>
      </c>
      <c r="J222">
        <f t="shared" si="39"/>
        <v>1.0599978800063603</v>
      </c>
      <c r="K222">
        <f t="shared" si="40"/>
        <v>0.48543739277873066</v>
      </c>
      <c r="L222">
        <f t="shared" si="41"/>
        <v>0.51456260722126923</v>
      </c>
      <c r="M222">
        <f t="shared" si="42"/>
        <v>2.0599978800063603</v>
      </c>
      <c r="N222">
        <f t="shared" si="43"/>
        <v>1.9433981132056606</v>
      </c>
    </row>
    <row r="223" spans="1:14" x14ac:dyDescent="0.25">
      <c r="A223" s="4">
        <f>IF('True_Odds_Calculator_2-way'!A224="","",'True_Odds_Calculator_2-way'!A224)</f>
        <v>1.78</v>
      </c>
      <c r="B223" s="4">
        <f>IF('True_Odds_Calculator_2-way'!B224="","",'True_Odds_Calculator_2-way'!B224)</f>
        <v>2.15</v>
      </c>
      <c r="C223" s="4">
        <f t="shared" si="33"/>
        <v>0.5617977528089888</v>
      </c>
      <c r="D223">
        <f t="shared" si="34"/>
        <v>0.46511627906976744</v>
      </c>
      <c r="E223">
        <f t="shared" si="35"/>
        <v>2.6914031878756184E-2</v>
      </c>
      <c r="F223">
        <f t="shared" si="36"/>
        <v>-0.23438724849751769</v>
      </c>
      <c r="G223">
        <v>0</v>
      </c>
      <c r="H223">
        <f t="shared" si="37"/>
        <v>0.26130128037627387</v>
      </c>
      <c r="I223">
        <f t="shared" si="38"/>
        <v>-1.0558537785999174</v>
      </c>
      <c r="J223">
        <f t="shared" si="39"/>
        <v>1.0558537785999174</v>
      </c>
      <c r="K223">
        <f t="shared" si="40"/>
        <v>0.54837610971857853</v>
      </c>
      <c r="L223">
        <f t="shared" si="41"/>
        <v>0.45162389028142153</v>
      </c>
      <c r="M223">
        <f t="shared" si="42"/>
        <v>1.8235659473079355</v>
      </c>
      <c r="N223">
        <f t="shared" si="43"/>
        <v>2.214231845389905</v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183" activePane="bottomLeft" state="frozen"/>
      <selection pane="bottomLeft" activeCell="X187" sqref="X187:X2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5" t="s">
        <v>9</v>
      </c>
      <c r="B1" s="56"/>
      <c r="C1" s="18"/>
      <c r="D1" s="57" t="s">
        <v>25</v>
      </c>
      <c r="E1" s="56"/>
      <c r="F1" s="57" t="s">
        <v>23</v>
      </c>
      <c r="G1" s="56"/>
      <c r="H1" s="57" t="s">
        <v>11</v>
      </c>
      <c r="I1" s="56"/>
      <c r="J1" s="57" t="s">
        <v>10</v>
      </c>
      <c r="K1" s="56"/>
      <c r="L1" s="53" t="s">
        <v>46</v>
      </c>
      <c r="M1" s="5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1.88</v>
      </c>
      <c r="B3">
        <v>1.99</v>
      </c>
      <c r="C3" s="29">
        <f t="shared" ref="C3:C66" si="0">IF(OR($A3="",$B3=""),"",(1/A3)+(1/B3)-1)</f>
        <v>3.4427456431091574E-2</v>
      </c>
      <c r="D3" s="30">
        <f>IF(OR($A3="",$B3=""),"",A3*'MPTO_working_2-way'!$G2)</f>
        <v>1.9447236180904521</v>
      </c>
      <c r="E3" s="32">
        <f>IF(OR($A3="",$B3=""),"",B3*'MPTO_working_2-way'!$G2)</f>
        <v>2.0585106382978724</v>
      </c>
      <c r="F3" s="30">
        <f>IF(OR($A3="",$B3=""),"",'MPTO_working_2-way'!D2)</f>
        <v>1.9428749480681344</v>
      </c>
      <c r="G3" s="32">
        <f>IF(OR($A3="",$B3=""),"",'MPTO_working_2-way'!E2)</f>
        <v>2.0605860321656753</v>
      </c>
      <c r="H3" s="30">
        <f>IF(OR($A3="",$B3=""),"",'OddsRatio_working_2-way'!M2)</f>
        <v>1.9428090415820634</v>
      </c>
      <c r="I3" s="30">
        <f>IF(OR($A3="",$B3=""),"",'OddsRatio_working_2-way'!N2)</f>
        <v>2.0606601717798219</v>
      </c>
      <c r="J3" s="30">
        <f>IF('Log_working_2-way'!$D2="","",A3^('Log_working_2-way'!$D2))</f>
        <v>1.9419679246135251</v>
      </c>
      <c r="K3" s="32">
        <f>IF('Log_working_2-way'!$D2="","",B3^('Log_working_2-way'!$D2))</f>
        <v>2.0616072733158419</v>
      </c>
      <c r="L3" s="37">
        <f>(1/D3)</f>
        <v>0.51421188630490955</v>
      </c>
      <c r="M3" s="37">
        <f>(1/E3)</f>
        <v>0.48578811369509045</v>
      </c>
      <c r="N3" s="38">
        <v>100</v>
      </c>
      <c r="O3" s="38">
        <f>(1/A3)*((N3*A3)-N3)</f>
        <v>46.808510638297875</v>
      </c>
      <c r="P3" s="38">
        <f>(1/B3)*((N3*B3)-N3)</f>
        <v>49.748743718592962</v>
      </c>
      <c r="Q3" s="38">
        <f>(1/B3)*N3</f>
        <v>50.251256281407031</v>
      </c>
      <c r="R3" s="38">
        <f>(1/A3)*N3</f>
        <v>53.191489361702125</v>
      </c>
      <c r="S3" s="39">
        <f>O3-Q3</f>
        <v>-3.4427456431091557</v>
      </c>
      <c r="T3" s="39">
        <f>P3-R3</f>
        <v>-3.4427456431091628</v>
      </c>
      <c r="U3" t="s">
        <v>186</v>
      </c>
      <c r="V3" t="s">
        <v>187</v>
      </c>
      <c r="W3" t="s">
        <v>112</v>
      </c>
      <c r="X3" s="48" t="s">
        <v>446</v>
      </c>
      <c r="Y3" s="41"/>
    </row>
    <row r="4" spans="1:25" s="12" customFormat="1" ht="15" x14ac:dyDescent="0.25">
      <c r="A4">
        <v>1.48</v>
      </c>
      <c r="B4">
        <v>2.78</v>
      </c>
      <c r="C4" s="29">
        <f t="shared" si="0"/>
        <v>3.538790589150298E-2</v>
      </c>
      <c r="D4" s="30">
        <f>IF(OR($A4="",$B4=""),"",A4*'MPTO_working_2-way'!$G3)</f>
        <v>1.5323741007194245</v>
      </c>
      <c r="E4" s="32">
        <f>IF(OR($A4="",$B4=""),"",B4*'MPTO_working_2-way'!$G3)</f>
        <v>2.8783783783783781</v>
      </c>
      <c r="F4" s="30">
        <f>IF(OR($A4="",$B4=""),"",'MPTO_working_2-way'!D3)</f>
        <v>1.5197990543735225</v>
      </c>
      <c r="G4" s="32">
        <f>IF(OR($A4="",$B4=""),"",'MPTO_working_2-way'!E3)</f>
        <v>2.9238203524729958</v>
      </c>
      <c r="H4" s="30">
        <f>IF(OR($A4="",$B4=""),"",'OddsRatio_working_2-way'!M3)</f>
        <v>1.5192907868894985</v>
      </c>
      <c r="I4" s="30">
        <f>IF(OR($A4="",$B4=""),"",'OddsRatio_working_2-way'!N3)</f>
        <v>2.9257033347152235</v>
      </c>
      <c r="J4" s="30">
        <f>IF('Log_working_2-way'!$D3="","",A4^('Log_working_2-way'!$D3))</f>
        <v>1.5135347646077513</v>
      </c>
      <c r="K4" s="32">
        <f>IF('Log_working_2-way'!$D3="","",B4^('Log_working_2-way'!$D3))</f>
        <v>2.9472878350572889</v>
      </c>
      <c r="L4" s="37">
        <f t="shared" ref="L4" si="1">(1/D4)</f>
        <v>0.65258215962441313</v>
      </c>
      <c r="M4" s="37">
        <f t="shared" ref="M4" si="2">(1/E4)</f>
        <v>0.34741784037558687</v>
      </c>
      <c r="N4" s="38">
        <v>100</v>
      </c>
      <c r="O4" s="38">
        <f t="shared" ref="O4" si="3">(1/A4)*((N4*A4)-N4)</f>
        <v>32.432432432432435</v>
      </c>
      <c r="P4" s="38">
        <f t="shared" ref="P4" si="4">(1/B4)*((N4*B4)-N4)</f>
        <v>64.02877697841727</v>
      </c>
      <c r="Q4" s="38">
        <f t="shared" ref="Q4" si="5">(1/B4)*N4</f>
        <v>35.971223021582738</v>
      </c>
      <c r="R4" s="38">
        <f t="shared" ref="R4" si="6">(1/A4)*N4</f>
        <v>67.567567567567565</v>
      </c>
      <c r="S4" s="39">
        <f t="shared" ref="S4" si="7">O4-Q4</f>
        <v>-3.5387905891503024</v>
      </c>
      <c r="T4" s="39">
        <f t="shared" ref="T4" si="8">P4-R4</f>
        <v>-3.5387905891502953</v>
      </c>
      <c r="U4" t="s">
        <v>188</v>
      </c>
      <c r="V4" t="s">
        <v>189</v>
      </c>
      <c r="W4" t="s">
        <v>450</v>
      </c>
      <c r="X4" s="48" t="s">
        <v>446</v>
      </c>
      <c r="Y4" s="41"/>
    </row>
    <row r="5" spans="1:25" s="12" customFormat="1" ht="15" x14ac:dyDescent="0.25">
      <c r="A5">
        <v>1.8</v>
      </c>
      <c r="B5">
        <v>2.1</v>
      </c>
      <c r="C5" s="29">
        <f t="shared" si="0"/>
        <v>3.1746031746031633E-2</v>
      </c>
      <c r="D5" s="30">
        <f>IF(OR($A5="",$B5=""),"",A5*'MPTO_working_2-way'!$G4)</f>
        <v>1.857142857142857</v>
      </c>
      <c r="E5" s="32">
        <f>IF(OR($A5="",$B5=""),"",B5*'MPTO_working_2-way'!$G4)</f>
        <v>2.1666666666666665</v>
      </c>
      <c r="F5" s="30">
        <f>IF(OR($A5="",$B5=""),"",'MPTO_working_2-way'!D4)</f>
        <v>1.8529411764705881</v>
      </c>
      <c r="G5" s="32">
        <f>IF(OR($A5="",$B5=""),"",'MPTO_working_2-way'!E4)</f>
        <v>2.172413793103448</v>
      </c>
      <c r="H5" s="30">
        <f>IF(OR($A5="",$B5=""),"",'OddsRatio_working_2-way'!M4)</f>
        <v>1.8528028654224413</v>
      </c>
      <c r="I5" s="30">
        <f>IF(OR($A5="",$B5=""),"",'OddsRatio_working_2-way'!N4)</f>
        <v>2.1726039399558572</v>
      </c>
      <c r="J5" s="30">
        <f>IF('Log_working_2-way'!$D4="","",A5^('Log_working_2-way'!$D4))</f>
        <v>1.8508976332587501</v>
      </c>
      <c r="K5" s="32">
        <f>IF('Log_working_2-way'!$D4="","",B5^('Log_working_2-way'!$D4))</f>
        <v>2.1752294998990545</v>
      </c>
      <c r="L5" s="37">
        <f t="shared" ref="L5:L68" si="9">(1/D5)</f>
        <v>0.53846153846153855</v>
      </c>
      <c r="M5" s="37">
        <f t="shared" ref="M5:M68" si="10">(1/E5)</f>
        <v>0.46153846153846156</v>
      </c>
      <c r="N5" s="38">
        <v>101</v>
      </c>
      <c r="O5" s="38">
        <f t="shared" ref="O5:O68" si="11">(1/A5)*((N5*A5)-N5)</f>
        <v>44.8888888888889</v>
      </c>
      <c r="P5" s="38">
        <f t="shared" ref="P5:P68" si="12">(1/B5)*((N5*B5)-N5)</f>
        <v>52.904761904761912</v>
      </c>
      <c r="Q5" s="38">
        <f t="shared" ref="Q5:Q68" si="13">(1/B5)*N5</f>
        <v>48.095238095238095</v>
      </c>
      <c r="R5" s="38">
        <f t="shared" ref="R5:R68" si="14">(1/A5)*N5</f>
        <v>56.111111111111114</v>
      </c>
      <c r="S5" s="39">
        <f t="shared" ref="S5:S68" si="15">O5-Q5</f>
        <v>-3.206349206349195</v>
      </c>
      <c r="T5" s="39">
        <f t="shared" ref="T5:T68" si="16">P5-R5</f>
        <v>-3.2063492063492021</v>
      </c>
      <c r="U5" t="s">
        <v>190</v>
      </c>
      <c r="V5" t="s">
        <v>191</v>
      </c>
      <c r="W5" t="s">
        <v>154</v>
      </c>
      <c r="X5" s="48" t="s">
        <v>446</v>
      </c>
      <c r="Y5" s="41"/>
    </row>
    <row r="6" spans="1:25" s="12" customFormat="1" ht="15" x14ac:dyDescent="0.25">
      <c r="A6">
        <v>1.84</v>
      </c>
      <c r="B6">
        <v>2.06</v>
      </c>
      <c r="C6" s="29">
        <f t="shared" si="0"/>
        <v>2.891515407344869E-2</v>
      </c>
      <c r="D6" s="30">
        <f>IF(OR($A6="",$B6=""),"",A6*'MPTO_working_2-way'!$G5)</f>
        <v>1.8932038834951457</v>
      </c>
      <c r="E6" s="32">
        <f>IF(OR($A6="",$B6=""),"",B6*'MPTO_working_2-way'!$G5)</f>
        <v>2.1195652173913042</v>
      </c>
      <c r="F6" s="30">
        <f>IF(OR($A6="",$B6=""),"",'MPTO_working_2-way'!D5)</f>
        <v>1.8902852583283463</v>
      </c>
      <c r="G6" s="32">
        <f>IF(OR($A6="",$B6=""),"",'MPTO_working_2-way'!E5)</f>
        <v>2.1232354918216445</v>
      </c>
      <c r="H6" s="30">
        <f>IF(OR($A6="",$B6=""),"",'OddsRatio_working_2-way'!M5)</f>
        <v>1.8901981971385247</v>
      </c>
      <c r="I6" s="30">
        <f>IF(OR($A6="",$B6=""),"",'OddsRatio_working_2-way'!N5)</f>
        <v>2.123345344008138</v>
      </c>
      <c r="J6" s="30">
        <f>IF('Log_working_2-way'!$D5="","",A6^('Log_working_2-way'!$D5))</f>
        <v>1.8888770989238437</v>
      </c>
      <c r="K6" s="32">
        <f>IF('Log_working_2-way'!$D5="","",B6^('Log_working_2-way'!$D5))</f>
        <v>2.1250149218724146</v>
      </c>
      <c r="L6" s="37">
        <f t="shared" si="9"/>
        <v>0.52820512820512822</v>
      </c>
      <c r="M6" s="37">
        <f t="shared" si="10"/>
        <v>0.47179487179487184</v>
      </c>
      <c r="N6" s="38">
        <v>102</v>
      </c>
      <c r="O6" s="38">
        <f t="shared" si="11"/>
        <v>46.565217391304351</v>
      </c>
      <c r="P6" s="38">
        <f t="shared" si="12"/>
        <v>52.485436893203889</v>
      </c>
      <c r="Q6" s="38">
        <f t="shared" si="13"/>
        <v>49.514563106796118</v>
      </c>
      <c r="R6" s="38">
        <f t="shared" si="14"/>
        <v>55.434782608695649</v>
      </c>
      <c r="S6" s="39">
        <f t="shared" si="15"/>
        <v>-2.9493457154917664</v>
      </c>
      <c r="T6" s="39">
        <f t="shared" si="16"/>
        <v>-2.9493457154917593</v>
      </c>
      <c r="U6" t="s">
        <v>192</v>
      </c>
      <c r="V6" t="s">
        <v>193</v>
      </c>
      <c r="W6" t="s">
        <v>154</v>
      </c>
      <c r="X6" s="48" t="s">
        <v>446</v>
      </c>
      <c r="Y6" s="41"/>
    </row>
    <row r="7" spans="1:25" s="12" customFormat="1" ht="15" x14ac:dyDescent="0.25">
      <c r="A7">
        <v>1.65</v>
      </c>
      <c r="B7">
        <v>2.37</v>
      </c>
      <c r="C7" s="29">
        <f t="shared" si="0"/>
        <v>2.8001534330648337E-2</v>
      </c>
      <c r="D7" s="30">
        <f>IF(OR($A7="",$B7=""),"",A7*'MPTO_working_2-way'!$G6)</f>
        <v>1.6962025316455696</v>
      </c>
      <c r="E7" s="32">
        <f>IF(OR($A7="",$B7=""),"",B7*'MPTO_working_2-way'!$G6)</f>
        <v>2.4363636363636365</v>
      </c>
      <c r="F7" s="30">
        <f>IF(OR($A7="",$B7=""),"",'MPTO_working_2-way'!D6)</f>
        <v>1.6890184645286688</v>
      </c>
      <c r="G7" s="32">
        <f>IF(OR($A7="",$B7=""),"",'MPTO_working_2-way'!E6)</f>
        <v>2.4513399153737665</v>
      </c>
      <c r="H7" s="30">
        <f>IF(OR($A7="",$B7=""),"",'OddsRatio_working_2-way'!M6)</f>
        <v>1.6888051645745159</v>
      </c>
      <c r="I7" s="30">
        <f>IF(OR($A7="",$B7=""),"",'OddsRatio_working_2-way'!N6)</f>
        <v>2.4517893468724408</v>
      </c>
      <c r="J7" s="30">
        <f>IF('Log_working_2-way'!$D6="","",A7^('Log_working_2-way'!$D6))</f>
        <v>1.685552620448002</v>
      </c>
      <c r="K7" s="32">
        <f>IF('Log_working_2-way'!$D6="","",B7^('Log_working_2-way'!$D6))</f>
        <v>2.4586772337716281</v>
      </c>
      <c r="L7" s="37">
        <f t="shared" si="9"/>
        <v>0.58955223880597019</v>
      </c>
      <c r="M7" s="37">
        <f t="shared" si="10"/>
        <v>0.41044776119402981</v>
      </c>
      <c r="N7" s="38">
        <v>103</v>
      </c>
      <c r="O7" s="38">
        <f t="shared" si="11"/>
        <v>40.575757575757571</v>
      </c>
      <c r="P7" s="38">
        <f t="shared" si="12"/>
        <v>59.540084388185655</v>
      </c>
      <c r="Q7" s="38">
        <f t="shared" si="13"/>
        <v>43.459915611814338</v>
      </c>
      <c r="R7" s="38">
        <f t="shared" si="14"/>
        <v>62.424242424242429</v>
      </c>
      <c r="S7" s="39">
        <f t="shared" si="15"/>
        <v>-2.8841580360567676</v>
      </c>
      <c r="T7" s="39">
        <f t="shared" si="16"/>
        <v>-2.8841580360567747</v>
      </c>
      <c r="U7" t="s">
        <v>194</v>
      </c>
      <c r="V7" t="s">
        <v>195</v>
      </c>
      <c r="W7" t="s">
        <v>451</v>
      </c>
      <c r="X7" s="48" t="s">
        <v>446</v>
      </c>
      <c r="Y7" s="41"/>
    </row>
    <row r="8" spans="1:25" ht="15" x14ac:dyDescent="0.25">
      <c r="A8">
        <v>1.95</v>
      </c>
      <c r="B8">
        <v>1.93</v>
      </c>
      <c r="C8" s="29">
        <f t="shared" si="0"/>
        <v>3.0955227846419575E-2</v>
      </c>
      <c r="D8" s="30">
        <f>IF(OR($A8="",$B8=""),"",A8*'MPTO_working_2-way'!$G7)</f>
        <v>2.0103626943005182</v>
      </c>
      <c r="E8" s="32">
        <f>IF(OR($A8="",$B8=""),"",B8*'MPTO_working_2-way'!$G7)</f>
        <v>1.9897435897435898</v>
      </c>
      <c r="F8" s="30">
        <f>IF(OR($A8="",$B8=""),"",'MPTO_working_2-way'!D7)</f>
        <v>2.0106851876586083</v>
      </c>
      <c r="G8" s="32">
        <f>IF(OR($A8="",$B8=""),"",'MPTO_working_2-way'!E7)</f>
        <v>1.9894277785119598</v>
      </c>
      <c r="H8" s="30">
        <f>IF(OR($A8="",$B8=""),"",'OddsRatio_working_2-way'!M7)</f>
        <v>2.0106954914038573</v>
      </c>
      <c r="I8" s="30">
        <f>IF(OR($A8="",$B8=""),"",'OddsRatio_working_2-way'!N7)</f>
        <v>1.9894176915848294</v>
      </c>
      <c r="J8" s="30">
        <f>IF('Log_working_2-way'!$D7="","",A8^('Log_working_2-way'!$D7))</f>
        <v>2.0108420160403986</v>
      </c>
      <c r="K8" s="32">
        <f>IF('Log_working_2-way'!$D7="","",B8^('Log_working_2-way'!$D7))</f>
        <v>1.9892742724695103</v>
      </c>
      <c r="L8" s="37">
        <f t="shared" si="9"/>
        <v>0.49742268041237114</v>
      </c>
      <c r="M8" s="37">
        <f t="shared" si="10"/>
        <v>0.50257731958762886</v>
      </c>
      <c r="N8" s="38">
        <v>104</v>
      </c>
      <c r="O8" s="38">
        <f t="shared" si="11"/>
        <v>50.666666666666664</v>
      </c>
      <c r="P8" s="38">
        <f t="shared" si="12"/>
        <v>50.113989637305707</v>
      </c>
      <c r="Q8" s="38">
        <f t="shared" si="13"/>
        <v>53.886010362694307</v>
      </c>
      <c r="R8" s="38">
        <f t="shared" si="14"/>
        <v>53.333333333333343</v>
      </c>
      <c r="S8" s="39">
        <f t="shared" si="15"/>
        <v>-3.2193436960276429</v>
      </c>
      <c r="T8" s="39">
        <f t="shared" si="16"/>
        <v>-3.2193436960276358</v>
      </c>
      <c r="U8" t="s">
        <v>196</v>
      </c>
      <c r="V8" t="s">
        <v>197</v>
      </c>
      <c r="W8" t="s">
        <v>452</v>
      </c>
      <c r="X8" s="48" t="s">
        <v>446</v>
      </c>
      <c r="Y8" s="41"/>
    </row>
    <row r="9" spans="1:25" ht="15" x14ac:dyDescent="0.25">
      <c r="A9">
        <v>2.16</v>
      </c>
      <c r="B9">
        <v>1.75</v>
      </c>
      <c r="C9" s="29">
        <f t="shared" si="0"/>
        <v>3.4391534391534417E-2</v>
      </c>
      <c r="D9" s="30">
        <f>IF(OR($A9="",$B9=""),"",A9*'MPTO_working_2-way'!$G8)</f>
        <v>2.2342857142857144</v>
      </c>
      <c r="E9" s="32">
        <f>IF(OR($A9="",$B9=""),"",B9*'MPTO_working_2-way'!$G8)</f>
        <v>1.8101851851851851</v>
      </c>
      <c r="F9" s="30">
        <f>IF(OR($A9="",$B9=""),"",'MPTO_working_2-way'!D8)</f>
        <v>2.2433234421364987</v>
      </c>
      <c r="G9" s="32">
        <f>IF(OR($A9="",$B9=""),"",'MPTO_working_2-way'!E8)</f>
        <v>1.8042959427207637</v>
      </c>
      <c r="H9" s="30">
        <f>IF(OR($A9="",$B9=""),"",'OddsRatio_working_2-way'!M8)</f>
        <v>2.2436505404118421</v>
      </c>
      <c r="I9" s="30">
        <f>IF(OR($A9="",$B9=""),"",'OddsRatio_working_2-way'!N8)</f>
        <v>1.8040844011283466</v>
      </c>
      <c r="J9" s="30">
        <f>IF('Log_working_2-way'!$D8="","",A9^('Log_working_2-way'!$D8))</f>
        <v>2.2478012615174499</v>
      </c>
      <c r="K9" s="32">
        <f>IF('Log_working_2-way'!$D8="","",B9^('Log_working_2-way'!$D8))</f>
        <v>1.8014096722292445</v>
      </c>
      <c r="L9" s="37">
        <f t="shared" si="9"/>
        <v>0.4475703324808184</v>
      </c>
      <c r="M9" s="37">
        <f t="shared" si="10"/>
        <v>0.55242966751918166</v>
      </c>
      <c r="N9" s="38">
        <v>105</v>
      </c>
      <c r="O9" s="38">
        <f t="shared" si="11"/>
        <v>56.388888888888886</v>
      </c>
      <c r="P9" s="38">
        <f t="shared" si="12"/>
        <v>45</v>
      </c>
      <c r="Q9" s="38">
        <f t="shared" si="13"/>
        <v>60</v>
      </c>
      <c r="R9" s="38">
        <f t="shared" si="14"/>
        <v>48.611111111111107</v>
      </c>
      <c r="S9" s="39">
        <f t="shared" si="15"/>
        <v>-3.6111111111111143</v>
      </c>
      <c r="T9" s="39">
        <f t="shared" si="16"/>
        <v>-3.6111111111111072</v>
      </c>
      <c r="U9" t="s">
        <v>198</v>
      </c>
      <c r="V9" t="s">
        <v>199</v>
      </c>
      <c r="W9" t="s">
        <v>453</v>
      </c>
      <c r="X9" s="48" t="s">
        <v>446</v>
      </c>
      <c r="Y9" s="41"/>
    </row>
    <row r="10" spans="1:25" ht="14.25" customHeight="1" x14ac:dyDescent="0.25">
      <c r="A10">
        <v>1.75</v>
      </c>
      <c r="B10">
        <v>2.06</v>
      </c>
      <c r="C10" s="29">
        <f t="shared" si="0"/>
        <v>5.6865464632454898E-2</v>
      </c>
      <c r="D10" s="30">
        <f>IF(OR($A10="",$B10=""),"",A10*'MPTO_working_2-way'!$G9)</f>
        <v>1.849514563106796</v>
      </c>
      <c r="E10" s="32">
        <f>IF(OR($A10="",$B10=""),"",B10*'MPTO_working_2-way'!$G9)</f>
        <v>2.177142857142857</v>
      </c>
      <c r="F10" s="30">
        <f>IF(OR($A10="",$B10=""),"",'MPTO_working_2-way'!D9)</f>
        <v>1.8416347381864622</v>
      </c>
      <c r="G10" s="32">
        <f>IF(OR($A10="",$B10=""),"",'MPTO_working_2-way'!E9)</f>
        <v>2.1881638846737479</v>
      </c>
      <c r="H10" s="30">
        <f>IF(OR($A10="",$B10=""),"",'OddsRatio_working_2-way'!M9)</f>
        <v>1.8411582311380661</v>
      </c>
      <c r="I10" s="30">
        <f>IF(OR($A10="",$B10=""),"",'OddsRatio_working_2-way'!N9)</f>
        <v>2.1888369666751335</v>
      </c>
      <c r="J10" s="30">
        <f>IF('Log_working_2-way'!$D9="","",A10^('Log_working_2-way'!$D9))</f>
        <v>1.8375183228246377</v>
      </c>
      <c r="K10" s="32">
        <f>IF('Log_working_2-way'!$D9="","",B10^('Log_working_2-way'!$D9))</f>
        <v>2.1940037283297991</v>
      </c>
      <c r="L10" s="37">
        <f t="shared" si="9"/>
        <v>0.54068241469816281</v>
      </c>
      <c r="M10" s="37">
        <f t="shared" si="10"/>
        <v>0.45931758530183731</v>
      </c>
      <c r="N10" s="38">
        <v>106</v>
      </c>
      <c r="O10" s="38">
        <f t="shared" si="11"/>
        <v>45.428571428571423</v>
      </c>
      <c r="P10" s="38">
        <f t="shared" si="12"/>
        <v>54.54368932038836</v>
      </c>
      <c r="Q10" s="38">
        <f t="shared" si="13"/>
        <v>51.456310679611654</v>
      </c>
      <c r="R10" s="38">
        <f t="shared" si="14"/>
        <v>60.571428571428569</v>
      </c>
      <c r="S10" s="39">
        <f t="shared" si="15"/>
        <v>-6.0277392510402308</v>
      </c>
      <c r="T10" s="39">
        <f t="shared" si="16"/>
        <v>-6.0277392510402095</v>
      </c>
      <c r="U10" t="s">
        <v>200</v>
      </c>
      <c r="V10" t="s">
        <v>201</v>
      </c>
      <c r="W10" t="s">
        <v>454</v>
      </c>
      <c r="X10" s="48" t="s">
        <v>446</v>
      </c>
      <c r="Y10" s="41"/>
    </row>
    <row r="11" spans="1:25" ht="15" x14ac:dyDescent="0.25">
      <c r="A11">
        <v>2.21</v>
      </c>
      <c r="B11">
        <v>1.74</v>
      </c>
      <c r="C11" s="29">
        <f t="shared" si="0"/>
        <v>2.720133146096626E-2</v>
      </c>
      <c r="D11" s="30">
        <f>IF(OR($A11="",$B11=""),"",A11*'MPTO_working_2-way'!$G10)</f>
        <v>2.2701149425287355</v>
      </c>
      <c r="E11" s="32">
        <f>IF(OR($A11="",$B11=""),"",B11*'MPTO_working_2-way'!$G10)</f>
        <v>1.7873303167420813</v>
      </c>
      <c r="F11" s="30">
        <f>IF(OR($A11="",$B11=""),"",'MPTO_working_2-way'!D10)</f>
        <v>2.2784855128281092</v>
      </c>
      <c r="G11" s="32">
        <f>IF(OR($A11="",$B11=""),"",'MPTO_working_2-way'!E10)</f>
        <v>1.7821754646150993</v>
      </c>
      <c r="H11" s="30">
        <f>IF(OR($A11="",$B11=""),"",'OddsRatio_working_2-way'!M10)</f>
        <v>2.2787240261820116</v>
      </c>
      <c r="I11" s="30">
        <f>IF(OR($A11="",$B11=""),"",'OddsRatio_working_2-way'!N10)</f>
        <v>1.7820295697311479</v>
      </c>
      <c r="J11" s="30">
        <f>IF('Log_working_2-way'!$D10="","",A11^('Log_working_2-way'!$D10))</f>
        <v>2.2825447620471673</v>
      </c>
      <c r="K11" s="32">
        <f>IF('Log_working_2-way'!$D10="","",B11^('Log_working_2-way'!$D10))</f>
        <v>1.7796998822901224</v>
      </c>
      <c r="L11" s="37">
        <f t="shared" si="9"/>
        <v>0.44050632911392407</v>
      </c>
      <c r="M11" s="37">
        <f t="shared" si="10"/>
        <v>0.55949367088607604</v>
      </c>
      <c r="N11" s="38">
        <v>107</v>
      </c>
      <c r="O11" s="38">
        <f t="shared" si="11"/>
        <v>58.58371040723982</v>
      </c>
      <c r="P11" s="38">
        <f t="shared" si="12"/>
        <v>45.505747126436781</v>
      </c>
      <c r="Q11" s="38">
        <f t="shared" si="13"/>
        <v>61.494252873563212</v>
      </c>
      <c r="R11" s="38">
        <f t="shared" si="14"/>
        <v>48.41628959276018</v>
      </c>
      <c r="S11" s="39">
        <f t="shared" si="15"/>
        <v>-2.9105424663233919</v>
      </c>
      <c r="T11" s="39">
        <f t="shared" si="16"/>
        <v>-2.910542466323399</v>
      </c>
      <c r="U11" t="s">
        <v>202</v>
      </c>
      <c r="V11" t="s">
        <v>203</v>
      </c>
      <c r="W11" t="s">
        <v>455</v>
      </c>
      <c r="X11" s="48" t="s">
        <v>446</v>
      </c>
      <c r="Y11" s="41"/>
    </row>
    <row r="12" spans="1:25" ht="15" x14ac:dyDescent="0.25">
      <c r="A12">
        <v>2.83</v>
      </c>
      <c r="B12">
        <v>1.47</v>
      </c>
      <c r="C12" s="29">
        <f t="shared" si="0"/>
        <v>3.3628999302901308E-2</v>
      </c>
      <c r="D12" s="30">
        <f>IF(OR($A12="",$B12=""),"",A12*'MPTO_working_2-way'!$G11)</f>
        <v>2.9251700680272106</v>
      </c>
      <c r="E12" s="32">
        <f>IF(OR($A12="",$B12=""),"",B12*'MPTO_working_2-way'!$G11)</f>
        <v>1.5194346289752649</v>
      </c>
      <c r="F12" s="30">
        <f>IF(OR($A12="",$B12=""),"",'MPTO_working_2-way'!D11)</f>
        <v>2.9713938787900429</v>
      </c>
      <c r="G12" s="32">
        <f>IF(OR($A12="",$B12=""),"",'MPTO_working_2-way'!E11)</f>
        <v>1.5072553033459537</v>
      </c>
      <c r="H12" s="30">
        <f>IF(OR($A12="",$B12=""),"",'OddsRatio_working_2-way'!M11)</f>
        <v>2.9732250305721837</v>
      </c>
      <c r="I12" s="30">
        <f>IF(OR($A12="",$B12=""),"",'OddsRatio_working_2-way'!N11)</f>
        <v>1.5067845706934024</v>
      </c>
      <c r="J12" s="30">
        <f>IF('Log_working_2-way'!$D11="","",A12^('Log_working_2-way'!$D11))</f>
        <v>2.9951758978348133</v>
      </c>
      <c r="K12" s="32">
        <f>IF('Log_working_2-way'!$D11="","",B12^('Log_working_2-way'!$D11))</f>
        <v>1.5012089415700003</v>
      </c>
      <c r="L12" s="37">
        <f t="shared" si="9"/>
        <v>0.3418604651162791</v>
      </c>
      <c r="M12" s="37">
        <f t="shared" si="10"/>
        <v>0.65813953488372101</v>
      </c>
      <c r="N12" s="38">
        <v>108</v>
      </c>
      <c r="O12" s="38">
        <f t="shared" si="11"/>
        <v>69.837455830388691</v>
      </c>
      <c r="P12" s="38">
        <f t="shared" si="12"/>
        <v>34.530612244897952</v>
      </c>
      <c r="Q12" s="38">
        <f t="shared" si="13"/>
        <v>73.469387755102034</v>
      </c>
      <c r="R12" s="38">
        <f t="shared" si="14"/>
        <v>38.162544169611309</v>
      </c>
      <c r="S12" s="39">
        <f t="shared" si="15"/>
        <v>-3.6319319247133421</v>
      </c>
      <c r="T12" s="39">
        <f t="shared" si="16"/>
        <v>-3.6319319247133564</v>
      </c>
      <c r="U12" t="s">
        <v>204</v>
      </c>
      <c r="V12" t="s">
        <v>205</v>
      </c>
      <c r="W12" t="s">
        <v>456</v>
      </c>
      <c r="X12" s="48" t="s">
        <v>446</v>
      </c>
      <c r="Y12" s="41"/>
    </row>
    <row r="13" spans="1:25" ht="15" x14ac:dyDescent="0.25">
      <c r="A13">
        <v>2.0299999999999998</v>
      </c>
      <c r="B13">
        <v>1.86</v>
      </c>
      <c r="C13" s="29">
        <f t="shared" si="0"/>
        <v>3.0245246040574214E-2</v>
      </c>
      <c r="D13" s="30">
        <f>IF(OR($A13="",$B13=""),"",A13*'MPTO_working_2-way'!$G12)</f>
        <v>2.0913978494623655</v>
      </c>
      <c r="E13" s="32">
        <f>IF(OR($A13="",$B13=""),"",B13*'MPTO_working_2-way'!$G12)</f>
        <v>1.9162561576354682</v>
      </c>
      <c r="F13" s="30">
        <f>IF(OR($A13="",$B13=""),"",'MPTO_working_2-way'!D12)</f>
        <v>2.0942925287037548</v>
      </c>
      <c r="G13" s="32">
        <f>IF(OR($A13="",$B13=""),"",'MPTO_working_2-way'!E12)</f>
        <v>1.9138324294186226</v>
      </c>
      <c r="H13" s="30">
        <f>IF(OR($A13="",$B13=""),"",'OddsRatio_working_2-way'!M12)</f>
        <v>2.0943831224048783</v>
      </c>
      <c r="I13" s="30">
        <f>IF(OR($A13="",$B13=""),"",'OddsRatio_working_2-way'!N12)</f>
        <v>1.9137567818137824</v>
      </c>
      <c r="J13" s="30">
        <f>IF('Log_working_2-way'!$D12="","",A13^('Log_working_2-way'!$D12))</f>
        <v>2.0957003958101184</v>
      </c>
      <c r="K13" s="32">
        <f>IF('Log_working_2-way'!$D12="","",B13^('Log_working_2-way'!$D12))</f>
        <v>1.9126582447390832</v>
      </c>
      <c r="L13" s="37">
        <f t="shared" si="9"/>
        <v>0.47814910025706941</v>
      </c>
      <c r="M13" s="37">
        <f t="shared" si="10"/>
        <v>0.52185089974293053</v>
      </c>
      <c r="N13" s="38">
        <v>109</v>
      </c>
      <c r="O13" s="38">
        <f t="shared" si="11"/>
        <v>55.305418719211822</v>
      </c>
      <c r="P13" s="38">
        <f t="shared" si="12"/>
        <v>50.397849462365592</v>
      </c>
      <c r="Q13" s="38">
        <f t="shared" si="13"/>
        <v>58.602150537634408</v>
      </c>
      <c r="R13" s="38">
        <f t="shared" si="14"/>
        <v>53.694581280788185</v>
      </c>
      <c r="S13" s="39">
        <f t="shared" si="15"/>
        <v>-3.296731818422586</v>
      </c>
      <c r="T13" s="39">
        <f t="shared" si="16"/>
        <v>-3.2967318184225931</v>
      </c>
      <c r="U13" t="s">
        <v>206</v>
      </c>
      <c r="V13" t="s">
        <v>207</v>
      </c>
      <c r="W13" t="s">
        <v>457</v>
      </c>
      <c r="X13" s="48" t="s">
        <v>446</v>
      </c>
      <c r="Y13" s="41"/>
    </row>
    <row r="14" spans="1:25" s="35" customFormat="1" ht="15" x14ac:dyDescent="0.25">
      <c r="A14">
        <v>1.83</v>
      </c>
      <c r="B14">
        <v>2.0099999999999998</v>
      </c>
      <c r="C14" s="29">
        <f t="shared" si="0"/>
        <v>4.3960525242639381E-2</v>
      </c>
      <c r="D14" s="30">
        <f>IF(OR($A14="",$B14=""),"",A14*'MPTO_working_2-way'!$G13)</f>
        <v>1.91044776119403</v>
      </c>
      <c r="E14" s="32">
        <f>IF(OR($A14="",$B14=""),"",B14*'MPTO_working_2-way'!$G13)</f>
        <v>2.098360655737705</v>
      </c>
      <c r="F14" s="30">
        <f>IF(OR($A14="",$B14=""),"",'MPTO_working_2-way'!D13)</f>
        <v>1.9066946582691862</v>
      </c>
      <c r="G14" s="32">
        <f>IF(OR($A14="",$B14=""),"",'MPTO_working_2-way'!E13)</f>
        <v>2.1029071263184975</v>
      </c>
      <c r="H14" s="30">
        <f>IF(OR($A14="",$B14=""),"",'OddsRatio_working_2-way'!M13)</f>
        <v>1.9065220230186481</v>
      </c>
      <c r="I14" s="30">
        <f>IF(OR($A14="",$B14=""),"",'OddsRatio_working_2-way'!N13)</f>
        <v>2.1031171605407648</v>
      </c>
      <c r="J14" s="30">
        <f>IF('Log_working_2-way'!$D13="","",A14^('Log_working_2-way'!$D13))</f>
        <v>1.9048027025294283</v>
      </c>
      <c r="K14" s="32">
        <f>IF('Log_working_2-way'!$D13="","",B14^('Log_working_2-way'!$D13))</f>
        <v>2.105213321317545</v>
      </c>
      <c r="L14" s="37">
        <f t="shared" si="9"/>
        <v>0.5234375</v>
      </c>
      <c r="M14" s="37">
        <f t="shared" si="10"/>
        <v>0.4765625</v>
      </c>
      <c r="N14" s="38">
        <v>110</v>
      </c>
      <c r="O14" s="38">
        <f t="shared" si="11"/>
        <v>49.89071038251366</v>
      </c>
      <c r="P14" s="38">
        <f t="shared" si="12"/>
        <v>55.273631840796007</v>
      </c>
      <c r="Q14" s="38">
        <f t="shared" si="13"/>
        <v>54.726368159203986</v>
      </c>
      <c r="R14" s="38">
        <f t="shared" si="14"/>
        <v>60.109289617486333</v>
      </c>
      <c r="S14" s="39">
        <f t="shared" si="15"/>
        <v>-4.8356577766903257</v>
      </c>
      <c r="T14" s="39">
        <f t="shared" si="16"/>
        <v>-4.8356577766903257</v>
      </c>
      <c r="U14" t="s">
        <v>208</v>
      </c>
      <c r="V14" t="s">
        <v>209</v>
      </c>
      <c r="W14" t="s">
        <v>112</v>
      </c>
      <c r="X14" s="48" t="s">
        <v>447</v>
      </c>
      <c r="Y14" s="41"/>
    </row>
    <row r="15" spans="1:25" ht="15" x14ac:dyDescent="0.25">
      <c r="A15">
        <v>1.67</v>
      </c>
      <c r="B15">
        <v>2.2400000000000002</v>
      </c>
      <c r="C15" s="29">
        <f t="shared" si="0"/>
        <v>4.5230966638152292E-2</v>
      </c>
      <c r="D15" s="30">
        <f>IF(OR($A15="",$B15=""),"",A15*'MPTO_working_2-way'!$G14)</f>
        <v>1.7455357142857142</v>
      </c>
      <c r="E15" s="32">
        <f>IF(OR($A15="",$B15=""),"",B15*'MPTO_working_2-way'!$G14)</f>
        <v>2.3413173652694614</v>
      </c>
      <c r="F15" s="30">
        <f>IF(OR($A15="",$B15=""),"",'MPTO_working_2-way'!D14)</f>
        <v>1.7355479261389997</v>
      </c>
      <c r="G15" s="32">
        <f>IF(OR($A15="",$B15=""),"",'MPTO_working_2-way'!E14)</f>
        <v>2.3595307177999247</v>
      </c>
      <c r="H15" s="30">
        <f>IF(OR($A15="",$B15=""),"",'OddsRatio_working_2-way'!M14)</f>
        <v>1.7350663783939253</v>
      </c>
      <c r="I15" s="30">
        <f>IF(OR($A15="",$B15=""),"",'OddsRatio_working_2-way'!N14)</f>
        <v>2.3604213570275632</v>
      </c>
      <c r="J15" s="30">
        <f>IF('Log_working_2-way'!$D14="","",A15^('Log_working_2-way'!$D14))</f>
        <v>1.730497750630863</v>
      </c>
      <c r="K15" s="32">
        <f>IF('Log_working_2-way'!$D14="","",B15^('Log_working_2-way'!$D14))</f>
        <v>2.3689296087986125</v>
      </c>
      <c r="L15" s="37">
        <f t="shared" si="9"/>
        <v>0.57289002557544755</v>
      </c>
      <c r="M15" s="37">
        <f t="shared" si="10"/>
        <v>0.42710997442455234</v>
      </c>
      <c r="N15" s="38">
        <v>111</v>
      </c>
      <c r="O15" s="38">
        <f t="shared" si="11"/>
        <v>44.532934131736532</v>
      </c>
      <c r="P15" s="38">
        <f t="shared" si="12"/>
        <v>61.446428571428577</v>
      </c>
      <c r="Q15" s="38">
        <f t="shared" si="13"/>
        <v>49.553571428571423</v>
      </c>
      <c r="R15" s="38">
        <f t="shared" si="14"/>
        <v>66.467065868263475</v>
      </c>
      <c r="S15" s="39">
        <f t="shared" si="15"/>
        <v>-5.0206372968348916</v>
      </c>
      <c r="T15" s="39">
        <f t="shared" si="16"/>
        <v>-5.0206372968348987</v>
      </c>
      <c r="U15" t="s">
        <v>210</v>
      </c>
      <c r="V15" t="s">
        <v>119</v>
      </c>
      <c r="W15" t="s">
        <v>112</v>
      </c>
      <c r="X15" s="48" t="s">
        <v>447</v>
      </c>
      <c r="Y15" s="41"/>
    </row>
    <row r="16" spans="1:25" ht="15" x14ac:dyDescent="0.25">
      <c r="A16">
        <v>1.85</v>
      </c>
      <c r="B16">
        <v>1.99</v>
      </c>
      <c r="C16" s="29">
        <f t="shared" si="0"/>
        <v>4.3053103354610656E-2</v>
      </c>
      <c r="D16" s="30">
        <f>IF(OR($A16="",$B16=""),"",A16*'MPTO_working_2-way'!$G15)</f>
        <v>1.9296482412060298</v>
      </c>
      <c r="E16" s="32">
        <f>IF(OR($A16="",$B16=""),"",B16*'MPTO_working_2-way'!$G15)</f>
        <v>2.0756756756756753</v>
      </c>
      <c r="F16" s="30">
        <f>IF(OR($A16="",$B16=""),"",'MPTO_working_2-way'!D15)</f>
        <v>1.9267303414889438</v>
      </c>
      <c r="G16" s="32">
        <f>IF(OR($A16="",$B16=""),"",'MPTO_working_2-way'!E15)</f>
        <v>2.0790625441197226</v>
      </c>
      <c r="H16" s="30">
        <f>IF(OR($A16="",$B16=""),"",'OddsRatio_working_2-way'!M15)</f>
        <v>1.9265990819042815</v>
      </c>
      <c r="I16" s="30">
        <f>IF(OR($A16="",$B16=""),"",'OddsRatio_working_2-way'!N15)</f>
        <v>2.0792154012767514</v>
      </c>
      <c r="J16" s="30">
        <f>IF('Log_working_2-way'!$D15="","",A16^('Log_working_2-way'!$D15))</f>
        <v>1.9252626773989769</v>
      </c>
      <c r="K16" s="32">
        <f>IF('Log_working_2-way'!$D15="","",B16^('Log_working_2-way'!$D15))</f>
        <v>2.0807741676242877</v>
      </c>
      <c r="L16" s="37">
        <f t="shared" si="9"/>
        <v>0.51822916666666674</v>
      </c>
      <c r="M16" s="37">
        <f t="shared" si="10"/>
        <v>0.48177083333333343</v>
      </c>
      <c r="N16" s="38">
        <v>112</v>
      </c>
      <c r="O16" s="38">
        <f t="shared" si="11"/>
        <v>51.45945945945946</v>
      </c>
      <c r="P16" s="38">
        <f t="shared" si="12"/>
        <v>55.718592964824111</v>
      </c>
      <c r="Q16" s="38">
        <f t="shared" si="13"/>
        <v>56.281407035175874</v>
      </c>
      <c r="R16" s="38">
        <f t="shared" si="14"/>
        <v>60.540540540540533</v>
      </c>
      <c r="S16" s="39">
        <f t="shared" si="15"/>
        <v>-4.8219475757164147</v>
      </c>
      <c r="T16" s="39">
        <f t="shared" si="16"/>
        <v>-4.8219475757164219</v>
      </c>
      <c r="U16" t="s">
        <v>120</v>
      </c>
      <c r="V16" t="s">
        <v>211</v>
      </c>
      <c r="W16" t="s">
        <v>112</v>
      </c>
      <c r="X16" s="48" t="s">
        <v>447</v>
      </c>
      <c r="Y16" s="41"/>
    </row>
    <row r="17" spans="1:25" ht="15" x14ac:dyDescent="0.25">
      <c r="A17">
        <v>1.56</v>
      </c>
      <c r="B17">
        <v>2.46</v>
      </c>
      <c r="C17" s="29">
        <f t="shared" si="0"/>
        <v>4.7529706066291366E-2</v>
      </c>
      <c r="D17" s="30">
        <f>IF(OR($A17="",$B17=""),"",A17*'MPTO_working_2-way'!$G16)</f>
        <v>1.6341463414634145</v>
      </c>
      <c r="E17" s="32">
        <f>IF(OR($A17="",$B17=""),"",B17*'MPTO_working_2-way'!$G16)</f>
        <v>2.5769230769230766</v>
      </c>
      <c r="F17" s="30">
        <f>IF(OR($A17="",$B17=""),"",'MPTO_working_2-way'!D16)</f>
        <v>1.6200607902735562</v>
      </c>
      <c r="G17" s="32">
        <f>IF(OR($A17="",$B17=""),"",'MPTO_working_2-way'!E16)</f>
        <v>2.6127450980392153</v>
      </c>
      <c r="H17" s="30">
        <f>IF(OR($A17="",$B17=""),"",'OddsRatio_working_2-way'!M16)</f>
        <v>1.6193235372853327</v>
      </c>
      <c r="I17" s="30">
        <f>IF(OR($A17="",$B17=""),"",'OddsRatio_working_2-way'!N16)</f>
        <v>2.6146649364939023</v>
      </c>
      <c r="J17" s="30">
        <f>IF('Log_working_2-way'!$D16="","",A17^('Log_working_2-way'!$D16))</f>
        <v>1.6128650749752642</v>
      </c>
      <c r="K17" s="32">
        <f>IF('Log_working_2-way'!$D16="","",B17^('Log_working_2-way'!$D16))</f>
        <v>2.6316805131028569</v>
      </c>
      <c r="L17" s="37">
        <f t="shared" si="9"/>
        <v>0.61194029850746268</v>
      </c>
      <c r="M17" s="37">
        <f t="shared" si="10"/>
        <v>0.38805970149253738</v>
      </c>
      <c r="N17" s="38">
        <v>113</v>
      </c>
      <c r="O17" s="38">
        <f t="shared" si="11"/>
        <v>40.564102564102562</v>
      </c>
      <c r="P17" s="38">
        <f t="shared" si="12"/>
        <v>67.065040650406516</v>
      </c>
      <c r="Q17" s="38">
        <f t="shared" si="13"/>
        <v>45.934959349593498</v>
      </c>
      <c r="R17" s="38">
        <f t="shared" si="14"/>
        <v>72.435897435897431</v>
      </c>
      <c r="S17" s="39">
        <f t="shared" si="15"/>
        <v>-5.3708567854909361</v>
      </c>
      <c r="T17" s="39">
        <f t="shared" si="16"/>
        <v>-5.3708567854909148</v>
      </c>
      <c r="U17" t="s">
        <v>153</v>
      </c>
      <c r="V17" t="s">
        <v>212</v>
      </c>
      <c r="W17" t="s">
        <v>112</v>
      </c>
      <c r="X17" s="48" t="s">
        <v>447</v>
      </c>
      <c r="Y17" s="41"/>
    </row>
    <row r="18" spans="1:25" ht="15" x14ac:dyDescent="0.25">
      <c r="A18">
        <v>1.3</v>
      </c>
      <c r="B18">
        <v>4</v>
      </c>
      <c r="C18" s="29">
        <f t="shared" si="0"/>
        <v>1.9230769230769162E-2</v>
      </c>
      <c r="D18" s="30">
        <f>IF(OR($A18="",$B18=""),"",A18*'MPTO_working_2-way'!$G17)</f>
        <v>1.325</v>
      </c>
      <c r="E18" s="32">
        <f>IF(OR($A18="",$B18=""),"",B18*'MPTO_working_2-way'!$G17)</f>
        <v>4.0769230769230766</v>
      </c>
      <c r="F18" s="30">
        <f>IF(OR($A18="",$B18=""),"",'MPTO_working_2-way'!D17)</f>
        <v>1.3164556962025316</v>
      </c>
      <c r="G18" s="32">
        <f>IF(OR($A18="",$B18=""),"",'MPTO_working_2-way'!E17)</f>
        <v>4.1599999999999993</v>
      </c>
      <c r="H18" s="30">
        <f>IF(OR($A18="",$B18=""),"",'OddsRatio_working_2-way'!M17)</f>
        <v>1.316227766016838</v>
      </c>
      <c r="I18" s="30">
        <f>IF(OR($A18="",$B18=""),"",'OddsRatio_working_2-way'!N17)</f>
        <v>4.1622776601683782</v>
      </c>
      <c r="J18" s="30">
        <f>IF('Log_working_2-way'!$D17="","",A18^('Log_working_2-way'!$D17))</f>
        <v>1.3122257169578355</v>
      </c>
      <c r="K18" s="32">
        <f>IF('Log_working_2-way'!$D17="","",B18^('Log_working_2-way'!$D17))</f>
        <v>4.2028111256927634</v>
      </c>
      <c r="L18" s="37">
        <f t="shared" si="9"/>
        <v>0.75471698113207553</v>
      </c>
      <c r="M18" s="37">
        <f t="shared" si="10"/>
        <v>0.24528301886792456</v>
      </c>
      <c r="N18" s="38">
        <v>114</v>
      </c>
      <c r="O18" s="38">
        <f t="shared" si="11"/>
        <v>26.307692307692317</v>
      </c>
      <c r="P18" s="38">
        <f t="shared" si="12"/>
        <v>85.5</v>
      </c>
      <c r="Q18" s="38">
        <f t="shared" si="13"/>
        <v>28.5</v>
      </c>
      <c r="R18" s="38">
        <f t="shared" si="14"/>
        <v>87.692307692307679</v>
      </c>
      <c r="S18" s="39">
        <f t="shared" si="15"/>
        <v>-2.1923076923076827</v>
      </c>
      <c r="T18" s="39">
        <f t="shared" si="16"/>
        <v>-2.1923076923076792</v>
      </c>
      <c r="U18" t="s">
        <v>213</v>
      </c>
      <c r="V18" t="s">
        <v>214</v>
      </c>
      <c r="W18" t="s">
        <v>450</v>
      </c>
      <c r="X18" s="48" t="s">
        <v>447</v>
      </c>
      <c r="Y18" s="41"/>
    </row>
    <row r="19" spans="1:25" ht="15" x14ac:dyDescent="0.25">
      <c r="A19">
        <v>1.92</v>
      </c>
      <c r="B19">
        <v>1.99</v>
      </c>
      <c r="C19" s="29">
        <f t="shared" si="0"/>
        <v>2.3345896147403788E-2</v>
      </c>
      <c r="D19" s="30">
        <f>IF(OR($A19="",$B19=""),"",A19*'MPTO_working_2-way'!$G18)</f>
        <v>1.9648241206030153</v>
      </c>
      <c r="E19" s="32">
        <f>IF(OR($A19="",$B19=""),"",B19*'MPTO_working_2-way'!$G18)</f>
        <v>2.0364583333333335</v>
      </c>
      <c r="F19" s="30">
        <f>IF(OR($A19="",$B19=""),"",'MPTO_working_2-way'!D18)</f>
        <v>1.9640176827387685</v>
      </c>
      <c r="G19" s="32">
        <f>IF(OR($A19="",$B19=""),"",'MPTO_working_2-way'!E18)</f>
        <v>2.0373253705876082</v>
      </c>
      <c r="H19" s="30">
        <f>IF(OR($A19="",$B19=""),"",'OddsRatio_working_2-way'!M18)</f>
        <v>1.9639984073082948</v>
      </c>
      <c r="I19" s="30">
        <f>IF(OR($A19="",$B19=""),"",'OddsRatio_working_2-way'!N18)</f>
        <v>2.0373461122121879</v>
      </c>
      <c r="J19" s="30">
        <f>IF('Log_working_2-way'!$D18="","",A19^('Log_working_2-way'!$D18))</f>
        <v>1.9636346459170313</v>
      </c>
      <c r="K19" s="32">
        <f>IF('Log_working_2-way'!$D18="","",B19^('Log_working_2-way'!$D18))</f>
        <v>2.0377376988644484</v>
      </c>
      <c r="L19" s="37">
        <f t="shared" si="9"/>
        <v>0.50895140664961636</v>
      </c>
      <c r="M19" s="37">
        <f t="shared" si="10"/>
        <v>0.49104859335038359</v>
      </c>
      <c r="N19" s="38">
        <v>115</v>
      </c>
      <c r="O19" s="38">
        <f t="shared" si="11"/>
        <v>55.104166666666664</v>
      </c>
      <c r="P19" s="38">
        <f t="shared" si="12"/>
        <v>57.211055276381899</v>
      </c>
      <c r="Q19" s="38">
        <f t="shared" si="13"/>
        <v>57.788944723618087</v>
      </c>
      <c r="R19" s="38">
        <f t="shared" si="14"/>
        <v>59.895833333333336</v>
      </c>
      <c r="S19" s="39">
        <f t="shared" si="15"/>
        <v>-2.6847780569514228</v>
      </c>
      <c r="T19" s="39">
        <f t="shared" si="16"/>
        <v>-2.684778056951437</v>
      </c>
      <c r="U19" t="s">
        <v>215</v>
      </c>
      <c r="V19" t="s">
        <v>216</v>
      </c>
      <c r="W19" t="s">
        <v>450</v>
      </c>
      <c r="X19" s="48" t="s">
        <v>447</v>
      </c>
      <c r="Y19" s="41"/>
    </row>
    <row r="20" spans="1:25" ht="15" x14ac:dyDescent="0.25">
      <c r="A20">
        <v>2.0299999999999998</v>
      </c>
      <c r="B20">
        <v>1.88</v>
      </c>
      <c r="C20" s="29">
        <f t="shared" si="0"/>
        <v>2.4525731055444977E-2</v>
      </c>
      <c r="D20" s="30">
        <f>IF(OR($A20="",$B20=""),"",A20*'MPTO_working_2-way'!$G19)</f>
        <v>2.0797872340425529</v>
      </c>
      <c r="E20" s="32">
        <f>IF(OR($A20="",$B20=""),"",B20*'MPTO_working_2-way'!$G19)</f>
        <v>1.9261083743842364</v>
      </c>
      <c r="F20" s="30">
        <f>IF(OR($A20="",$B20=""),"",'MPTO_working_2-way'!D19)</f>
        <v>2.0818241326641935</v>
      </c>
      <c r="G20" s="32">
        <f>IF(OR($A20="",$B20=""),"",'MPTO_working_2-way'!E19)</f>
        <v>1.9243646631706333</v>
      </c>
      <c r="H20" s="30">
        <f>IF(OR($A20="",$B20=""),"",'OddsRatio_working_2-way'!M19)</f>
        <v>2.081875475946537</v>
      </c>
      <c r="I20" s="30">
        <f>IF(OR($A20="",$B20=""),"",'OddsRatio_working_2-way'!N19)</f>
        <v>1.9243207949834495</v>
      </c>
      <c r="J20" s="30">
        <f>IF('Log_working_2-way'!$D19="","",A20^('Log_working_2-way'!$D19))</f>
        <v>2.0827972819225606</v>
      </c>
      <c r="K20" s="32">
        <f>IF('Log_working_2-way'!$D19="","",B20^('Log_working_2-way'!$D19))</f>
        <v>1.9235339030630429</v>
      </c>
      <c r="L20" s="37">
        <f t="shared" si="9"/>
        <v>0.4808184143222507</v>
      </c>
      <c r="M20" s="37">
        <f t="shared" si="10"/>
        <v>0.51918158567774941</v>
      </c>
      <c r="N20" s="38">
        <v>116</v>
      </c>
      <c r="O20" s="38">
        <f t="shared" si="11"/>
        <v>58.857142857142861</v>
      </c>
      <c r="P20" s="38">
        <f t="shared" si="12"/>
        <v>54.297872340425521</v>
      </c>
      <c r="Q20" s="38">
        <f t="shared" si="13"/>
        <v>61.702127659574465</v>
      </c>
      <c r="R20" s="38">
        <f t="shared" si="14"/>
        <v>57.142857142857153</v>
      </c>
      <c r="S20" s="39">
        <f t="shared" si="15"/>
        <v>-2.844984802431604</v>
      </c>
      <c r="T20" s="39">
        <f t="shared" si="16"/>
        <v>-2.8449848024316324</v>
      </c>
      <c r="U20" t="s">
        <v>217</v>
      </c>
      <c r="V20" t="s">
        <v>218</v>
      </c>
      <c r="W20" t="s">
        <v>450</v>
      </c>
      <c r="X20" s="48" t="s">
        <v>447</v>
      </c>
      <c r="Y20" s="41"/>
    </row>
    <row r="21" spans="1:25" ht="15" x14ac:dyDescent="0.25">
      <c r="A21">
        <v>1.99</v>
      </c>
      <c r="B21">
        <v>1.92</v>
      </c>
      <c r="C21" s="29">
        <f t="shared" si="0"/>
        <v>2.3345896147403788E-2</v>
      </c>
      <c r="D21" s="30">
        <f>IF(OR($A21="",$B21=""),"",A21*'MPTO_working_2-way'!$G20)</f>
        <v>2.0364583333333335</v>
      </c>
      <c r="E21" s="32">
        <f>IF(OR($A21="",$B21=""),"",B21*'MPTO_working_2-way'!$G20)</f>
        <v>1.9648241206030153</v>
      </c>
      <c r="F21" s="30">
        <f>IF(OR($A21="",$B21=""),"",'MPTO_working_2-way'!D20)</f>
        <v>2.0373253705876082</v>
      </c>
      <c r="G21" s="32">
        <f>IF(OR($A21="",$B21=""),"",'MPTO_working_2-way'!E20)</f>
        <v>1.9640176827387685</v>
      </c>
      <c r="H21" s="30">
        <f>IF(OR($A21="",$B21=""),"",'OddsRatio_working_2-way'!M20)</f>
        <v>2.0373461122121879</v>
      </c>
      <c r="I21" s="30">
        <f>IF(OR($A21="",$B21=""),"",'OddsRatio_working_2-way'!N20)</f>
        <v>1.9639984073082948</v>
      </c>
      <c r="J21" s="30">
        <f>IF('Log_working_2-way'!$D20="","",A21^('Log_working_2-way'!$D20))</f>
        <v>2.0377376988644484</v>
      </c>
      <c r="K21" s="32">
        <f>IF('Log_working_2-way'!$D20="","",B21^('Log_working_2-way'!$D20))</f>
        <v>1.9636346459170313</v>
      </c>
      <c r="L21" s="37">
        <f t="shared" si="9"/>
        <v>0.49104859335038359</v>
      </c>
      <c r="M21" s="37">
        <f t="shared" si="10"/>
        <v>0.50895140664961636</v>
      </c>
      <c r="N21" s="38">
        <v>117</v>
      </c>
      <c r="O21" s="38">
        <f t="shared" si="11"/>
        <v>58.206030150753769</v>
      </c>
      <c r="P21" s="38">
        <f t="shared" si="12"/>
        <v>56.0625</v>
      </c>
      <c r="Q21" s="38">
        <f t="shared" si="13"/>
        <v>60.937500000000007</v>
      </c>
      <c r="R21" s="38">
        <f t="shared" si="14"/>
        <v>58.793969849246224</v>
      </c>
      <c r="S21" s="39">
        <f t="shared" si="15"/>
        <v>-2.7314698492462384</v>
      </c>
      <c r="T21" s="39">
        <f t="shared" si="16"/>
        <v>-2.7314698492462242</v>
      </c>
      <c r="U21" t="s">
        <v>219</v>
      </c>
      <c r="V21" t="s">
        <v>220</v>
      </c>
      <c r="W21" t="s">
        <v>450</v>
      </c>
      <c r="X21" s="48" t="s">
        <v>447</v>
      </c>
      <c r="Y21" s="41"/>
    </row>
    <row r="22" spans="1:25" ht="15" x14ac:dyDescent="0.25">
      <c r="A22">
        <v>1.74</v>
      </c>
      <c r="B22">
        <v>2.21</v>
      </c>
      <c r="C22" s="29">
        <f t="shared" si="0"/>
        <v>2.720133146096626E-2</v>
      </c>
      <c r="D22" s="30">
        <f>IF(OR($A22="",$B22=""),"",A22*'MPTO_working_2-way'!$G21)</f>
        <v>1.7873303167420813</v>
      </c>
      <c r="E22" s="32">
        <f>IF(OR($A22="",$B22=""),"",B22*'MPTO_working_2-way'!$G21)</f>
        <v>2.2701149425287355</v>
      </c>
      <c r="F22" s="30">
        <f>IF(OR($A22="",$B22=""),"",'MPTO_working_2-way'!D21)</f>
        <v>1.7821754646150993</v>
      </c>
      <c r="G22" s="32">
        <f>IF(OR($A22="",$B22=""),"",'MPTO_working_2-way'!E21)</f>
        <v>2.2784855128281092</v>
      </c>
      <c r="H22" s="30">
        <f>IF(OR($A22="",$B22=""),"",'OddsRatio_working_2-way'!M21)</f>
        <v>1.7820295697311479</v>
      </c>
      <c r="I22" s="30">
        <f>IF(OR($A22="",$B22=""),"",'OddsRatio_working_2-way'!N21)</f>
        <v>2.2787240261820116</v>
      </c>
      <c r="J22" s="30">
        <f>IF('Log_working_2-way'!$D21="","",A22^('Log_working_2-way'!$D21))</f>
        <v>1.7796998822901224</v>
      </c>
      <c r="K22" s="32">
        <f>IF('Log_working_2-way'!$D21="","",B22^('Log_working_2-way'!$D21))</f>
        <v>2.2825447620471673</v>
      </c>
      <c r="L22" s="37">
        <f t="shared" si="9"/>
        <v>0.55949367088607604</v>
      </c>
      <c r="M22" s="37">
        <f t="shared" si="10"/>
        <v>0.44050632911392407</v>
      </c>
      <c r="N22" s="38">
        <v>118</v>
      </c>
      <c r="O22" s="38">
        <f t="shared" si="11"/>
        <v>50.183908045977006</v>
      </c>
      <c r="P22" s="38">
        <f t="shared" si="12"/>
        <v>64.60633484162895</v>
      </c>
      <c r="Q22" s="38">
        <f t="shared" si="13"/>
        <v>53.393665158371043</v>
      </c>
      <c r="R22" s="38">
        <f t="shared" si="14"/>
        <v>67.81609195402298</v>
      </c>
      <c r="S22" s="39">
        <f t="shared" si="15"/>
        <v>-3.2097571123940369</v>
      </c>
      <c r="T22" s="39">
        <f t="shared" si="16"/>
        <v>-3.2097571123940298</v>
      </c>
      <c r="U22" t="s">
        <v>221</v>
      </c>
      <c r="V22" t="s">
        <v>222</v>
      </c>
      <c r="W22" t="s">
        <v>450</v>
      </c>
      <c r="X22" s="48" t="s">
        <v>447</v>
      </c>
      <c r="Y22" s="41"/>
    </row>
    <row r="23" spans="1:25" ht="15" x14ac:dyDescent="0.25">
      <c r="A23">
        <v>1.49</v>
      </c>
      <c r="B23">
        <v>2.76</v>
      </c>
      <c r="C23" s="29">
        <f t="shared" si="0"/>
        <v>3.3459780177025777E-2</v>
      </c>
      <c r="D23" s="30">
        <f>IF(OR($A23="",$B23=""),"",A23*'MPTO_working_2-way'!$G22)</f>
        <v>1.5398550724637683</v>
      </c>
      <c r="E23" s="32">
        <f>IF(OR($A23="",$B23=""),"",B23*'MPTO_working_2-way'!$G22)</f>
        <v>2.852348993288591</v>
      </c>
      <c r="F23" s="30">
        <f>IF(OR($A23="",$B23=""),"",'MPTO_working_2-way'!D22)</f>
        <v>1.5280915576694414</v>
      </c>
      <c r="G23" s="32">
        <f>IF(OR($A23="",$B23=""),"",'MPTO_working_2-way'!E22)</f>
        <v>2.8936110329299192</v>
      </c>
      <c r="H23" s="30">
        <f>IF(OR($A23="",$B23=""),"",'OddsRatio_working_2-way'!M22)</f>
        <v>1.5276448530110862</v>
      </c>
      <c r="I23" s="30">
        <f>IF(OR($A23="",$B23=""),"",'OddsRatio_working_2-way'!N22)</f>
        <v>2.8952141659173716</v>
      </c>
      <c r="J23" s="30">
        <f>IF('Log_working_2-way'!$D22="","",A23^('Log_working_2-way'!$D22))</f>
        <v>1.5222677768974013</v>
      </c>
      <c r="K23" s="32">
        <f>IF('Log_working_2-way'!$D22="","",B23^('Log_working_2-way'!$D22))</f>
        <v>2.9147265909079012</v>
      </c>
      <c r="L23" s="37">
        <f t="shared" si="9"/>
        <v>0.64941176470588224</v>
      </c>
      <c r="M23" s="37">
        <f t="shared" si="10"/>
        <v>0.35058823529411759</v>
      </c>
      <c r="N23" s="38">
        <v>119</v>
      </c>
      <c r="O23" s="38">
        <f t="shared" si="11"/>
        <v>39.134228187919469</v>
      </c>
      <c r="P23" s="38">
        <f t="shared" si="12"/>
        <v>75.884057971014499</v>
      </c>
      <c r="Q23" s="38">
        <f t="shared" si="13"/>
        <v>43.115942028985515</v>
      </c>
      <c r="R23" s="38">
        <f t="shared" si="14"/>
        <v>79.865771812080538</v>
      </c>
      <c r="S23" s="39">
        <f t="shared" si="15"/>
        <v>-3.9817138410660462</v>
      </c>
      <c r="T23" s="39">
        <f t="shared" si="16"/>
        <v>-3.9817138410660391</v>
      </c>
      <c r="U23" t="s">
        <v>223</v>
      </c>
      <c r="V23" t="s">
        <v>224</v>
      </c>
      <c r="W23" t="s">
        <v>450</v>
      </c>
      <c r="X23" s="48" t="s">
        <v>447</v>
      </c>
      <c r="Y23" s="41"/>
    </row>
    <row r="24" spans="1:25" ht="15" x14ac:dyDescent="0.25">
      <c r="A24">
        <v>1.87</v>
      </c>
      <c r="B24">
        <v>2.0299999999999998</v>
      </c>
      <c r="C24" s="29">
        <f t="shared" si="0"/>
        <v>2.737019572719368E-2</v>
      </c>
      <c r="D24" s="30">
        <f>IF(OR($A24="",$B24=""),"",A24*'MPTO_working_2-way'!$G23)</f>
        <v>1.9211822660098523</v>
      </c>
      <c r="E24" s="32">
        <f>IF(OR($A24="",$B24=""),"",B24*'MPTO_working_2-way'!$G23)</f>
        <v>2.0855614973262031</v>
      </c>
      <c r="F24" s="30">
        <f>IF(OR($A24="",$B24=""),"",'MPTO_working_2-way'!D23)</f>
        <v>1.9191122570208035</v>
      </c>
      <c r="G24" s="32">
        <f>IF(OR($A24="",$B24=""),"",'MPTO_working_2-way'!E23)</f>
        <v>2.0880063804625832</v>
      </c>
      <c r="H24" s="30">
        <f>IF(OR($A24="",$B24=""),"",'OddsRatio_working_2-way'!M23)</f>
        <v>1.9190539669544755</v>
      </c>
      <c r="I24" s="30">
        <f>IF(OR($A24="",$B24=""),"",'OddsRatio_working_2-way'!N23)</f>
        <v>2.0880753861644932</v>
      </c>
      <c r="J24" s="30">
        <f>IF('Log_working_2-way'!$D23="","",A24^('Log_working_2-way'!$D23))</f>
        <v>1.9181177959672178</v>
      </c>
      <c r="K24" s="32">
        <f>IF('Log_working_2-way'!$D23="","",B24^('Log_working_2-way'!$D23))</f>
        <v>2.0891848566626599</v>
      </c>
      <c r="L24" s="37">
        <f t="shared" si="9"/>
        <v>0.52051282051282044</v>
      </c>
      <c r="M24" s="37">
        <f t="shared" si="10"/>
        <v>0.4794871794871795</v>
      </c>
      <c r="N24" s="38">
        <v>120</v>
      </c>
      <c r="O24" s="38">
        <f t="shared" si="11"/>
        <v>55.828877005347586</v>
      </c>
      <c r="P24" s="38">
        <f t="shared" si="12"/>
        <v>60.886699507389153</v>
      </c>
      <c r="Q24" s="38">
        <f t="shared" si="13"/>
        <v>59.113300492610847</v>
      </c>
      <c r="R24" s="38">
        <f t="shared" si="14"/>
        <v>64.171122994652393</v>
      </c>
      <c r="S24" s="39">
        <f t="shared" si="15"/>
        <v>-3.2844234872632612</v>
      </c>
      <c r="T24" s="39">
        <f t="shared" si="16"/>
        <v>-3.2844234872632398</v>
      </c>
      <c r="U24" t="s">
        <v>225</v>
      </c>
      <c r="V24" t="s">
        <v>226</v>
      </c>
      <c r="W24" t="s">
        <v>154</v>
      </c>
      <c r="X24" s="48" t="s">
        <v>447</v>
      </c>
      <c r="Y24" s="41"/>
    </row>
    <row r="25" spans="1:25" ht="15" x14ac:dyDescent="0.25">
      <c r="A25">
        <v>1.83</v>
      </c>
      <c r="B25">
        <v>2.0499999999999998</v>
      </c>
      <c r="C25" s="29">
        <f t="shared" si="0"/>
        <v>3.4252965480474407E-2</v>
      </c>
      <c r="D25" s="30">
        <f>IF(OR($A25="",$B25=""),"",A25*'MPTO_working_2-way'!$G24)</f>
        <v>1.8926829268292682</v>
      </c>
      <c r="E25" s="32">
        <f>IF(OR($A25="",$B25=""),"",B25*'MPTO_working_2-way'!$G24)</f>
        <v>2.1202185792349724</v>
      </c>
      <c r="F25" s="30">
        <f>IF(OR($A25="",$B25=""),"",'MPTO_working_2-way'!D24)</f>
        <v>1.8892106257081707</v>
      </c>
      <c r="G25" s="32">
        <f>IF(OR($A25="",$B25=""),"",'MPTO_working_2-way'!E24)</f>
        <v>2.1245929491717397</v>
      </c>
      <c r="H25" s="30">
        <f>IF(OR($A25="",$B25=""),"",'OddsRatio_working_2-way'!M24)</f>
        <v>1.8890872794479689</v>
      </c>
      <c r="I25" s="30">
        <f>IF(OR($A25="",$B25=""),"",'OddsRatio_working_2-way'!N24)</f>
        <v>2.1247489679763456</v>
      </c>
      <c r="J25" s="30">
        <f>IF('Log_working_2-way'!$D24="","",A25^('Log_working_2-way'!$D24))</f>
        <v>1.8875091450726849</v>
      </c>
      <c r="K25" s="32">
        <f>IF('Log_working_2-way'!$D24="","",B25^('Log_working_2-way'!$D24))</f>
        <v>2.1267489530128172</v>
      </c>
      <c r="L25" s="37">
        <f t="shared" si="9"/>
        <v>0.52835051546391754</v>
      </c>
      <c r="M25" s="37">
        <f t="shared" si="10"/>
        <v>0.47164948453608252</v>
      </c>
      <c r="N25" s="38">
        <v>121</v>
      </c>
      <c r="O25" s="38">
        <f t="shared" si="11"/>
        <v>54.879781420765028</v>
      </c>
      <c r="P25" s="38">
        <f t="shared" si="12"/>
        <v>61.975609756097562</v>
      </c>
      <c r="Q25" s="38">
        <f t="shared" si="13"/>
        <v>59.024390243902445</v>
      </c>
      <c r="R25" s="38">
        <f t="shared" si="14"/>
        <v>66.120218579234972</v>
      </c>
      <c r="S25" s="39">
        <f t="shared" si="15"/>
        <v>-4.1446088231374176</v>
      </c>
      <c r="T25" s="39">
        <f t="shared" si="16"/>
        <v>-4.1446088231374105</v>
      </c>
      <c r="U25" t="s">
        <v>122</v>
      </c>
      <c r="V25" t="s">
        <v>227</v>
      </c>
      <c r="W25" t="s">
        <v>154</v>
      </c>
      <c r="X25" s="48" t="s">
        <v>447</v>
      </c>
      <c r="Y25" s="41"/>
    </row>
    <row r="26" spans="1:25" ht="15" x14ac:dyDescent="0.25">
      <c r="A26">
        <v>1.81</v>
      </c>
      <c r="B26">
        <v>2.0699999999999998</v>
      </c>
      <c r="C26" s="29">
        <f t="shared" si="0"/>
        <v>3.5577975284917462E-2</v>
      </c>
      <c r="D26" s="30">
        <f>IF(OR($A26="",$B26=""),"",A26*'MPTO_working_2-way'!$G25)</f>
        <v>1.8743961352657006</v>
      </c>
      <c r="E26" s="32">
        <f>IF(OR($A26="",$B26=""),"",B26*'MPTO_working_2-way'!$G25)</f>
        <v>2.1436464088397789</v>
      </c>
      <c r="F26" s="30">
        <f>IF(OR($A26="",$B26=""),"",'MPTO_working_2-way'!D25)</f>
        <v>1.8702173858786533</v>
      </c>
      <c r="G26" s="32">
        <f>IF(OR($A26="",$B26=""),"",'MPTO_working_2-way'!E25)</f>
        <v>2.1491381535549374</v>
      </c>
      <c r="H26" s="30">
        <f>IF(OR($A26="",$B26=""),"",'OddsRatio_working_2-way'!M25)</f>
        <v>1.8700628401410975</v>
      </c>
      <c r="I26" s="30">
        <f>IF(OR($A26="",$B26=""),"",'OddsRatio_working_2-way'!N25)</f>
        <v>2.1493422703098441</v>
      </c>
      <c r="J26" s="30">
        <f>IF('Log_working_2-way'!$D25="","",A26^('Log_working_2-way'!$D25))</f>
        <v>1.8681622223592078</v>
      </c>
      <c r="K26" s="32">
        <f>IF('Log_working_2-way'!$D25="","",B26^('Log_working_2-way'!$D25))</f>
        <v>2.1518584594506485</v>
      </c>
      <c r="L26" s="37">
        <f t="shared" si="9"/>
        <v>0.53350515463917525</v>
      </c>
      <c r="M26" s="37">
        <f t="shared" si="10"/>
        <v>0.46649484536082475</v>
      </c>
      <c r="N26" s="38">
        <v>122</v>
      </c>
      <c r="O26" s="38">
        <f t="shared" si="11"/>
        <v>54.596685082872931</v>
      </c>
      <c r="P26" s="38">
        <f t="shared" si="12"/>
        <v>63.062801932367151</v>
      </c>
      <c r="Q26" s="38">
        <f t="shared" si="13"/>
        <v>58.937198067632856</v>
      </c>
      <c r="R26" s="38">
        <f t="shared" si="14"/>
        <v>67.403314917127076</v>
      </c>
      <c r="S26" s="39">
        <f t="shared" si="15"/>
        <v>-4.3405129847599255</v>
      </c>
      <c r="T26" s="39">
        <f t="shared" si="16"/>
        <v>-4.3405129847599255</v>
      </c>
      <c r="U26" t="s">
        <v>228</v>
      </c>
      <c r="V26" t="s">
        <v>229</v>
      </c>
      <c r="W26" t="s">
        <v>154</v>
      </c>
      <c r="X26" s="48" t="s">
        <v>447</v>
      </c>
      <c r="Y26" s="41"/>
    </row>
    <row r="27" spans="1:25" ht="15" x14ac:dyDescent="0.25">
      <c r="A27">
        <v>1.65</v>
      </c>
      <c r="B27">
        <v>2.34</v>
      </c>
      <c r="C27" s="29">
        <f t="shared" si="0"/>
        <v>3.3411033411033575E-2</v>
      </c>
      <c r="D27" s="30">
        <f>IF(OR($A27="",$B27=""),"",A27*'MPTO_working_2-way'!$G26)</f>
        <v>1.7051282051282053</v>
      </c>
      <c r="E27" s="32">
        <f>IF(OR($A27="",$B27=""),"",B27*'MPTO_working_2-way'!$G26)</f>
        <v>2.4181818181818184</v>
      </c>
      <c r="F27" s="30">
        <f>IF(OR($A27="",$B27=""),"",'MPTO_working_2-way'!D26)</f>
        <v>1.6967699406723797</v>
      </c>
      <c r="G27" s="32">
        <f>IF(OR($A27="",$B27=""),"",'MPTO_working_2-way'!E26)</f>
        <v>2.4351939451277205</v>
      </c>
      <c r="H27" s="30">
        <f>IF(OR($A27="",$B27=""),"",'OddsRatio_working_2-way'!M26)</f>
        <v>1.6964729907653791</v>
      </c>
      <c r="I27" s="30">
        <f>IF(OR($A27="",$B27=""),"",'OddsRatio_working_2-way'!N26)</f>
        <v>2.4358058578855508</v>
      </c>
      <c r="J27" s="30">
        <f>IF('Log_working_2-way'!$D26="","",A27^('Log_working_2-way'!$D26))</f>
        <v>1.6926770755893317</v>
      </c>
      <c r="K27" s="32">
        <f>IF('Log_working_2-way'!$D26="","",B27^('Log_working_2-way'!$D26))</f>
        <v>2.4436741668534787</v>
      </c>
      <c r="L27" s="37">
        <f t="shared" si="9"/>
        <v>0.5864661654135338</v>
      </c>
      <c r="M27" s="37">
        <f t="shared" si="10"/>
        <v>0.41353383458646614</v>
      </c>
      <c r="N27" s="38">
        <v>123</v>
      </c>
      <c r="O27" s="38">
        <f t="shared" si="11"/>
        <v>48.454545454545446</v>
      </c>
      <c r="P27" s="38">
        <f t="shared" si="12"/>
        <v>70.435897435897445</v>
      </c>
      <c r="Q27" s="38">
        <f t="shared" si="13"/>
        <v>52.564102564102569</v>
      </c>
      <c r="R27" s="38">
        <f t="shared" si="14"/>
        <v>74.545454545454547</v>
      </c>
      <c r="S27" s="39">
        <f t="shared" si="15"/>
        <v>-4.1095571095571231</v>
      </c>
      <c r="T27" s="39">
        <f t="shared" si="16"/>
        <v>-4.1095571095571017</v>
      </c>
      <c r="U27" t="s">
        <v>230</v>
      </c>
      <c r="V27" t="s">
        <v>231</v>
      </c>
      <c r="W27" t="s">
        <v>154</v>
      </c>
      <c r="X27" s="48" t="s">
        <v>447</v>
      </c>
      <c r="Y27" s="41"/>
    </row>
    <row r="28" spans="1:25" ht="15" x14ac:dyDescent="0.25">
      <c r="A28">
        <v>1.68</v>
      </c>
      <c r="B28">
        <v>2.2999999999999998</v>
      </c>
      <c r="C28" s="29">
        <f t="shared" si="0"/>
        <v>3.002070393374745E-2</v>
      </c>
      <c r="D28" s="30">
        <f>IF(OR($A28="",$B28=""),"",A28*'MPTO_working_2-way'!$G27)</f>
        <v>1.7304347826086957</v>
      </c>
      <c r="E28" s="32">
        <f>IF(OR($A28="",$B28=""),"",B28*'MPTO_working_2-way'!$G27)</f>
        <v>2.3690476190476191</v>
      </c>
      <c r="F28" s="30">
        <f>IF(OR($A28="",$B28=""),"",'MPTO_working_2-way'!D27)</f>
        <v>1.7234611953612846</v>
      </c>
      <c r="G28" s="32">
        <f>IF(OR($A28="",$B28=""),"",'MPTO_working_2-way'!E27)</f>
        <v>2.3822441430332923</v>
      </c>
      <c r="H28" s="30">
        <f>IF(OR($A28="",$B28=""),"",'OddsRatio_working_2-way'!M27)</f>
        <v>1.7232405706795793</v>
      </c>
      <c r="I28" s="30">
        <f>IF(OR($A28="",$B28=""),"",'OddsRatio_working_2-way'!N27)</f>
        <v>2.3826657968874305</v>
      </c>
      <c r="J28" s="30">
        <f>IF('Log_working_2-way'!$D27="","",A28^('Log_working_2-way'!$D27))</f>
        <v>1.7200813813896441</v>
      </c>
      <c r="K28" s="32">
        <f>IF('Log_working_2-way'!$D27="","",B28^('Log_working_2-way'!$D27))</f>
        <v>2.3887319209255629</v>
      </c>
      <c r="L28" s="37">
        <f t="shared" si="9"/>
        <v>0.57788944723618085</v>
      </c>
      <c r="M28" s="37">
        <f t="shared" si="10"/>
        <v>0.42211055276381909</v>
      </c>
      <c r="N28" s="38">
        <v>124</v>
      </c>
      <c r="O28" s="38">
        <f t="shared" si="11"/>
        <v>50.190476190476183</v>
      </c>
      <c r="P28" s="38">
        <f t="shared" si="12"/>
        <v>70.086956521739125</v>
      </c>
      <c r="Q28" s="38">
        <f t="shared" si="13"/>
        <v>53.913043478260875</v>
      </c>
      <c r="R28" s="38">
        <f t="shared" si="14"/>
        <v>73.80952380952381</v>
      </c>
      <c r="S28" s="39">
        <f t="shared" si="15"/>
        <v>-3.7225672877846918</v>
      </c>
      <c r="T28" s="39">
        <f t="shared" si="16"/>
        <v>-3.7225672877846847</v>
      </c>
      <c r="U28" t="s">
        <v>160</v>
      </c>
      <c r="V28" t="s">
        <v>173</v>
      </c>
      <c r="W28" t="s">
        <v>155</v>
      </c>
      <c r="X28" s="48" t="s">
        <v>447</v>
      </c>
      <c r="Y28" s="41"/>
    </row>
    <row r="29" spans="1:25" ht="15" x14ac:dyDescent="0.25">
      <c r="A29">
        <v>2.37</v>
      </c>
      <c r="B29">
        <v>1.65</v>
      </c>
      <c r="C29" s="29">
        <f t="shared" si="0"/>
        <v>2.8001534330648337E-2</v>
      </c>
      <c r="D29" s="30">
        <f>IF(OR($A29="",$B29=""),"",A29*'MPTO_working_2-way'!$G28)</f>
        <v>2.4363636363636365</v>
      </c>
      <c r="E29" s="32">
        <f>IF(OR($A29="",$B29=""),"",B29*'MPTO_working_2-way'!$G28)</f>
        <v>1.6962025316455696</v>
      </c>
      <c r="F29" s="30">
        <f>IF(OR($A29="",$B29=""),"",'MPTO_working_2-way'!D28)</f>
        <v>2.4513399153737665</v>
      </c>
      <c r="G29" s="32">
        <f>IF(OR($A29="",$B29=""),"",'MPTO_working_2-way'!E28)</f>
        <v>1.6890184645286688</v>
      </c>
      <c r="H29" s="30">
        <f>IF(OR($A29="",$B29=""),"",'OddsRatio_working_2-way'!M28)</f>
        <v>2.4517893468724408</v>
      </c>
      <c r="I29" s="30">
        <f>IF(OR($A29="",$B29=""),"",'OddsRatio_working_2-way'!N28)</f>
        <v>1.6888051645745159</v>
      </c>
      <c r="J29" s="30">
        <f>IF('Log_working_2-way'!$D28="","",A29^('Log_working_2-way'!$D28))</f>
        <v>2.4586772337716281</v>
      </c>
      <c r="K29" s="32">
        <f>IF('Log_working_2-way'!$D28="","",B29^('Log_working_2-way'!$D28))</f>
        <v>1.685552620448002</v>
      </c>
      <c r="L29" s="37">
        <f t="shared" si="9"/>
        <v>0.41044776119402981</v>
      </c>
      <c r="M29" s="37">
        <f t="shared" si="10"/>
        <v>0.58955223880597019</v>
      </c>
      <c r="N29" s="38">
        <v>125</v>
      </c>
      <c r="O29" s="38">
        <f t="shared" si="11"/>
        <v>72.257383966244717</v>
      </c>
      <c r="P29" s="38">
        <f t="shared" si="12"/>
        <v>49.242424242424242</v>
      </c>
      <c r="Q29" s="38">
        <f t="shared" si="13"/>
        <v>75.757575757575765</v>
      </c>
      <c r="R29" s="38">
        <f t="shared" si="14"/>
        <v>52.742616033755269</v>
      </c>
      <c r="S29" s="39">
        <f t="shared" si="15"/>
        <v>-3.5001917913310479</v>
      </c>
      <c r="T29" s="39">
        <f t="shared" si="16"/>
        <v>-3.5001917913310265</v>
      </c>
      <c r="U29" t="s">
        <v>169</v>
      </c>
      <c r="V29" t="s">
        <v>171</v>
      </c>
      <c r="W29" t="s">
        <v>155</v>
      </c>
      <c r="X29" s="48" t="s">
        <v>447</v>
      </c>
      <c r="Y29" s="41"/>
    </row>
    <row r="30" spans="1:25" s="35" customFormat="1" ht="15" x14ac:dyDescent="0.25">
      <c r="A30">
        <v>1.66</v>
      </c>
      <c r="B30">
        <v>2.35</v>
      </c>
      <c r="C30" s="29">
        <f t="shared" si="0"/>
        <v>2.7941553447834E-2</v>
      </c>
      <c r="D30" s="30">
        <f>IF(OR($A30="",$B30=""),"",A30*'MPTO_working_2-way'!$G29)</f>
        <v>1.7063829787234044</v>
      </c>
      <c r="E30" s="32">
        <f>IF(OR($A30="",$B30=""),"",B30*'MPTO_working_2-way'!$G29)</f>
        <v>2.4156626506024099</v>
      </c>
      <c r="F30" s="30">
        <f>IF(OR($A30="",$B30=""),"",'MPTO_working_2-way'!D29)</f>
        <v>1.6994118928338053</v>
      </c>
      <c r="G30" s="32">
        <f>IF(OR($A30="",$B30=""),"",'MPTO_working_2-way'!E29)</f>
        <v>2.4297726564933044</v>
      </c>
      <c r="H30" s="30">
        <f>IF(OR($A30="",$B30=""),"",'OddsRatio_working_2-way'!M29)</f>
        <v>1.6992058987801013</v>
      </c>
      <c r="I30" s="30">
        <f>IF(OR($A30="",$B30=""),"",'OddsRatio_working_2-way'!N29)</f>
        <v>2.4301938838683887</v>
      </c>
      <c r="J30" s="30">
        <f>IF('Log_working_2-way'!$D29="","",A30^('Log_working_2-way'!$D29))</f>
        <v>1.6960505987873902</v>
      </c>
      <c r="K30" s="32">
        <f>IF('Log_working_2-way'!$D29="","",B30^('Log_working_2-way'!$D29))</f>
        <v>2.4366771636172895</v>
      </c>
      <c r="L30" s="37">
        <f t="shared" si="9"/>
        <v>0.5860349127182044</v>
      </c>
      <c r="M30" s="37">
        <f t="shared" si="10"/>
        <v>0.41396508728179549</v>
      </c>
      <c r="N30" s="38">
        <v>126</v>
      </c>
      <c r="O30" s="38">
        <f t="shared" si="11"/>
        <v>50.096385542168676</v>
      </c>
      <c r="P30" s="38">
        <f t="shared" si="12"/>
        <v>72.382978723404264</v>
      </c>
      <c r="Q30" s="38">
        <f t="shared" si="13"/>
        <v>53.617021276595743</v>
      </c>
      <c r="R30" s="38">
        <f t="shared" si="14"/>
        <v>75.903614457831338</v>
      </c>
      <c r="S30" s="39">
        <f t="shared" si="15"/>
        <v>-3.5206357344270671</v>
      </c>
      <c r="T30" s="39">
        <f t="shared" si="16"/>
        <v>-3.5206357344270742</v>
      </c>
      <c r="U30" t="s">
        <v>158</v>
      </c>
      <c r="V30" t="s">
        <v>175</v>
      </c>
      <c r="W30" t="s">
        <v>155</v>
      </c>
      <c r="X30" s="48" t="s">
        <v>447</v>
      </c>
      <c r="Y30" s="41"/>
    </row>
    <row r="31" spans="1:25" ht="15" x14ac:dyDescent="0.25">
      <c r="A31">
        <v>2.37</v>
      </c>
      <c r="B31">
        <v>1.65</v>
      </c>
      <c r="C31" s="29">
        <f t="shared" si="0"/>
        <v>2.8001534330648337E-2</v>
      </c>
      <c r="D31" s="30">
        <f>IF(OR($A31="",$B31=""),"",A31*'MPTO_working_2-way'!$G30)</f>
        <v>2.4363636363636365</v>
      </c>
      <c r="E31" s="32">
        <f>IF(OR($A31="",$B31=""),"",B31*'MPTO_working_2-way'!$G30)</f>
        <v>1.6962025316455696</v>
      </c>
      <c r="F31" s="30">
        <f>IF(OR($A31="",$B31=""),"",'MPTO_working_2-way'!D30)</f>
        <v>2.4513399153737665</v>
      </c>
      <c r="G31" s="32">
        <f>IF(OR($A31="",$B31=""),"",'MPTO_working_2-way'!E30)</f>
        <v>1.6890184645286688</v>
      </c>
      <c r="H31" s="30">
        <f>IF(OR($A31="",$B31=""),"",'OddsRatio_working_2-way'!M30)</f>
        <v>2.4517893468724408</v>
      </c>
      <c r="I31" s="30">
        <f>IF(OR($A31="",$B31=""),"",'OddsRatio_working_2-way'!N30)</f>
        <v>1.6888051645745159</v>
      </c>
      <c r="J31" s="30">
        <f>IF('Log_working_2-way'!$D30="","",A31^('Log_working_2-way'!$D30))</f>
        <v>2.4586772337716281</v>
      </c>
      <c r="K31" s="32">
        <f>IF('Log_working_2-way'!$D30="","",B31^('Log_working_2-way'!$D30))</f>
        <v>1.685552620448002</v>
      </c>
      <c r="L31" s="37">
        <f t="shared" si="9"/>
        <v>0.41044776119402981</v>
      </c>
      <c r="M31" s="37">
        <f t="shared" si="10"/>
        <v>0.58955223880597019</v>
      </c>
      <c r="N31" s="38">
        <v>127</v>
      </c>
      <c r="O31" s="38">
        <f t="shared" si="11"/>
        <v>73.413502109704638</v>
      </c>
      <c r="P31" s="38">
        <f t="shared" si="12"/>
        <v>50.030303030303024</v>
      </c>
      <c r="Q31" s="38">
        <f t="shared" si="13"/>
        <v>76.969696969696969</v>
      </c>
      <c r="R31" s="38">
        <f t="shared" si="14"/>
        <v>53.586497890295355</v>
      </c>
      <c r="S31" s="39">
        <f t="shared" si="15"/>
        <v>-3.5561948599923312</v>
      </c>
      <c r="T31" s="39">
        <f t="shared" si="16"/>
        <v>-3.5561948599923312</v>
      </c>
      <c r="U31" t="s">
        <v>124</v>
      </c>
      <c r="V31" t="s">
        <v>232</v>
      </c>
      <c r="W31" t="s">
        <v>155</v>
      </c>
      <c r="X31" s="48" t="s">
        <v>447</v>
      </c>
      <c r="Y31" s="41"/>
    </row>
    <row r="32" spans="1:25" ht="15" x14ac:dyDescent="0.25">
      <c r="A32">
        <v>1.44</v>
      </c>
      <c r="B32">
        <v>2.92</v>
      </c>
      <c r="C32" s="29">
        <f t="shared" si="0"/>
        <v>3.6910197869101991E-2</v>
      </c>
      <c r="D32" s="30">
        <f>IF(OR($A32="",$B32=""),"",A32*'MPTO_working_2-way'!$G31)</f>
        <v>1.4931506849315068</v>
      </c>
      <c r="E32" s="32">
        <f>IF(OR($A32="",$B32=""),"",B32*'MPTO_working_2-way'!$G31)</f>
        <v>3.0277777777777777</v>
      </c>
      <c r="F32" s="30">
        <f>IF(OR($A32="",$B32=""),"",'MPTO_working_2-way'!D31)</f>
        <v>1.4793132564030396</v>
      </c>
      <c r="G32" s="32">
        <f>IF(OR($A32="",$B32=""),"",'MPTO_working_2-way'!E31)</f>
        <v>3.086318261890781</v>
      </c>
      <c r="H32" s="30">
        <f>IF(OR($A32="",$B32=""),"",'OddsRatio_working_2-way'!M31)</f>
        <v>1.4787135538781691</v>
      </c>
      <c r="I32" s="30">
        <f>IF(OR($A32="",$B32=""),"",'OddsRatio_working_2-way'!N31)</f>
        <v>3.0889318714683744</v>
      </c>
      <c r="J32" s="30">
        <f>IF('Log_working_2-way'!$D31="","",A32^('Log_working_2-way'!$D31))</f>
        <v>1.4723566107495401</v>
      </c>
      <c r="K32" s="32">
        <f>IF('Log_working_2-way'!$D31="","",B32^('Log_working_2-way'!$D31))</f>
        <v>3.1170445744636339</v>
      </c>
      <c r="L32" s="37">
        <f t="shared" si="9"/>
        <v>0.66972477064220182</v>
      </c>
      <c r="M32" s="37">
        <f t="shared" si="10"/>
        <v>0.33027522935779818</v>
      </c>
      <c r="N32" s="38">
        <v>128</v>
      </c>
      <c r="O32" s="38">
        <f t="shared" si="11"/>
        <v>39.111111111111107</v>
      </c>
      <c r="P32" s="38">
        <f t="shared" si="12"/>
        <v>84.164383561643831</v>
      </c>
      <c r="Q32" s="38">
        <f t="shared" si="13"/>
        <v>43.835616438356162</v>
      </c>
      <c r="R32" s="38">
        <f t="shared" si="14"/>
        <v>88.888888888888886</v>
      </c>
      <c r="S32" s="39">
        <f t="shared" si="15"/>
        <v>-4.7245053272450548</v>
      </c>
      <c r="T32" s="39">
        <f t="shared" si="16"/>
        <v>-4.7245053272450548</v>
      </c>
      <c r="U32" t="s">
        <v>170</v>
      </c>
      <c r="V32" t="s">
        <v>168</v>
      </c>
      <c r="W32" t="s">
        <v>155</v>
      </c>
      <c r="X32" s="48" t="s">
        <v>447</v>
      </c>
      <c r="Y32" s="41"/>
    </row>
    <row r="33" spans="1:25" ht="15" x14ac:dyDescent="0.25">
      <c r="A33">
        <v>2.2000000000000002</v>
      </c>
      <c r="B33">
        <v>1.73</v>
      </c>
      <c r="C33" s="29">
        <f t="shared" si="0"/>
        <v>3.2580136626379375E-2</v>
      </c>
      <c r="D33" s="30">
        <f>IF(OR($A33="",$B33=""),"",A33*'MPTO_working_2-way'!$G32)</f>
        <v>2.2716763005780347</v>
      </c>
      <c r="E33" s="32">
        <f>IF(OR($A33="",$B33=""),"",B33*'MPTO_working_2-way'!$G32)</f>
        <v>1.7863636363636364</v>
      </c>
      <c r="F33" s="30">
        <f>IF(OR($A33="",$B33=""),"",'MPTO_working_2-way'!D32)</f>
        <v>2.2817745803357314</v>
      </c>
      <c r="G33" s="32">
        <f>IF(OR($A33="",$B33=""),"",'MPTO_working_2-way'!E32)</f>
        <v>1.7801683816651075</v>
      </c>
      <c r="H33" s="30">
        <f>IF(OR($A33="",$B33=""),"",'OddsRatio_working_2-way'!M32)</f>
        <v>2.2821215295120645</v>
      </c>
      <c r="I33" s="30">
        <f>IF(OR($A33="",$B33=""),"",'OddsRatio_working_2-way'!N32)</f>
        <v>1.7799572637865058</v>
      </c>
      <c r="J33" s="30">
        <f>IF('Log_working_2-way'!$D32="","",A33^('Log_working_2-way'!$D32))</f>
        <v>2.2867575998445693</v>
      </c>
      <c r="K33" s="32">
        <f>IF('Log_working_2-way'!$D32="","",B33^('Log_working_2-way'!$D32))</f>
        <v>1.7771471488652957</v>
      </c>
      <c r="L33" s="37">
        <f t="shared" si="9"/>
        <v>0.44020356234096691</v>
      </c>
      <c r="M33" s="37">
        <f t="shared" si="10"/>
        <v>0.55979643765903309</v>
      </c>
      <c r="N33" s="38">
        <v>129</v>
      </c>
      <c r="O33" s="38">
        <f t="shared" si="11"/>
        <v>70.36363636363636</v>
      </c>
      <c r="P33" s="38">
        <f t="shared" si="12"/>
        <v>54.433526011560687</v>
      </c>
      <c r="Q33" s="38">
        <f t="shared" si="13"/>
        <v>74.566473988439313</v>
      </c>
      <c r="R33" s="38">
        <f t="shared" si="14"/>
        <v>58.636363636363633</v>
      </c>
      <c r="S33" s="39">
        <f t="shared" si="15"/>
        <v>-4.2028376248029531</v>
      </c>
      <c r="T33" s="39">
        <f t="shared" si="16"/>
        <v>-4.202837624802946</v>
      </c>
      <c r="U33" t="s">
        <v>98</v>
      </c>
      <c r="V33" t="s">
        <v>117</v>
      </c>
      <c r="W33" t="s">
        <v>94</v>
      </c>
      <c r="X33" s="48" t="s">
        <v>447</v>
      </c>
      <c r="Y33" s="41"/>
    </row>
    <row r="34" spans="1:25" ht="15" x14ac:dyDescent="0.25">
      <c r="A34">
        <v>2.09</v>
      </c>
      <c r="B34">
        <v>1.81</v>
      </c>
      <c r="C34" s="29">
        <f t="shared" si="0"/>
        <v>3.0955087366835166E-2</v>
      </c>
      <c r="D34" s="30">
        <f>IF(OR($A34="",$B34=""),"",A34*'MPTO_working_2-way'!$G33)</f>
        <v>2.1546961325966851</v>
      </c>
      <c r="E34" s="32">
        <f>IF(OR($A34="",$B34=""),"",B34*'MPTO_working_2-way'!$G33)</f>
        <v>1.8660287081339717</v>
      </c>
      <c r="F34" s="30">
        <f>IF(OR($A34="",$B34=""),"",'MPTO_working_2-way'!D33)</f>
        <v>2.159867538325388</v>
      </c>
      <c r="G34" s="32">
        <f>IF(OR($A34="",$B34=""),"",'MPTO_working_2-way'!E33)</f>
        <v>1.8621674173619833</v>
      </c>
      <c r="H34" s="30">
        <f>IF(OR($A34="",$B34=""),"",'OddsRatio_working_2-way'!M33)</f>
        <v>2.1600340565456171</v>
      </c>
      <c r="I34" s="30">
        <f>IF(OR($A34="",$B34=""),"",'OddsRatio_working_2-way'!N33)</f>
        <v>1.8620436566990362</v>
      </c>
      <c r="J34" s="30">
        <f>IF('Log_working_2-way'!$D33="","",A34^('Log_working_2-way'!$D33))</f>
        <v>2.1623937828196005</v>
      </c>
      <c r="K34" s="32">
        <f>IF('Log_working_2-way'!$D33="","",B34^('Log_working_2-way'!$D33))</f>
        <v>1.8602936584659731</v>
      </c>
      <c r="L34" s="37">
        <f t="shared" si="9"/>
        <v>0.46410256410256412</v>
      </c>
      <c r="M34" s="37">
        <f t="shared" si="10"/>
        <v>0.53589743589743577</v>
      </c>
      <c r="N34" s="38">
        <v>130</v>
      </c>
      <c r="O34" s="38">
        <f t="shared" si="11"/>
        <v>67.799043062200965</v>
      </c>
      <c r="P34" s="38">
        <f t="shared" si="12"/>
        <v>58.176795580110507</v>
      </c>
      <c r="Q34" s="38">
        <f t="shared" si="13"/>
        <v>71.823204419889507</v>
      </c>
      <c r="R34" s="38">
        <f t="shared" si="14"/>
        <v>62.200956937799049</v>
      </c>
      <c r="S34" s="39">
        <f t="shared" si="15"/>
        <v>-4.0241613576885413</v>
      </c>
      <c r="T34" s="39">
        <f t="shared" si="16"/>
        <v>-4.0241613576885413</v>
      </c>
      <c r="U34" t="s">
        <v>113</v>
      </c>
      <c r="V34" t="s">
        <v>180</v>
      </c>
      <c r="W34" t="s">
        <v>94</v>
      </c>
      <c r="X34" s="48" t="s">
        <v>447</v>
      </c>
      <c r="Y34" s="41"/>
    </row>
    <row r="35" spans="1:25" ht="15" x14ac:dyDescent="0.25">
      <c r="A35">
        <v>2.25</v>
      </c>
      <c r="B35">
        <v>1.7</v>
      </c>
      <c r="C35" s="29">
        <f t="shared" si="0"/>
        <v>3.2679738562091387E-2</v>
      </c>
      <c r="D35" s="30">
        <f>IF(OR($A35="",$B35=""),"",A35*'MPTO_working_2-way'!$G34)</f>
        <v>2.3235294117647056</v>
      </c>
      <c r="E35" s="32">
        <f>IF(OR($A35="",$B35=""),"",B35*'MPTO_working_2-way'!$G34)</f>
        <v>1.7555555555555553</v>
      </c>
      <c r="F35" s="30">
        <f>IF(OR($A35="",$B35=""),"",'MPTO_working_2-way'!D34)</f>
        <v>2.3358778625954195</v>
      </c>
      <c r="G35" s="32">
        <f>IF(OR($A35="",$B35=""),"",'MPTO_working_2-way'!E34)</f>
        <v>1.7485714285714284</v>
      </c>
      <c r="H35" s="30">
        <f>IF(OR($A35="",$B35=""),"",'OddsRatio_working_2-way'!M34)</f>
        <v>2.3363062095621219</v>
      </c>
      <c r="I35" s="30">
        <f>IF(OR($A35="",$B35=""),"",'OddsRatio_working_2-way'!N34)</f>
        <v>1.7483314773547878</v>
      </c>
      <c r="J35" s="30">
        <f>IF('Log_working_2-way'!$D34="","",A35^('Log_working_2-way'!$D34))</f>
        <v>2.3419883892799152</v>
      </c>
      <c r="K35" s="32">
        <f>IF('Log_working_2-way'!$D34="","",B35^('Log_working_2-way'!$D34))</f>
        <v>1.7451629298644922</v>
      </c>
      <c r="L35" s="37">
        <f t="shared" si="9"/>
        <v>0.43037974683544311</v>
      </c>
      <c r="M35" s="37">
        <f t="shared" si="10"/>
        <v>0.569620253164557</v>
      </c>
      <c r="N35" s="38">
        <v>131</v>
      </c>
      <c r="O35" s="38">
        <f t="shared" si="11"/>
        <v>72.777777777777771</v>
      </c>
      <c r="P35" s="38">
        <f t="shared" si="12"/>
        <v>53.941176470588232</v>
      </c>
      <c r="Q35" s="38">
        <f t="shared" si="13"/>
        <v>77.058823529411768</v>
      </c>
      <c r="R35" s="38">
        <f t="shared" si="14"/>
        <v>58.222222222222221</v>
      </c>
      <c r="S35" s="39">
        <f t="shared" si="15"/>
        <v>-4.2810457516339966</v>
      </c>
      <c r="T35" s="39">
        <f t="shared" si="16"/>
        <v>-4.2810457516339895</v>
      </c>
      <c r="U35" t="s">
        <v>116</v>
      </c>
      <c r="V35" t="s">
        <v>96</v>
      </c>
      <c r="W35" t="s">
        <v>94</v>
      </c>
      <c r="X35" s="48" t="s">
        <v>447</v>
      </c>
      <c r="Y35" s="41"/>
    </row>
    <row r="36" spans="1:25" ht="15" x14ac:dyDescent="0.25">
      <c r="A36">
        <v>2.08</v>
      </c>
      <c r="B36">
        <v>1.81</v>
      </c>
      <c r="C36" s="29">
        <f t="shared" si="0"/>
        <v>3.3255418614534626E-2</v>
      </c>
      <c r="D36" s="30">
        <f>IF(OR($A36="",$B36=""),"",A36*'MPTO_working_2-way'!$G35)</f>
        <v>2.1491712707182322</v>
      </c>
      <c r="E36" s="32">
        <f>IF(OR($A36="",$B36=""),"",B36*'MPTO_working_2-way'!$G35)</f>
        <v>1.8701923076923077</v>
      </c>
      <c r="F36" s="30">
        <f>IF(OR($A36="",$B36=""),"",'MPTO_working_2-way'!D35)</f>
        <v>2.1545152798443401</v>
      </c>
      <c r="G36" s="32">
        <f>IF(OR($A36="",$B36=""),"",'MPTO_working_2-way'!E35)</f>
        <v>1.8661643699811639</v>
      </c>
      <c r="H36" s="30">
        <f>IF(OR($A36="",$B36=""),"",'OddsRatio_working_2-way'!M35)</f>
        <v>2.1547005383792519</v>
      </c>
      <c r="I36" s="30">
        <f>IF(OR($A36="",$B36=""),"",'OddsRatio_working_2-way'!N35)</f>
        <v>1.8660254037844384</v>
      </c>
      <c r="J36" s="30">
        <f>IF('Log_working_2-way'!$D35="","",A36^('Log_working_2-way'!$D35))</f>
        <v>2.1571440120474694</v>
      </c>
      <c r="K36" s="32">
        <f>IF('Log_working_2-way'!$D35="","",B36^('Log_working_2-way'!$D35))</f>
        <v>1.8641966683390954</v>
      </c>
      <c r="L36" s="37">
        <f t="shared" si="9"/>
        <v>0.46529562982005135</v>
      </c>
      <c r="M36" s="37">
        <f t="shared" si="10"/>
        <v>0.53470437017994854</v>
      </c>
      <c r="N36" s="38">
        <v>132</v>
      </c>
      <c r="O36" s="38">
        <f t="shared" si="11"/>
        <v>68.538461538461533</v>
      </c>
      <c r="P36" s="38">
        <f t="shared" si="12"/>
        <v>59.0718232044199</v>
      </c>
      <c r="Q36" s="38">
        <f t="shared" si="13"/>
        <v>72.928176795580114</v>
      </c>
      <c r="R36" s="38">
        <f t="shared" si="14"/>
        <v>63.461538461538453</v>
      </c>
      <c r="S36" s="39">
        <f t="shared" si="15"/>
        <v>-4.3897152571185813</v>
      </c>
      <c r="T36" s="39">
        <f t="shared" si="16"/>
        <v>-4.3897152571185529</v>
      </c>
      <c r="U36" t="s">
        <v>125</v>
      </c>
      <c r="V36" t="s">
        <v>177</v>
      </c>
      <c r="W36" t="s">
        <v>94</v>
      </c>
      <c r="X36" s="48" t="s">
        <v>447</v>
      </c>
      <c r="Y36" s="41"/>
    </row>
    <row r="37" spans="1:25" ht="15" x14ac:dyDescent="0.25">
      <c r="A37">
        <v>1.93</v>
      </c>
      <c r="B37">
        <v>1.96</v>
      </c>
      <c r="C37" s="29">
        <f t="shared" si="0"/>
        <v>2.8338796658559762E-2</v>
      </c>
      <c r="D37" s="30">
        <f>IF(OR($A37="",$B37=""),"",A37*'MPTO_working_2-way'!$G36)</f>
        <v>1.9846938775510203</v>
      </c>
      <c r="E37" s="32">
        <f>IF(OR($A37="",$B37=""),"",B37*'MPTO_working_2-way'!$G36)</f>
        <v>2.0155440414507773</v>
      </c>
      <c r="F37" s="30">
        <f>IF(OR($A37="",$B37=""),"",'MPTO_working_2-way'!D36)</f>
        <v>1.9842635333613092</v>
      </c>
      <c r="G37" s="32">
        <f>IF(OR($A37="",$B37=""),"",'MPTO_working_2-way'!E36)</f>
        <v>2.0159880622468553</v>
      </c>
      <c r="H37" s="30">
        <f>IF(OR($A37="",$B37=""),"",'OddsRatio_working_2-way'!M36)</f>
        <v>1.9842509842514759</v>
      </c>
      <c r="I37" s="30">
        <f>IF(OR($A37="",$B37=""),"",'OddsRatio_working_2-way'!N36)</f>
        <v>2.0160010160015238</v>
      </c>
      <c r="J37" s="30">
        <f>IF('Log_working_2-way'!$D36="","",A37^('Log_working_2-way'!$D36))</f>
        <v>1.9840560014719333</v>
      </c>
      <c r="K37" s="32">
        <f>IF('Log_working_2-way'!$D36="","",B37^('Log_working_2-way'!$D36))</f>
        <v>2.0162023284286739</v>
      </c>
      <c r="L37" s="37">
        <f t="shared" si="9"/>
        <v>0.50385604113110538</v>
      </c>
      <c r="M37" s="37">
        <f t="shared" si="10"/>
        <v>0.49614395886889456</v>
      </c>
      <c r="N37" s="38">
        <v>133</v>
      </c>
      <c r="O37" s="38">
        <f t="shared" si="11"/>
        <v>64.088082901554415</v>
      </c>
      <c r="P37" s="38">
        <f t="shared" si="12"/>
        <v>65.142857142857153</v>
      </c>
      <c r="Q37" s="38">
        <f t="shared" si="13"/>
        <v>67.857142857142861</v>
      </c>
      <c r="R37" s="38">
        <f t="shared" si="14"/>
        <v>68.911917098445599</v>
      </c>
      <c r="S37" s="39">
        <f t="shared" si="15"/>
        <v>-3.7690599555884461</v>
      </c>
      <c r="T37" s="39">
        <f t="shared" si="16"/>
        <v>-3.7690599555884461</v>
      </c>
      <c r="U37" t="s">
        <v>127</v>
      </c>
      <c r="V37" t="s">
        <v>162</v>
      </c>
      <c r="W37" t="s">
        <v>94</v>
      </c>
      <c r="X37" s="48" t="s">
        <v>447</v>
      </c>
      <c r="Y37" s="41"/>
    </row>
    <row r="38" spans="1:25" ht="15" x14ac:dyDescent="0.25">
      <c r="A38">
        <v>2.21</v>
      </c>
      <c r="B38">
        <v>1.72</v>
      </c>
      <c r="C38" s="29">
        <f t="shared" si="0"/>
        <v>3.3884036620014824E-2</v>
      </c>
      <c r="D38" s="30">
        <f>IF(OR($A38="",$B38=""),"",A38*'MPTO_working_2-way'!$G37)</f>
        <v>2.2848837209302326</v>
      </c>
      <c r="E38" s="32">
        <f>IF(OR($A38="",$B38=""),"",B38*'MPTO_working_2-way'!$G37)</f>
        <v>1.7782805429864255</v>
      </c>
      <c r="F38" s="30">
        <f>IF(OR($A38="",$B38=""),"",'MPTO_working_2-way'!D37)</f>
        <v>2.2959652089876781</v>
      </c>
      <c r="G38" s="32">
        <f>IF(OR($A38="",$B38=""),"",'MPTO_working_2-way'!E37)</f>
        <v>1.7716256524981358</v>
      </c>
      <c r="H38" s="30">
        <f>IF(OR($A38="",$B38=""),"",'OddsRatio_working_2-way'!M37)</f>
        <v>2.2963624321753371</v>
      </c>
      <c r="I38" s="30">
        <f>IF(OR($A38="",$B38=""),"",'OddsRatio_working_2-way'!N37)</f>
        <v>1.7713892158398703</v>
      </c>
      <c r="J38" s="30">
        <f>IF('Log_working_2-way'!$D37="","",A38^('Log_working_2-way'!$D37))</f>
        <v>2.3014598613122459</v>
      </c>
      <c r="K38" s="32">
        <f>IF('Log_working_2-way'!$D37="","",B38^('Log_working_2-way'!$D37))</f>
        <v>1.7683679149287428</v>
      </c>
      <c r="L38" s="37">
        <f t="shared" si="9"/>
        <v>0.43765903307888038</v>
      </c>
      <c r="M38" s="37">
        <f t="shared" si="10"/>
        <v>0.56234096692111957</v>
      </c>
      <c r="N38" s="38">
        <v>134</v>
      </c>
      <c r="O38" s="38">
        <f t="shared" si="11"/>
        <v>73.36651583710406</v>
      </c>
      <c r="P38" s="38">
        <f t="shared" si="12"/>
        <v>56.093023255813954</v>
      </c>
      <c r="Q38" s="38">
        <f t="shared" si="13"/>
        <v>77.906976744186053</v>
      </c>
      <c r="R38" s="38">
        <f t="shared" si="14"/>
        <v>60.633484162895925</v>
      </c>
      <c r="S38" s="39">
        <f t="shared" si="15"/>
        <v>-4.540460907081993</v>
      </c>
      <c r="T38" s="39">
        <f t="shared" si="16"/>
        <v>-4.5404609070819717</v>
      </c>
      <c r="U38" t="s">
        <v>181</v>
      </c>
      <c r="V38" t="s">
        <v>97</v>
      </c>
      <c r="W38" t="s">
        <v>94</v>
      </c>
      <c r="X38" s="48" t="s">
        <v>447</v>
      </c>
      <c r="Y38" s="41"/>
    </row>
    <row r="39" spans="1:25" ht="15" x14ac:dyDescent="0.25">
      <c r="A39">
        <v>2.37</v>
      </c>
      <c r="B39">
        <v>1.63</v>
      </c>
      <c r="C39" s="29">
        <f t="shared" si="0"/>
        <v>3.5437860785379582E-2</v>
      </c>
      <c r="D39" s="30">
        <f>IF(OR($A39="",$B39=""),"",A39*'MPTO_working_2-way'!$G38)</f>
        <v>2.4539877300613497</v>
      </c>
      <c r="E39" s="32">
        <f>IF(OR($A39="",$B39=""),"",B39*'MPTO_working_2-way'!$G38)</f>
        <v>1.6877637130801686</v>
      </c>
      <c r="F39" s="30">
        <f>IF(OR($A39="",$B39=""),"",'MPTO_working_2-way'!D38)</f>
        <v>2.4738881239793793</v>
      </c>
      <c r="G39" s="32">
        <f>IF(OR($A39="",$B39=""),"",'MPTO_working_2-way'!E38)</f>
        <v>1.6784775477395666</v>
      </c>
      <c r="H39" s="30">
        <f>IF(OR($A39="",$B39=""),"",'OddsRatio_working_2-way'!M38)</f>
        <v>2.4746535778287639</v>
      </c>
      <c r="I39" s="30">
        <f>IF(OR($A39="",$B39=""),"",'OddsRatio_working_2-way'!N38)</f>
        <v>1.6781253679066579</v>
      </c>
      <c r="J39" s="30">
        <f>IF('Log_working_2-way'!$D38="","",A39^('Log_working_2-way'!$D38))</f>
        <v>2.4838961866439853</v>
      </c>
      <c r="K39" s="32">
        <f>IF('Log_working_2-way'!$D38="","",B39^('Log_working_2-way'!$D38))</f>
        <v>1.6739015902867895</v>
      </c>
      <c r="L39" s="37">
        <f t="shared" si="9"/>
        <v>0.40749999999999997</v>
      </c>
      <c r="M39" s="37">
        <f t="shared" si="10"/>
        <v>0.59250000000000003</v>
      </c>
      <c r="N39" s="38">
        <v>135</v>
      </c>
      <c r="O39" s="38">
        <f t="shared" si="11"/>
        <v>78.037974683544292</v>
      </c>
      <c r="P39" s="38">
        <f t="shared" si="12"/>
        <v>52.177914110429441</v>
      </c>
      <c r="Q39" s="38">
        <f t="shared" si="13"/>
        <v>82.822085889570559</v>
      </c>
      <c r="R39" s="38">
        <f t="shared" si="14"/>
        <v>56.962025316455687</v>
      </c>
      <c r="S39" s="39">
        <f t="shared" si="15"/>
        <v>-4.7841112060262674</v>
      </c>
      <c r="T39" s="39">
        <f t="shared" si="16"/>
        <v>-4.7841112060262461</v>
      </c>
      <c r="U39" t="s">
        <v>100</v>
      </c>
      <c r="V39" t="s">
        <v>95</v>
      </c>
      <c r="W39" t="s">
        <v>94</v>
      </c>
      <c r="X39" s="48" t="s">
        <v>447</v>
      </c>
      <c r="Y39" s="41"/>
    </row>
    <row r="40" spans="1:25" ht="15" x14ac:dyDescent="0.25">
      <c r="A40">
        <v>2.34</v>
      </c>
      <c r="B40">
        <v>1.65</v>
      </c>
      <c r="C40" s="29">
        <f t="shared" si="0"/>
        <v>3.3411033411033575E-2</v>
      </c>
      <c r="D40" s="30">
        <f>IF(OR($A40="",$B40=""),"",A40*'MPTO_working_2-way'!$G39)</f>
        <v>2.4181818181818184</v>
      </c>
      <c r="E40" s="32">
        <f>IF(OR($A40="",$B40=""),"",B40*'MPTO_working_2-way'!$G39)</f>
        <v>1.7051282051282053</v>
      </c>
      <c r="F40" s="30">
        <f>IF(OR($A40="",$B40=""),"",'MPTO_working_2-way'!D39)</f>
        <v>2.4351939451277205</v>
      </c>
      <c r="G40" s="32">
        <f>IF(OR($A40="",$B40=""),"",'MPTO_working_2-way'!E39)</f>
        <v>1.6967699406723797</v>
      </c>
      <c r="H40" s="30">
        <f>IF(OR($A40="",$B40=""),"",'OddsRatio_working_2-way'!M39)</f>
        <v>2.4358058578855508</v>
      </c>
      <c r="I40" s="30">
        <f>IF(OR($A40="",$B40=""),"",'OddsRatio_working_2-way'!N39)</f>
        <v>1.6964729907653791</v>
      </c>
      <c r="J40" s="30">
        <f>IF('Log_working_2-way'!$D39="","",A40^('Log_working_2-way'!$D39))</f>
        <v>2.4436741668534787</v>
      </c>
      <c r="K40" s="32">
        <f>IF('Log_working_2-way'!$D39="","",B40^('Log_working_2-way'!$D39))</f>
        <v>1.6926770755893317</v>
      </c>
      <c r="L40" s="37">
        <f t="shared" si="9"/>
        <v>0.41353383458646614</v>
      </c>
      <c r="M40" s="37">
        <f t="shared" si="10"/>
        <v>0.5864661654135338</v>
      </c>
      <c r="N40" s="38">
        <v>136</v>
      </c>
      <c r="O40" s="38">
        <f t="shared" si="11"/>
        <v>77.880341880341888</v>
      </c>
      <c r="P40" s="38">
        <f t="shared" si="12"/>
        <v>53.575757575757564</v>
      </c>
      <c r="Q40" s="38">
        <f t="shared" si="13"/>
        <v>82.424242424242422</v>
      </c>
      <c r="R40" s="38">
        <f t="shared" si="14"/>
        <v>58.119658119658126</v>
      </c>
      <c r="S40" s="39">
        <f t="shared" si="15"/>
        <v>-4.5439005439005342</v>
      </c>
      <c r="T40" s="39">
        <f t="shared" si="16"/>
        <v>-4.5439005439005626</v>
      </c>
      <c r="U40" t="s">
        <v>176</v>
      </c>
      <c r="V40" t="s">
        <v>163</v>
      </c>
      <c r="W40" t="s">
        <v>94</v>
      </c>
      <c r="X40" s="48" t="s">
        <v>447</v>
      </c>
      <c r="Y40" s="41"/>
    </row>
    <row r="41" spans="1:25" s="35" customFormat="1" ht="15" x14ac:dyDescent="0.25">
      <c r="A41">
        <v>2.1</v>
      </c>
      <c r="B41">
        <v>1.79</v>
      </c>
      <c r="C41" s="29">
        <f t="shared" si="0"/>
        <v>3.4849694067571102E-2</v>
      </c>
      <c r="D41" s="30">
        <f>IF(OR($A41="",$B41=""),"",A41*'MPTO_working_2-way'!$G40)</f>
        <v>2.1731843575418992</v>
      </c>
      <c r="E41" s="32">
        <f>IF(OR($A41="",$B41=""),"",B41*'MPTO_working_2-way'!$G40)</f>
        <v>1.8523809523809522</v>
      </c>
      <c r="F41" s="30">
        <f>IF(OR($A41="",$B41=""),"",'MPTO_working_2-way'!D40)</f>
        <v>2.1797622499275153</v>
      </c>
      <c r="G41" s="32">
        <f>IF(OR($A41="",$B41=""),"",'MPTO_working_2-way'!E40)</f>
        <v>1.8476284099287292</v>
      </c>
      <c r="H41" s="30">
        <f>IF(OR($A41="",$B41=""),"",'OddsRatio_working_2-way'!M40)</f>
        <v>2.1800021454603971</v>
      </c>
      <c r="I41" s="30">
        <f>IF(OR($A41="",$B41=""),"",'OddsRatio_working_2-way'!N40)</f>
        <v>1.8474560862851939</v>
      </c>
      <c r="J41" s="30">
        <f>IF('Log_working_2-way'!$D40="","",A41^('Log_working_2-way'!$D40))</f>
        <v>2.1830172065936067</v>
      </c>
      <c r="K41" s="32">
        <f>IF('Log_working_2-way'!$D40="","",B41^('Log_working_2-way'!$D40))</f>
        <v>1.8452962428833544</v>
      </c>
      <c r="L41" s="37">
        <f t="shared" si="9"/>
        <v>0.46015424164524427</v>
      </c>
      <c r="M41" s="37">
        <f t="shared" si="10"/>
        <v>0.53984575835475579</v>
      </c>
      <c r="N41" s="38">
        <v>137</v>
      </c>
      <c r="O41" s="38">
        <f t="shared" si="11"/>
        <v>71.761904761904759</v>
      </c>
      <c r="P41" s="38">
        <f t="shared" si="12"/>
        <v>60.463687150837998</v>
      </c>
      <c r="Q41" s="38">
        <f t="shared" si="13"/>
        <v>76.536312849162002</v>
      </c>
      <c r="R41" s="38">
        <f t="shared" si="14"/>
        <v>65.238095238095241</v>
      </c>
      <c r="S41" s="39">
        <f t="shared" si="15"/>
        <v>-4.7744080872572425</v>
      </c>
      <c r="T41" s="39">
        <f t="shared" si="16"/>
        <v>-4.7744080872572425</v>
      </c>
      <c r="U41" t="s">
        <v>179</v>
      </c>
      <c r="V41" t="s">
        <v>101</v>
      </c>
      <c r="W41" t="s">
        <v>94</v>
      </c>
      <c r="X41" s="48" t="s">
        <v>447</v>
      </c>
      <c r="Y41" s="41"/>
    </row>
    <row r="42" spans="1:25" ht="15" x14ac:dyDescent="0.25">
      <c r="A42">
        <v>1.9</v>
      </c>
      <c r="B42">
        <v>1.99</v>
      </c>
      <c r="C42" s="29">
        <f t="shared" si="0"/>
        <v>2.8828352287754377E-2</v>
      </c>
      <c r="D42" s="30">
        <f>IF(OR($A42="",$B42=""),"",A42*'MPTO_working_2-way'!$G41)</f>
        <v>1.9547738693467331</v>
      </c>
      <c r="E42" s="32">
        <f>IF(OR($A42="",$B42=""),"",B42*'MPTO_working_2-way'!$G41)</f>
        <v>2.0473684210526311</v>
      </c>
      <c r="F42" s="30">
        <f>IF(OR($A42="",$B42=""),"",'MPTO_working_2-way'!D41)</f>
        <v>1.9535003874967702</v>
      </c>
      <c r="G42" s="32">
        <f>IF(OR($A42="",$B42=""),"",'MPTO_working_2-way'!E41)</f>
        <v>2.0487672717420748</v>
      </c>
      <c r="H42" s="30">
        <f>IF(OR($A42="",$B42=""),"",'OddsRatio_working_2-way'!M41)</f>
        <v>1.9534625892455926</v>
      </c>
      <c r="I42" s="30">
        <f>IF(OR($A42="",$B42=""),"",'OddsRatio_working_2-way'!N41)</f>
        <v>2.0488088481701512</v>
      </c>
      <c r="J42" s="30">
        <f>IF('Log_working_2-way'!$D41="","",A42^('Log_working_2-way'!$D41))</f>
        <v>1.9528856855785393</v>
      </c>
      <c r="K42" s="32">
        <f>IF('Log_working_2-way'!$D41="","",B42^('Log_working_2-way'!$D41))</f>
        <v>2.0494438264048878</v>
      </c>
      <c r="L42" s="37">
        <f t="shared" si="9"/>
        <v>0.51156812339331637</v>
      </c>
      <c r="M42" s="37">
        <f t="shared" si="10"/>
        <v>0.48843187660668391</v>
      </c>
      <c r="N42" s="38">
        <v>138</v>
      </c>
      <c r="O42" s="38">
        <f t="shared" si="11"/>
        <v>65.368421052631575</v>
      </c>
      <c r="P42" s="38">
        <f t="shared" si="12"/>
        <v>68.653266331658287</v>
      </c>
      <c r="Q42" s="38">
        <f t="shared" si="13"/>
        <v>69.346733668341699</v>
      </c>
      <c r="R42" s="38">
        <f t="shared" si="14"/>
        <v>72.631578947368411</v>
      </c>
      <c r="S42" s="39">
        <f t="shared" si="15"/>
        <v>-3.9783126157101236</v>
      </c>
      <c r="T42" s="39">
        <f t="shared" si="16"/>
        <v>-3.9783126157101236</v>
      </c>
      <c r="U42" t="s">
        <v>178</v>
      </c>
      <c r="V42" t="s">
        <v>161</v>
      </c>
      <c r="W42" t="s">
        <v>94</v>
      </c>
      <c r="X42" s="48" t="s">
        <v>447</v>
      </c>
      <c r="Y42" s="41"/>
    </row>
    <row r="43" spans="1:25" ht="15" x14ac:dyDescent="0.25">
      <c r="A43">
        <v>1.83</v>
      </c>
      <c r="B43">
        <v>2.0099999999999998</v>
      </c>
      <c r="C43" s="29">
        <f t="shared" si="0"/>
        <v>4.3960525242639381E-2</v>
      </c>
      <c r="D43" s="30">
        <f>IF(OR($A43="",$B43=""),"",A43*'MPTO_working_2-way'!$G42)</f>
        <v>1.91044776119403</v>
      </c>
      <c r="E43" s="32">
        <f>IF(OR($A43="",$B43=""),"",B43*'MPTO_working_2-way'!$G42)</f>
        <v>2.098360655737705</v>
      </c>
      <c r="F43" s="30">
        <f>IF(OR($A43="",$B43=""),"",'MPTO_working_2-way'!D42)</f>
        <v>1.9066946582691862</v>
      </c>
      <c r="G43" s="32">
        <f>IF(OR($A43="",$B43=""),"",'MPTO_working_2-way'!E42)</f>
        <v>2.1029071263184975</v>
      </c>
      <c r="H43" s="30">
        <f>IF(OR($A43="",$B43=""),"",'OddsRatio_working_2-way'!M42)</f>
        <v>1.9065220230186481</v>
      </c>
      <c r="I43" s="30">
        <f>IF(OR($A43="",$B43=""),"",'OddsRatio_working_2-way'!N42)</f>
        <v>2.1031171605407648</v>
      </c>
      <c r="J43" s="30">
        <f>IF('Log_working_2-way'!$D42="","",A43^('Log_working_2-way'!$D42))</f>
        <v>1.9048027025294283</v>
      </c>
      <c r="K43" s="32">
        <f>IF('Log_working_2-way'!$D42="","",B43^('Log_working_2-way'!$D42))</f>
        <v>2.105213321317545</v>
      </c>
      <c r="L43" s="37">
        <f t="shared" si="9"/>
        <v>0.5234375</v>
      </c>
      <c r="M43" s="37">
        <f t="shared" si="10"/>
        <v>0.4765625</v>
      </c>
      <c r="N43" s="38">
        <v>139</v>
      </c>
      <c r="O43" s="38">
        <f t="shared" si="11"/>
        <v>63.04371584699453</v>
      </c>
      <c r="P43" s="38">
        <f t="shared" si="12"/>
        <v>69.845771144278615</v>
      </c>
      <c r="Q43" s="38">
        <f t="shared" si="13"/>
        <v>69.154228855721399</v>
      </c>
      <c r="R43" s="38">
        <f t="shared" si="14"/>
        <v>75.956284153005456</v>
      </c>
      <c r="S43" s="39">
        <f t="shared" si="15"/>
        <v>-6.1105130087268691</v>
      </c>
      <c r="T43" s="39">
        <f t="shared" si="16"/>
        <v>-6.1105130087268407</v>
      </c>
      <c r="U43" t="s">
        <v>135</v>
      </c>
      <c r="V43" t="s">
        <v>93</v>
      </c>
      <c r="W43" t="s">
        <v>71</v>
      </c>
      <c r="X43" s="48" t="s">
        <v>447</v>
      </c>
      <c r="Y43" s="41"/>
    </row>
    <row r="44" spans="1:25" ht="15" x14ac:dyDescent="0.25">
      <c r="A44">
        <v>1.91</v>
      </c>
      <c r="B44">
        <v>1.93</v>
      </c>
      <c r="C44" s="29">
        <f t="shared" si="0"/>
        <v>4.1694924449990456E-2</v>
      </c>
      <c r="D44" s="30">
        <f>IF(OR($A44="",$B44=""),"",A44*'MPTO_working_2-way'!$G43)</f>
        <v>1.9896373056994816</v>
      </c>
      <c r="E44" s="32">
        <f>IF(OR($A44="",$B44=""),"",B44*'MPTO_working_2-way'!$G43)</f>
        <v>2.0104712041884816</v>
      </c>
      <c r="F44" s="30">
        <f>IF(OR($A44="",$B44=""),"",'MPTO_working_2-way'!D43)</f>
        <v>1.9892075654965866</v>
      </c>
      <c r="G44" s="32">
        <f>IF(OR($A44="",$B44=""),"",'MPTO_working_2-way'!E43)</f>
        <v>2.0109101819272834</v>
      </c>
      <c r="H44" s="30">
        <f>IF(OR($A44="",$B44=""),"",'OddsRatio_working_2-way'!M43)</f>
        <v>1.9891888715790902</v>
      </c>
      <c r="I44" s="30">
        <f>IF(OR($A44="",$B44=""),"",'OddsRatio_working_2-way'!N43)</f>
        <v>2.0109292863390706</v>
      </c>
      <c r="J44" s="30">
        <f>IF('Log_working_2-way'!$D43="","",A44^('Log_working_2-way'!$D43))</f>
        <v>1.9889919289180891</v>
      </c>
      <c r="K44" s="32">
        <f>IF('Log_working_2-way'!$D43="","",B44^('Log_working_2-way'!$D43))</f>
        <v>2.0111305974900358</v>
      </c>
      <c r="L44" s="37">
        <f t="shared" si="9"/>
        <v>0.50260416666666674</v>
      </c>
      <c r="M44" s="37">
        <f t="shared" si="10"/>
        <v>0.49739583333333337</v>
      </c>
      <c r="N44" s="38">
        <v>140</v>
      </c>
      <c r="O44" s="38">
        <f t="shared" si="11"/>
        <v>66.701570680628265</v>
      </c>
      <c r="P44" s="38">
        <f t="shared" si="12"/>
        <v>67.461139896373055</v>
      </c>
      <c r="Q44" s="38">
        <f t="shared" si="13"/>
        <v>72.538860103626945</v>
      </c>
      <c r="R44" s="38">
        <f t="shared" si="14"/>
        <v>73.298429319371721</v>
      </c>
      <c r="S44" s="39">
        <f t="shared" si="15"/>
        <v>-5.8372894229986798</v>
      </c>
      <c r="T44" s="39">
        <f t="shared" si="16"/>
        <v>-5.8372894229986656</v>
      </c>
      <c r="U44" t="s">
        <v>87</v>
      </c>
      <c r="V44" t="s">
        <v>138</v>
      </c>
      <c r="W44" t="s">
        <v>71</v>
      </c>
      <c r="X44" s="48" t="s">
        <v>447</v>
      </c>
      <c r="Y44" s="41"/>
    </row>
    <row r="45" spans="1:25" ht="15" x14ac:dyDescent="0.25">
      <c r="A45">
        <v>1.95</v>
      </c>
      <c r="B45">
        <v>1.88</v>
      </c>
      <c r="C45" s="29">
        <f t="shared" si="0"/>
        <v>4.4735406437534042E-2</v>
      </c>
      <c r="D45" s="30">
        <f>IF(OR($A45="",$B45=""),"",A45*'MPTO_working_2-way'!$G44)</f>
        <v>2.0372340425531914</v>
      </c>
      <c r="E45" s="32">
        <f>IF(OR($A45="",$B45=""),"",B45*'MPTO_working_2-way'!$G44)</f>
        <v>1.9641025641025638</v>
      </c>
      <c r="F45" s="30">
        <f>IF(OR($A45="",$B45=""),"",'MPTO_working_2-way'!D44)</f>
        <v>2.0389321468298109</v>
      </c>
      <c r="G45" s="32">
        <f>IF(OR($A45="",$B45=""),"",'MPTO_working_2-way'!E44)</f>
        <v>1.9625267665952888</v>
      </c>
      <c r="H45" s="30">
        <f>IF(OR($A45="",$B45=""),"",'OddsRatio_working_2-way'!M44)</f>
        <v>2.0390117682420414</v>
      </c>
      <c r="I45" s="30">
        <f>IF(OR($A45="",$B45=""),"",'OddsRatio_working_2-way'!N44)</f>
        <v>1.9624530063715757</v>
      </c>
      <c r="J45" s="30">
        <f>IF('Log_working_2-way'!$D44="","",A45^('Log_working_2-way'!$D44))</f>
        <v>2.0397933425150612</v>
      </c>
      <c r="K45" s="32">
        <f>IF('Log_working_2-way'!$D44="","",B45^('Log_working_2-way'!$D44))</f>
        <v>1.9617295659739398</v>
      </c>
      <c r="L45" s="37">
        <f t="shared" si="9"/>
        <v>0.49086161879895562</v>
      </c>
      <c r="M45" s="37">
        <f t="shared" si="10"/>
        <v>0.50913838120104449</v>
      </c>
      <c r="N45" s="38">
        <v>141</v>
      </c>
      <c r="O45" s="38">
        <f t="shared" si="11"/>
        <v>68.692307692307693</v>
      </c>
      <c r="P45" s="38">
        <f t="shared" si="12"/>
        <v>65.999999999999986</v>
      </c>
      <c r="Q45" s="38">
        <f t="shared" si="13"/>
        <v>75</v>
      </c>
      <c r="R45" s="38">
        <f t="shared" si="14"/>
        <v>72.307692307692321</v>
      </c>
      <c r="S45" s="39">
        <f t="shared" si="15"/>
        <v>-6.3076923076923066</v>
      </c>
      <c r="T45" s="39">
        <f t="shared" si="16"/>
        <v>-6.307692307692335</v>
      </c>
      <c r="U45" t="s">
        <v>129</v>
      </c>
      <c r="V45" t="s">
        <v>105</v>
      </c>
      <c r="W45" t="s">
        <v>71</v>
      </c>
      <c r="X45" s="48" t="s">
        <v>447</v>
      </c>
      <c r="Y45" s="41"/>
    </row>
    <row r="46" spans="1:25" s="50" customFormat="1" ht="15" x14ac:dyDescent="0.25">
      <c r="A46">
        <v>1.97</v>
      </c>
      <c r="B46">
        <v>1.87</v>
      </c>
      <c r="C46" s="29">
        <f t="shared" si="0"/>
        <v>4.2373571486739481E-2</v>
      </c>
      <c r="D46" s="30">
        <f>IF(OR($A46="",$B46=""),"",A46*'MPTO_working_2-way'!$G45)</f>
        <v>2.0534759358288768</v>
      </c>
      <c r="E46" s="32">
        <f>IF(OR($A46="",$B46=""),"",B46*'MPTO_working_2-way'!$G45)</f>
        <v>1.9492385786802029</v>
      </c>
      <c r="F46" s="30">
        <f>IF(OR($A46="",$B46=""),"",'MPTO_working_2-way'!D45)</f>
        <v>2.0558051284913081</v>
      </c>
      <c r="G46" s="32">
        <f>IF(OR($A46="",$B46=""),"",'MPTO_working_2-way'!E45)</f>
        <v>1.9471444805623825</v>
      </c>
      <c r="H46" s="30">
        <f>IF(OR($A46="",$B46=""),"",'OddsRatio_working_2-way'!M45)</f>
        <v>2.0559083903140616</v>
      </c>
      <c r="I46" s="30">
        <f>IF(OR($A46="",$B46=""),"",'OddsRatio_working_2-way'!N45)</f>
        <v>1.9470518552301377</v>
      </c>
      <c r="J46" s="30">
        <f>IF('Log_working_2-way'!$D45="","",A46^('Log_working_2-way'!$D45))</f>
        <v>2.0569787979748906</v>
      </c>
      <c r="K46" s="32">
        <f>IF('Log_working_2-way'!$D45="","",B46^('Log_working_2-way'!$D45))</f>
        <v>1.9460927711281228</v>
      </c>
      <c r="L46" s="37">
        <f t="shared" si="9"/>
        <v>0.48697916666666674</v>
      </c>
      <c r="M46" s="37">
        <f t="shared" si="10"/>
        <v>0.51302083333333337</v>
      </c>
      <c r="N46" s="38">
        <v>142</v>
      </c>
      <c r="O46" s="38">
        <f t="shared" si="11"/>
        <v>69.918781725888323</v>
      </c>
      <c r="P46" s="38">
        <f t="shared" si="12"/>
        <v>66.064171122994651</v>
      </c>
      <c r="Q46" s="38">
        <f t="shared" si="13"/>
        <v>75.935828877005335</v>
      </c>
      <c r="R46" s="38">
        <f t="shared" si="14"/>
        <v>72.081218274111677</v>
      </c>
      <c r="S46" s="39">
        <f t="shared" si="15"/>
        <v>-6.017047151117012</v>
      </c>
      <c r="T46" s="39">
        <f t="shared" si="16"/>
        <v>-6.0170471511170263</v>
      </c>
      <c r="U46" t="s">
        <v>68</v>
      </c>
      <c r="V46" t="s">
        <v>137</v>
      </c>
      <c r="W46" t="s">
        <v>71</v>
      </c>
      <c r="X46" s="48" t="s">
        <v>447</v>
      </c>
      <c r="Y46" s="52"/>
    </row>
    <row r="47" spans="1:25" ht="15" x14ac:dyDescent="0.25">
      <c r="A47">
        <v>1.96</v>
      </c>
      <c r="B47">
        <v>1.88</v>
      </c>
      <c r="C47" s="29">
        <f t="shared" si="0"/>
        <v>4.2118975249674229E-2</v>
      </c>
      <c r="D47" s="30">
        <f>IF(OR($A47="",$B47=""),"",A47*'MPTO_working_2-way'!$G46)</f>
        <v>2.0425531914893615</v>
      </c>
      <c r="E47" s="32">
        <f>IF(OR($A47="",$B47=""),"",B47*'MPTO_working_2-way'!$G46)</f>
        <v>1.9591836734693875</v>
      </c>
      <c r="F47" s="30">
        <f>IF(OR($A47="",$B47=""),"",'MPTO_working_2-way'!D46)</f>
        <v>2.044385264092321</v>
      </c>
      <c r="G47" s="32">
        <f>IF(OR($A47="",$B47=""),"",'MPTO_working_2-way'!E46)</f>
        <v>1.9575010624734379</v>
      </c>
      <c r="H47" s="30">
        <f>IF(OR($A47="",$B47=""),"",'OddsRatio_working_2-way'!M46)</f>
        <v>2.0444659357341863</v>
      </c>
      <c r="I47" s="30">
        <f>IF(OR($A47="",$B47=""),"",'OddsRatio_working_2-way'!N46)</f>
        <v>1.9574271077563381</v>
      </c>
      <c r="J47" s="30">
        <f>IF('Log_working_2-way'!$D46="","",A47^('Log_working_2-way'!$D46))</f>
        <v>2.0453073562984208</v>
      </c>
      <c r="K47" s="32">
        <f>IF('Log_working_2-way'!$D46="","",B47^('Log_working_2-way'!$D46))</f>
        <v>1.9566564264322122</v>
      </c>
      <c r="L47" s="37">
        <f t="shared" si="9"/>
        <v>0.48958333333333337</v>
      </c>
      <c r="M47" s="37">
        <f t="shared" si="10"/>
        <v>0.51041666666666674</v>
      </c>
      <c r="N47" s="38">
        <v>143</v>
      </c>
      <c r="O47" s="38">
        <f t="shared" si="11"/>
        <v>70.040816326530603</v>
      </c>
      <c r="P47" s="38">
        <f t="shared" si="12"/>
        <v>66.936170212765944</v>
      </c>
      <c r="Q47" s="38">
        <f t="shared" si="13"/>
        <v>76.063829787234042</v>
      </c>
      <c r="R47" s="38">
        <f t="shared" si="14"/>
        <v>72.959183673469383</v>
      </c>
      <c r="S47" s="39">
        <f t="shared" si="15"/>
        <v>-6.0230134607034387</v>
      </c>
      <c r="T47" s="39">
        <f t="shared" si="16"/>
        <v>-6.0230134607034387</v>
      </c>
      <c r="U47" t="s">
        <v>133</v>
      </c>
      <c r="V47" t="s">
        <v>165</v>
      </c>
      <c r="W47" t="s">
        <v>71</v>
      </c>
      <c r="X47" s="48" t="s">
        <v>447</v>
      </c>
      <c r="Y47" s="41"/>
    </row>
    <row r="48" spans="1:25" ht="15" x14ac:dyDescent="0.25">
      <c r="A48">
        <v>2.06</v>
      </c>
      <c r="B48">
        <v>1.78</v>
      </c>
      <c r="C48" s="29">
        <f t="shared" si="0"/>
        <v>4.7234646012872306E-2</v>
      </c>
      <c r="D48" s="30">
        <f>IF(OR($A48="",$B48=""),"",A48*'MPTO_working_2-way'!$G47)</f>
        <v>2.1573033707865168</v>
      </c>
      <c r="E48" s="32">
        <f>IF(OR($A48="",$B48=""),"",B48*'MPTO_working_2-way'!$G47)</f>
        <v>1.8640776699029127</v>
      </c>
      <c r="F48" s="30">
        <f>IF(OR($A48="",$B48=""),"",'MPTO_working_2-way'!D47)</f>
        <v>2.165347820951931</v>
      </c>
      <c r="G48" s="32">
        <f>IF(OR($A48="",$B48=""),"",'MPTO_working_2-way'!E47)</f>
        <v>1.8581129015911626</v>
      </c>
      <c r="H48" s="30">
        <f>IF(OR($A48="",$B48=""),"",'OddsRatio_working_2-way'!M47)</f>
        <v>2.1657505560686463</v>
      </c>
      <c r="I48" s="30">
        <f>IF(OR($A48="",$B48=""),"",'OddsRatio_working_2-way'!N47)</f>
        <v>1.8578164469184384</v>
      </c>
      <c r="J48" s="30">
        <f>IF('Log_working_2-way'!$D47="","",A48^('Log_working_2-way'!$D47))</f>
        <v>2.169481150379414</v>
      </c>
      <c r="K48" s="32">
        <f>IF('Log_working_2-way'!$D47="","",B48^('Log_working_2-way'!$D47))</f>
        <v>1.855080049537273</v>
      </c>
      <c r="L48" s="37">
        <f t="shared" si="9"/>
        <v>0.46354166666666669</v>
      </c>
      <c r="M48" s="37">
        <f t="shared" si="10"/>
        <v>0.53645833333333337</v>
      </c>
      <c r="N48" s="38">
        <v>144</v>
      </c>
      <c r="O48" s="38">
        <f t="shared" si="11"/>
        <v>74.097087378640765</v>
      </c>
      <c r="P48" s="38">
        <f t="shared" si="12"/>
        <v>63.101123595505619</v>
      </c>
      <c r="Q48" s="38">
        <f t="shared" si="13"/>
        <v>80.898876404494388</v>
      </c>
      <c r="R48" s="38">
        <f t="shared" si="14"/>
        <v>69.902912621359221</v>
      </c>
      <c r="S48" s="39">
        <f t="shared" si="15"/>
        <v>-6.8017890258536227</v>
      </c>
      <c r="T48" s="39">
        <f t="shared" si="16"/>
        <v>-6.8017890258536013</v>
      </c>
      <c r="U48" t="s">
        <v>132</v>
      </c>
      <c r="V48" t="s">
        <v>131</v>
      </c>
      <c r="W48" t="s">
        <v>71</v>
      </c>
      <c r="X48" s="48" t="s">
        <v>447</v>
      </c>
      <c r="Y48" s="41"/>
    </row>
    <row r="49" spans="1:25" ht="15" x14ac:dyDescent="0.25">
      <c r="A49">
        <v>1.98</v>
      </c>
      <c r="B49">
        <v>1.86</v>
      </c>
      <c r="C49" s="29">
        <f t="shared" si="0"/>
        <v>4.2684913652655698E-2</v>
      </c>
      <c r="D49" s="30">
        <f>IF(OR($A49="",$B49=""),"",A49*'MPTO_working_2-way'!$G48)</f>
        <v>2.0645161290322585</v>
      </c>
      <c r="E49" s="32">
        <f>IF(OR($A49="",$B49=""),"",B49*'MPTO_working_2-way'!$G48)</f>
        <v>1.9393939393939397</v>
      </c>
      <c r="F49" s="30">
        <f>IF(OR($A49="",$B49=""),"",'MPTO_working_2-way'!D48)</f>
        <v>2.0673627484001349</v>
      </c>
      <c r="G49" s="32">
        <f>IF(OR($A49="",$B49=""),"",'MPTO_working_2-way'!E48)</f>
        <v>1.9368886083938153</v>
      </c>
      <c r="H49" s="30">
        <f>IF(OR($A49="",$B49=""),"",'OddsRatio_working_2-way'!M48)</f>
        <v>2.0674899923282331</v>
      </c>
      <c r="I49" s="30">
        <f>IF(OR($A49="",$B49=""),"",'OddsRatio_working_2-way'!N48)</f>
        <v>1.9367769320431434</v>
      </c>
      <c r="J49" s="30">
        <f>IF('Log_working_2-way'!$D48="","",A49^('Log_working_2-way'!$D48))</f>
        <v>2.0687991049302137</v>
      </c>
      <c r="K49" s="32">
        <f>IF('Log_working_2-way'!$D48="","",B49^('Log_working_2-way'!$D48))</f>
        <v>1.9356295260604794</v>
      </c>
      <c r="L49" s="37">
        <f t="shared" si="9"/>
        <v>0.48437499999999989</v>
      </c>
      <c r="M49" s="37">
        <f t="shared" si="10"/>
        <v>0.51562499999999989</v>
      </c>
      <c r="N49" s="38">
        <v>145</v>
      </c>
      <c r="O49" s="38">
        <f t="shared" si="11"/>
        <v>71.767676767676789</v>
      </c>
      <c r="P49" s="38">
        <f t="shared" si="12"/>
        <v>67.043010752688161</v>
      </c>
      <c r="Q49" s="38">
        <f t="shared" si="13"/>
        <v>77.956989247311824</v>
      </c>
      <c r="R49" s="38">
        <f t="shared" si="14"/>
        <v>73.232323232323239</v>
      </c>
      <c r="S49" s="39">
        <f t="shared" si="15"/>
        <v>-6.1893124796350349</v>
      </c>
      <c r="T49" s="39">
        <f t="shared" si="16"/>
        <v>-6.1893124796350776</v>
      </c>
      <c r="U49" t="s">
        <v>102</v>
      </c>
      <c r="V49" t="s">
        <v>78</v>
      </c>
      <c r="W49" t="s">
        <v>71</v>
      </c>
      <c r="X49" s="48" t="s">
        <v>447</v>
      </c>
      <c r="Y49" s="41"/>
    </row>
    <row r="50" spans="1:25" ht="15" x14ac:dyDescent="0.25">
      <c r="A50">
        <v>1.79</v>
      </c>
      <c r="B50">
        <v>2.0499999999999998</v>
      </c>
      <c r="C50" s="29">
        <f t="shared" si="0"/>
        <v>4.6464095925875526E-2</v>
      </c>
      <c r="D50" s="30">
        <f>IF(OR($A50="",$B50=""),"",A50*'MPTO_working_2-way'!$G49)</f>
        <v>1.8731707317073172</v>
      </c>
      <c r="E50" s="32">
        <f>IF(OR($A50="",$B50=""),"",B50*'MPTO_working_2-way'!$G49)</f>
        <v>2.1452513966480447</v>
      </c>
      <c r="F50" s="30">
        <f>IF(OR($A50="",$B50=""),"",'MPTO_working_2-way'!D49)</f>
        <v>1.8676676421936633</v>
      </c>
      <c r="G50" s="32">
        <f>IF(OR($A50="",$B50=""),"",'MPTO_working_2-way'!E49)</f>
        <v>2.1525150315295498</v>
      </c>
      <c r="H50" s="30">
        <f>IF(OR($A50="",$B50=""),"",'OddsRatio_working_2-way'!M49)</f>
        <v>1.8673989580239028</v>
      </c>
      <c r="I50" s="30">
        <f>IF(OR($A50="",$B50=""),"",'OddsRatio_working_2-way'!N49)</f>
        <v>2.1528720328165796</v>
      </c>
      <c r="J50" s="30">
        <f>IF('Log_working_2-way'!$D49="","",A50^('Log_working_2-way'!$D49))</f>
        <v>1.8648753168978718</v>
      </c>
      <c r="K50" s="32">
        <f>IF('Log_working_2-way'!$D49="","",B50^('Log_working_2-way'!$D49))</f>
        <v>2.1562360266982945</v>
      </c>
      <c r="L50" s="37">
        <f t="shared" si="9"/>
        <v>0.53385416666666663</v>
      </c>
      <c r="M50" s="37">
        <f t="shared" si="10"/>
        <v>0.46614583333333331</v>
      </c>
      <c r="N50" s="38">
        <v>146</v>
      </c>
      <c r="O50" s="38">
        <f t="shared" si="11"/>
        <v>64.435754189944149</v>
      </c>
      <c r="P50" s="38">
        <f t="shared" si="12"/>
        <v>74.780487804878035</v>
      </c>
      <c r="Q50" s="38">
        <f t="shared" si="13"/>
        <v>71.219512195121965</v>
      </c>
      <c r="R50" s="38">
        <f t="shared" si="14"/>
        <v>81.564245810055866</v>
      </c>
      <c r="S50" s="39">
        <f t="shared" si="15"/>
        <v>-6.7837580051778161</v>
      </c>
      <c r="T50" s="39">
        <f t="shared" si="16"/>
        <v>-6.7837580051778303</v>
      </c>
      <c r="U50" t="s">
        <v>75</v>
      </c>
      <c r="V50" t="s">
        <v>88</v>
      </c>
      <c r="W50" t="s">
        <v>71</v>
      </c>
      <c r="X50" s="48" t="s">
        <v>447</v>
      </c>
      <c r="Y50" s="41"/>
    </row>
    <row r="51" spans="1:25" ht="15" x14ac:dyDescent="0.25">
      <c r="A51">
        <v>2.06</v>
      </c>
      <c r="B51">
        <v>1.78</v>
      </c>
      <c r="C51" s="29">
        <f t="shared" si="0"/>
        <v>4.7234646012872306E-2</v>
      </c>
      <c r="D51" s="30">
        <f>IF(OR($A51="",$B51=""),"",A51*'MPTO_working_2-way'!$G50)</f>
        <v>2.1573033707865168</v>
      </c>
      <c r="E51" s="32">
        <f>IF(OR($A51="",$B51=""),"",B51*'MPTO_working_2-way'!$G50)</f>
        <v>1.8640776699029127</v>
      </c>
      <c r="F51" s="30">
        <f>IF(OR($A51="",$B51=""),"",'MPTO_working_2-way'!D50)</f>
        <v>2.165347820951931</v>
      </c>
      <c r="G51" s="32">
        <f>IF(OR($A51="",$B51=""),"",'MPTO_working_2-way'!E50)</f>
        <v>1.8581129015911626</v>
      </c>
      <c r="H51" s="30">
        <f>IF(OR($A51="",$B51=""),"",'OddsRatio_working_2-way'!M50)</f>
        <v>2.1657505560686463</v>
      </c>
      <c r="I51" s="30">
        <f>IF(OR($A51="",$B51=""),"",'OddsRatio_working_2-way'!N50)</f>
        <v>1.8578164469184384</v>
      </c>
      <c r="J51" s="30">
        <f>IF('Log_working_2-way'!$D50="","",A51^('Log_working_2-way'!$D50))</f>
        <v>2.169481150379414</v>
      </c>
      <c r="K51" s="32">
        <f>IF('Log_working_2-way'!$D50="","",B51^('Log_working_2-way'!$D50))</f>
        <v>1.855080049537273</v>
      </c>
      <c r="L51" s="37">
        <f t="shared" si="9"/>
        <v>0.46354166666666669</v>
      </c>
      <c r="M51" s="37">
        <f t="shared" si="10"/>
        <v>0.53645833333333337</v>
      </c>
      <c r="N51" s="38">
        <v>147</v>
      </c>
      <c r="O51" s="38">
        <f t="shared" si="11"/>
        <v>75.640776699029118</v>
      </c>
      <c r="P51" s="38">
        <f t="shared" si="12"/>
        <v>64.415730337078671</v>
      </c>
      <c r="Q51" s="38">
        <f t="shared" si="13"/>
        <v>82.584269662921358</v>
      </c>
      <c r="R51" s="38">
        <f t="shared" si="14"/>
        <v>71.359223300970868</v>
      </c>
      <c r="S51" s="39">
        <f t="shared" si="15"/>
        <v>-6.9434929638922398</v>
      </c>
      <c r="T51" s="39">
        <f t="shared" si="16"/>
        <v>-6.9434929638921972</v>
      </c>
      <c r="U51" t="s">
        <v>164</v>
      </c>
      <c r="V51" t="s">
        <v>136</v>
      </c>
      <c r="W51" t="s">
        <v>71</v>
      </c>
      <c r="X51" s="48" t="s">
        <v>447</v>
      </c>
      <c r="Y51" s="41"/>
    </row>
    <row r="52" spans="1:25" ht="15" x14ac:dyDescent="0.25">
      <c r="A52">
        <v>1.81</v>
      </c>
      <c r="B52">
        <v>2.0299999999999998</v>
      </c>
      <c r="C52" s="29">
        <f t="shared" si="0"/>
        <v>4.5097025283727721E-2</v>
      </c>
      <c r="D52" s="30">
        <f>IF(OR($A52="",$B52=""),"",A52*'MPTO_working_2-way'!$G51)</f>
        <v>1.8916256157635472</v>
      </c>
      <c r="E52" s="32">
        <f>IF(OR($A52="",$B52=""),"",B52*'MPTO_working_2-way'!$G51)</f>
        <v>2.1215469613259672</v>
      </c>
      <c r="F52" s="30">
        <f>IF(OR($A52="",$B52=""),"",'MPTO_working_2-way'!D51)</f>
        <v>1.8870143543127138</v>
      </c>
      <c r="G52" s="32">
        <f>IF(OR($A52="",$B52=""),"",'MPTO_working_2-way'!E51)</f>
        <v>2.1273774715571898</v>
      </c>
      <c r="H52" s="30">
        <f>IF(OR($A52="",$B52=""),"",'OddsRatio_working_2-way'!M51)</f>
        <v>1.8867963503478642</v>
      </c>
      <c r="I52" s="30">
        <f>IF(OR($A52="",$B52=""),"",'OddsRatio_working_2-way'!N51)</f>
        <v>2.1276546183435801</v>
      </c>
      <c r="J52" s="30">
        <f>IF('Log_working_2-way'!$D51="","",A52^('Log_working_2-way'!$D51))</f>
        <v>1.8846829983767455</v>
      </c>
      <c r="K52" s="32">
        <f>IF('Log_working_2-way'!$D51="","",B52^('Log_working_2-way'!$D51))</f>
        <v>2.1303483867491475</v>
      </c>
      <c r="L52" s="37">
        <f t="shared" si="9"/>
        <v>0.52864583333333326</v>
      </c>
      <c r="M52" s="37">
        <f t="shared" si="10"/>
        <v>0.47135416666666657</v>
      </c>
      <c r="N52" s="38">
        <v>148</v>
      </c>
      <c r="O52" s="38">
        <f t="shared" si="11"/>
        <v>66.232044198895025</v>
      </c>
      <c r="P52" s="38">
        <f t="shared" si="12"/>
        <v>75.09359605911331</v>
      </c>
      <c r="Q52" s="38">
        <f t="shared" si="13"/>
        <v>72.906403940886705</v>
      </c>
      <c r="R52" s="38">
        <f t="shared" si="14"/>
        <v>81.767955801104975</v>
      </c>
      <c r="S52" s="39">
        <f t="shared" si="15"/>
        <v>-6.6743597419916796</v>
      </c>
      <c r="T52" s="39">
        <f t="shared" si="16"/>
        <v>-6.6743597419916654</v>
      </c>
      <c r="U52" t="s">
        <v>134</v>
      </c>
      <c r="V52" t="s">
        <v>83</v>
      </c>
      <c r="W52" t="s">
        <v>71</v>
      </c>
      <c r="X52" s="48" t="s">
        <v>447</v>
      </c>
      <c r="Y52" s="41"/>
    </row>
    <row r="53" spans="1:25" s="35" customFormat="1" ht="15" x14ac:dyDescent="0.25">
      <c r="A53">
        <v>2.0099999999999998</v>
      </c>
      <c r="B53">
        <v>1.83</v>
      </c>
      <c r="C53" s="29">
        <f t="shared" si="0"/>
        <v>4.3960525242639381E-2</v>
      </c>
      <c r="D53" s="30">
        <f>IF(OR($A53="",$B53=""),"",A53*'MPTO_working_2-way'!$G52)</f>
        <v>2.098360655737705</v>
      </c>
      <c r="E53" s="32">
        <f>IF(OR($A53="",$B53=""),"",B53*'MPTO_working_2-way'!$G52)</f>
        <v>1.91044776119403</v>
      </c>
      <c r="F53" s="30">
        <f>IF(OR($A53="",$B53=""),"",'MPTO_working_2-way'!D52)</f>
        <v>2.1029071263184975</v>
      </c>
      <c r="G53" s="32">
        <f>IF(OR($A53="",$B53=""),"",'MPTO_working_2-way'!E52)</f>
        <v>1.9066946582691862</v>
      </c>
      <c r="H53" s="30">
        <f>IF(OR($A53="",$B53=""),"",'OddsRatio_working_2-way'!M52)</f>
        <v>2.1031171605407648</v>
      </c>
      <c r="I53" s="30">
        <f>IF(OR($A53="",$B53=""),"",'OddsRatio_working_2-way'!N52)</f>
        <v>1.9065220230186481</v>
      </c>
      <c r="J53" s="30">
        <f>IF('Log_working_2-way'!$D52="","",A53^('Log_working_2-way'!$D52))</f>
        <v>2.105213321317545</v>
      </c>
      <c r="K53" s="32">
        <f>IF('Log_working_2-way'!$D52="","",B53^('Log_working_2-way'!$D52))</f>
        <v>1.9048027025294283</v>
      </c>
      <c r="L53" s="37">
        <f t="shared" si="9"/>
        <v>0.4765625</v>
      </c>
      <c r="M53" s="37">
        <f t="shared" si="10"/>
        <v>0.5234375</v>
      </c>
      <c r="N53" s="38">
        <v>149</v>
      </c>
      <c r="O53" s="38">
        <f t="shared" si="11"/>
        <v>74.870646766169145</v>
      </c>
      <c r="P53" s="38">
        <f t="shared" si="12"/>
        <v>67.579234972677597</v>
      </c>
      <c r="Q53" s="38">
        <f t="shared" si="13"/>
        <v>81.420765027322389</v>
      </c>
      <c r="R53" s="38">
        <f t="shared" si="14"/>
        <v>74.129353233830855</v>
      </c>
      <c r="S53" s="39">
        <f t="shared" si="15"/>
        <v>-6.5501182611532442</v>
      </c>
      <c r="T53" s="39">
        <f t="shared" si="16"/>
        <v>-6.5501182611532585</v>
      </c>
      <c r="U53" t="s">
        <v>103</v>
      </c>
      <c r="V53" t="s">
        <v>130</v>
      </c>
      <c r="W53" t="s">
        <v>71</v>
      </c>
      <c r="X53" s="48" t="s">
        <v>447</v>
      </c>
      <c r="Y53" s="41"/>
    </row>
    <row r="54" spans="1:25" ht="15" x14ac:dyDescent="0.25">
      <c r="A54">
        <v>2.34</v>
      </c>
      <c r="B54">
        <v>1.61</v>
      </c>
      <c r="C54" s="29">
        <f t="shared" si="0"/>
        <v>4.8468439772787697E-2</v>
      </c>
      <c r="D54" s="30">
        <f>IF(OR($A54="",$B54=""),"",A54*'MPTO_working_2-way'!$G53)</f>
        <v>2.4534161490683233</v>
      </c>
      <c r="E54" s="32">
        <f>IF(OR($A54="",$B54=""),"",B54*'MPTO_working_2-way'!$G53)</f>
        <v>1.6880341880341883</v>
      </c>
      <c r="F54" s="30">
        <f>IF(OR($A54="",$B54=""),"",'MPTO_working_2-way'!D53)</f>
        <v>2.4806742608810168</v>
      </c>
      <c r="G54" s="32">
        <f>IF(OR($A54="",$B54=""),"",'MPTO_working_2-way'!E53)</f>
        <v>1.6753679903944503</v>
      </c>
      <c r="H54" s="30">
        <f>IF(OR($A54="",$B54=""),"",'OddsRatio_working_2-way'!M53)</f>
        <v>2.4821340396453389</v>
      </c>
      <c r="I54" s="30">
        <f>IF(OR($A54="",$B54=""),"",'OddsRatio_working_2-way'!N53)</f>
        <v>1.6747028090922811</v>
      </c>
      <c r="J54" s="30">
        <f>IF('Log_working_2-way'!$D53="","",A54^('Log_working_2-way'!$D53))</f>
        <v>2.4949997661274943</v>
      </c>
      <c r="K54" s="32">
        <f>IF('Log_working_2-way'!$D53="","",B54^('Log_working_2-way'!$D53))</f>
        <v>1.6688964257091188</v>
      </c>
      <c r="L54" s="37">
        <f t="shared" si="9"/>
        <v>0.40759493670886071</v>
      </c>
      <c r="M54" s="37">
        <f t="shared" si="10"/>
        <v>0.59240506329113918</v>
      </c>
      <c r="N54" s="38">
        <v>150</v>
      </c>
      <c r="O54" s="38">
        <f t="shared" si="11"/>
        <v>85.897435897435898</v>
      </c>
      <c r="P54" s="38">
        <f t="shared" si="12"/>
        <v>56.832298136645974</v>
      </c>
      <c r="Q54" s="38">
        <f t="shared" si="13"/>
        <v>93.167701863354026</v>
      </c>
      <c r="R54" s="38">
        <f t="shared" si="14"/>
        <v>64.102564102564102</v>
      </c>
      <c r="S54" s="39">
        <f t="shared" si="15"/>
        <v>-7.2702659659181279</v>
      </c>
      <c r="T54" s="39">
        <f t="shared" si="16"/>
        <v>-7.2702659659181279</v>
      </c>
      <c r="U54" t="s">
        <v>108</v>
      </c>
      <c r="V54" t="s">
        <v>77</v>
      </c>
      <c r="W54" t="s">
        <v>72</v>
      </c>
      <c r="X54" s="48" t="s">
        <v>447</v>
      </c>
      <c r="Y54" s="41"/>
    </row>
    <row r="55" spans="1:25" ht="15" x14ac:dyDescent="0.25">
      <c r="A55">
        <v>2.12</v>
      </c>
      <c r="B55">
        <v>1.74</v>
      </c>
      <c r="C55" s="29">
        <f t="shared" si="0"/>
        <v>4.6410756885707949E-2</v>
      </c>
      <c r="D55" s="30">
        <f>IF(OR($A55="",$B55=""),"",A55*'MPTO_working_2-way'!$G54)</f>
        <v>2.2183908045977008</v>
      </c>
      <c r="E55" s="32">
        <f>IF(OR($A55="",$B55=""),"",B55*'MPTO_working_2-way'!$G54)</f>
        <v>1.8207547169811318</v>
      </c>
      <c r="F55" s="30">
        <f>IF(OR($A55="",$B55=""),"",'MPTO_working_2-way'!D54)</f>
        <v>2.2296905222437133</v>
      </c>
      <c r="G55" s="32">
        <f>IF(OR($A55="",$B55=""),"",'MPTO_working_2-way'!E54)</f>
        <v>1.8132127408572549</v>
      </c>
      <c r="H55" s="30">
        <f>IF(OR($A55="",$B55=""),"",'OddsRatio_working_2-way'!M54)</f>
        <v>2.2302493704584911</v>
      </c>
      <c r="I55" s="30">
        <f>IF(OR($A55="",$B55=""),"",'OddsRatio_working_2-way'!N54)</f>
        <v>1.8128433340529317</v>
      </c>
      <c r="J55" s="30">
        <f>IF('Log_working_2-way'!$D54="","",A55^('Log_working_2-way'!$D54))</f>
        <v>2.235500887736106</v>
      </c>
      <c r="K55" s="32">
        <f>IF('Log_working_2-way'!$D54="","",B55^('Log_working_2-way'!$D54))</f>
        <v>1.8093883298066613</v>
      </c>
      <c r="L55" s="37">
        <f t="shared" si="9"/>
        <v>0.45077720207253896</v>
      </c>
      <c r="M55" s="37">
        <f t="shared" si="10"/>
        <v>0.5492227979274612</v>
      </c>
      <c r="N55" s="38">
        <v>151</v>
      </c>
      <c r="O55" s="38">
        <f t="shared" si="11"/>
        <v>79.773584905660371</v>
      </c>
      <c r="P55" s="38">
        <f t="shared" si="12"/>
        <v>64.218390804597703</v>
      </c>
      <c r="Q55" s="38">
        <f t="shared" si="13"/>
        <v>86.781609195402297</v>
      </c>
      <c r="R55" s="38">
        <f t="shared" si="14"/>
        <v>71.226415094339615</v>
      </c>
      <c r="S55" s="39">
        <f t="shared" si="15"/>
        <v>-7.0080242897419254</v>
      </c>
      <c r="T55" s="39">
        <f t="shared" si="16"/>
        <v>-7.0080242897419112</v>
      </c>
      <c r="U55" t="s">
        <v>79</v>
      </c>
      <c r="V55" t="s">
        <v>144</v>
      </c>
      <c r="W55" t="s">
        <v>72</v>
      </c>
      <c r="X55" s="48" t="s">
        <v>447</v>
      </c>
      <c r="Y55" s="41"/>
    </row>
    <row r="56" spans="1:25" ht="15" x14ac:dyDescent="0.25">
      <c r="A56">
        <v>2.02</v>
      </c>
      <c r="B56">
        <v>1.82</v>
      </c>
      <c r="C56" s="29">
        <f t="shared" si="0"/>
        <v>4.450005440104432E-2</v>
      </c>
      <c r="D56" s="30">
        <f>IF(OR($A56="",$B56=""),"",A56*'MPTO_working_2-way'!$G55)</f>
        <v>2.1098901098901095</v>
      </c>
      <c r="E56" s="32">
        <f>IF(OR($A56="",$B56=""),"",B56*'MPTO_working_2-way'!$G55)</f>
        <v>1.9009900990099007</v>
      </c>
      <c r="F56" s="30">
        <f>IF(OR($A56="",$B56=""),"",'MPTO_working_2-way'!D55)</f>
        <v>2.1150615579334939</v>
      </c>
      <c r="G56" s="32">
        <f>IF(OR($A56="",$B56=""),"",'MPTO_working_2-way'!E55)</f>
        <v>1.8968114745640281</v>
      </c>
      <c r="H56" s="30">
        <f>IF(OR($A56="",$B56=""),"",'OddsRatio_working_2-way'!M55)</f>
        <v>2.1153037429437727</v>
      </c>
      <c r="I56" s="30">
        <f>IF(OR($A56="",$B56=""),"",'OddsRatio_working_2-way'!N55)</f>
        <v>1.8966167345234253</v>
      </c>
      <c r="J56" s="30">
        <f>IF('Log_working_2-way'!$D55="","",A56^('Log_working_2-way'!$D55))</f>
        <v>2.1176904363442728</v>
      </c>
      <c r="K56" s="32">
        <f>IF('Log_working_2-way'!$D55="","",B56^('Log_working_2-way'!$D55))</f>
        <v>1.8947021174041598</v>
      </c>
      <c r="L56" s="37">
        <f t="shared" si="9"/>
        <v>0.47395833333333343</v>
      </c>
      <c r="M56" s="37">
        <f t="shared" si="10"/>
        <v>0.52604166666666674</v>
      </c>
      <c r="N56" s="38">
        <v>152</v>
      </c>
      <c r="O56" s="38">
        <f t="shared" si="11"/>
        <v>76.752475247524757</v>
      </c>
      <c r="P56" s="38">
        <f t="shared" si="12"/>
        <v>68.483516483516468</v>
      </c>
      <c r="Q56" s="38">
        <f t="shared" si="13"/>
        <v>83.516483516483504</v>
      </c>
      <c r="R56" s="38">
        <f t="shared" si="14"/>
        <v>75.247524752475243</v>
      </c>
      <c r="S56" s="39">
        <f t="shared" si="15"/>
        <v>-6.7640082689587473</v>
      </c>
      <c r="T56" s="39">
        <f t="shared" si="16"/>
        <v>-6.7640082689587757</v>
      </c>
      <c r="U56" t="s">
        <v>143</v>
      </c>
      <c r="V56" t="s">
        <v>89</v>
      </c>
      <c r="W56" t="s">
        <v>72</v>
      </c>
      <c r="X56" s="48" t="s">
        <v>447</v>
      </c>
      <c r="Y56" s="41"/>
    </row>
    <row r="57" spans="1:25" ht="15" x14ac:dyDescent="0.25">
      <c r="A57">
        <v>2.3199999999999998</v>
      </c>
      <c r="B57">
        <v>1.62</v>
      </c>
      <c r="C57" s="29">
        <f t="shared" si="0"/>
        <v>4.8318433375904579E-2</v>
      </c>
      <c r="D57" s="30">
        <f>IF(OR($A57="",$B57=""),"",A57*'MPTO_working_2-way'!$G56)</f>
        <v>2.4320987654320985</v>
      </c>
      <c r="E57" s="32">
        <f>IF(OR($A57="",$B57=""),"",B57*'MPTO_working_2-way'!$G56)</f>
        <v>1.6982758620689655</v>
      </c>
      <c r="F57" s="30">
        <f>IF(OR($A57="",$B57=""),"",'MPTO_working_2-way'!D56)</f>
        <v>2.4577556892492805</v>
      </c>
      <c r="G57" s="32">
        <f>IF(OR($A57="",$B57=""),"",'MPTO_working_2-way'!E56)</f>
        <v>1.6859860039476045</v>
      </c>
      <c r="H57" s="30">
        <f>IF(OR($A57="",$B57=""),"",'OddsRatio_working_2-way'!M56)</f>
        <v>2.45912037134176</v>
      </c>
      <c r="I57" s="30">
        <f>IF(OR($A57="",$B57=""),"",'OddsRatio_working_2-way'!N56)</f>
        <v>1.6853444168423422</v>
      </c>
      <c r="J57" s="30">
        <f>IF('Log_working_2-way'!$D56="","",A57^('Log_working_2-way'!$D56))</f>
        <v>2.4712125971438774</v>
      </c>
      <c r="K57" s="32">
        <f>IF('Log_working_2-way'!$D56="","",B57^('Log_working_2-way'!$D56))</f>
        <v>1.6797114176021053</v>
      </c>
      <c r="L57" s="37">
        <f t="shared" si="9"/>
        <v>0.4111675126903554</v>
      </c>
      <c r="M57" s="37">
        <f t="shared" si="10"/>
        <v>0.58883248730964466</v>
      </c>
      <c r="N57" s="38">
        <v>153</v>
      </c>
      <c r="O57" s="38">
        <f t="shared" si="11"/>
        <v>87.051724137931032</v>
      </c>
      <c r="P57" s="38">
        <f t="shared" si="12"/>
        <v>58.555555555555564</v>
      </c>
      <c r="Q57" s="38">
        <f t="shared" si="13"/>
        <v>94.444444444444443</v>
      </c>
      <c r="R57" s="38">
        <f t="shared" si="14"/>
        <v>65.948275862068968</v>
      </c>
      <c r="S57" s="39">
        <f t="shared" si="15"/>
        <v>-7.3927203065134108</v>
      </c>
      <c r="T57" s="39">
        <f t="shared" si="16"/>
        <v>-7.3927203065134037</v>
      </c>
      <c r="U57" t="s">
        <v>76</v>
      </c>
      <c r="V57" t="s">
        <v>81</v>
      </c>
      <c r="W57" t="s">
        <v>72</v>
      </c>
      <c r="X57" s="48" t="s">
        <v>447</v>
      </c>
      <c r="Y57" s="41"/>
    </row>
    <row r="58" spans="1:25" ht="15" x14ac:dyDescent="0.25">
      <c r="A58">
        <v>2.09</v>
      </c>
      <c r="B58">
        <v>1.76</v>
      </c>
      <c r="C58" s="29">
        <f t="shared" si="0"/>
        <v>4.6650717703349276E-2</v>
      </c>
      <c r="D58" s="30">
        <f>IF(OR($A58="",$B58=""),"",A58*'MPTO_working_2-way'!$G57)</f>
        <v>2.1875</v>
      </c>
      <c r="E58" s="32">
        <f>IF(OR($A58="",$B58=""),"",B58*'MPTO_working_2-way'!$G57)</f>
        <v>1.8421052631578947</v>
      </c>
      <c r="F58" s="30">
        <f>IF(OR($A58="",$B58=""),"",'MPTO_working_2-way'!D57)</f>
        <v>2.1971090670170828</v>
      </c>
      <c r="G58" s="32">
        <f>IF(OR($A58="",$B58=""),"",'MPTO_working_2-way'!E57)</f>
        <v>1.8353457738748626</v>
      </c>
      <c r="H58" s="30">
        <f>IF(OR($A58="",$B58=""),"",'OddsRatio_working_2-way'!M57)</f>
        <v>2.197585289787658</v>
      </c>
      <c r="I58" s="30">
        <f>IF(OR($A58="",$B58=""),"",'OddsRatio_working_2-way'!N57)</f>
        <v>1.8350135965491927</v>
      </c>
      <c r="J58" s="30">
        <f>IF('Log_working_2-way'!$D57="","",A58^('Log_working_2-way'!$D57))</f>
        <v>2.2020453494773053</v>
      </c>
      <c r="K58" s="32">
        <f>IF('Log_working_2-way'!$D57="","",B58^('Log_working_2-way'!$D57))</f>
        <v>1.8319153686125185</v>
      </c>
      <c r="L58" s="37">
        <f t="shared" si="9"/>
        <v>0.45714285714285713</v>
      </c>
      <c r="M58" s="37">
        <f t="shared" si="10"/>
        <v>0.54285714285714282</v>
      </c>
      <c r="N58" s="38">
        <v>154</v>
      </c>
      <c r="O58" s="38">
        <f t="shared" si="11"/>
        <v>80.315789473684205</v>
      </c>
      <c r="P58" s="38">
        <f t="shared" si="12"/>
        <v>66.500000000000014</v>
      </c>
      <c r="Q58" s="38">
        <f t="shared" si="13"/>
        <v>87.500000000000014</v>
      </c>
      <c r="R58" s="38">
        <f t="shared" si="14"/>
        <v>73.684210526315795</v>
      </c>
      <c r="S58" s="39">
        <f t="shared" si="15"/>
        <v>-7.1842105263158089</v>
      </c>
      <c r="T58" s="39">
        <f t="shared" si="16"/>
        <v>-7.1842105263157805</v>
      </c>
      <c r="U58" t="s">
        <v>80</v>
      </c>
      <c r="V58" t="s">
        <v>166</v>
      </c>
      <c r="W58" t="s">
        <v>72</v>
      </c>
      <c r="X58" s="48" t="s">
        <v>447</v>
      </c>
      <c r="Y58" s="41"/>
    </row>
    <row r="59" spans="1:25" ht="15" x14ac:dyDescent="0.25">
      <c r="A59">
        <v>2.36</v>
      </c>
      <c r="B59">
        <v>1.61</v>
      </c>
      <c r="C59" s="29">
        <f t="shared" si="0"/>
        <v>4.4846825981682326E-2</v>
      </c>
      <c r="D59" s="30">
        <f>IF(OR($A59="",$B59=""),"",A59*'MPTO_working_2-way'!$G58)</f>
        <v>2.4658385093167703</v>
      </c>
      <c r="E59" s="32">
        <f>IF(OR($A59="",$B59=""),"",B59*'MPTO_working_2-way'!$G58)</f>
        <v>1.6822033898305087</v>
      </c>
      <c r="F59" s="30">
        <f>IF(OR($A59="",$B59=""),"",'MPTO_working_2-way'!D58)</f>
        <v>2.4918677859391396</v>
      </c>
      <c r="G59" s="32">
        <f>IF(OR($A59="",$B59=""),"",'MPTO_working_2-way'!E58)</f>
        <v>1.6703006857745737</v>
      </c>
      <c r="H59" s="30">
        <f>IF(OR($A59="",$B59=""),"",'OddsRatio_working_2-way'!M58)</f>
        <v>2.4931537753095996</v>
      </c>
      <c r="I59" s="30">
        <f>IF(OR($A59="",$B59=""),"",'OddsRatio_working_2-way'!N58)</f>
        <v>1.6697233845138648</v>
      </c>
      <c r="J59" s="30">
        <f>IF('Log_working_2-way'!$D58="","",A59^('Log_working_2-way'!$D58))</f>
        <v>2.5053926130981345</v>
      </c>
      <c r="K59" s="32">
        <f>IF('Log_working_2-way'!$D58="","",B59^('Log_working_2-way'!$D58))</f>
        <v>1.6642785352461773</v>
      </c>
      <c r="L59" s="37">
        <f t="shared" si="9"/>
        <v>0.40554156171284633</v>
      </c>
      <c r="M59" s="37">
        <f t="shared" si="10"/>
        <v>0.59445843828715361</v>
      </c>
      <c r="N59" s="38">
        <v>155</v>
      </c>
      <c r="O59" s="38">
        <f t="shared" si="11"/>
        <v>89.322033898305079</v>
      </c>
      <c r="P59" s="38">
        <f t="shared" si="12"/>
        <v>58.726708074534166</v>
      </c>
      <c r="Q59" s="38">
        <f t="shared" si="13"/>
        <v>96.273291925465827</v>
      </c>
      <c r="R59" s="38">
        <f t="shared" si="14"/>
        <v>65.677966101694921</v>
      </c>
      <c r="S59" s="39">
        <f t="shared" si="15"/>
        <v>-6.9512580271607476</v>
      </c>
      <c r="T59" s="39">
        <f t="shared" si="16"/>
        <v>-6.9512580271607547</v>
      </c>
      <c r="U59" t="s">
        <v>114</v>
      </c>
      <c r="V59" t="s">
        <v>85</v>
      </c>
      <c r="W59" t="s">
        <v>72</v>
      </c>
      <c r="X59" s="48" t="s">
        <v>447</v>
      </c>
      <c r="Y59" s="41"/>
    </row>
    <row r="60" spans="1:25" s="35" customFormat="1" ht="15" x14ac:dyDescent="0.25">
      <c r="A60">
        <v>1.81</v>
      </c>
      <c r="B60">
        <v>2.0299999999999998</v>
      </c>
      <c r="C60" s="29">
        <f t="shared" si="0"/>
        <v>4.5097025283727721E-2</v>
      </c>
      <c r="D60" s="30">
        <f>IF(OR($A60="",$B60=""),"",A60*'MPTO_working_2-way'!$G59)</f>
        <v>1.8916256157635472</v>
      </c>
      <c r="E60" s="32">
        <f>IF(OR($A60="",$B60=""),"",B60*'MPTO_working_2-way'!$G59)</f>
        <v>2.1215469613259672</v>
      </c>
      <c r="F60" s="30">
        <f>IF(OR($A60="",$B60=""),"",'MPTO_working_2-way'!D59)</f>
        <v>1.8870143543127138</v>
      </c>
      <c r="G60" s="32">
        <f>IF(OR($A60="",$B60=""),"",'MPTO_working_2-way'!E59)</f>
        <v>2.1273774715571898</v>
      </c>
      <c r="H60" s="30">
        <f>IF(OR($A60="",$B60=""),"",'OddsRatio_working_2-way'!M59)</f>
        <v>1.8867963503478642</v>
      </c>
      <c r="I60" s="30">
        <f>IF(OR($A60="",$B60=""),"",'OddsRatio_working_2-way'!N59)</f>
        <v>2.1276546183435801</v>
      </c>
      <c r="J60" s="30">
        <f>IF('Log_working_2-way'!$D59="","",A60^('Log_working_2-way'!$D59))</f>
        <v>1.8846829983767455</v>
      </c>
      <c r="K60" s="32">
        <f>IF('Log_working_2-way'!$D59="","",B60^('Log_working_2-way'!$D59))</f>
        <v>2.1303483867491475</v>
      </c>
      <c r="L60" s="37">
        <f t="shared" si="9"/>
        <v>0.52864583333333326</v>
      </c>
      <c r="M60" s="37">
        <f t="shared" si="10"/>
        <v>0.47135416666666657</v>
      </c>
      <c r="N60" s="38">
        <v>156</v>
      </c>
      <c r="O60" s="38">
        <f t="shared" si="11"/>
        <v>69.812154696132609</v>
      </c>
      <c r="P60" s="38">
        <f t="shared" si="12"/>
        <v>79.152709359605893</v>
      </c>
      <c r="Q60" s="38">
        <f t="shared" si="13"/>
        <v>76.847290640394093</v>
      </c>
      <c r="R60" s="38">
        <f t="shared" si="14"/>
        <v>86.187845303867405</v>
      </c>
      <c r="S60" s="39">
        <f t="shared" si="15"/>
        <v>-7.0351359442614836</v>
      </c>
      <c r="T60" s="39">
        <f t="shared" si="16"/>
        <v>-7.035135944261512</v>
      </c>
      <c r="U60" t="s">
        <v>139</v>
      </c>
      <c r="V60" t="s">
        <v>141</v>
      </c>
      <c r="W60" t="s">
        <v>72</v>
      </c>
      <c r="X60" s="48" t="s">
        <v>447</v>
      </c>
      <c r="Y60" s="41"/>
    </row>
    <row r="61" spans="1:25" ht="15" x14ac:dyDescent="0.25">
      <c r="A61">
        <v>2.4500000000000002</v>
      </c>
      <c r="B61">
        <v>1.56</v>
      </c>
      <c r="C61" s="29">
        <f t="shared" si="0"/>
        <v>4.9188906331763427E-2</v>
      </c>
      <c r="D61" s="30">
        <f>IF(OR($A61="",$B61=""),"",A61*'MPTO_working_2-way'!$G60)</f>
        <v>2.5705128205128207</v>
      </c>
      <c r="E61" s="32">
        <f>IF(OR($A61="",$B61=""),"",B61*'MPTO_working_2-way'!$G60)</f>
        <v>1.6367346938775511</v>
      </c>
      <c r="F61" s="30">
        <f>IF(OR($A61="",$B61=""),"",'MPTO_working_2-way'!D60)</f>
        <v>2.6070941336971352</v>
      </c>
      <c r="G61" s="32">
        <f>IF(OR($A61="",$B61=""),"",'MPTO_working_2-way'!E60)</f>
        <v>1.6222410865874364</v>
      </c>
      <c r="H61" s="30">
        <f>IF(OR($A61="",$B61=""),"",'OddsRatio_working_2-way'!M60)</f>
        <v>2.6091257608669731</v>
      </c>
      <c r="I61" s="30">
        <f>IF(OR($A61="",$B61=""),"",'OddsRatio_working_2-way'!N60)</f>
        <v>1.6214554662658656</v>
      </c>
      <c r="J61" s="30">
        <f>IF('Log_working_2-way'!$D60="","",A61^('Log_working_2-way'!$D60))</f>
        <v>2.6265342875694877</v>
      </c>
      <c r="K61" s="32">
        <f>IF('Log_working_2-way'!$D60="","",B61^('Log_working_2-way'!$D60))</f>
        <v>1.6148041314839445</v>
      </c>
      <c r="L61" s="37">
        <f t="shared" si="9"/>
        <v>0.38902743142144636</v>
      </c>
      <c r="M61" s="37">
        <f t="shared" si="10"/>
        <v>0.61097256857855353</v>
      </c>
      <c r="N61" s="38">
        <v>157</v>
      </c>
      <c r="O61" s="38">
        <f t="shared" si="11"/>
        <v>92.91836734693878</v>
      </c>
      <c r="P61" s="38">
        <f t="shared" si="12"/>
        <v>56.358974358974365</v>
      </c>
      <c r="Q61" s="38">
        <f t="shared" si="13"/>
        <v>100.64102564102564</v>
      </c>
      <c r="R61" s="38">
        <f t="shared" si="14"/>
        <v>64.08163265306122</v>
      </c>
      <c r="S61" s="39">
        <f t="shared" si="15"/>
        <v>-7.7226582940868553</v>
      </c>
      <c r="T61" s="39">
        <f t="shared" si="16"/>
        <v>-7.7226582940868553</v>
      </c>
      <c r="U61" t="s">
        <v>109</v>
      </c>
      <c r="V61" t="s">
        <v>82</v>
      </c>
      <c r="W61" t="s">
        <v>72</v>
      </c>
      <c r="X61" s="48" t="s">
        <v>447</v>
      </c>
      <c r="Y61" s="41"/>
    </row>
    <row r="62" spans="1:25" ht="15" x14ac:dyDescent="0.25">
      <c r="A62">
        <v>1.94</v>
      </c>
      <c r="B62">
        <v>1.89</v>
      </c>
      <c r="C62" s="29">
        <f t="shared" si="0"/>
        <v>4.4564446626302434E-2</v>
      </c>
      <c r="D62" s="30">
        <f>IF(OR($A62="",$B62=""),"",A62*'MPTO_working_2-way'!$G61)</f>
        <v>2.0264550264550265</v>
      </c>
      <c r="E62" s="32">
        <f>IF(OR($A62="",$B62=""),"",B62*'MPTO_working_2-way'!$G61)</f>
        <v>1.9742268041237114</v>
      </c>
      <c r="F62" s="30">
        <f>IF(OR($A62="",$B62=""),"",'MPTO_working_2-way'!D61)</f>
        <v>2.0276502792678208</v>
      </c>
      <c r="G62" s="32">
        <f>IF(OR($A62="",$B62=""),"",'MPTO_working_2-way'!E61)</f>
        <v>1.9730936877791532</v>
      </c>
      <c r="H62" s="30">
        <f>IF(OR($A62="",$B62=""),"",'OddsRatio_working_2-way'!M61)</f>
        <v>2.0277060743621682</v>
      </c>
      <c r="I62" s="30">
        <f>IF(OR($A62="",$B62=""),"",'OddsRatio_working_2-way'!N61)</f>
        <v>1.9730408576407765</v>
      </c>
      <c r="J62" s="30">
        <f>IF('Log_working_2-way'!$D61="","",A62^('Log_working_2-way'!$D61))</f>
        <v>2.0282558996234914</v>
      </c>
      <c r="K62" s="32">
        <f>IF('Log_working_2-way'!$D61="","",B62^('Log_working_2-way'!$D61))</f>
        <v>1.9725205567658568</v>
      </c>
      <c r="L62" s="37">
        <f t="shared" si="9"/>
        <v>0.49347258485639683</v>
      </c>
      <c r="M62" s="37">
        <f t="shared" si="10"/>
        <v>0.50652741514360311</v>
      </c>
      <c r="N62" s="38">
        <v>158</v>
      </c>
      <c r="O62" s="38">
        <f t="shared" si="11"/>
        <v>76.55670103092784</v>
      </c>
      <c r="P62" s="38">
        <f t="shared" si="12"/>
        <v>74.40211640211642</v>
      </c>
      <c r="Q62" s="38">
        <f t="shared" si="13"/>
        <v>83.597883597883609</v>
      </c>
      <c r="R62" s="38">
        <f t="shared" si="14"/>
        <v>81.443298969072174</v>
      </c>
      <c r="S62" s="39">
        <f t="shared" si="15"/>
        <v>-7.0411825669557686</v>
      </c>
      <c r="T62" s="39">
        <f t="shared" si="16"/>
        <v>-7.0411825669557544</v>
      </c>
      <c r="U62" t="s">
        <v>69</v>
      </c>
      <c r="V62" t="s">
        <v>107</v>
      </c>
      <c r="W62" t="s">
        <v>72</v>
      </c>
      <c r="X62" s="48" t="s">
        <v>447</v>
      </c>
      <c r="Y62" s="41"/>
    </row>
    <row r="63" spans="1:25" ht="15" x14ac:dyDescent="0.25">
      <c r="A63">
        <v>1.97</v>
      </c>
      <c r="B63">
        <v>1.87</v>
      </c>
      <c r="C63" s="29">
        <f t="shared" si="0"/>
        <v>4.2373571486739481E-2</v>
      </c>
      <c r="D63" s="30">
        <f>IF(OR($A63="",$B63=""),"",A63*'MPTO_working_2-way'!$G62)</f>
        <v>2.0534759358288768</v>
      </c>
      <c r="E63" s="32">
        <f>IF(OR($A63="",$B63=""),"",B63*'MPTO_working_2-way'!$G62)</f>
        <v>1.9492385786802029</v>
      </c>
      <c r="F63" s="30">
        <f>IF(OR($A63="",$B63=""),"",'MPTO_working_2-way'!D62)</f>
        <v>2.0558051284913081</v>
      </c>
      <c r="G63" s="32">
        <f>IF(OR($A63="",$B63=""),"",'MPTO_working_2-way'!E62)</f>
        <v>1.9471444805623825</v>
      </c>
      <c r="H63" s="30">
        <f>IF(OR($A63="",$B63=""),"",'OddsRatio_working_2-way'!M62)</f>
        <v>2.0559083903140616</v>
      </c>
      <c r="I63" s="30">
        <f>IF(OR($A63="",$B63=""),"",'OddsRatio_working_2-way'!N62)</f>
        <v>1.9470518552301377</v>
      </c>
      <c r="J63" s="30">
        <f>IF('Log_working_2-way'!$D62="","",A63^('Log_working_2-way'!$D62))</f>
        <v>2.0569787979748906</v>
      </c>
      <c r="K63" s="32">
        <f>IF('Log_working_2-way'!$D62="","",B63^('Log_working_2-way'!$D62))</f>
        <v>1.9460927711281228</v>
      </c>
      <c r="L63" s="37">
        <f t="shared" si="9"/>
        <v>0.48697916666666674</v>
      </c>
      <c r="M63" s="37">
        <f t="shared" si="10"/>
        <v>0.51302083333333337</v>
      </c>
      <c r="N63" s="38">
        <v>159</v>
      </c>
      <c r="O63" s="38">
        <f t="shared" si="11"/>
        <v>78.289340101522853</v>
      </c>
      <c r="P63" s="38">
        <f t="shared" si="12"/>
        <v>73.973262032085572</v>
      </c>
      <c r="Q63" s="38">
        <f t="shared" si="13"/>
        <v>85.026737967914428</v>
      </c>
      <c r="R63" s="38">
        <f t="shared" si="14"/>
        <v>80.710659898477147</v>
      </c>
      <c r="S63" s="39">
        <f t="shared" si="15"/>
        <v>-6.737397866391575</v>
      </c>
      <c r="T63" s="39">
        <f t="shared" si="16"/>
        <v>-6.737397866391575</v>
      </c>
      <c r="U63" t="s">
        <v>142</v>
      </c>
      <c r="V63" t="s">
        <v>91</v>
      </c>
      <c r="W63" t="s">
        <v>72</v>
      </c>
      <c r="X63" s="48" t="s">
        <v>447</v>
      </c>
      <c r="Y63" s="41"/>
    </row>
    <row r="64" spans="1:25" ht="15" x14ac:dyDescent="0.25">
      <c r="A64">
        <v>1.86</v>
      </c>
      <c r="B64">
        <v>1.98</v>
      </c>
      <c r="C64" s="29">
        <f t="shared" si="0"/>
        <v>4.2684913652655698E-2</v>
      </c>
      <c r="D64" s="30">
        <f>IF(OR($A64="",$B64=""),"",A64*'MPTO_working_2-way'!$G63)</f>
        <v>1.9393939393939397</v>
      </c>
      <c r="E64" s="32">
        <f>IF(OR($A64="",$B64=""),"",B64*'MPTO_working_2-way'!$G63)</f>
        <v>2.0645161290322585</v>
      </c>
      <c r="F64" s="30">
        <f>IF(OR($A64="",$B64=""),"",'MPTO_working_2-way'!D63)</f>
        <v>1.9368886083938153</v>
      </c>
      <c r="G64" s="32">
        <f>IF(OR($A64="",$B64=""),"",'MPTO_working_2-way'!E63)</f>
        <v>2.0673627484001349</v>
      </c>
      <c r="H64" s="30">
        <f>IF(OR($A64="",$B64=""),"",'OddsRatio_working_2-way'!M63)</f>
        <v>1.9367769320431434</v>
      </c>
      <c r="I64" s="30">
        <f>IF(OR($A64="",$B64=""),"",'OddsRatio_working_2-way'!N63)</f>
        <v>2.0674899923282331</v>
      </c>
      <c r="J64" s="30">
        <f>IF('Log_working_2-way'!$D63="","",A64^('Log_working_2-way'!$D63))</f>
        <v>1.9356295260604794</v>
      </c>
      <c r="K64" s="32">
        <f>IF('Log_working_2-way'!$D63="","",B64^('Log_working_2-way'!$D63))</f>
        <v>2.0687991049302137</v>
      </c>
      <c r="L64" s="37">
        <f t="shared" si="9"/>
        <v>0.51562499999999989</v>
      </c>
      <c r="M64" s="37">
        <f t="shared" si="10"/>
        <v>0.48437499999999989</v>
      </c>
      <c r="N64" s="38">
        <v>160</v>
      </c>
      <c r="O64" s="38">
        <f t="shared" si="11"/>
        <v>73.978494623655919</v>
      </c>
      <c r="P64" s="38">
        <f t="shared" si="12"/>
        <v>79.191919191919197</v>
      </c>
      <c r="Q64" s="38">
        <f t="shared" si="13"/>
        <v>80.808080808080817</v>
      </c>
      <c r="R64" s="38">
        <f t="shared" si="14"/>
        <v>86.021505376344081</v>
      </c>
      <c r="S64" s="39">
        <f t="shared" si="15"/>
        <v>-6.8295861844248975</v>
      </c>
      <c r="T64" s="39">
        <f t="shared" si="16"/>
        <v>-6.8295861844248833</v>
      </c>
      <c r="U64" t="s">
        <v>90</v>
      </c>
      <c r="V64" t="s">
        <v>140</v>
      </c>
      <c r="W64" t="s">
        <v>72</v>
      </c>
      <c r="X64" s="48" t="s">
        <v>447</v>
      </c>
      <c r="Y64" s="41"/>
    </row>
    <row r="65" spans="1:25" ht="15" x14ac:dyDescent="0.25">
      <c r="A65">
        <v>2.4900000000000002</v>
      </c>
      <c r="B65">
        <v>1.55</v>
      </c>
      <c r="C65" s="29">
        <f t="shared" si="0"/>
        <v>4.676771602539187E-2</v>
      </c>
      <c r="D65" s="30">
        <f>IF(OR($A65="",$B65=""),"",A65*'MPTO_working_2-way'!$G64)</f>
        <v>2.6064516129032258</v>
      </c>
      <c r="E65" s="32">
        <f>IF(OR($A65="",$B65=""),"",B65*'MPTO_working_2-way'!$G64)</f>
        <v>1.6224899598393574</v>
      </c>
      <c r="F65" s="30">
        <f>IF(OR($A65="",$B65=""),"",'MPTO_working_2-way'!D64)</f>
        <v>2.643945881144032</v>
      </c>
      <c r="G65" s="32">
        <f>IF(OR($A65="",$B65=""),"",'MPTO_working_2-way'!E64)</f>
        <v>1.6082925304719242</v>
      </c>
      <c r="H65" s="30">
        <f>IF(OR($A65="",$B65=""),"",'OddsRatio_working_2-way'!M64)</f>
        <v>2.6459316234555161</v>
      </c>
      <c r="I65" s="30">
        <f>IF(OR($A65="",$B65=""),"",'OddsRatio_working_2-way'!N64)</f>
        <v>1.6075586529533781</v>
      </c>
      <c r="J65" s="30">
        <f>IF('Log_working_2-way'!$D64="","",A65^('Log_working_2-way'!$D64))</f>
        <v>2.6637555888675637</v>
      </c>
      <c r="K65" s="32">
        <f>IF('Log_working_2-way'!$D64="","",B65^('Log_working_2-way'!$D64))</f>
        <v>1.601049821674345</v>
      </c>
      <c r="L65" s="37">
        <f t="shared" si="9"/>
        <v>0.38366336633663367</v>
      </c>
      <c r="M65" s="37">
        <f t="shared" si="10"/>
        <v>0.61633663366336633</v>
      </c>
      <c r="N65" s="38">
        <v>161</v>
      </c>
      <c r="O65" s="38">
        <f t="shared" si="11"/>
        <v>96.341365461847388</v>
      </c>
      <c r="P65" s="38">
        <f t="shared" si="12"/>
        <v>57.12903225806452</v>
      </c>
      <c r="Q65" s="38">
        <f t="shared" si="13"/>
        <v>103.87096774193549</v>
      </c>
      <c r="R65" s="38">
        <f t="shared" si="14"/>
        <v>64.658634538152597</v>
      </c>
      <c r="S65" s="39">
        <f t="shared" si="15"/>
        <v>-7.5296022800880991</v>
      </c>
      <c r="T65" s="39">
        <f t="shared" si="16"/>
        <v>-7.5296022800880777</v>
      </c>
      <c r="U65" t="s">
        <v>145</v>
      </c>
      <c r="V65" t="s">
        <v>70</v>
      </c>
      <c r="W65" t="s">
        <v>72</v>
      </c>
      <c r="X65" s="48" t="s">
        <v>447</v>
      </c>
      <c r="Y65" s="41"/>
    </row>
    <row r="66" spans="1:25" ht="15" x14ac:dyDescent="0.25">
      <c r="A66">
        <v>1.75</v>
      </c>
      <c r="B66">
        <v>2.06</v>
      </c>
      <c r="C66" s="29">
        <f t="shared" si="0"/>
        <v>5.6865464632454898E-2</v>
      </c>
      <c r="D66" s="30">
        <f>IF(OR($A66="",$B66=""),"",A66*'MPTO_working_2-way'!$G65)</f>
        <v>1.849514563106796</v>
      </c>
      <c r="E66" s="32">
        <f>IF(OR($A66="",$B66=""),"",B66*'MPTO_working_2-way'!$G65)</f>
        <v>2.177142857142857</v>
      </c>
      <c r="F66" s="30">
        <f>IF(OR($A66="",$B66=""),"",'MPTO_working_2-way'!D65)</f>
        <v>1.8416347381864622</v>
      </c>
      <c r="G66" s="32">
        <f>IF(OR($A66="",$B66=""),"",'MPTO_working_2-way'!E65)</f>
        <v>2.1881638846737479</v>
      </c>
      <c r="H66" s="30">
        <f>IF(OR($A66="",$B66=""),"",'OddsRatio_working_2-way'!M65)</f>
        <v>1.8411582311380661</v>
      </c>
      <c r="I66" s="30">
        <f>IF(OR($A66="",$B66=""),"",'OddsRatio_working_2-way'!N65)</f>
        <v>2.1888369666751335</v>
      </c>
      <c r="J66" s="30">
        <f>IF('Log_working_2-way'!$D65="","",A66^('Log_working_2-way'!$D65))</f>
        <v>1.8375183228246377</v>
      </c>
      <c r="K66" s="32">
        <f>IF('Log_working_2-way'!$D65="","",B66^('Log_working_2-way'!$D65))</f>
        <v>2.1940037283297991</v>
      </c>
      <c r="L66" s="37">
        <f t="shared" si="9"/>
        <v>0.54068241469816281</v>
      </c>
      <c r="M66" s="37">
        <f t="shared" si="10"/>
        <v>0.45931758530183731</v>
      </c>
      <c r="N66" s="38">
        <v>162</v>
      </c>
      <c r="O66" s="38">
        <f t="shared" si="11"/>
        <v>69.428571428571431</v>
      </c>
      <c r="P66" s="38">
        <f t="shared" si="12"/>
        <v>83.359223300970882</v>
      </c>
      <c r="Q66" s="38">
        <f t="shared" si="13"/>
        <v>78.640776699029132</v>
      </c>
      <c r="R66" s="38">
        <f t="shared" si="14"/>
        <v>92.571428571428569</v>
      </c>
      <c r="S66" s="39">
        <f t="shared" si="15"/>
        <v>-9.2122052704577015</v>
      </c>
      <c r="T66" s="39">
        <f t="shared" si="16"/>
        <v>-9.2122052704576873</v>
      </c>
      <c r="U66" t="s">
        <v>115</v>
      </c>
      <c r="V66" t="s">
        <v>167</v>
      </c>
      <c r="W66" t="s">
        <v>73</v>
      </c>
      <c r="X66" s="48" t="s">
        <v>447</v>
      </c>
      <c r="Y66" s="41"/>
    </row>
    <row r="67" spans="1:25" ht="15" x14ac:dyDescent="0.25">
      <c r="A67">
        <v>1.71</v>
      </c>
      <c r="B67">
        <v>2.12</v>
      </c>
      <c r="C67" s="29">
        <f t="shared" ref="C67:C130" si="17">IF(OR($A67="",$B67=""),"",(1/A67)+(1/B67)-1)</f>
        <v>5.6493434844973933E-2</v>
      </c>
      <c r="D67" s="30">
        <f>IF(OR($A67="",$B67=""),"",A67*'MPTO_working_2-way'!$G66)</f>
        <v>1.8066037735849054</v>
      </c>
      <c r="E67" s="32">
        <f>IF(OR($A67="",$B67=""),"",B67*'MPTO_working_2-way'!$G66)</f>
        <v>2.2397660818713447</v>
      </c>
      <c r="F67" s="30">
        <f>IF(OR($A67="",$B67=""),"",'MPTO_working_2-way'!D66)</f>
        <v>1.7967882632831085</v>
      </c>
      <c r="G67" s="32">
        <f>IF(OR($A67="",$B67=""),"",'MPTO_working_2-way'!E66)</f>
        <v>2.2550385668076633</v>
      </c>
      <c r="H67" s="30">
        <f>IF(OR($A67="",$B67=""),"",'OddsRatio_working_2-way'!M66)</f>
        <v>1.7961963146288551</v>
      </c>
      <c r="I67" s="30">
        <f>IF(OR($A67="",$B67=""),"",'OddsRatio_working_2-way'!N66)</f>
        <v>2.2559716512455181</v>
      </c>
      <c r="J67" s="30">
        <f>IF('Log_working_2-way'!$D66="","",A67^('Log_working_2-way'!$D66))</f>
        <v>1.7916684647077736</v>
      </c>
      <c r="K67" s="32">
        <f>IF('Log_working_2-way'!$D66="","",B67^('Log_working_2-way'!$D66))</f>
        <v>2.2631550258429947</v>
      </c>
      <c r="L67" s="37">
        <f t="shared" si="9"/>
        <v>0.55352480417754579</v>
      </c>
      <c r="M67" s="37">
        <f t="shared" si="10"/>
        <v>0.44647519582245437</v>
      </c>
      <c r="N67" s="38">
        <v>163</v>
      </c>
      <c r="O67" s="38">
        <f t="shared" si="11"/>
        <v>67.67836257309942</v>
      </c>
      <c r="P67" s="38">
        <f t="shared" si="12"/>
        <v>86.113207547169807</v>
      </c>
      <c r="Q67" s="38">
        <f t="shared" si="13"/>
        <v>76.886792452830178</v>
      </c>
      <c r="R67" s="38">
        <f t="shared" si="14"/>
        <v>95.32163742690058</v>
      </c>
      <c r="S67" s="39">
        <f t="shared" si="15"/>
        <v>-9.2084298797307582</v>
      </c>
      <c r="T67" s="39">
        <f t="shared" si="16"/>
        <v>-9.2084298797307724</v>
      </c>
      <c r="U67" t="s">
        <v>233</v>
      </c>
      <c r="V67" t="s">
        <v>234</v>
      </c>
      <c r="W67" t="s">
        <v>73</v>
      </c>
      <c r="X67" s="48" t="s">
        <v>447</v>
      </c>
      <c r="Y67" s="41"/>
    </row>
    <row r="68" spans="1:25" ht="15" x14ac:dyDescent="0.25">
      <c r="A68">
        <v>2.0299999999999998</v>
      </c>
      <c r="B68">
        <v>1.77</v>
      </c>
      <c r="C68" s="29">
        <f t="shared" si="17"/>
        <v>5.7582588850852989E-2</v>
      </c>
      <c r="D68" s="30">
        <f>IF(OR($A68="",$B68=""),"",A68*'MPTO_working_2-way'!$G67)</f>
        <v>2.1468926553672314</v>
      </c>
      <c r="E68" s="32">
        <f>IF(OR($A68="",$B68=""),"",B68*'MPTO_working_2-way'!$G67)</f>
        <v>1.8719211822660098</v>
      </c>
      <c r="F68" s="30">
        <f>IF(OR($A68="",$B68=""),"",'MPTO_working_2-way'!D67)</f>
        <v>2.1560109207644533</v>
      </c>
      <c r="G68" s="32">
        <f>IF(OR($A68="",$B68=""),"",'MPTO_working_2-way'!E67)</f>
        <v>1.8650437310217747</v>
      </c>
      <c r="H68" s="30">
        <f>IF(OR($A68="",$B68=""),"",'OddsRatio_working_2-way'!M67)</f>
        <v>2.1565735331842664</v>
      </c>
      <c r="I68" s="30">
        <f>IF(OR($A68="",$B68=""),"",'OddsRatio_working_2-way'!N67)</f>
        <v>1.8646229325746457</v>
      </c>
      <c r="J68" s="30">
        <f>IF('Log_working_2-way'!$D67="","",A68^('Log_working_2-way'!$D67))</f>
        <v>2.1608440721892874</v>
      </c>
      <c r="K68" s="32">
        <f>IF('Log_working_2-way'!$D67="","",B68^('Log_working_2-way'!$D67))</f>
        <v>1.8614421384872226</v>
      </c>
      <c r="L68" s="37">
        <f t="shared" si="9"/>
        <v>0.46578947368421059</v>
      </c>
      <c r="M68" s="37">
        <f t="shared" si="10"/>
        <v>0.53421052631578947</v>
      </c>
      <c r="N68" s="38">
        <v>164</v>
      </c>
      <c r="O68" s="38">
        <f t="shared" si="11"/>
        <v>83.21182266009852</v>
      </c>
      <c r="P68" s="38">
        <f t="shared" si="12"/>
        <v>71.344632768361606</v>
      </c>
      <c r="Q68" s="38">
        <f t="shared" si="13"/>
        <v>92.655367231638422</v>
      </c>
      <c r="R68" s="38">
        <f t="shared" si="14"/>
        <v>80.788177339901495</v>
      </c>
      <c r="S68" s="39">
        <f t="shared" si="15"/>
        <v>-9.4435445715399027</v>
      </c>
      <c r="T68" s="39">
        <f t="shared" si="16"/>
        <v>-9.4435445715398885</v>
      </c>
      <c r="U68" t="s">
        <v>235</v>
      </c>
      <c r="V68" t="s">
        <v>92</v>
      </c>
      <c r="W68" t="s">
        <v>73</v>
      </c>
      <c r="X68" s="48" t="s">
        <v>447</v>
      </c>
      <c r="Y68" s="41"/>
    </row>
    <row r="69" spans="1:25" ht="15" x14ac:dyDescent="0.25">
      <c r="A69">
        <v>1.88</v>
      </c>
      <c r="B69">
        <v>1.92</v>
      </c>
      <c r="C69" s="29">
        <f t="shared" si="17"/>
        <v>5.2748226950354749E-2</v>
      </c>
      <c r="D69" s="30">
        <f>IF(OR($A69="",$B69=""),"",A69*'MPTO_working_2-way'!$G68)</f>
        <v>1.9791666666666667</v>
      </c>
      <c r="E69" s="32">
        <f>IF(OR($A69="",$B69=""),"",B69*'MPTO_working_2-way'!$G68)</f>
        <v>2.021276595744681</v>
      </c>
      <c r="F69" s="30">
        <f>IF(OR($A69="",$B69=""),"",'MPTO_working_2-way'!D68)</f>
        <v>1.9780797895659799</v>
      </c>
      <c r="G69" s="32">
        <f>IF(OR($A69="",$B69=""),"",'MPTO_working_2-way'!E68)</f>
        <v>2.0224114746750339</v>
      </c>
      <c r="H69" s="30">
        <f>IF(OR($A69="",$B69=""),"",'OddsRatio_working_2-way'!M68)</f>
        <v>1.9780192938436518</v>
      </c>
      <c r="I69" s="30">
        <f>IF(OR($A69="",$B69=""),"",'OddsRatio_working_2-way'!N68)</f>
        <v>2.0224747162910903</v>
      </c>
      <c r="J69" s="30">
        <f>IF('Log_working_2-way'!$D68="","",A69^('Log_working_2-way'!$D68))</f>
        <v>1.9775166437629874</v>
      </c>
      <c r="K69" s="32">
        <f>IF('Log_working_2-way'!$D68="","",B69^('Log_working_2-way'!$D68))</f>
        <v>2.0230004843181359</v>
      </c>
      <c r="L69" s="37">
        <f t="shared" ref="L69:L132" si="18">(1/D69)</f>
        <v>0.50526315789473686</v>
      </c>
      <c r="M69" s="37">
        <f t="shared" ref="M69:M132" si="19">(1/E69)</f>
        <v>0.49473684210526314</v>
      </c>
      <c r="N69" s="38">
        <v>165</v>
      </c>
      <c r="O69" s="38">
        <f t="shared" ref="O69:O132" si="20">(1/A69)*((N69*A69)-N69)</f>
        <v>77.234042553191486</v>
      </c>
      <c r="P69" s="38">
        <f t="shared" ref="P69:P132" si="21">(1/B69)*((N69*B69)-N69)</f>
        <v>79.062500000000014</v>
      </c>
      <c r="Q69" s="38">
        <f t="shared" ref="Q69:Q132" si="22">(1/B69)*N69</f>
        <v>85.9375</v>
      </c>
      <c r="R69" s="38">
        <f t="shared" ref="R69:R132" si="23">(1/A69)*N69</f>
        <v>87.765957446808514</v>
      </c>
      <c r="S69" s="39">
        <f t="shared" ref="S69:S132" si="24">O69-Q69</f>
        <v>-8.703457446808514</v>
      </c>
      <c r="T69" s="39">
        <f t="shared" ref="T69:T132" si="25">P69-R69</f>
        <v>-8.7034574468084998</v>
      </c>
      <c r="U69" t="s">
        <v>148</v>
      </c>
      <c r="V69" t="s">
        <v>236</v>
      </c>
      <c r="W69" t="s">
        <v>73</v>
      </c>
      <c r="X69" s="48" t="s">
        <v>447</v>
      </c>
      <c r="Y69" s="41"/>
    </row>
    <row r="70" spans="1:25" ht="15" x14ac:dyDescent="0.25">
      <c r="A70">
        <v>1.74</v>
      </c>
      <c r="B70">
        <v>2.08</v>
      </c>
      <c r="C70" s="29">
        <f t="shared" si="17"/>
        <v>5.5481874447391721E-2</v>
      </c>
      <c r="D70" s="30">
        <f>IF(OR($A70="",$B70=""),"",A70*'MPTO_working_2-way'!$G69)</f>
        <v>1.8365384615384617</v>
      </c>
      <c r="E70" s="32">
        <f>IF(OR($A70="",$B70=""),"",B70*'MPTO_working_2-way'!$G69)</f>
        <v>2.195402298850575</v>
      </c>
      <c r="F70" s="30">
        <f>IF(OR($A70="",$B70=""),"",'MPTO_working_2-way'!D69)</f>
        <v>1.8282481309355427</v>
      </c>
      <c r="G70" s="32">
        <f>IF(OR($A70="",$B70=""),"",'MPTO_working_2-way'!E69)</f>
        <v>2.2073676506464994</v>
      </c>
      <c r="H70" s="30">
        <f>IF(OR($A70="",$B70=""),"",'OddsRatio_working_2-way'!M69)</f>
        <v>1.8277591347639637</v>
      </c>
      <c r="I70" s="30">
        <f>IF(OR($A70="",$B70=""),"",'OddsRatio_working_2-way'!N69)</f>
        <v>2.2080808993852443</v>
      </c>
      <c r="J70" s="30">
        <f>IF('Log_working_2-way'!$D69="","",A70^('Log_working_2-way'!$D69))</f>
        <v>1.823934898859128</v>
      </c>
      <c r="K70" s="32">
        <f>IF('Log_working_2-way'!$D69="","",B70^('Log_working_2-way'!$D69))</f>
        <v>2.2136881219405091</v>
      </c>
      <c r="L70" s="37">
        <f t="shared" si="18"/>
        <v>0.54450261780104703</v>
      </c>
      <c r="M70" s="37">
        <f t="shared" si="19"/>
        <v>0.4554973821989528</v>
      </c>
      <c r="N70" s="38">
        <v>166</v>
      </c>
      <c r="O70" s="38">
        <f t="shared" si="20"/>
        <v>70.597701149425262</v>
      </c>
      <c r="P70" s="38">
        <f t="shared" si="21"/>
        <v>86.192307692307693</v>
      </c>
      <c r="Q70" s="38">
        <f t="shared" si="22"/>
        <v>79.807692307692307</v>
      </c>
      <c r="R70" s="38">
        <f t="shared" si="23"/>
        <v>95.402298850574709</v>
      </c>
      <c r="S70" s="39">
        <f t="shared" si="24"/>
        <v>-9.2099911582670444</v>
      </c>
      <c r="T70" s="39">
        <f t="shared" si="25"/>
        <v>-9.209991158267016</v>
      </c>
      <c r="U70" t="s">
        <v>147</v>
      </c>
      <c r="V70" t="s">
        <v>237</v>
      </c>
      <c r="W70" t="s">
        <v>73</v>
      </c>
      <c r="X70" s="48" t="s">
        <v>447</v>
      </c>
      <c r="Y70" s="41"/>
    </row>
    <row r="71" spans="1:25" ht="15" x14ac:dyDescent="0.25">
      <c r="A71">
        <v>1.78</v>
      </c>
      <c r="B71">
        <v>2.02</v>
      </c>
      <c r="C71" s="29">
        <f t="shared" si="17"/>
        <v>5.6847257759483849E-2</v>
      </c>
      <c r="D71" s="30">
        <f>IF(OR($A71="",$B71=""),"",A71*'MPTO_working_2-way'!$G70)</f>
        <v>1.8811881188118813</v>
      </c>
      <c r="E71" s="32">
        <f>IF(OR($A71="",$B71=""),"",B71*'MPTO_working_2-way'!$G70)</f>
        <v>2.1348314606741572</v>
      </c>
      <c r="F71" s="30">
        <f>IF(OR($A71="",$B71=""),"",'MPTO_working_2-way'!D70)</f>
        <v>1.8748566065283139</v>
      </c>
      <c r="G71" s="32">
        <f>IF(OR($A71="",$B71=""),"",'MPTO_working_2-way'!E70)</f>
        <v>2.1430444629872452</v>
      </c>
      <c r="H71" s="30">
        <f>IF(OR($A71="",$B71=""),"",'OddsRatio_working_2-way'!M70)</f>
        <v>1.8744746321952062</v>
      </c>
      <c r="I71" s="30">
        <f>IF(OR($A71="",$B71=""),"",'OddsRatio_working_2-way'!N70)</f>
        <v>2.1435437497937313</v>
      </c>
      <c r="J71" s="30">
        <f>IF('Log_working_2-way'!$D70="","",A71^('Log_working_2-way'!$D70))</f>
        <v>1.8715471181062422</v>
      </c>
      <c r="K71" s="32">
        <f>IF('Log_working_2-way'!$D70="","",B71^('Log_working_2-way'!$D70))</f>
        <v>2.1473848966079383</v>
      </c>
      <c r="L71" s="37">
        <f t="shared" si="18"/>
        <v>0.53157894736842104</v>
      </c>
      <c r="M71" s="37">
        <f t="shared" si="19"/>
        <v>0.46842105263157896</v>
      </c>
      <c r="N71" s="38">
        <v>167</v>
      </c>
      <c r="O71" s="38">
        <f t="shared" si="20"/>
        <v>73.17977528089888</v>
      </c>
      <c r="P71" s="38">
        <f t="shared" si="21"/>
        <v>84.326732673267315</v>
      </c>
      <c r="Q71" s="38">
        <f t="shared" si="22"/>
        <v>82.67326732673267</v>
      </c>
      <c r="R71" s="38">
        <f t="shared" si="23"/>
        <v>93.820224719101134</v>
      </c>
      <c r="S71" s="39">
        <f t="shared" si="24"/>
        <v>-9.4934920458337899</v>
      </c>
      <c r="T71" s="39">
        <f t="shared" si="25"/>
        <v>-9.4934920458338183</v>
      </c>
      <c r="U71" t="s">
        <v>238</v>
      </c>
      <c r="V71" t="s">
        <v>146</v>
      </c>
      <c r="W71" t="s">
        <v>73</v>
      </c>
      <c r="X71" s="48" t="s">
        <v>447</v>
      </c>
      <c r="Y71" s="41"/>
    </row>
    <row r="72" spans="1:25" ht="15" x14ac:dyDescent="0.25">
      <c r="A72">
        <v>1.97</v>
      </c>
      <c r="B72">
        <v>1.83</v>
      </c>
      <c r="C72" s="29">
        <f t="shared" si="17"/>
        <v>5.406230062966344E-2</v>
      </c>
      <c r="D72" s="30">
        <f>IF(OR($A72="",$B72=""),"",A72*'MPTO_working_2-way'!$G71)</f>
        <v>2.0765027322404368</v>
      </c>
      <c r="E72" s="32">
        <f>IF(OR($A72="",$B72=""),"",B72*'MPTO_working_2-way'!$G71)</f>
        <v>1.9289340101522843</v>
      </c>
      <c r="F72" s="30">
        <f>IF(OR($A72="",$B72=""),"",'MPTO_working_2-way'!D71)</f>
        <v>2.0808057487518394</v>
      </c>
      <c r="G72" s="32">
        <f>IF(OR($A72="",$B72=""),"",'MPTO_working_2-way'!E71)</f>
        <v>1.9252356412378842</v>
      </c>
      <c r="H72" s="30">
        <f>IF(OR($A72="",$B72=""),"",'OddsRatio_working_2-way'!M71)</f>
        <v>2.0810525883578377</v>
      </c>
      <c r="I72" s="30">
        <f>IF(OR($A72="",$B72=""),"",'OddsRatio_working_2-way'!N71)</f>
        <v>1.9250243797288713</v>
      </c>
      <c r="J72" s="30">
        <f>IF('Log_working_2-way'!$D71="","",A72^('Log_working_2-way'!$D71))</f>
        <v>2.0830535833115009</v>
      </c>
      <c r="K72" s="32">
        <f>IF('Log_working_2-way'!$D71="","",B72^('Log_working_2-way'!$D71))</f>
        <v>1.923315351527372</v>
      </c>
      <c r="L72" s="37">
        <f t="shared" si="18"/>
        <v>0.48157894736842116</v>
      </c>
      <c r="M72" s="37">
        <f t="shared" si="19"/>
        <v>0.51842105263157889</v>
      </c>
      <c r="N72" s="38">
        <v>168</v>
      </c>
      <c r="O72" s="38">
        <f t="shared" si="20"/>
        <v>82.720812182741099</v>
      </c>
      <c r="P72" s="38">
        <f t="shared" si="21"/>
        <v>76.1967213114754</v>
      </c>
      <c r="Q72" s="38">
        <f t="shared" si="22"/>
        <v>91.803278688524586</v>
      </c>
      <c r="R72" s="38">
        <f t="shared" si="23"/>
        <v>85.279187817258872</v>
      </c>
      <c r="S72" s="39">
        <f t="shared" si="24"/>
        <v>-9.0824665057834864</v>
      </c>
      <c r="T72" s="39">
        <f t="shared" si="25"/>
        <v>-9.0824665057834721</v>
      </c>
      <c r="U72" t="s">
        <v>239</v>
      </c>
      <c r="V72" t="s">
        <v>84</v>
      </c>
      <c r="W72" t="s">
        <v>73</v>
      </c>
      <c r="X72" s="48" t="s">
        <v>447</v>
      </c>
      <c r="Y72" s="41"/>
    </row>
    <row r="73" spans="1:25" ht="15" x14ac:dyDescent="0.25">
      <c r="A73">
        <v>1.93</v>
      </c>
      <c r="B73">
        <v>1.97</v>
      </c>
      <c r="C73" s="29">
        <f t="shared" si="17"/>
        <v>2.5748928223876311E-2</v>
      </c>
      <c r="D73" s="30">
        <f>IF(OR($A73="",$B73=""),"",A73*'MPTO_working_2-way'!$G72)</f>
        <v>1.9796954314720812</v>
      </c>
      <c r="E73" s="32">
        <f>IF(OR($A73="",$B73=""),"",B73*'MPTO_working_2-way'!$G72)</f>
        <v>2.0207253886010363</v>
      </c>
      <c r="F73" s="30">
        <f>IF(OR($A73="",$B73=""),"",'MPTO_working_2-way'!D72)</f>
        <v>1.9791780536685666</v>
      </c>
      <c r="G73" s="32">
        <f>IF(OR($A73="",$B73=""),"",'MPTO_working_2-way'!E72)</f>
        <v>2.0212647191728026</v>
      </c>
      <c r="H73" s="30">
        <f>IF(OR($A73="",$B73=""),"",'OddsRatio_working_2-way'!M72)</f>
        <v>1.9791643818062103</v>
      </c>
      <c r="I73" s="30">
        <f>IF(OR($A73="",$B73=""),"",'OddsRatio_working_2-way'!N72)</f>
        <v>2.021278978873144</v>
      </c>
      <c r="J73" s="30">
        <f>IF('Log_working_2-way'!$D72="","",A73^('Log_working_2-way'!$D72))</f>
        <v>1.9789304913693861</v>
      </c>
      <c r="K73" s="32">
        <f>IF('Log_working_2-way'!$D72="","",B73^('Log_working_2-way'!$D72))</f>
        <v>2.0215229873993761</v>
      </c>
      <c r="L73" s="37">
        <f t="shared" si="18"/>
        <v>0.50512820512820511</v>
      </c>
      <c r="M73" s="37">
        <f t="shared" si="19"/>
        <v>0.49487179487179483</v>
      </c>
      <c r="N73" s="38">
        <v>169</v>
      </c>
      <c r="O73" s="38">
        <f t="shared" si="20"/>
        <v>81.435233160621777</v>
      </c>
      <c r="P73" s="38">
        <f t="shared" si="21"/>
        <v>83.213197969543145</v>
      </c>
      <c r="Q73" s="38">
        <f t="shared" si="22"/>
        <v>85.78680203045684</v>
      </c>
      <c r="R73" s="38">
        <f t="shared" si="23"/>
        <v>87.564766839378251</v>
      </c>
      <c r="S73" s="39">
        <f t="shared" si="24"/>
        <v>-4.351568869835063</v>
      </c>
      <c r="T73" s="39">
        <f t="shared" si="25"/>
        <v>-4.3515688698351056</v>
      </c>
      <c r="U73" t="s">
        <v>240</v>
      </c>
      <c r="V73" t="s">
        <v>241</v>
      </c>
      <c r="W73" t="s">
        <v>451</v>
      </c>
      <c r="X73" s="48" t="s">
        <v>447</v>
      </c>
      <c r="Y73" s="41"/>
    </row>
    <row r="74" spans="1:25" ht="15" x14ac:dyDescent="0.25">
      <c r="A74">
        <v>1.77</v>
      </c>
      <c r="B74">
        <v>2.15</v>
      </c>
      <c r="C74" s="29">
        <f t="shared" si="17"/>
        <v>3.0088030482196881E-2</v>
      </c>
      <c r="D74" s="30">
        <f>IF(OR($A74="",$B74=""),"",A74*'MPTO_working_2-way'!$G73)</f>
        <v>1.8232558139534885</v>
      </c>
      <c r="E74" s="32">
        <f>IF(OR($A74="",$B74=""),"",B74*'MPTO_working_2-way'!$G73)</f>
        <v>2.2146892655367232</v>
      </c>
      <c r="F74" s="30">
        <f>IF(OR($A74="",$B74=""),"",'MPTO_working_2-way'!D73)</f>
        <v>1.8184207382630511</v>
      </c>
      <c r="G74" s="32">
        <f>IF(OR($A74="",$B74=""),"",'MPTO_working_2-way'!E73)</f>
        <v>2.2218654211064077</v>
      </c>
      <c r="H74" s="30">
        <f>IF(OR($A74="",$B74=""),"",'OddsRatio_working_2-way'!M73)</f>
        <v>1.8182696483380676</v>
      </c>
      <c r="I74" s="30">
        <f>IF(OR($A74="",$B74=""),"",'OddsRatio_working_2-way'!N73)</f>
        <v>2.2220910332321786</v>
      </c>
      <c r="J74" s="30">
        <f>IF('Log_working_2-way'!$D73="","",A74^('Log_working_2-way'!$D73))</f>
        <v>1.8160802382138392</v>
      </c>
      <c r="K74" s="32">
        <f>IF('Log_working_2-way'!$D73="","",B74^('Log_working_2-way'!$D73))</f>
        <v>2.2253697040730782</v>
      </c>
      <c r="L74" s="37">
        <f t="shared" si="18"/>
        <v>0.54846938775510201</v>
      </c>
      <c r="M74" s="37">
        <f t="shared" si="19"/>
        <v>0.45153061224489793</v>
      </c>
      <c r="N74" s="38">
        <v>170</v>
      </c>
      <c r="O74" s="38">
        <f t="shared" si="20"/>
        <v>73.954802259886989</v>
      </c>
      <c r="P74" s="38">
        <f t="shared" si="21"/>
        <v>90.930232558139537</v>
      </c>
      <c r="Q74" s="38">
        <f t="shared" si="22"/>
        <v>79.069767441860463</v>
      </c>
      <c r="R74" s="38">
        <f t="shared" si="23"/>
        <v>96.045197740112997</v>
      </c>
      <c r="S74" s="39">
        <f t="shared" si="24"/>
        <v>-5.1149651819734743</v>
      </c>
      <c r="T74" s="39">
        <f t="shared" si="25"/>
        <v>-5.1149651819734601</v>
      </c>
      <c r="U74" t="s">
        <v>242</v>
      </c>
      <c r="V74" t="s">
        <v>243</v>
      </c>
      <c r="W74" t="s">
        <v>451</v>
      </c>
      <c r="X74" s="48" t="s">
        <v>447</v>
      </c>
      <c r="Y74" s="41"/>
    </row>
    <row r="75" spans="1:25" ht="15" x14ac:dyDescent="0.25">
      <c r="A75">
        <v>1.89</v>
      </c>
      <c r="B75">
        <v>1.94</v>
      </c>
      <c r="C75" s="29">
        <f t="shared" si="17"/>
        <v>4.4564446626302434E-2</v>
      </c>
      <c r="D75" s="30">
        <f>IF(OR($A75="",$B75=""),"",A75*'MPTO_working_2-way'!$G74)</f>
        <v>1.9742268041237114</v>
      </c>
      <c r="E75" s="32">
        <f>IF(OR($A75="",$B75=""),"",B75*'MPTO_working_2-way'!$G74)</f>
        <v>2.0264550264550265</v>
      </c>
      <c r="F75" s="30">
        <f>IF(OR($A75="",$B75=""),"",'MPTO_working_2-way'!D74)</f>
        <v>1.9730936877791532</v>
      </c>
      <c r="G75" s="32">
        <f>IF(OR($A75="",$B75=""),"",'MPTO_working_2-way'!E74)</f>
        <v>2.0276502792678208</v>
      </c>
      <c r="H75" s="30">
        <f>IF(OR($A75="",$B75=""),"",'OddsRatio_working_2-way'!M74)</f>
        <v>1.9730408576407765</v>
      </c>
      <c r="I75" s="30">
        <f>IF(OR($A75="",$B75=""),"",'OddsRatio_working_2-way'!N74)</f>
        <v>2.0277060743621682</v>
      </c>
      <c r="J75" s="30">
        <f>IF('Log_working_2-way'!$D74="","",A75^('Log_working_2-way'!$D74))</f>
        <v>1.9725205567658568</v>
      </c>
      <c r="K75" s="32">
        <f>IF('Log_working_2-way'!$D74="","",B75^('Log_working_2-way'!$D74))</f>
        <v>2.0282558996234914</v>
      </c>
      <c r="L75" s="37">
        <f t="shared" si="18"/>
        <v>0.50652741514360311</v>
      </c>
      <c r="M75" s="37">
        <f t="shared" si="19"/>
        <v>0.49347258485639683</v>
      </c>
      <c r="N75" s="38">
        <v>171</v>
      </c>
      <c r="O75" s="38">
        <f t="shared" si="20"/>
        <v>80.523809523809533</v>
      </c>
      <c r="P75" s="38">
        <f t="shared" si="21"/>
        <v>82.855670103092791</v>
      </c>
      <c r="Q75" s="38">
        <f t="shared" si="22"/>
        <v>88.144329896907223</v>
      </c>
      <c r="R75" s="38">
        <f t="shared" si="23"/>
        <v>90.476190476190496</v>
      </c>
      <c r="S75" s="39">
        <f t="shared" si="24"/>
        <v>-7.6205203730976905</v>
      </c>
      <c r="T75" s="39">
        <f t="shared" si="25"/>
        <v>-7.6205203730977047</v>
      </c>
      <c r="U75" t="s">
        <v>244</v>
      </c>
      <c r="V75" t="s">
        <v>245</v>
      </c>
      <c r="W75" t="s">
        <v>458</v>
      </c>
      <c r="X75" s="48" t="s">
        <v>447</v>
      </c>
      <c r="Y75" s="41"/>
    </row>
    <row r="76" spans="1:25" ht="15" x14ac:dyDescent="0.25">
      <c r="A76">
        <v>2.78</v>
      </c>
      <c r="B76">
        <v>1.45</v>
      </c>
      <c r="C76" s="29">
        <f t="shared" si="17"/>
        <v>4.9367402629620472E-2</v>
      </c>
      <c r="D76" s="30">
        <f>IF(OR($A76="",$B76=""),"",A76*'MPTO_working_2-way'!$G75)</f>
        <v>2.9172413793103447</v>
      </c>
      <c r="E76" s="32">
        <f>IF(OR($A76="",$B76=""),"",B76*'MPTO_working_2-way'!$G75)</f>
        <v>1.5215827338129497</v>
      </c>
      <c r="F76" s="30">
        <f>IF(OR($A76="",$B76=""),"",'MPTO_working_2-way'!D75)</f>
        <v>2.9848204368752311</v>
      </c>
      <c r="G76" s="32">
        <f>IF(OR($A76="",$B76=""),"",'MPTO_working_2-way'!E75)</f>
        <v>1.5038239134489835</v>
      </c>
      <c r="H76" s="30">
        <f>IF(OR($A76="",$B76=""),"",'OddsRatio_working_2-way'!M75)</f>
        <v>2.9888578520235058</v>
      </c>
      <c r="I76" s="30">
        <f>IF(OR($A76="",$B76=""),"",'OddsRatio_working_2-way'!N75)</f>
        <v>1.502801142365493</v>
      </c>
      <c r="J76" s="30">
        <f>IF('Log_working_2-way'!$D75="","",A76^('Log_working_2-way'!$D75))</f>
        <v>3.0217729679617604</v>
      </c>
      <c r="K76" s="32">
        <f>IF('Log_working_2-way'!$D75="","",B76^('Log_working_2-way'!$D75))</f>
        <v>1.4946153776124325</v>
      </c>
      <c r="L76" s="37">
        <f t="shared" si="18"/>
        <v>0.34278959810874704</v>
      </c>
      <c r="M76" s="37">
        <f t="shared" si="19"/>
        <v>0.6572104018912529</v>
      </c>
      <c r="N76" s="38">
        <v>172</v>
      </c>
      <c r="O76" s="38">
        <f t="shared" si="20"/>
        <v>110.12949640287769</v>
      </c>
      <c r="P76" s="38">
        <f t="shared" si="21"/>
        <v>53.379310344827594</v>
      </c>
      <c r="Q76" s="38">
        <f t="shared" si="22"/>
        <v>118.62068965517243</v>
      </c>
      <c r="R76" s="38">
        <f t="shared" si="23"/>
        <v>61.870503597122308</v>
      </c>
      <c r="S76" s="39">
        <f t="shared" si="24"/>
        <v>-8.4911932522947353</v>
      </c>
      <c r="T76" s="39">
        <f t="shared" si="25"/>
        <v>-8.491193252294714</v>
      </c>
      <c r="U76" t="s">
        <v>246</v>
      </c>
      <c r="V76" t="s">
        <v>247</v>
      </c>
      <c r="W76" t="s">
        <v>458</v>
      </c>
      <c r="X76" s="48" t="s">
        <v>447</v>
      </c>
      <c r="Y76" s="41"/>
    </row>
    <row r="77" spans="1:25" ht="15" x14ac:dyDescent="0.25">
      <c r="A77">
        <v>2.34</v>
      </c>
      <c r="B77">
        <v>1.61</v>
      </c>
      <c r="C77" s="29">
        <f t="shared" si="17"/>
        <v>4.8468439772787697E-2</v>
      </c>
      <c r="D77" s="30">
        <f>IF(OR($A77="",$B77=""),"",A77*'MPTO_working_2-way'!$G76)</f>
        <v>2.4534161490683233</v>
      </c>
      <c r="E77" s="32">
        <f>IF(OR($A77="",$B77=""),"",B77*'MPTO_working_2-way'!$G76)</f>
        <v>1.6880341880341883</v>
      </c>
      <c r="F77" s="30">
        <f>IF(OR($A77="",$B77=""),"",'MPTO_working_2-way'!D76)</f>
        <v>2.4806742608810168</v>
      </c>
      <c r="G77" s="32">
        <f>IF(OR($A77="",$B77=""),"",'MPTO_working_2-way'!E76)</f>
        <v>1.6753679903944503</v>
      </c>
      <c r="H77" s="30">
        <f>IF(OR($A77="",$B77=""),"",'OddsRatio_working_2-way'!M76)</f>
        <v>2.4821340396453389</v>
      </c>
      <c r="I77" s="30">
        <f>IF(OR($A77="",$B77=""),"",'OddsRatio_working_2-way'!N76)</f>
        <v>1.6747028090922811</v>
      </c>
      <c r="J77" s="30">
        <f>IF('Log_working_2-way'!$D76="","",A77^('Log_working_2-way'!$D76))</f>
        <v>2.4949997661274943</v>
      </c>
      <c r="K77" s="32">
        <f>IF('Log_working_2-way'!$D76="","",B77^('Log_working_2-way'!$D76))</f>
        <v>1.6688964257091188</v>
      </c>
      <c r="L77" s="37">
        <f t="shared" si="18"/>
        <v>0.40759493670886071</v>
      </c>
      <c r="M77" s="37">
        <f t="shared" si="19"/>
        <v>0.59240506329113918</v>
      </c>
      <c r="N77" s="38">
        <v>173</v>
      </c>
      <c r="O77" s="38">
        <f t="shared" si="20"/>
        <v>99.068376068376068</v>
      </c>
      <c r="P77" s="38">
        <f t="shared" si="21"/>
        <v>65.546583850931697</v>
      </c>
      <c r="Q77" s="38">
        <f t="shared" si="22"/>
        <v>107.45341614906832</v>
      </c>
      <c r="R77" s="38">
        <f t="shared" si="23"/>
        <v>73.931623931623932</v>
      </c>
      <c r="S77" s="39">
        <f t="shared" si="24"/>
        <v>-8.3850400806922494</v>
      </c>
      <c r="T77" s="39">
        <f t="shared" si="25"/>
        <v>-8.3850400806922352</v>
      </c>
      <c r="U77" t="s">
        <v>248</v>
      </c>
      <c r="V77" t="s">
        <v>249</v>
      </c>
      <c r="W77" t="s">
        <v>458</v>
      </c>
      <c r="X77" s="48" t="s">
        <v>447</v>
      </c>
      <c r="Y77" s="41"/>
    </row>
    <row r="78" spans="1:25" ht="15" x14ac:dyDescent="0.25">
      <c r="A78">
        <v>1.98</v>
      </c>
      <c r="B78">
        <v>1.85</v>
      </c>
      <c r="C78" s="29">
        <f t="shared" si="17"/>
        <v>4.5591045591045543E-2</v>
      </c>
      <c r="D78" s="30">
        <f>IF(OR($A78="",$B78=""),"",A78*'MPTO_working_2-way'!$G77)</f>
        <v>2.07027027027027</v>
      </c>
      <c r="E78" s="32">
        <f>IF(OR($A78="",$B78=""),"",B78*'MPTO_working_2-way'!$G77)</f>
        <v>1.9343434343434343</v>
      </c>
      <c r="F78" s="30">
        <f>IF(OR($A78="",$B78=""),"",'MPTO_working_2-way'!D77)</f>
        <v>2.0735918482875744</v>
      </c>
      <c r="G78" s="32">
        <f>IF(OR($A78="",$B78=""),"",'MPTO_working_2-way'!E77)</f>
        <v>1.931452675982072</v>
      </c>
      <c r="H78" s="30">
        <f>IF(OR($A78="",$B78=""),"",'OddsRatio_working_2-way'!M77)</f>
        <v>2.0737509843863182</v>
      </c>
      <c r="I78" s="30">
        <f>IF(OR($A78="",$B78=""),"",'OddsRatio_working_2-way'!N77)</f>
        <v>1.9313146293146641</v>
      </c>
      <c r="J78" s="30">
        <f>IF('Log_working_2-way'!$D77="","",A78^('Log_working_2-way'!$D77))</f>
        <v>2.0752829704469682</v>
      </c>
      <c r="K78" s="32">
        <f>IF('Log_working_2-way'!$D77="","",B78^('Log_working_2-way'!$D77))</f>
        <v>1.9299877590211039</v>
      </c>
      <c r="L78" s="37">
        <f t="shared" si="18"/>
        <v>0.48302872062663194</v>
      </c>
      <c r="M78" s="37">
        <f t="shared" si="19"/>
        <v>0.51697127937336818</v>
      </c>
      <c r="N78" s="38">
        <v>174</v>
      </c>
      <c r="O78" s="38">
        <f t="shared" si="20"/>
        <v>86.121212121212125</v>
      </c>
      <c r="P78" s="38">
        <f t="shared" si="21"/>
        <v>79.945945945945951</v>
      </c>
      <c r="Q78" s="38">
        <f t="shared" si="22"/>
        <v>94.054054054054035</v>
      </c>
      <c r="R78" s="38">
        <f t="shared" si="23"/>
        <v>87.87878787878789</v>
      </c>
      <c r="S78" s="39">
        <f t="shared" si="24"/>
        <v>-7.9328419328419102</v>
      </c>
      <c r="T78" s="39">
        <f t="shared" si="25"/>
        <v>-7.9328419328419386</v>
      </c>
      <c r="U78" t="s">
        <v>250</v>
      </c>
      <c r="V78" t="s">
        <v>251</v>
      </c>
      <c r="W78" t="s">
        <v>458</v>
      </c>
      <c r="X78" s="48" t="s">
        <v>447</v>
      </c>
      <c r="Y78" s="41"/>
    </row>
    <row r="79" spans="1:25" ht="15" x14ac:dyDescent="0.25">
      <c r="A79">
        <v>2.3199999999999998</v>
      </c>
      <c r="B79">
        <v>1.62</v>
      </c>
      <c r="C79" s="29">
        <f t="shared" si="17"/>
        <v>4.8318433375904579E-2</v>
      </c>
      <c r="D79" s="30">
        <f>IF(OR($A79="",$B79=""),"",A79*'MPTO_working_2-way'!$G78)</f>
        <v>2.4320987654320985</v>
      </c>
      <c r="E79" s="32">
        <f>IF(OR($A79="",$B79=""),"",B79*'MPTO_working_2-way'!$G78)</f>
        <v>1.6982758620689655</v>
      </c>
      <c r="F79" s="30">
        <f>IF(OR($A79="",$B79=""),"",'MPTO_working_2-way'!D78)</f>
        <v>2.4577556892492805</v>
      </c>
      <c r="G79" s="32">
        <f>IF(OR($A79="",$B79=""),"",'MPTO_working_2-way'!E78)</f>
        <v>1.6859860039476045</v>
      </c>
      <c r="H79" s="30">
        <f>IF(OR($A79="",$B79=""),"",'OddsRatio_working_2-way'!M78)</f>
        <v>2.45912037134176</v>
      </c>
      <c r="I79" s="30">
        <f>IF(OR($A79="",$B79=""),"",'OddsRatio_working_2-way'!N78)</f>
        <v>1.6853444168423422</v>
      </c>
      <c r="J79" s="30">
        <f>IF('Log_working_2-way'!$D78="","",A79^('Log_working_2-way'!$D78))</f>
        <v>2.4712125971438774</v>
      </c>
      <c r="K79" s="32">
        <f>IF('Log_working_2-way'!$D78="","",B79^('Log_working_2-way'!$D78))</f>
        <v>1.6797114176021053</v>
      </c>
      <c r="L79" s="37">
        <f t="shared" si="18"/>
        <v>0.4111675126903554</v>
      </c>
      <c r="M79" s="37">
        <f t="shared" si="19"/>
        <v>0.58883248730964466</v>
      </c>
      <c r="N79" s="38">
        <v>175</v>
      </c>
      <c r="O79" s="38">
        <f t="shared" si="20"/>
        <v>99.568965517241381</v>
      </c>
      <c r="P79" s="38">
        <f t="shared" si="21"/>
        <v>66.975308641975303</v>
      </c>
      <c r="Q79" s="38">
        <f t="shared" si="22"/>
        <v>108.02469135802468</v>
      </c>
      <c r="R79" s="38">
        <f t="shared" si="23"/>
        <v>75.431034482758619</v>
      </c>
      <c r="S79" s="39">
        <f t="shared" si="24"/>
        <v>-8.4557258407833018</v>
      </c>
      <c r="T79" s="39">
        <f t="shared" si="25"/>
        <v>-8.455725840783316</v>
      </c>
      <c r="U79" t="s">
        <v>252</v>
      </c>
      <c r="V79" t="s">
        <v>253</v>
      </c>
      <c r="W79" t="s">
        <v>458</v>
      </c>
      <c r="X79" s="48" t="s">
        <v>447</v>
      </c>
      <c r="Y79" s="41"/>
    </row>
    <row r="80" spans="1:25" ht="15" x14ac:dyDescent="0.25">
      <c r="A80">
        <v>2.15</v>
      </c>
      <c r="B80">
        <v>1.71</v>
      </c>
      <c r="C80" s="29">
        <f t="shared" si="17"/>
        <v>4.9911600707194248E-2</v>
      </c>
      <c r="D80" s="30">
        <f>IF(OR($A80="",$B80=""),"",A80*'MPTO_working_2-way'!$G79)</f>
        <v>2.2573099415204676</v>
      </c>
      <c r="E80" s="32">
        <f>IF(OR($A80="",$B80=""),"",B80*'MPTO_working_2-way'!$G79)</f>
        <v>1.7953488372093021</v>
      </c>
      <c r="F80" s="30">
        <f>IF(OR($A80="",$B80=""),"",'MPTO_working_2-way'!D79)</f>
        <v>2.2718986559555074</v>
      </c>
      <c r="G80" s="32">
        <f>IF(OR($A80="",$B80=""),"",'MPTO_working_2-way'!E79)</f>
        <v>1.7862261630025504</v>
      </c>
      <c r="H80" s="30">
        <f>IF(OR($A80="",$B80=""),"",'OddsRatio_working_2-way'!M79)</f>
        <v>2.2726815429867573</v>
      </c>
      <c r="I80" s="30">
        <f>IF(OR($A80="",$B80=""),"",'OddsRatio_working_2-way'!N79)</f>
        <v>1.7857425178439978</v>
      </c>
      <c r="J80" s="30">
        <f>IF('Log_working_2-way'!$D79="","",A80^('Log_working_2-way'!$D79))</f>
        <v>2.2795010757196681</v>
      </c>
      <c r="K80" s="32">
        <f>IF('Log_working_2-way'!$D79="","",B80^('Log_working_2-way'!$D79))</f>
        <v>1.7815546379563396</v>
      </c>
      <c r="L80" s="37">
        <f t="shared" si="18"/>
        <v>0.44300518134715028</v>
      </c>
      <c r="M80" s="37">
        <f t="shared" si="19"/>
        <v>0.55699481865284983</v>
      </c>
      <c r="N80" s="38">
        <v>176</v>
      </c>
      <c r="O80" s="38">
        <f t="shared" si="20"/>
        <v>94.139534883720913</v>
      </c>
      <c r="P80" s="38">
        <f t="shared" si="21"/>
        <v>73.076023391812853</v>
      </c>
      <c r="Q80" s="38">
        <f t="shared" si="22"/>
        <v>102.92397660818713</v>
      </c>
      <c r="R80" s="38">
        <f t="shared" si="23"/>
        <v>81.860465116279073</v>
      </c>
      <c r="S80" s="39">
        <f t="shared" si="24"/>
        <v>-8.7844417244662196</v>
      </c>
      <c r="T80" s="39">
        <f t="shared" si="25"/>
        <v>-8.7844417244662196</v>
      </c>
      <c r="U80" t="s">
        <v>254</v>
      </c>
      <c r="V80" t="s">
        <v>255</v>
      </c>
      <c r="W80" t="s">
        <v>458</v>
      </c>
      <c r="X80" s="48" t="s">
        <v>447</v>
      </c>
      <c r="Y80" s="41"/>
    </row>
    <row r="81" spans="1:25" ht="15" x14ac:dyDescent="0.25">
      <c r="A81">
        <v>2.72</v>
      </c>
      <c r="B81">
        <v>1.47</v>
      </c>
      <c r="C81" s="29">
        <f t="shared" si="17"/>
        <v>4.791916766706672E-2</v>
      </c>
      <c r="D81" s="30">
        <f>IF(OR($A81="",$B81=""),"",A81*'MPTO_working_2-way'!$G80)</f>
        <v>2.8503401360544216</v>
      </c>
      <c r="E81" s="32">
        <f>IF(OR($A81="",$B81=""),"",B81*'MPTO_working_2-way'!$G80)</f>
        <v>1.5404411764705881</v>
      </c>
      <c r="F81" s="30">
        <f>IF(OR($A81="",$B81=""),"",'MPTO_working_2-way'!D80)</f>
        <v>2.9096201426284378</v>
      </c>
      <c r="G81" s="32">
        <f>IF(OR($A81="",$B81=""),"",'MPTO_working_2-way'!E80)</f>
        <v>1.523664354851002</v>
      </c>
      <c r="H81" s="30">
        <f>IF(OR($A81="",$B81=""),"",'OddsRatio_working_2-way'!M80)</f>
        <v>2.913001429190555</v>
      </c>
      <c r="I81" s="30">
        <f>IF(OR($A81="",$B81=""),"",'OddsRatio_working_2-way'!N80)</f>
        <v>1.5227387626276516</v>
      </c>
      <c r="J81" s="30">
        <f>IF('Log_working_2-way'!$D80="","",A81^('Log_working_2-way'!$D80))</f>
        <v>2.9416767921406897</v>
      </c>
      <c r="K81" s="32">
        <f>IF('Log_working_2-way'!$D80="","",B81^('Log_working_2-way'!$D80))</f>
        <v>1.5150187734871223</v>
      </c>
      <c r="L81" s="37">
        <f t="shared" si="18"/>
        <v>0.35083532219570407</v>
      </c>
      <c r="M81" s="37">
        <f t="shared" si="19"/>
        <v>0.64916467780429599</v>
      </c>
      <c r="N81" s="38">
        <v>177</v>
      </c>
      <c r="O81" s="38">
        <f t="shared" si="20"/>
        <v>111.9264705882353</v>
      </c>
      <c r="P81" s="38">
        <f t="shared" si="21"/>
        <v>56.591836734693871</v>
      </c>
      <c r="Q81" s="38">
        <f t="shared" si="22"/>
        <v>120.40816326530611</v>
      </c>
      <c r="R81" s="38">
        <f t="shared" si="23"/>
        <v>65.073529411764696</v>
      </c>
      <c r="S81" s="39">
        <f t="shared" si="24"/>
        <v>-8.4816926770708108</v>
      </c>
      <c r="T81" s="39">
        <f t="shared" si="25"/>
        <v>-8.481692677070825</v>
      </c>
      <c r="U81" t="s">
        <v>256</v>
      </c>
      <c r="V81" t="s">
        <v>257</v>
      </c>
      <c r="W81" t="s">
        <v>458</v>
      </c>
      <c r="X81" s="48" t="s">
        <v>447</v>
      </c>
      <c r="Y81" s="41"/>
    </row>
    <row r="82" spans="1:25" ht="15" x14ac:dyDescent="0.25">
      <c r="A82">
        <v>2.61</v>
      </c>
      <c r="B82">
        <v>1.51</v>
      </c>
      <c r="C82" s="29">
        <f t="shared" si="17"/>
        <v>4.5393418081246306E-2</v>
      </c>
      <c r="D82" s="30">
        <f>IF(OR($A82="",$B82=""),"",A82*'MPTO_working_2-way'!$G81)</f>
        <v>2.7284768211920527</v>
      </c>
      <c r="E82" s="32">
        <f>IF(OR($A82="",$B82=""),"",B82*'MPTO_working_2-way'!$G81)</f>
        <v>1.578544061302682</v>
      </c>
      <c r="F82" s="30">
        <f>IF(OR($A82="",$B82=""),"",'MPTO_working_2-way'!D81)</f>
        <v>2.7743479638168314</v>
      </c>
      <c r="G82" s="32">
        <f>IF(OR($A82="",$B82=""),"",'MPTO_working_2-way'!E81)</f>
        <v>1.563587312292952</v>
      </c>
      <c r="H82" s="30">
        <f>IF(OR($A82="",$B82=""),"",'OddsRatio_working_2-way'!M81)</f>
        <v>2.7767562424536565</v>
      </c>
      <c r="I82" s="30">
        <f>IF(OR($A82="",$B82=""),"",'OddsRatio_working_2-way'!N81)</f>
        <v>1.5628234059946366</v>
      </c>
      <c r="J82" s="30">
        <f>IF('Log_working_2-way'!$D81="","",A82^('Log_working_2-way'!$D81))</f>
        <v>2.7986858790418183</v>
      </c>
      <c r="K82" s="32">
        <f>IF('Log_working_2-way'!$D81="","",B82^('Log_working_2-way'!$D81))</f>
        <v>1.5559614447694183</v>
      </c>
      <c r="L82" s="37">
        <f t="shared" si="18"/>
        <v>0.3665048543689321</v>
      </c>
      <c r="M82" s="37">
        <f t="shared" si="19"/>
        <v>0.63349514563106801</v>
      </c>
      <c r="N82" s="38">
        <v>178</v>
      </c>
      <c r="O82" s="38">
        <f t="shared" si="20"/>
        <v>109.80076628352491</v>
      </c>
      <c r="P82" s="38">
        <f t="shared" si="21"/>
        <v>60.11920529801327</v>
      </c>
      <c r="Q82" s="38">
        <f t="shared" si="22"/>
        <v>117.88079470198676</v>
      </c>
      <c r="R82" s="38">
        <f t="shared" si="23"/>
        <v>68.199233716475092</v>
      </c>
      <c r="S82" s="39">
        <f t="shared" si="24"/>
        <v>-8.0800284184618505</v>
      </c>
      <c r="T82" s="39">
        <f t="shared" si="25"/>
        <v>-8.0800284184618221</v>
      </c>
      <c r="U82" t="s">
        <v>258</v>
      </c>
      <c r="V82" t="s">
        <v>259</v>
      </c>
      <c r="W82" t="s">
        <v>458</v>
      </c>
      <c r="X82" s="48" t="s">
        <v>447</v>
      </c>
      <c r="Y82" s="41"/>
    </row>
    <row r="83" spans="1:25" ht="15" x14ac:dyDescent="0.25">
      <c r="A83">
        <v>2.0499999999999998</v>
      </c>
      <c r="B83">
        <v>1.79</v>
      </c>
      <c r="C83" s="29">
        <f t="shared" si="17"/>
        <v>4.6464095925875526E-2</v>
      </c>
      <c r="D83" s="30">
        <f>IF(OR($A83="",$B83=""),"",A83*'MPTO_working_2-way'!$G82)</f>
        <v>2.1452513966480447</v>
      </c>
      <c r="E83" s="32">
        <f>IF(OR($A83="",$B83=""),"",B83*'MPTO_working_2-way'!$G82)</f>
        <v>1.8731707317073172</v>
      </c>
      <c r="F83" s="30">
        <f>IF(OR($A83="",$B83=""),"",'MPTO_working_2-way'!D82)</f>
        <v>2.1525150315295498</v>
      </c>
      <c r="G83" s="32">
        <f>IF(OR($A83="",$B83=""),"",'MPTO_working_2-way'!E82)</f>
        <v>1.8676676421936633</v>
      </c>
      <c r="H83" s="30">
        <f>IF(OR($A83="",$B83=""),"",'OddsRatio_working_2-way'!M82)</f>
        <v>2.1528720328165796</v>
      </c>
      <c r="I83" s="30">
        <f>IF(OR($A83="",$B83=""),"",'OddsRatio_working_2-way'!N82)</f>
        <v>1.8673989580239028</v>
      </c>
      <c r="J83" s="30">
        <f>IF('Log_working_2-way'!$D82="","",A83^('Log_working_2-way'!$D82))</f>
        <v>2.1562360266982945</v>
      </c>
      <c r="K83" s="32">
        <f>IF('Log_working_2-way'!$D82="","",B83^('Log_working_2-way'!$D82))</f>
        <v>1.8648753168978718</v>
      </c>
      <c r="L83" s="37">
        <f t="shared" si="18"/>
        <v>0.46614583333333331</v>
      </c>
      <c r="M83" s="37">
        <f t="shared" si="19"/>
        <v>0.53385416666666663</v>
      </c>
      <c r="N83" s="38">
        <v>179</v>
      </c>
      <c r="O83" s="38">
        <f t="shared" si="20"/>
        <v>91.682926829268297</v>
      </c>
      <c r="P83" s="38">
        <f t="shared" si="21"/>
        <v>79.000000000000014</v>
      </c>
      <c r="Q83" s="38">
        <f t="shared" si="22"/>
        <v>100</v>
      </c>
      <c r="R83" s="38">
        <f t="shared" si="23"/>
        <v>87.317073170731717</v>
      </c>
      <c r="S83" s="39">
        <f t="shared" si="24"/>
        <v>-8.3170731707317032</v>
      </c>
      <c r="T83" s="39">
        <f t="shared" si="25"/>
        <v>-8.3170731707317032</v>
      </c>
      <c r="U83" t="s">
        <v>260</v>
      </c>
      <c r="V83" t="s">
        <v>261</v>
      </c>
      <c r="W83" t="s">
        <v>458</v>
      </c>
      <c r="X83" s="48" t="s">
        <v>447</v>
      </c>
      <c r="Y83" s="41"/>
    </row>
    <row r="84" spans="1:25" ht="15" x14ac:dyDescent="0.25">
      <c r="A84">
        <v>2.56</v>
      </c>
      <c r="B84">
        <v>1.5</v>
      </c>
      <c r="C84" s="29">
        <f t="shared" si="17"/>
        <v>5.7291666666666519E-2</v>
      </c>
      <c r="D84" s="30">
        <f>IF(OR($A84="",$B84=""),"",A84*'MPTO_working_2-way'!$G83)</f>
        <v>2.7066666666666666</v>
      </c>
      <c r="E84" s="32">
        <f>IF(OR($A84="",$B84=""),"",B84*'MPTO_working_2-way'!$G83)</f>
        <v>1.5859374999999998</v>
      </c>
      <c r="F84" s="30">
        <f>IF(OR($A84="",$B84=""),"",'MPTO_working_2-way'!D83)</f>
        <v>2.7625899280575537</v>
      </c>
      <c r="G84" s="32">
        <f>IF(OR($A84="",$B84=""),"",'MPTO_working_2-way'!E83)</f>
        <v>1.5673469387755101</v>
      </c>
      <c r="H84" s="30">
        <f>IF(OR($A84="",$B84=""),"",'OddsRatio_working_2-way'!M83)</f>
        <v>2.7663521732655689</v>
      </c>
      <c r="I84" s="30">
        <f>IF(OR($A84="",$B84=""),"",'OddsRatio_working_2-way'!N83)</f>
        <v>1.5661385170722977</v>
      </c>
      <c r="J84" s="30">
        <f>IF('Log_working_2-way'!$D83="","",A84^('Log_working_2-way'!$D83))</f>
        <v>2.7935285976337614</v>
      </c>
      <c r="K84" s="32">
        <f>IF('Log_working_2-way'!$D83="","",B84^('Log_working_2-way'!$D83))</f>
        <v>1.5575601087766524</v>
      </c>
      <c r="L84" s="37">
        <f t="shared" si="18"/>
        <v>0.36945812807881773</v>
      </c>
      <c r="M84" s="37">
        <f t="shared" si="19"/>
        <v>0.63054187192118238</v>
      </c>
      <c r="N84" s="38">
        <v>180</v>
      </c>
      <c r="O84" s="38">
        <f t="shared" si="20"/>
        <v>109.6875</v>
      </c>
      <c r="P84" s="38">
        <f t="shared" si="21"/>
        <v>60</v>
      </c>
      <c r="Q84" s="38">
        <f t="shared" si="22"/>
        <v>120</v>
      </c>
      <c r="R84" s="38">
        <f t="shared" si="23"/>
        <v>70.3125</v>
      </c>
      <c r="S84" s="39">
        <f t="shared" si="24"/>
        <v>-10.3125</v>
      </c>
      <c r="T84" s="39">
        <f t="shared" si="25"/>
        <v>-10.3125</v>
      </c>
      <c r="U84" t="s">
        <v>262</v>
      </c>
      <c r="V84" t="s">
        <v>263</v>
      </c>
      <c r="W84" t="s">
        <v>86</v>
      </c>
      <c r="X84" s="48" t="s">
        <v>447</v>
      </c>
      <c r="Y84" s="41"/>
    </row>
    <row r="85" spans="1:25" ht="15" x14ac:dyDescent="0.25">
      <c r="A85">
        <v>2.48</v>
      </c>
      <c r="B85">
        <v>1.53</v>
      </c>
      <c r="C85" s="29">
        <f t="shared" si="17"/>
        <v>5.6820577693442953E-2</v>
      </c>
      <c r="D85" s="30">
        <f>IF(OR($A85="",$B85=""),"",A85*'MPTO_working_2-way'!$G84)</f>
        <v>2.6209150326797386</v>
      </c>
      <c r="E85" s="32">
        <f>IF(OR($A85="",$B85=""),"",B85*'MPTO_working_2-way'!$G84)</f>
        <v>1.6169354838709677</v>
      </c>
      <c r="F85" s="30">
        <f>IF(OR($A85="",$B85=""),"",'MPTO_working_2-way'!D84)</f>
        <v>2.6679791871747995</v>
      </c>
      <c r="G85" s="32">
        <f>IF(OR($A85="",$B85=""),"",'MPTO_working_2-way'!E84)</f>
        <v>1.5995278644296433</v>
      </c>
      <c r="H85" s="30">
        <f>IF(OR($A85="",$B85=""),"",'OddsRatio_working_2-way'!M84)</f>
        <v>2.671063383055436</v>
      </c>
      <c r="I85" s="30">
        <f>IF(OR($A85="",$B85=""),"",'OddsRatio_working_2-way'!N84)</f>
        <v>1.598421346634717</v>
      </c>
      <c r="J85" s="30">
        <f>IF('Log_working_2-way'!$D84="","",A85^('Log_working_2-way'!$D84))</f>
        <v>2.6937775975475753</v>
      </c>
      <c r="K85" s="32">
        <f>IF('Log_working_2-way'!$D84="","",B85^('Log_working_2-way'!$D84))</f>
        <v>1.5903962842824952</v>
      </c>
      <c r="L85" s="37">
        <f t="shared" si="18"/>
        <v>0.38154613466334164</v>
      </c>
      <c r="M85" s="37">
        <f t="shared" si="19"/>
        <v>0.61845386533665836</v>
      </c>
      <c r="N85" s="38">
        <v>181</v>
      </c>
      <c r="O85" s="38">
        <f t="shared" si="20"/>
        <v>108.01612903225806</v>
      </c>
      <c r="P85" s="38">
        <f t="shared" si="21"/>
        <v>62.699346405228766</v>
      </c>
      <c r="Q85" s="38">
        <f t="shared" si="22"/>
        <v>118.30065359477125</v>
      </c>
      <c r="R85" s="38">
        <f t="shared" si="23"/>
        <v>72.983870967741936</v>
      </c>
      <c r="S85" s="39">
        <f t="shared" si="24"/>
        <v>-10.284524562513184</v>
      </c>
      <c r="T85" s="39">
        <f t="shared" si="25"/>
        <v>-10.28452456251317</v>
      </c>
      <c r="U85" t="s">
        <v>264</v>
      </c>
      <c r="V85" t="s">
        <v>265</v>
      </c>
      <c r="W85" t="s">
        <v>86</v>
      </c>
      <c r="X85" s="48" t="s">
        <v>447</v>
      </c>
      <c r="Y85" s="41"/>
    </row>
    <row r="86" spans="1:25" ht="15" x14ac:dyDescent="0.25">
      <c r="A86">
        <v>1.78</v>
      </c>
      <c r="B86">
        <v>2.14</v>
      </c>
      <c r="C86" s="29">
        <f t="shared" si="17"/>
        <v>2.908747243515708E-2</v>
      </c>
      <c r="D86" s="30">
        <f>IF(OR($A86="",$B86=""),"",A86*'MPTO_working_2-way'!$G85)</f>
        <v>1.8317757009345796</v>
      </c>
      <c r="E86" s="32">
        <f>IF(OR($A86="",$B86=""),"",B86*'MPTO_working_2-way'!$G85)</f>
        <v>2.2022471910112364</v>
      </c>
      <c r="F86" s="30">
        <f>IF(OR($A86="",$B86=""),"",'MPTO_working_2-way'!D85)</f>
        <v>1.8273049985608751</v>
      </c>
      <c r="G86" s="32">
        <f>IF(OR($A86="",$B86=""),"",'MPTO_working_2-way'!E85)</f>
        <v>2.2087440565928333</v>
      </c>
      <c r="H86" s="30">
        <f>IF(OR($A86="",$B86=""),"",'OddsRatio_working_2-way'!M85)</f>
        <v>1.8271701918685113</v>
      </c>
      <c r="I86" s="30">
        <f>IF(OR($A86="",$B86=""),"",'OddsRatio_working_2-way'!N85)</f>
        <v>2.2089410496539781</v>
      </c>
      <c r="J86" s="30">
        <f>IF('Log_working_2-way'!$D85="","",A86^('Log_working_2-way'!$D85))</f>
        <v>1.8251471689098502</v>
      </c>
      <c r="K86" s="32">
        <f>IF('Log_working_2-way'!$D85="","",B86^('Log_working_2-way'!$D85))</f>
        <v>2.2119050245559748</v>
      </c>
      <c r="L86" s="37">
        <f t="shared" si="18"/>
        <v>0.54591836734693866</v>
      </c>
      <c r="M86" s="37">
        <f t="shared" si="19"/>
        <v>0.45408163265306112</v>
      </c>
      <c r="N86" s="38">
        <v>182</v>
      </c>
      <c r="O86" s="38">
        <f t="shared" si="20"/>
        <v>79.752808988764045</v>
      </c>
      <c r="P86" s="38">
        <f t="shared" si="21"/>
        <v>96.953271028037392</v>
      </c>
      <c r="Q86" s="38">
        <f t="shared" si="22"/>
        <v>85.046728971962622</v>
      </c>
      <c r="R86" s="38">
        <f t="shared" si="23"/>
        <v>102.24719101123597</v>
      </c>
      <c r="S86" s="39">
        <f t="shared" si="24"/>
        <v>-5.2939199831985775</v>
      </c>
      <c r="T86" s="39">
        <f t="shared" si="25"/>
        <v>-5.2939199831985775</v>
      </c>
      <c r="U86" t="s">
        <v>266</v>
      </c>
      <c r="V86" t="s">
        <v>267</v>
      </c>
      <c r="W86" t="s">
        <v>459</v>
      </c>
      <c r="X86" s="48" t="s">
        <v>447</v>
      </c>
      <c r="Y86" s="41"/>
    </row>
    <row r="87" spans="1:25" ht="15" x14ac:dyDescent="0.25">
      <c r="A87">
        <v>1.9</v>
      </c>
      <c r="B87">
        <v>2.0099999999999998</v>
      </c>
      <c r="C87" s="29">
        <f t="shared" si="17"/>
        <v>2.3828227284629522E-2</v>
      </c>
      <c r="D87" s="30">
        <f>IF(OR($A87="",$B87=""),"",A87*'MPTO_working_2-way'!$G86)</f>
        <v>1.9452736318407959</v>
      </c>
      <c r="E87" s="32">
        <f>IF(OR($A87="",$B87=""),"",B87*'MPTO_working_2-way'!$G86)</f>
        <v>2.0578947368421052</v>
      </c>
      <c r="F87" s="30">
        <f>IF(OR($A87="",$B87=""),"",'MPTO_working_2-way'!D86)</f>
        <v>1.9440061084245355</v>
      </c>
      <c r="G87" s="32">
        <f>IF(OR($A87="",$B87=""),"",'MPTO_working_2-way'!E86)</f>
        <v>2.05931517929361</v>
      </c>
      <c r="H87" s="30">
        <f>IF(OR($A87="",$B87=""),"",'OddsRatio_working_2-way'!M86)</f>
        <v>1.9439751632913294</v>
      </c>
      <c r="I87" s="30">
        <f>IF(OR($A87="",$B87=""),"",'OddsRatio_working_2-way'!N86)</f>
        <v>2.0593499054713802</v>
      </c>
      <c r="J87" s="30">
        <f>IF('Log_working_2-way'!$D86="","",A87^('Log_working_2-way'!$D86))</f>
        <v>1.9434033475162076</v>
      </c>
      <c r="K87" s="32">
        <f>IF('Log_working_2-way'!$D86="","",B87^('Log_working_2-way'!$D86))</f>
        <v>2.0599919987911819</v>
      </c>
      <c r="L87" s="37">
        <f t="shared" si="18"/>
        <v>0.51406649616368294</v>
      </c>
      <c r="M87" s="37">
        <f t="shared" si="19"/>
        <v>0.48593350383631717</v>
      </c>
      <c r="N87" s="38">
        <v>183</v>
      </c>
      <c r="O87" s="38">
        <f t="shared" si="20"/>
        <v>86.68421052631578</v>
      </c>
      <c r="P87" s="38">
        <f t="shared" si="21"/>
        <v>91.955223880597018</v>
      </c>
      <c r="Q87" s="38">
        <f t="shared" si="22"/>
        <v>91.044776119402997</v>
      </c>
      <c r="R87" s="38">
        <f t="shared" si="23"/>
        <v>96.315789473684205</v>
      </c>
      <c r="S87" s="39">
        <f t="shared" si="24"/>
        <v>-4.360565593087216</v>
      </c>
      <c r="T87" s="39">
        <f t="shared" si="25"/>
        <v>-4.3605655930871876</v>
      </c>
      <c r="U87" t="s">
        <v>268</v>
      </c>
      <c r="V87" t="s">
        <v>269</v>
      </c>
      <c r="W87" t="s">
        <v>459</v>
      </c>
      <c r="X87" s="48" t="s">
        <v>447</v>
      </c>
      <c r="Y87" s="41"/>
    </row>
    <row r="88" spans="1:25" ht="15" x14ac:dyDescent="0.25">
      <c r="A88">
        <v>1.93</v>
      </c>
      <c r="B88">
        <v>1.97</v>
      </c>
      <c r="C88" s="29">
        <f t="shared" si="17"/>
        <v>2.5748928223876311E-2</v>
      </c>
      <c r="D88" s="30">
        <f>IF(OR($A88="",$B88=""),"",A88*'MPTO_working_2-way'!$G87)</f>
        <v>1.9796954314720812</v>
      </c>
      <c r="E88" s="32">
        <f>IF(OR($A88="",$B88=""),"",B88*'MPTO_working_2-way'!$G87)</f>
        <v>2.0207253886010363</v>
      </c>
      <c r="F88" s="30">
        <f>IF(OR($A88="",$B88=""),"",'MPTO_working_2-way'!D87)</f>
        <v>1.9791780536685666</v>
      </c>
      <c r="G88" s="32">
        <f>IF(OR($A88="",$B88=""),"",'MPTO_working_2-way'!E87)</f>
        <v>2.0212647191728026</v>
      </c>
      <c r="H88" s="30">
        <f>IF(OR($A88="",$B88=""),"",'OddsRatio_working_2-way'!M87)</f>
        <v>1.9791643818062103</v>
      </c>
      <c r="I88" s="30">
        <f>IF(OR($A88="",$B88=""),"",'OddsRatio_working_2-way'!N87)</f>
        <v>2.021278978873144</v>
      </c>
      <c r="J88" s="30">
        <f>IF('Log_working_2-way'!$D87="","",A88^('Log_working_2-way'!$D87))</f>
        <v>1.9789304913693861</v>
      </c>
      <c r="K88" s="32">
        <f>IF('Log_working_2-way'!$D87="","",B88^('Log_working_2-way'!$D87))</f>
        <v>2.0215229873993761</v>
      </c>
      <c r="L88" s="37">
        <f t="shared" si="18"/>
        <v>0.50512820512820511</v>
      </c>
      <c r="M88" s="37">
        <f t="shared" si="19"/>
        <v>0.49487179487179483</v>
      </c>
      <c r="N88" s="38">
        <v>184</v>
      </c>
      <c r="O88" s="38">
        <f t="shared" si="20"/>
        <v>88.663212435233177</v>
      </c>
      <c r="P88" s="38">
        <f t="shared" si="21"/>
        <v>90.598984771573612</v>
      </c>
      <c r="Q88" s="38">
        <f t="shared" si="22"/>
        <v>93.401015228426388</v>
      </c>
      <c r="R88" s="38">
        <f t="shared" si="23"/>
        <v>95.336787564766851</v>
      </c>
      <c r="S88" s="39">
        <f t="shared" si="24"/>
        <v>-4.737802793193211</v>
      </c>
      <c r="T88" s="39">
        <f t="shared" si="25"/>
        <v>-4.7378027931932394</v>
      </c>
      <c r="U88" t="s">
        <v>270</v>
      </c>
      <c r="V88" t="s">
        <v>271</v>
      </c>
      <c r="W88" t="s">
        <v>459</v>
      </c>
      <c r="X88" s="48" t="s">
        <v>447</v>
      </c>
      <c r="Y88" s="41"/>
    </row>
    <row r="89" spans="1:25" ht="15" x14ac:dyDescent="0.25">
      <c r="A89">
        <v>2.25</v>
      </c>
      <c r="B89">
        <v>1.69</v>
      </c>
      <c r="C89" s="29">
        <f t="shared" si="17"/>
        <v>3.6160420775805502E-2</v>
      </c>
      <c r="D89" s="30">
        <f>IF(OR($A89="",$B89=""),"",A89*'MPTO_working_2-way'!$G88)</f>
        <v>2.3313609467455625</v>
      </c>
      <c r="E89" s="32">
        <f>IF(OR($A89="",$B89=""),"",B89*'MPTO_working_2-way'!$G88)</f>
        <v>1.7511111111111113</v>
      </c>
      <c r="F89" s="30">
        <f>IF(OR($A89="",$B89=""),"",'MPTO_working_2-way'!D88)</f>
        <v>2.3454124903623752</v>
      </c>
      <c r="G89" s="32">
        <f>IF(OR($A89="",$B89=""),"",'MPTO_working_2-way'!E88)</f>
        <v>1.7432664756446994</v>
      </c>
      <c r="H89" s="30">
        <f>IF(OR($A89="",$B89=""),"",'OddsRatio_working_2-way'!M88)</f>
        <v>2.3459547551454145</v>
      </c>
      <c r="I89" s="30">
        <f>IF(OR($A89="",$B89=""),"",'OddsRatio_working_2-way'!N88)</f>
        <v>1.7429670248402687</v>
      </c>
      <c r="J89" s="30">
        <f>IF('Log_working_2-way'!$D88="","",A89^('Log_working_2-way'!$D88))</f>
        <v>2.3524481110664444</v>
      </c>
      <c r="K89" s="32">
        <f>IF('Log_working_2-way'!$D88="","",B89^('Log_working_2-way'!$D88))</f>
        <v>1.7393999014212567</v>
      </c>
      <c r="L89" s="37">
        <f t="shared" si="18"/>
        <v>0.42893401015228422</v>
      </c>
      <c r="M89" s="37">
        <f t="shared" si="19"/>
        <v>0.57106598984771573</v>
      </c>
      <c r="N89" s="38">
        <v>185</v>
      </c>
      <c r="O89" s="38">
        <f t="shared" si="20"/>
        <v>102.77777777777777</v>
      </c>
      <c r="P89" s="38">
        <f t="shared" si="21"/>
        <v>75.532544378698219</v>
      </c>
      <c r="Q89" s="38">
        <f t="shared" si="22"/>
        <v>109.46745562130178</v>
      </c>
      <c r="R89" s="38">
        <f t="shared" si="23"/>
        <v>82.222222222222214</v>
      </c>
      <c r="S89" s="39">
        <f t="shared" si="24"/>
        <v>-6.6896778435240094</v>
      </c>
      <c r="T89" s="39">
        <f t="shared" si="25"/>
        <v>-6.6896778435239952</v>
      </c>
      <c r="U89" t="s">
        <v>272</v>
      </c>
      <c r="V89" t="s">
        <v>273</v>
      </c>
      <c r="W89" t="s">
        <v>460</v>
      </c>
      <c r="X89" s="48" t="s">
        <v>447</v>
      </c>
      <c r="Y89" s="41"/>
    </row>
    <row r="90" spans="1:25" ht="15" x14ac:dyDescent="0.25">
      <c r="A90">
        <v>2.19</v>
      </c>
      <c r="B90">
        <v>1.74</v>
      </c>
      <c r="C90" s="29">
        <f t="shared" si="17"/>
        <v>3.1333648244370904E-2</v>
      </c>
      <c r="D90" s="30">
        <f>IF(OR($A90="",$B90=""),"",A90*'MPTO_working_2-way'!$G89)</f>
        <v>2.2586206896551722</v>
      </c>
      <c r="E90" s="32">
        <f>IF(OR($A90="",$B90=""),"",B90*'MPTO_working_2-way'!$G89)</f>
        <v>1.7945205479452053</v>
      </c>
      <c r="F90" s="30">
        <f>IF(OR($A90="",$B90=""),"",'MPTO_working_2-way'!D89)</f>
        <v>2.2678093197643276</v>
      </c>
      <c r="G90" s="32">
        <f>IF(OR($A90="",$B90=""),"",'MPTO_working_2-way'!E89)</f>
        <v>1.7887621461765948</v>
      </c>
      <c r="H90" s="30">
        <f>IF(OR($A90="",$B90=""),"",'OddsRatio_working_2-way'!M89)</f>
        <v>2.2681120250624973</v>
      </c>
      <c r="I90" s="30">
        <f>IF(OR($A90="",$B90=""),"",'OddsRatio_working_2-way'!N89)</f>
        <v>1.7885738643245783</v>
      </c>
      <c r="J90" s="30">
        <f>IF('Log_working_2-way'!$D89="","",A90^('Log_working_2-way'!$D89))</f>
        <v>2.2723226675973618</v>
      </c>
      <c r="K90" s="32">
        <f>IF('Log_working_2-way'!$D89="","",B90^('Log_working_2-way'!$D89))</f>
        <v>1.7859641468844982</v>
      </c>
      <c r="L90" s="37">
        <f t="shared" si="18"/>
        <v>0.44274809160305351</v>
      </c>
      <c r="M90" s="37">
        <f t="shared" si="19"/>
        <v>0.5572519083969466</v>
      </c>
      <c r="N90" s="38">
        <v>186</v>
      </c>
      <c r="O90" s="38">
        <f t="shared" si="20"/>
        <v>101.06849315068493</v>
      </c>
      <c r="P90" s="38">
        <f t="shared" si="21"/>
        <v>79.10344827586205</v>
      </c>
      <c r="Q90" s="38">
        <f t="shared" si="22"/>
        <v>106.89655172413792</v>
      </c>
      <c r="R90" s="38">
        <f t="shared" si="23"/>
        <v>84.93150684931507</v>
      </c>
      <c r="S90" s="39">
        <f t="shared" si="24"/>
        <v>-5.8280585734529922</v>
      </c>
      <c r="T90" s="39">
        <f t="shared" si="25"/>
        <v>-5.8280585734530206</v>
      </c>
      <c r="U90" t="s">
        <v>274</v>
      </c>
      <c r="V90" t="s">
        <v>275</v>
      </c>
      <c r="W90" t="s">
        <v>460</v>
      </c>
      <c r="X90" s="48" t="s">
        <v>447</v>
      </c>
      <c r="Y90" s="41"/>
    </row>
    <row r="91" spans="1:25" ht="15" x14ac:dyDescent="0.25">
      <c r="A91">
        <v>2.15</v>
      </c>
      <c r="B91">
        <v>1.76</v>
      </c>
      <c r="C91" s="29">
        <f t="shared" si="17"/>
        <v>3.3298097251585723E-2</v>
      </c>
      <c r="D91" s="30">
        <f>IF(OR($A91="",$B91=""),"",A91*'MPTO_working_2-way'!$G90)</f>
        <v>2.2215909090909092</v>
      </c>
      <c r="E91" s="32">
        <f>IF(OR($A91="",$B91=""),"",B91*'MPTO_working_2-way'!$G90)</f>
        <v>1.8186046511627909</v>
      </c>
      <c r="F91" s="30">
        <f>IF(OR($A91="",$B91=""),"",'MPTO_working_2-way'!D90)</f>
        <v>2.2298173246906305</v>
      </c>
      <c r="G91" s="32">
        <f>IF(OR($A91="",$B91=""),"",'MPTO_working_2-way'!E90)</f>
        <v>1.8131288931480596</v>
      </c>
      <c r="H91" s="30">
        <f>IF(OR($A91="",$B91=""),"",'OddsRatio_working_2-way'!M90)</f>
        <v>2.2301048307916052</v>
      </c>
      <c r="I91" s="30">
        <f>IF(OR($A91="",$B91=""),"",'OddsRatio_working_2-way'!N90)</f>
        <v>1.8129388446970602</v>
      </c>
      <c r="J91" s="30">
        <f>IF('Log_working_2-way'!$D90="","",A91^('Log_working_2-way'!$D90))</f>
        <v>2.2338767288490446</v>
      </c>
      <c r="K91" s="32">
        <f>IF('Log_working_2-way'!$D90="","",B91^('Log_working_2-way'!$D90))</f>
        <v>1.8104537322239227</v>
      </c>
      <c r="L91" s="37">
        <f t="shared" si="18"/>
        <v>0.45012787723785164</v>
      </c>
      <c r="M91" s="37">
        <f t="shared" si="19"/>
        <v>0.54987212276214825</v>
      </c>
      <c r="N91" s="38">
        <v>187</v>
      </c>
      <c r="O91" s="38">
        <f t="shared" si="20"/>
        <v>100.0232558139535</v>
      </c>
      <c r="P91" s="38">
        <f t="shared" si="21"/>
        <v>80.750000000000014</v>
      </c>
      <c r="Q91" s="38">
        <f t="shared" si="22"/>
        <v>106.25000000000001</v>
      </c>
      <c r="R91" s="38">
        <f t="shared" si="23"/>
        <v>86.976744186046517</v>
      </c>
      <c r="S91" s="39">
        <f t="shared" si="24"/>
        <v>-6.2267441860465169</v>
      </c>
      <c r="T91" s="39">
        <f t="shared" si="25"/>
        <v>-6.2267441860465027</v>
      </c>
      <c r="U91" t="s">
        <v>276</v>
      </c>
      <c r="V91" t="s">
        <v>277</v>
      </c>
      <c r="W91" t="s">
        <v>460</v>
      </c>
      <c r="X91" s="48" t="s">
        <v>447</v>
      </c>
      <c r="Y91" s="41"/>
    </row>
    <row r="92" spans="1:25" ht="15" x14ac:dyDescent="0.25">
      <c r="A92">
        <v>2.1</v>
      </c>
      <c r="B92">
        <v>1.79</v>
      </c>
      <c r="C92" s="29">
        <f t="shared" si="17"/>
        <v>3.4849694067571102E-2</v>
      </c>
      <c r="D92" s="30">
        <f>IF(OR($A92="",$B92=""),"",A92*'MPTO_working_2-way'!$G91)</f>
        <v>2.1731843575418992</v>
      </c>
      <c r="E92" s="32">
        <f>IF(OR($A92="",$B92=""),"",B92*'MPTO_working_2-way'!$G91)</f>
        <v>1.8523809523809522</v>
      </c>
      <c r="F92" s="30">
        <f>IF(OR($A92="",$B92=""),"",'MPTO_working_2-way'!D91)</f>
        <v>2.1797622499275153</v>
      </c>
      <c r="G92" s="32">
        <f>IF(OR($A92="",$B92=""),"",'MPTO_working_2-way'!E91)</f>
        <v>1.8476284099287292</v>
      </c>
      <c r="H92" s="30">
        <f>IF(OR($A92="",$B92=""),"",'OddsRatio_working_2-way'!M91)</f>
        <v>2.1800021454603971</v>
      </c>
      <c r="I92" s="30">
        <f>IF(OR($A92="",$B92=""),"",'OddsRatio_working_2-way'!N91)</f>
        <v>1.8474560862851939</v>
      </c>
      <c r="J92" s="30">
        <f>IF('Log_working_2-way'!$D91="","",A92^('Log_working_2-way'!$D91))</f>
        <v>2.1830172065936067</v>
      </c>
      <c r="K92" s="32">
        <f>IF('Log_working_2-way'!$D91="","",B92^('Log_working_2-way'!$D91))</f>
        <v>1.8452962428833544</v>
      </c>
      <c r="L92" s="37">
        <f t="shared" si="18"/>
        <v>0.46015424164524427</v>
      </c>
      <c r="M92" s="37">
        <f t="shared" si="19"/>
        <v>0.53984575835475579</v>
      </c>
      <c r="N92" s="38">
        <v>188</v>
      </c>
      <c r="O92" s="38">
        <f t="shared" si="20"/>
        <v>98.476190476190482</v>
      </c>
      <c r="P92" s="38">
        <f t="shared" si="21"/>
        <v>82.972067039106136</v>
      </c>
      <c r="Q92" s="38">
        <f t="shared" si="22"/>
        <v>105.02793296089385</v>
      </c>
      <c r="R92" s="38">
        <f t="shared" si="23"/>
        <v>89.523809523809518</v>
      </c>
      <c r="S92" s="39">
        <f t="shared" si="24"/>
        <v>-6.5517424847033681</v>
      </c>
      <c r="T92" s="39">
        <f t="shared" si="25"/>
        <v>-6.5517424847033823</v>
      </c>
      <c r="U92" t="s">
        <v>278</v>
      </c>
      <c r="V92" t="s">
        <v>279</v>
      </c>
      <c r="W92" t="s">
        <v>460</v>
      </c>
      <c r="X92" s="48" t="s">
        <v>447</v>
      </c>
      <c r="Y92" s="41"/>
    </row>
    <row r="93" spans="1:25" ht="15" x14ac:dyDescent="0.25">
      <c r="A93">
        <v>2.13</v>
      </c>
      <c r="B93">
        <v>1.77</v>
      </c>
      <c r="C93" s="29">
        <f t="shared" si="17"/>
        <v>3.4455319487546765E-2</v>
      </c>
      <c r="D93" s="30">
        <f>IF(OR($A93="",$B93=""),"",A93*'MPTO_working_2-way'!$G92)</f>
        <v>2.2033898305084745</v>
      </c>
      <c r="E93" s="32">
        <f>IF(OR($A93="",$B93=""),"",B93*'MPTO_working_2-way'!$G92)</f>
        <v>1.8309859154929577</v>
      </c>
      <c r="F93" s="30">
        <f>IF(OR($A93="",$B93=""),"",'MPTO_working_2-way'!D92)</f>
        <v>2.2111375032990233</v>
      </c>
      <c r="G93" s="32">
        <f>IF(OR($A93="",$B93=""),"",'MPTO_working_2-way'!E92)</f>
        <v>1.8256700806275876</v>
      </c>
      <c r="H93" s="30">
        <f>IF(OR($A93="",$B93=""),"",'OddsRatio_working_2-way'!M92)</f>
        <v>2.2114175446692466</v>
      </c>
      <c r="I93" s="30">
        <f>IF(OR($A93="",$B93=""),"",'OddsRatio_working_2-way'!N92)</f>
        <v>1.8254792118542653</v>
      </c>
      <c r="J93" s="30">
        <f>IF('Log_working_2-way'!$D92="","",A93^('Log_working_2-way'!$D92))</f>
        <v>2.2149715784230573</v>
      </c>
      <c r="K93" s="32">
        <f>IF('Log_working_2-way'!$D92="","",B93^('Log_working_2-way'!$D92))</f>
        <v>1.8230645208160881</v>
      </c>
      <c r="L93" s="37">
        <f t="shared" si="18"/>
        <v>0.45384615384615384</v>
      </c>
      <c r="M93" s="37">
        <f t="shared" si="19"/>
        <v>0.5461538461538461</v>
      </c>
      <c r="N93" s="38">
        <v>189</v>
      </c>
      <c r="O93" s="38">
        <f t="shared" si="20"/>
        <v>100.26760563380282</v>
      </c>
      <c r="P93" s="38">
        <f t="shared" si="21"/>
        <v>82.220338983050866</v>
      </c>
      <c r="Q93" s="38">
        <f t="shared" si="22"/>
        <v>106.77966101694915</v>
      </c>
      <c r="R93" s="38">
        <f t="shared" si="23"/>
        <v>88.732394366197184</v>
      </c>
      <c r="S93" s="39">
        <f t="shared" si="24"/>
        <v>-6.5120553831463326</v>
      </c>
      <c r="T93" s="39">
        <f t="shared" si="25"/>
        <v>-6.5120553831463184</v>
      </c>
      <c r="U93" t="s">
        <v>280</v>
      </c>
      <c r="V93" t="s">
        <v>281</v>
      </c>
      <c r="W93" t="s">
        <v>460</v>
      </c>
      <c r="X93" s="48" t="s">
        <v>447</v>
      </c>
      <c r="Y93" s="41"/>
    </row>
    <row r="94" spans="1:25" ht="15" x14ac:dyDescent="0.25">
      <c r="A94">
        <v>2.25</v>
      </c>
      <c r="B94">
        <v>1.69</v>
      </c>
      <c r="C94" s="29">
        <f t="shared" si="17"/>
        <v>3.6160420775805502E-2</v>
      </c>
      <c r="D94" s="30">
        <f>IF(OR($A94="",$B94=""),"",A94*'MPTO_working_2-way'!$G93)</f>
        <v>2.3313609467455625</v>
      </c>
      <c r="E94" s="32">
        <f>IF(OR($A94="",$B94=""),"",B94*'MPTO_working_2-way'!$G93)</f>
        <v>1.7511111111111113</v>
      </c>
      <c r="F94" s="30">
        <f>IF(OR($A94="",$B94=""),"",'MPTO_working_2-way'!D93)</f>
        <v>2.3454124903623752</v>
      </c>
      <c r="G94" s="32">
        <f>IF(OR($A94="",$B94=""),"",'MPTO_working_2-way'!E93)</f>
        <v>1.7432664756446994</v>
      </c>
      <c r="H94" s="30">
        <f>IF(OR($A94="",$B94=""),"",'OddsRatio_working_2-way'!M93)</f>
        <v>2.3459547551454145</v>
      </c>
      <c r="I94" s="30">
        <f>IF(OR($A94="",$B94=""),"",'OddsRatio_working_2-way'!N93)</f>
        <v>1.7429670248402687</v>
      </c>
      <c r="J94" s="30">
        <f>IF('Log_working_2-way'!$D93="","",A94^('Log_working_2-way'!$D93))</f>
        <v>2.3524481110664444</v>
      </c>
      <c r="K94" s="32">
        <f>IF('Log_working_2-way'!$D93="","",B94^('Log_working_2-way'!$D93))</f>
        <v>1.7393999014212567</v>
      </c>
      <c r="L94" s="37">
        <f t="shared" si="18"/>
        <v>0.42893401015228422</v>
      </c>
      <c r="M94" s="37">
        <f t="shared" si="19"/>
        <v>0.57106598984771573</v>
      </c>
      <c r="N94" s="38">
        <v>190</v>
      </c>
      <c r="O94" s="38">
        <f t="shared" si="20"/>
        <v>105.55555555555554</v>
      </c>
      <c r="P94" s="38">
        <f t="shared" si="21"/>
        <v>77.573964497041402</v>
      </c>
      <c r="Q94" s="38">
        <f t="shared" si="22"/>
        <v>112.42603550295858</v>
      </c>
      <c r="R94" s="38">
        <f t="shared" si="23"/>
        <v>84.444444444444443</v>
      </c>
      <c r="S94" s="39">
        <f t="shared" si="24"/>
        <v>-6.8704799474030409</v>
      </c>
      <c r="T94" s="39">
        <f t="shared" si="25"/>
        <v>-6.8704799474030409</v>
      </c>
      <c r="U94" t="s">
        <v>282</v>
      </c>
      <c r="V94" t="s">
        <v>283</v>
      </c>
      <c r="W94" t="s">
        <v>460</v>
      </c>
      <c r="X94" s="48" t="s">
        <v>447</v>
      </c>
      <c r="Y94" s="41"/>
    </row>
    <row r="95" spans="1:25" ht="15" x14ac:dyDescent="0.25">
      <c r="A95">
        <v>2.16</v>
      </c>
      <c r="B95">
        <v>1.75</v>
      </c>
      <c r="C95" s="29">
        <f t="shared" si="17"/>
        <v>3.4391534391534417E-2</v>
      </c>
      <c r="D95" s="30">
        <f>IF(OR($A95="",$B95=""),"",A95*'MPTO_working_2-way'!$G94)</f>
        <v>2.2342857142857144</v>
      </c>
      <c r="E95" s="32">
        <f>IF(OR($A95="",$B95=""),"",B95*'MPTO_working_2-way'!$G94)</f>
        <v>1.8101851851851851</v>
      </c>
      <c r="F95" s="30">
        <f>IF(OR($A95="",$B95=""),"",'MPTO_working_2-way'!D94)</f>
        <v>2.2433234421364987</v>
      </c>
      <c r="G95" s="32">
        <f>IF(OR($A95="",$B95=""),"",'MPTO_working_2-way'!E94)</f>
        <v>1.8042959427207637</v>
      </c>
      <c r="H95" s="30">
        <f>IF(OR($A95="",$B95=""),"",'OddsRatio_working_2-way'!M94)</f>
        <v>2.2436505404118421</v>
      </c>
      <c r="I95" s="30">
        <f>IF(OR($A95="",$B95=""),"",'OddsRatio_working_2-way'!N94)</f>
        <v>1.8040844011283466</v>
      </c>
      <c r="J95" s="30">
        <f>IF('Log_working_2-way'!$D94="","",A95^('Log_working_2-way'!$D94))</f>
        <v>2.2478012615174499</v>
      </c>
      <c r="K95" s="32">
        <f>IF('Log_working_2-way'!$D94="","",B95^('Log_working_2-way'!$D94))</f>
        <v>1.8014096722292445</v>
      </c>
      <c r="L95" s="37">
        <f t="shared" si="18"/>
        <v>0.4475703324808184</v>
      </c>
      <c r="M95" s="37">
        <f t="shared" si="19"/>
        <v>0.55242966751918166</v>
      </c>
      <c r="N95" s="38">
        <v>191</v>
      </c>
      <c r="O95" s="38">
        <f t="shared" si="20"/>
        <v>102.57407407407406</v>
      </c>
      <c r="P95" s="38">
        <f t="shared" si="21"/>
        <v>81.857142857142847</v>
      </c>
      <c r="Q95" s="38">
        <f t="shared" si="22"/>
        <v>109.14285714285714</v>
      </c>
      <c r="R95" s="38">
        <f t="shared" si="23"/>
        <v>88.42592592592591</v>
      </c>
      <c r="S95" s="39">
        <f t="shared" si="24"/>
        <v>-6.5687830687830768</v>
      </c>
      <c r="T95" s="39">
        <f t="shared" si="25"/>
        <v>-6.5687830687830626</v>
      </c>
      <c r="U95" t="s">
        <v>284</v>
      </c>
      <c r="V95" t="s">
        <v>285</v>
      </c>
      <c r="W95" t="s">
        <v>460</v>
      </c>
      <c r="X95" s="48" t="s">
        <v>447</v>
      </c>
      <c r="Y95" s="41"/>
    </row>
    <row r="96" spans="1:25" ht="15" x14ac:dyDescent="0.25">
      <c r="A96">
        <v>1.82</v>
      </c>
      <c r="B96">
        <v>2.0699999999999998</v>
      </c>
      <c r="C96" s="29">
        <f t="shared" si="17"/>
        <v>3.2542336890162948E-2</v>
      </c>
      <c r="D96" s="30">
        <f>IF(OR($A96="",$B96=""),"",A96*'MPTO_working_2-way'!$G95)</f>
        <v>1.8792270531400965</v>
      </c>
      <c r="E96" s="32">
        <f>IF(OR($A96="",$B96=""),"",B96*'MPTO_working_2-way'!$G95)</f>
        <v>2.1373626373626373</v>
      </c>
      <c r="F96" s="30">
        <f>IF(OR($A96="",$B96=""),"",'MPTO_working_2-way'!D95)</f>
        <v>1.8755413949320454</v>
      </c>
      <c r="G96" s="32">
        <f>IF(OR($A96="",$B96=""),"",'MPTO_working_2-way'!E95)</f>
        <v>2.1421504520384373</v>
      </c>
      <c r="H96" s="30">
        <f>IF(OR($A96="",$B96=""),"",'OddsRatio_working_2-way'!M95)</f>
        <v>1.8754171235399244</v>
      </c>
      <c r="I96" s="30">
        <f>IF(OR($A96="",$B96=""),"",'OddsRatio_working_2-way'!N95)</f>
        <v>2.1423125880338039</v>
      </c>
      <c r="J96" s="30">
        <f>IF('Log_working_2-way'!$D95="","",A96^('Log_working_2-way'!$D95))</f>
        <v>1.8737445050186454</v>
      </c>
      <c r="K96" s="32">
        <f>IF('Log_working_2-way'!$D95="","",B96^('Log_working_2-way'!$D95))</f>
        <v>2.1444993293304022</v>
      </c>
      <c r="L96" s="37">
        <f t="shared" si="18"/>
        <v>0.53213367609254503</v>
      </c>
      <c r="M96" s="37">
        <f t="shared" si="19"/>
        <v>0.46786632390745503</v>
      </c>
      <c r="N96" s="38">
        <v>192</v>
      </c>
      <c r="O96" s="38">
        <f t="shared" si="20"/>
        <v>86.505494505494497</v>
      </c>
      <c r="P96" s="38">
        <f t="shared" si="21"/>
        <v>99.246376811594175</v>
      </c>
      <c r="Q96" s="38">
        <f t="shared" si="22"/>
        <v>92.753623188405811</v>
      </c>
      <c r="R96" s="38">
        <f t="shared" si="23"/>
        <v>105.49450549450549</v>
      </c>
      <c r="S96" s="39">
        <f t="shared" si="24"/>
        <v>-6.2481286829113145</v>
      </c>
      <c r="T96" s="39">
        <f t="shared" si="25"/>
        <v>-6.2481286829113145</v>
      </c>
      <c r="U96" t="s">
        <v>286</v>
      </c>
      <c r="V96" t="s">
        <v>287</v>
      </c>
      <c r="W96" t="s">
        <v>452</v>
      </c>
      <c r="X96" s="48" t="s">
        <v>447</v>
      </c>
      <c r="Y96" s="41"/>
    </row>
    <row r="97" spans="1:25" ht="15" x14ac:dyDescent="0.25">
      <c r="A97">
        <v>1.99</v>
      </c>
      <c r="B97">
        <v>1.9</v>
      </c>
      <c r="C97" s="29">
        <f t="shared" si="17"/>
        <v>2.8828352287754377E-2</v>
      </c>
      <c r="D97" s="30">
        <f>IF(OR($A97="",$B97=""),"",A97*'MPTO_working_2-way'!$G96)</f>
        <v>2.0473684210526311</v>
      </c>
      <c r="E97" s="32">
        <f>IF(OR($A97="",$B97=""),"",B97*'MPTO_working_2-way'!$G96)</f>
        <v>1.9547738693467331</v>
      </c>
      <c r="F97" s="30">
        <f>IF(OR($A97="",$B97=""),"",'MPTO_working_2-way'!D96)</f>
        <v>2.0487672717420748</v>
      </c>
      <c r="G97" s="32">
        <f>IF(OR($A97="",$B97=""),"",'MPTO_working_2-way'!E96)</f>
        <v>1.9535003874967702</v>
      </c>
      <c r="H97" s="30">
        <f>IF(OR($A97="",$B97=""),"",'OddsRatio_working_2-way'!M96)</f>
        <v>2.0488088481701512</v>
      </c>
      <c r="I97" s="30">
        <f>IF(OR($A97="",$B97=""),"",'OddsRatio_working_2-way'!N96)</f>
        <v>1.9534625892455926</v>
      </c>
      <c r="J97" s="30">
        <f>IF('Log_working_2-way'!$D96="","",A97^('Log_working_2-way'!$D96))</f>
        <v>2.0494438264048878</v>
      </c>
      <c r="K97" s="32">
        <f>IF('Log_working_2-way'!$D96="","",B97^('Log_working_2-way'!$D96))</f>
        <v>1.9528856855785393</v>
      </c>
      <c r="L97" s="37">
        <f t="shared" si="18"/>
        <v>0.48843187660668391</v>
      </c>
      <c r="M97" s="37">
        <f t="shared" si="19"/>
        <v>0.51156812339331637</v>
      </c>
      <c r="N97" s="38">
        <v>193</v>
      </c>
      <c r="O97" s="38">
        <f t="shared" si="20"/>
        <v>96.015075376884411</v>
      </c>
      <c r="P97" s="38">
        <f t="shared" si="21"/>
        <v>91.421052631578931</v>
      </c>
      <c r="Q97" s="38">
        <f t="shared" si="22"/>
        <v>101.57894736842104</v>
      </c>
      <c r="R97" s="38">
        <f t="shared" si="23"/>
        <v>96.984924623115575</v>
      </c>
      <c r="S97" s="39">
        <f t="shared" si="24"/>
        <v>-5.5638719915366295</v>
      </c>
      <c r="T97" s="39">
        <f t="shared" si="25"/>
        <v>-5.5638719915366437</v>
      </c>
      <c r="U97" t="s">
        <v>288</v>
      </c>
      <c r="V97" t="s">
        <v>289</v>
      </c>
      <c r="W97" t="s">
        <v>452</v>
      </c>
      <c r="X97" s="48" t="s">
        <v>447</v>
      </c>
      <c r="Y97" s="41"/>
    </row>
    <row r="98" spans="1:25" ht="15" x14ac:dyDescent="0.25">
      <c r="A98">
        <v>1.78</v>
      </c>
      <c r="B98">
        <v>2.12</v>
      </c>
      <c r="C98" s="29">
        <f t="shared" si="17"/>
        <v>3.3495866016535869E-2</v>
      </c>
      <c r="D98" s="30">
        <f>IF(OR($A98="",$B98=""),"",A98*'MPTO_working_2-way'!$G97)</f>
        <v>1.8396226415094339</v>
      </c>
      <c r="E98" s="32">
        <f>IF(OR($A98="",$B98=""),"",B98*'MPTO_working_2-way'!$G97)</f>
        <v>2.191011235955056</v>
      </c>
      <c r="F98" s="30">
        <f>IF(OR($A98="",$B98=""),"",'MPTO_working_2-way'!D97)</f>
        <v>1.8346946713341112</v>
      </c>
      <c r="G98" s="32">
        <f>IF(OR($A98="",$B98=""),"",'MPTO_working_2-way'!E97)</f>
        <v>2.1980428704566637</v>
      </c>
      <c r="H98" s="30">
        <f>IF(OR($A98="",$B98=""),"",'OddsRatio_working_2-way'!M97)</f>
        <v>1.83452296039628</v>
      </c>
      <c r="I98" s="30">
        <f>IF(OR($A98="",$B98=""),"",'OddsRatio_working_2-way'!N97)</f>
        <v>2.1982893790305562</v>
      </c>
      <c r="J98" s="30">
        <f>IF('Log_working_2-way'!$D97="","",A98^('Log_working_2-way'!$D97))</f>
        <v>1.8322858584832242</v>
      </c>
      <c r="K98" s="32">
        <f>IF('Log_working_2-way'!$D97="","",B98^('Log_working_2-way'!$D97))</f>
        <v>2.2015102621380289</v>
      </c>
      <c r="L98" s="37">
        <f t="shared" si="18"/>
        <v>0.54358974358974366</v>
      </c>
      <c r="M98" s="37">
        <f t="shared" si="19"/>
        <v>0.45641025641025645</v>
      </c>
      <c r="N98" s="38">
        <v>194</v>
      </c>
      <c r="O98" s="38">
        <f t="shared" si="20"/>
        <v>85.011235955056179</v>
      </c>
      <c r="P98" s="38">
        <f t="shared" si="21"/>
        <v>102.49056603773585</v>
      </c>
      <c r="Q98" s="38">
        <f t="shared" si="22"/>
        <v>91.50943396226414</v>
      </c>
      <c r="R98" s="38">
        <f t="shared" si="23"/>
        <v>108.98876404494382</v>
      </c>
      <c r="S98" s="39">
        <f t="shared" si="24"/>
        <v>-6.4981980072079608</v>
      </c>
      <c r="T98" s="39">
        <f t="shared" si="25"/>
        <v>-6.498198007207975</v>
      </c>
      <c r="U98" t="s">
        <v>290</v>
      </c>
      <c r="V98" t="s">
        <v>291</v>
      </c>
      <c r="W98" t="s">
        <v>452</v>
      </c>
      <c r="X98" s="48" t="s">
        <v>447</v>
      </c>
      <c r="Y98" s="41"/>
    </row>
    <row r="99" spans="1:25" ht="15" x14ac:dyDescent="0.25">
      <c r="A99">
        <v>1.95</v>
      </c>
      <c r="B99">
        <v>1.93</v>
      </c>
      <c r="C99" s="29">
        <f t="shared" si="17"/>
        <v>3.0955227846419575E-2</v>
      </c>
      <c r="D99" s="30">
        <f>IF(OR($A99="",$B99=""),"",A99*'MPTO_working_2-way'!$G98)</f>
        <v>2.0103626943005182</v>
      </c>
      <c r="E99" s="32">
        <f>IF(OR($A99="",$B99=""),"",B99*'MPTO_working_2-way'!$G98)</f>
        <v>1.9897435897435898</v>
      </c>
      <c r="F99" s="30">
        <f>IF(OR($A99="",$B99=""),"",'MPTO_working_2-way'!D98)</f>
        <v>2.0106851876586083</v>
      </c>
      <c r="G99" s="32">
        <f>IF(OR($A99="",$B99=""),"",'MPTO_working_2-way'!E98)</f>
        <v>1.9894277785119598</v>
      </c>
      <c r="H99" s="30">
        <f>IF(OR($A99="",$B99=""),"",'OddsRatio_working_2-way'!M98)</f>
        <v>2.0106954914038573</v>
      </c>
      <c r="I99" s="30">
        <f>IF(OR($A99="",$B99=""),"",'OddsRatio_working_2-way'!N98)</f>
        <v>1.9894176915848294</v>
      </c>
      <c r="J99" s="30">
        <f>IF('Log_working_2-way'!$D98="","",A99^('Log_working_2-way'!$D98))</f>
        <v>2.0108420160403986</v>
      </c>
      <c r="K99" s="32">
        <f>IF('Log_working_2-way'!$D98="","",B99^('Log_working_2-way'!$D98))</f>
        <v>1.9892742724695103</v>
      </c>
      <c r="L99" s="37">
        <f t="shared" si="18"/>
        <v>0.49742268041237114</v>
      </c>
      <c r="M99" s="37">
        <f t="shared" si="19"/>
        <v>0.50257731958762886</v>
      </c>
      <c r="N99" s="38">
        <v>195</v>
      </c>
      <c r="O99" s="38">
        <f t="shared" si="20"/>
        <v>95.000000000000014</v>
      </c>
      <c r="P99" s="38">
        <f t="shared" si="21"/>
        <v>93.963730569948183</v>
      </c>
      <c r="Q99" s="38">
        <f t="shared" si="22"/>
        <v>101.03626943005183</v>
      </c>
      <c r="R99" s="38">
        <f t="shared" si="23"/>
        <v>100.00000000000001</v>
      </c>
      <c r="S99" s="39">
        <f t="shared" si="24"/>
        <v>-6.0362694300518172</v>
      </c>
      <c r="T99" s="39">
        <f t="shared" si="25"/>
        <v>-6.0362694300518314</v>
      </c>
      <c r="U99" t="s">
        <v>292</v>
      </c>
      <c r="V99" t="s">
        <v>293</v>
      </c>
      <c r="W99" t="s">
        <v>453</v>
      </c>
      <c r="X99" s="48" t="s">
        <v>447</v>
      </c>
      <c r="Y99" s="41"/>
    </row>
    <row r="100" spans="1:25" ht="15" x14ac:dyDescent="0.25">
      <c r="A100">
        <v>1.61</v>
      </c>
      <c r="B100">
        <v>2.39</v>
      </c>
      <c r="C100" s="29">
        <f t="shared" si="17"/>
        <v>3.9528054263364254E-2</v>
      </c>
      <c r="D100" s="30">
        <f>IF(OR($A100="",$B100=""),"",A100*'MPTO_working_2-way'!$G99)</f>
        <v>1.6736401673640164</v>
      </c>
      <c r="E100" s="32">
        <f>IF(OR($A100="",$B100=""),"",B100*'MPTO_working_2-way'!$G99)</f>
        <v>2.4844720496894408</v>
      </c>
      <c r="F100" s="30">
        <f>IF(OR($A100="",$B100=""),"",'MPTO_working_2-way'!D99)</f>
        <v>1.6629140646945697</v>
      </c>
      <c r="G100" s="32">
        <f>IF(OR($A100="",$B100=""),"",'MPTO_working_2-way'!E99)</f>
        <v>2.5084911502982492</v>
      </c>
      <c r="H100" s="30">
        <f>IF(OR($A100="",$B100=""),"",'OddsRatio_working_2-way'!M99)</f>
        <v>1.6624567313140606</v>
      </c>
      <c r="I100" s="30">
        <f>IF(OR($A100="",$B100=""),"",'OddsRatio_working_2-way'!N99)</f>
        <v>2.5095325516828586</v>
      </c>
      <c r="J100" s="30">
        <f>IF('Log_working_2-way'!$D99="","",A100^('Log_working_2-way'!$D99))</f>
        <v>1.6575648919074468</v>
      </c>
      <c r="K100" s="32">
        <f>IF('Log_working_2-way'!$D99="","",B100^('Log_working_2-way'!$D99))</f>
        <v>2.5207624560048121</v>
      </c>
      <c r="L100" s="37">
        <f t="shared" si="18"/>
        <v>0.59750000000000014</v>
      </c>
      <c r="M100" s="37">
        <f t="shared" si="19"/>
        <v>0.40250000000000002</v>
      </c>
      <c r="N100" s="38">
        <v>196</v>
      </c>
      <c r="O100" s="38">
        <f t="shared" si="20"/>
        <v>74.260869565217391</v>
      </c>
      <c r="P100" s="38">
        <f t="shared" si="21"/>
        <v>113.99163179916317</v>
      </c>
      <c r="Q100" s="38">
        <f t="shared" si="22"/>
        <v>82.008368200836813</v>
      </c>
      <c r="R100" s="38">
        <f t="shared" si="23"/>
        <v>121.7391304347826</v>
      </c>
      <c r="S100" s="39">
        <f t="shared" si="24"/>
        <v>-7.7474986356194222</v>
      </c>
      <c r="T100" s="39">
        <f t="shared" si="25"/>
        <v>-7.7474986356194222</v>
      </c>
      <c r="U100" t="s">
        <v>294</v>
      </c>
      <c r="V100" t="s">
        <v>295</v>
      </c>
      <c r="W100" t="s">
        <v>453</v>
      </c>
      <c r="X100" s="48" t="s">
        <v>447</v>
      </c>
      <c r="Y100" s="41"/>
    </row>
    <row r="101" spans="1:25" s="35" customFormat="1" ht="15" x14ac:dyDescent="0.25">
      <c r="A101">
        <v>2.39</v>
      </c>
      <c r="B101">
        <v>1.63</v>
      </c>
      <c r="C101" s="29">
        <f t="shared" si="17"/>
        <v>3.19069743563416E-2</v>
      </c>
      <c r="D101" s="30">
        <f>IF(OR($A101="",$B101=""),"",A101*'MPTO_working_2-way'!$G100)</f>
        <v>2.4662576687116564</v>
      </c>
      <c r="E101" s="32">
        <f>IF(OR($A101="",$B101=""),"",B101*'MPTO_working_2-way'!$G100)</f>
        <v>1.6820083682008367</v>
      </c>
      <c r="F101" s="30">
        <f>IF(OR($A101="",$B101=""),"",'MPTO_working_2-way'!D100)</f>
        <v>2.4847402493861024</v>
      </c>
      <c r="G101" s="32">
        <f>IF(OR($A101="",$B101=""),"",'MPTO_working_2-way'!E100)</f>
        <v>1.6735184827201064</v>
      </c>
      <c r="H101" s="30">
        <f>IF(OR($A101="",$B101=""),"",'OddsRatio_working_2-way'!M100)</f>
        <v>2.4853784724268779</v>
      </c>
      <c r="I101" s="30">
        <f>IF(OR($A101="",$B101=""),"",'OddsRatio_working_2-way'!N100)</f>
        <v>1.6732290918193764</v>
      </c>
      <c r="J101" s="30">
        <f>IF('Log_working_2-way'!$D100="","",A101^('Log_working_2-way'!$D100))</f>
        <v>2.4939306210789667</v>
      </c>
      <c r="K101" s="32">
        <f>IF('Log_working_2-way'!$D100="","",B101^('Log_working_2-way'!$D100))</f>
        <v>1.6693751275261461</v>
      </c>
      <c r="L101" s="37">
        <f t="shared" si="18"/>
        <v>0.40547263681592038</v>
      </c>
      <c r="M101" s="37">
        <f t="shared" si="19"/>
        <v>0.59452736318407962</v>
      </c>
      <c r="N101" s="38">
        <v>197</v>
      </c>
      <c r="O101" s="38">
        <f t="shared" si="20"/>
        <v>114.57322175732219</v>
      </c>
      <c r="P101" s="38">
        <f t="shared" si="21"/>
        <v>76.141104294478509</v>
      </c>
      <c r="Q101" s="38">
        <f t="shared" si="22"/>
        <v>120.85889570552148</v>
      </c>
      <c r="R101" s="38">
        <f t="shared" si="23"/>
        <v>82.426778242677827</v>
      </c>
      <c r="S101" s="39">
        <f t="shared" si="24"/>
        <v>-6.2856739481992889</v>
      </c>
      <c r="T101" s="39">
        <f t="shared" si="25"/>
        <v>-6.2856739481993174</v>
      </c>
      <c r="U101" t="s">
        <v>296</v>
      </c>
      <c r="V101" t="s">
        <v>297</v>
      </c>
      <c r="W101" t="s">
        <v>453</v>
      </c>
      <c r="X101" s="48" t="s">
        <v>447</v>
      </c>
      <c r="Y101" s="41"/>
    </row>
    <row r="102" spans="1:25" ht="15" x14ac:dyDescent="0.25">
      <c r="A102">
        <v>1.88</v>
      </c>
      <c r="B102">
        <v>2.0099999999999998</v>
      </c>
      <c r="C102" s="29">
        <f t="shared" si="17"/>
        <v>2.9427331427966497E-2</v>
      </c>
      <c r="D102" s="30">
        <f>IF(OR($A102="",$B102=""),"",A102*'MPTO_working_2-way'!$G101)</f>
        <v>1.9353233830845769</v>
      </c>
      <c r="E102" s="32">
        <f>IF(OR($A102="",$B102=""),"",B102*'MPTO_working_2-way'!$G101)</f>
        <v>2.0691489361702122</v>
      </c>
      <c r="F102" s="30">
        <f>IF(OR($A102="",$B102=""),"",'MPTO_working_2-way'!D101)</f>
        <v>1.9334834220221038</v>
      </c>
      <c r="G102" s="32">
        <f>IF(OR($A102="",$B102=""),"",'MPTO_working_2-way'!E101)</f>
        <v>2.0712563034422273</v>
      </c>
      <c r="H102" s="30">
        <f>IF(OR($A102="",$B102=""),"",'OddsRatio_working_2-way'!M101)</f>
        <v>1.9334276237142709</v>
      </c>
      <c r="I102" s="30">
        <f>IF(OR($A102="",$B102=""),"",'OddsRatio_working_2-way'!N101)</f>
        <v>2.0713203408538785</v>
      </c>
      <c r="J102" s="30">
        <f>IF('Log_working_2-way'!$D101="","",A102^('Log_working_2-way'!$D101))</f>
        <v>1.9325939690668699</v>
      </c>
      <c r="K102" s="32">
        <f>IF('Log_working_2-way'!$D101="","",B102^('Log_working_2-way'!$D101))</f>
        <v>2.0722780043286777</v>
      </c>
      <c r="L102" s="37">
        <f t="shared" si="18"/>
        <v>0.5167095115681235</v>
      </c>
      <c r="M102" s="37">
        <f t="shared" si="19"/>
        <v>0.48329048843187672</v>
      </c>
      <c r="N102" s="38">
        <v>198</v>
      </c>
      <c r="O102" s="38">
        <f t="shared" si="20"/>
        <v>92.680851063829763</v>
      </c>
      <c r="P102" s="38">
        <f t="shared" si="21"/>
        <v>99.492537313432834</v>
      </c>
      <c r="Q102" s="38">
        <f t="shared" si="22"/>
        <v>98.50746268656718</v>
      </c>
      <c r="R102" s="38">
        <f t="shared" si="23"/>
        <v>105.31914893617021</v>
      </c>
      <c r="S102" s="39">
        <f t="shared" si="24"/>
        <v>-5.826611622737417</v>
      </c>
      <c r="T102" s="39">
        <f t="shared" si="25"/>
        <v>-5.8266116227373743</v>
      </c>
      <c r="U102" t="s">
        <v>298</v>
      </c>
      <c r="V102" t="s">
        <v>299</v>
      </c>
      <c r="W102" t="s">
        <v>453</v>
      </c>
      <c r="X102" s="48" t="s">
        <v>447</v>
      </c>
      <c r="Y102" s="41"/>
    </row>
    <row r="103" spans="1:25" ht="15" x14ac:dyDescent="0.25">
      <c r="A103">
        <v>2.13</v>
      </c>
      <c r="B103">
        <v>1.7</v>
      </c>
      <c r="C103" s="29">
        <f t="shared" si="17"/>
        <v>5.7718862192764453E-2</v>
      </c>
      <c r="D103" s="30">
        <f>IF(OR($A103="",$B103=""),"",A103*'MPTO_working_2-way'!$G102)</f>
        <v>2.2529411764705882</v>
      </c>
      <c r="E103" s="32">
        <f>IF(OR($A103="",$B103=""),"",B103*'MPTO_working_2-way'!$G102)</f>
        <v>1.7981220657276995</v>
      </c>
      <c r="F103" s="30">
        <f>IF(OR($A103="",$B103=""),"",'MPTO_working_2-way'!D102)</f>
        <v>2.2695079912253213</v>
      </c>
      <c r="G103" s="32">
        <f>IF(OR($A103="",$B103=""),"",'MPTO_working_2-way'!E102)</f>
        <v>1.7877067390767711</v>
      </c>
      <c r="H103" s="30">
        <f>IF(OR($A103="",$B103=""),"",'OddsRatio_working_2-way'!M102)</f>
        <v>2.2705454396776665</v>
      </c>
      <c r="I103" s="30">
        <f>IF(OR($A103="",$B103=""),"",'OddsRatio_working_2-way'!N102)</f>
        <v>1.7870635467029794</v>
      </c>
      <c r="J103" s="30">
        <f>IF('Log_working_2-way'!$D102="","",A103^('Log_working_2-way'!$D102))</f>
        <v>2.2783543345010226</v>
      </c>
      <c r="K103" s="32">
        <f>IF('Log_working_2-way'!$D102="","",B103^('Log_working_2-way'!$D102))</f>
        <v>1.782255727545798</v>
      </c>
      <c r="L103" s="37">
        <f t="shared" si="18"/>
        <v>0.44386422976501305</v>
      </c>
      <c r="M103" s="37">
        <f t="shared" si="19"/>
        <v>0.55613577023498695</v>
      </c>
      <c r="N103" s="38">
        <v>199</v>
      </c>
      <c r="O103" s="38">
        <f t="shared" si="20"/>
        <v>105.57276995305165</v>
      </c>
      <c r="P103" s="38">
        <f t="shared" si="21"/>
        <v>81.941176470588246</v>
      </c>
      <c r="Q103" s="38">
        <f t="shared" si="22"/>
        <v>117.05882352941177</v>
      </c>
      <c r="R103" s="38">
        <f t="shared" si="23"/>
        <v>93.427230046948353</v>
      </c>
      <c r="S103" s="39">
        <f t="shared" si="24"/>
        <v>-11.486053576360121</v>
      </c>
      <c r="T103" s="39">
        <f t="shared" si="25"/>
        <v>-11.486053576360106</v>
      </c>
      <c r="U103" t="s">
        <v>118</v>
      </c>
      <c r="V103" t="s">
        <v>300</v>
      </c>
      <c r="W103" t="s">
        <v>74</v>
      </c>
      <c r="X103" s="48" t="s">
        <v>447</v>
      </c>
      <c r="Y103" s="41"/>
    </row>
    <row r="104" spans="1:25" ht="15" x14ac:dyDescent="0.25">
      <c r="A104">
        <v>1.94</v>
      </c>
      <c r="B104">
        <v>1.86</v>
      </c>
      <c r="C104" s="29">
        <f t="shared" si="17"/>
        <v>5.3098326127923645E-2</v>
      </c>
      <c r="D104" s="30">
        <f>IF(OR($A104="",$B104=""),"",A104*'MPTO_working_2-way'!$G103)</f>
        <v>2.043010752688172</v>
      </c>
      <c r="E104" s="32">
        <f>IF(OR($A104="",$B104=""),"",B104*'MPTO_working_2-way'!$G103)</f>
        <v>1.9587628865979381</v>
      </c>
      <c r="F104" s="30">
        <f>IF(OR($A104="",$B104=""),"",'MPTO_working_2-way'!D103)</f>
        <v>2.0453463326153494</v>
      </c>
      <c r="G104" s="32">
        <f>IF(OR($A104="",$B104=""),"",'MPTO_working_2-way'!E103)</f>
        <v>1.9566207569677909</v>
      </c>
      <c r="H104" s="30">
        <f>IF(OR($A104="",$B104=""),"",'OddsRatio_working_2-way'!M103)</f>
        <v>2.0454775252553028</v>
      </c>
      <c r="I104" s="30">
        <f>IF(OR($A104="",$B104=""),"",'OddsRatio_working_2-way'!N103)</f>
        <v>1.9565007145952771</v>
      </c>
      <c r="J104" s="30">
        <f>IF('Log_working_2-way'!$D103="","",A104^('Log_working_2-way'!$D103))</f>
        <v>2.0465609413834396</v>
      </c>
      <c r="K104" s="32">
        <f>IF('Log_working_2-way'!$D103="","",B104^('Log_working_2-way'!$D103))</f>
        <v>1.9555105302101192</v>
      </c>
      <c r="L104" s="37">
        <f t="shared" si="18"/>
        <v>0.48947368421052634</v>
      </c>
      <c r="M104" s="37">
        <f t="shared" si="19"/>
        <v>0.51052631578947372</v>
      </c>
      <c r="N104" s="38">
        <v>200</v>
      </c>
      <c r="O104" s="38">
        <f t="shared" si="20"/>
        <v>96.907216494845372</v>
      </c>
      <c r="P104" s="38">
        <f t="shared" si="21"/>
        <v>92.473118279569889</v>
      </c>
      <c r="Q104" s="38">
        <f t="shared" si="22"/>
        <v>107.5268817204301</v>
      </c>
      <c r="R104" s="38">
        <f t="shared" si="23"/>
        <v>103.09278350515466</v>
      </c>
      <c r="S104" s="39">
        <f t="shared" si="24"/>
        <v>-10.619665225584725</v>
      </c>
      <c r="T104" s="39">
        <f t="shared" si="25"/>
        <v>-10.619665225584768</v>
      </c>
      <c r="U104" t="s">
        <v>301</v>
      </c>
      <c r="V104" t="s">
        <v>302</v>
      </c>
      <c r="W104" t="s">
        <v>74</v>
      </c>
      <c r="X104" s="48" t="s">
        <v>447</v>
      </c>
      <c r="Y104" s="41"/>
    </row>
    <row r="105" spans="1:25" ht="15" x14ac:dyDescent="0.25">
      <c r="A105">
        <v>1.82</v>
      </c>
      <c r="B105">
        <v>2.0099999999999998</v>
      </c>
      <c r="C105" s="29">
        <f t="shared" si="17"/>
        <v>4.6962987261494726E-2</v>
      </c>
      <c r="D105" s="30">
        <f>IF(OR($A105="",$B105=""),"",A105*'MPTO_working_2-way'!$G104)</f>
        <v>1.9054726368159205</v>
      </c>
      <c r="E105" s="32">
        <f>IF(OR($A105="",$B105=""),"",B105*'MPTO_working_2-way'!$G104)</f>
        <v>2.104395604395604</v>
      </c>
      <c r="F105" s="30">
        <f>IF(OR($A105="",$B105=""),"",'MPTO_working_2-way'!D104)</f>
        <v>1.9012525336520971</v>
      </c>
      <c r="G105" s="32">
        <f>IF(OR($A105="",$B105=""),"",'MPTO_working_2-way'!E104)</f>
        <v>2.1095669223228186</v>
      </c>
      <c r="H105" s="30">
        <f>IF(OR($A105="",$B105=""),"",'OddsRatio_working_2-way'!M104)</f>
        <v>1.9010444984121553</v>
      </c>
      <c r="I105" s="30">
        <f>IF(OR($A105="",$B105=""),"",'OddsRatio_working_2-way'!N104)</f>
        <v>2.109823101702776</v>
      </c>
      <c r="J105" s="30">
        <f>IF('Log_working_2-way'!$D104="","",A105^('Log_working_2-way'!$D104))</f>
        <v>1.8991069004823022</v>
      </c>
      <c r="K105" s="32">
        <f>IF('Log_working_2-way'!$D104="","",B105^('Log_working_2-way'!$D104))</f>
        <v>2.112214798332626</v>
      </c>
      <c r="L105" s="37">
        <f t="shared" si="18"/>
        <v>0.52480417754569186</v>
      </c>
      <c r="M105" s="37">
        <f t="shared" si="19"/>
        <v>0.47519582245430819</v>
      </c>
      <c r="N105" s="38">
        <v>201</v>
      </c>
      <c r="O105" s="38">
        <f t="shared" si="20"/>
        <v>90.560439560439548</v>
      </c>
      <c r="P105" s="38">
        <f t="shared" si="21"/>
        <v>100.99999999999999</v>
      </c>
      <c r="Q105" s="38">
        <f t="shared" si="22"/>
        <v>100.00000000000001</v>
      </c>
      <c r="R105" s="38">
        <f t="shared" si="23"/>
        <v>110.43956043956042</v>
      </c>
      <c r="S105" s="39">
        <f t="shared" si="24"/>
        <v>-9.4395604395604664</v>
      </c>
      <c r="T105" s="39">
        <f t="shared" si="25"/>
        <v>-9.439560439560438</v>
      </c>
      <c r="U105" t="s">
        <v>303</v>
      </c>
      <c r="V105" t="s">
        <v>304</v>
      </c>
      <c r="W105" t="s">
        <v>156</v>
      </c>
      <c r="X105" s="48" t="s">
        <v>447</v>
      </c>
      <c r="Y105" s="41"/>
    </row>
    <row r="106" spans="1:25" ht="15" x14ac:dyDescent="0.25">
      <c r="A106">
        <v>1.72</v>
      </c>
      <c r="B106">
        <v>2.0299999999999998</v>
      </c>
      <c r="C106" s="29">
        <f t="shared" si="17"/>
        <v>7.4006186275632935E-2</v>
      </c>
      <c r="D106" s="30">
        <f>IF(OR($A106="",$B106=""),"",A106*'MPTO_working_2-way'!$G105)</f>
        <v>1.8472906403940885</v>
      </c>
      <c r="E106" s="32">
        <f>IF(OR($A106="",$B106=""),"",B106*'MPTO_working_2-way'!$G105)</f>
        <v>2.1802325581395348</v>
      </c>
      <c r="F106" s="30">
        <f>IF(OR($A106="",$B106=""),"",'MPTO_working_2-way'!D105)</f>
        <v>1.8369107744107742</v>
      </c>
      <c r="G106" s="32">
        <f>IF(OR($A106="",$B106=""),"",'MPTO_working_2-way'!E105)</f>
        <v>2.1948705054060849</v>
      </c>
      <c r="H106" s="30">
        <f>IF(OR($A106="",$B106=""),"",'OddsRatio_working_2-way'!M105)</f>
        <v>1.8360796171499409</v>
      </c>
      <c r="I106" s="30">
        <f>IF(OR($A106="",$B106=""),"",'OddsRatio_working_2-way'!N105)</f>
        <v>2.1960583412006098</v>
      </c>
      <c r="J106" s="30">
        <f>IF('Log_working_2-way'!$D105="","",A106^('Log_working_2-way'!$D105))</f>
        <v>1.8312226194070589</v>
      </c>
      <c r="K106" s="32">
        <f>IF('Log_working_2-way'!$D105="","",B106^('Log_working_2-way'!$D105))</f>
        <v>2.2030471460119054</v>
      </c>
      <c r="L106" s="37">
        <f t="shared" si="18"/>
        <v>0.54133333333333333</v>
      </c>
      <c r="M106" s="37">
        <f t="shared" si="19"/>
        <v>0.45866666666666667</v>
      </c>
      <c r="N106" s="38">
        <v>202</v>
      </c>
      <c r="O106" s="38">
        <f t="shared" si="20"/>
        <v>84.558139534883722</v>
      </c>
      <c r="P106" s="38">
        <f t="shared" si="21"/>
        <v>102.49261083743841</v>
      </c>
      <c r="Q106" s="38">
        <f t="shared" si="22"/>
        <v>99.507389162561594</v>
      </c>
      <c r="R106" s="38">
        <f t="shared" si="23"/>
        <v>117.44186046511629</v>
      </c>
      <c r="S106" s="39">
        <f t="shared" si="24"/>
        <v>-14.949249627677872</v>
      </c>
      <c r="T106" s="39">
        <f t="shared" si="25"/>
        <v>-14.949249627677887</v>
      </c>
      <c r="U106" t="s">
        <v>151</v>
      </c>
      <c r="V106" t="s">
        <v>305</v>
      </c>
      <c r="W106" t="s">
        <v>156</v>
      </c>
      <c r="X106" s="48" t="s">
        <v>447</v>
      </c>
      <c r="Y106" s="41"/>
    </row>
    <row r="107" spans="1:25" ht="15" x14ac:dyDescent="0.25">
      <c r="A107">
        <v>1.81</v>
      </c>
      <c r="B107">
        <v>2.0099999999999998</v>
      </c>
      <c r="C107" s="29">
        <f t="shared" si="17"/>
        <v>4.999862565624924E-2</v>
      </c>
      <c r="D107" s="30">
        <f>IF(OR($A107="",$B107=""),"",A107*'MPTO_working_2-way'!$G106)</f>
        <v>1.9004975124378112</v>
      </c>
      <c r="E107" s="32">
        <f>IF(OR($A107="",$B107=""),"",B107*'MPTO_working_2-way'!$G106)</f>
        <v>2.1104972375690609</v>
      </c>
      <c r="F107" s="30">
        <f>IF(OR($A107="",$B107=""),"",'MPTO_working_2-way'!D106)</f>
        <v>1.8957817670201405</v>
      </c>
      <c r="G107" s="32">
        <f>IF(OR($A107="",$B107=""),"",'MPTO_working_2-way'!E106)</f>
        <v>2.1163433291643639</v>
      </c>
      <c r="H107" s="30">
        <f>IF(OR($A107="",$B107=""),"",'OddsRatio_working_2-way'!M106)</f>
        <v>1.89553347118899</v>
      </c>
      <c r="I107" s="30">
        <f>IF(OR($A107="",$B107=""),"",'OddsRatio_working_2-way'!N106)</f>
        <v>2.1166528467912094</v>
      </c>
      <c r="J107" s="30">
        <f>IF('Log_working_2-way'!$D106="","",A107^('Log_working_2-way'!$D106))</f>
        <v>1.893363416452811</v>
      </c>
      <c r="K107" s="32">
        <f>IF('Log_working_2-way'!$D106="","",B107^('Log_working_2-way'!$D106))</f>
        <v>2.1193652902976643</v>
      </c>
      <c r="L107" s="37">
        <f t="shared" si="18"/>
        <v>0.52617801047120416</v>
      </c>
      <c r="M107" s="37">
        <f t="shared" si="19"/>
        <v>0.47382198952879578</v>
      </c>
      <c r="N107" s="38">
        <v>203</v>
      </c>
      <c r="O107" s="38">
        <f t="shared" si="20"/>
        <v>90.845303867403331</v>
      </c>
      <c r="P107" s="38">
        <f t="shared" si="21"/>
        <v>102.00497512437811</v>
      </c>
      <c r="Q107" s="38">
        <f t="shared" si="22"/>
        <v>100.99502487562191</v>
      </c>
      <c r="R107" s="38">
        <f t="shared" si="23"/>
        <v>112.1546961325967</v>
      </c>
      <c r="S107" s="39">
        <f t="shared" si="24"/>
        <v>-10.149721008218577</v>
      </c>
      <c r="T107" s="39">
        <f t="shared" si="25"/>
        <v>-10.149721008218592</v>
      </c>
      <c r="U107" t="s">
        <v>306</v>
      </c>
      <c r="V107" t="s">
        <v>150</v>
      </c>
      <c r="W107" t="s">
        <v>156</v>
      </c>
      <c r="X107" s="48" t="s">
        <v>447</v>
      </c>
      <c r="Y107" s="41"/>
    </row>
    <row r="108" spans="1:25" ht="15" x14ac:dyDescent="0.25">
      <c r="A108">
        <v>1.83</v>
      </c>
      <c r="B108">
        <v>2</v>
      </c>
      <c r="C108" s="29">
        <f t="shared" si="17"/>
        <v>4.644808743169393E-2</v>
      </c>
      <c r="D108" s="30">
        <f>IF(OR($A108="",$B108=""),"",A108*'MPTO_working_2-way'!$G107)</f>
        <v>1.915</v>
      </c>
      <c r="E108" s="32">
        <f>IF(OR($A108="",$B108=""),"",B108*'MPTO_working_2-way'!$G107)</f>
        <v>2.0928961748633879</v>
      </c>
      <c r="F108" s="30">
        <f>IF(OR($A108="",$B108=""),"",'MPTO_working_2-way'!D107)</f>
        <v>1.9112271540469974</v>
      </c>
      <c r="G108" s="32">
        <f>IF(OR($A108="",$B108=""),"",'MPTO_working_2-way'!E107)</f>
        <v>2.0974212034383952</v>
      </c>
      <c r="H108" s="30">
        <f>IF(OR($A108="",$B108=""),"",'OddsRatio_working_2-way'!M107)</f>
        <v>1.9110433579144297</v>
      </c>
      <c r="I108" s="30">
        <f>IF(OR($A108="",$B108=""),"",'OddsRatio_working_2-way'!N107)</f>
        <v>2.0976425998969033</v>
      </c>
      <c r="J108" s="30">
        <f>IF('Log_working_2-way'!$D107="","",A108^('Log_working_2-way'!$D107))</f>
        <v>1.9093113656463092</v>
      </c>
      <c r="K108" s="32">
        <f>IF('Log_working_2-way'!$D107="","",B108^('Log_working_2-way'!$D107))</f>
        <v>2.0997333122397319</v>
      </c>
      <c r="L108" s="37">
        <f t="shared" si="18"/>
        <v>0.5221932114882506</v>
      </c>
      <c r="M108" s="37">
        <f t="shared" si="19"/>
        <v>0.47780678851174935</v>
      </c>
      <c r="N108" s="38">
        <v>204</v>
      </c>
      <c r="O108" s="38">
        <f t="shared" si="20"/>
        <v>92.524590163934405</v>
      </c>
      <c r="P108" s="38">
        <f t="shared" si="21"/>
        <v>102</v>
      </c>
      <c r="Q108" s="38">
        <f t="shared" si="22"/>
        <v>102</v>
      </c>
      <c r="R108" s="38">
        <f t="shared" si="23"/>
        <v>111.47540983606557</v>
      </c>
      <c r="S108" s="39">
        <f t="shared" si="24"/>
        <v>-9.4754098360655945</v>
      </c>
      <c r="T108" s="39">
        <f t="shared" si="25"/>
        <v>-9.4754098360655661</v>
      </c>
      <c r="U108" t="s">
        <v>307</v>
      </c>
      <c r="V108" t="s">
        <v>149</v>
      </c>
      <c r="W108" t="s">
        <v>156</v>
      </c>
      <c r="X108" s="48" t="s">
        <v>447</v>
      </c>
      <c r="Y108" s="41"/>
    </row>
    <row r="109" spans="1:25" ht="15" x14ac:dyDescent="0.25">
      <c r="A109">
        <v>1.93</v>
      </c>
      <c r="B109">
        <v>1.88</v>
      </c>
      <c r="C109" s="29">
        <f t="shared" si="17"/>
        <v>5.0049608642928067E-2</v>
      </c>
      <c r="D109" s="30">
        <f>IF(OR($A109="",$B109=""),"",A109*'MPTO_working_2-way'!$G108)</f>
        <v>2.0265957446808511</v>
      </c>
      <c r="E109" s="32">
        <f>IF(OR($A109="",$B109=""),"",B109*'MPTO_working_2-way'!$G108)</f>
        <v>1.9740932642487046</v>
      </c>
      <c r="F109" s="30">
        <f>IF(OR($A109="",$B109=""),"",'MPTO_working_2-way'!D108)</f>
        <v>2.027945450480662</v>
      </c>
      <c r="G109" s="32">
        <f>IF(OR($A109="",$B109=""),"",'MPTO_working_2-way'!E108)</f>
        <v>1.9728142670726401</v>
      </c>
      <c r="H109" s="30">
        <f>IF(OR($A109="",$B109=""),"",'OddsRatio_working_2-way'!M108)</f>
        <v>2.0280166252635121</v>
      </c>
      <c r="I109" s="30">
        <f>IF(OR($A109="",$B109=""),"",'OddsRatio_working_2-way'!N108)</f>
        <v>1.97274691422784</v>
      </c>
      <c r="J109" s="30">
        <f>IF('Log_working_2-way'!$D108="","",A109^('Log_working_2-way'!$D108))</f>
        <v>2.0286405498267945</v>
      </c>
      <c r="K109" s="32">
        <f>IF('Log_working_2-way'!$D108="","",B109^('Log_working_2-way'!$D108))</f>
        <v>1.972156892091637</v>
      </c>
      <c r="L109" s="37">
        <f t="shared" si="18"/>
        <v>0.49343832020997375</v>
      </c>
      <c r="M109" s="37">
        <f t="shared" si="19"/>
        <v>0.50656167979002631</v>
      </c>
      <c r="N109" s="38">
        <v>205</v>
      </c>
      <c r="O109" s="38">
        <f t="shared" si="20"/>
        <v>98.782383419689126</v>
      </c>
      <c r="P109" s="38">
        <f t="shared" si="21"/>
        <v>95.957446808510625</v>
      </c>
      <c r="Q109" s="38">
        <f t="shared" si="22"/>
        <v>109.04255319148936</v>
      </c>
      <c r="R109" s="38">
        <f t="shared" si="23"/>
        <v>106.21761658031089</v>
      </c>
      <c r="S109" s="39">
        <f t="shared" si="24"/>
        <v>-10.260169771800236</v>
      </c>
      <c r="T109" s="39">
        <f t="shared" si="25"/>
        <v>-10.260169771800264</v>
      </c>
      <c r="U109" t="s">
        <v>308</v>
      </c>
      <c r="V109" t="s">
        <v>309</v>
      </c>
      <c r="W109" t="s">
        <v>454</v>
      </c>
      <c r="X109" s="48" t="s">
        <v>447</v>
      </c>
      <c r="Y109" s="41"/>
    </row>
    <row r="110" spans="1:25" ht="15" x14ac:dyDescent="0.25">
      <c r="A110">
        <v>1.87</v>
      </c>
      <c r="B110">
        <v>1.94</v>
      </c>
      <c r="C110" s="29">
        <f t="shared" si="17"/>
        <v>5.0223275814543111E-2</v>
      </c>
      <c r="D110" s="30">
        <f>IF(OR($A110="",$B110=""),"",A110*'MPTO_working_2-way'!$G109)</f>
        <v>1.9639175257731958</v>
      </c>
      <c r="E110" s="32">
        <f>IF(OR($A110="",$B110=""),"",B110*'MPTO_working_2-way'!$G109)</f>
        <v>2.0374331550802136</v>
      </c>
      <c r="F110" s="30">
        <f>IF(OR($A110="",$B110=""),"",'MPTO_working_2-way'!D109)</f>
        <v>1.9621396506030613</v>
      </c>
      <c r="G110" s="32">
        <f>IF(OR($A110="",$B110=""),"",'MPTO_working_2-way'!E109)</f>
        <v>2.0393501602113662</v>
      </c>
      <c r="H110" s="30">
        <f>IF(OR($A110="",$B110=""),"",'OddsRatio_working_2-way'!M109)</f>
        <v>1.9620456927265033</v>
      </c>
      <c r="I110" s="30">
        <f>IF(OR($A110="",$B110=""),"",'OddsRatio_working_2-way'!N109)</f>
        <v>2.0394516680033474</v>
      </c>
      <c r="J110" s="30">
        <f>IF('Log_working_2-way'!$D109="","",A110^('Log_working_2-way'!$D109))</f>
        <v>1.9612257138583866</v>
      </c>
      <c r="K110" s="32">
        <f>IF('Log_working_2-way'!$D109="","",B110^('Log_working_2-way'!$D109))</f>
        <v>2.0403383779497468</v>
      </c>
      <c r="L110" s="37">
        <f t="shared" si="18"/>
        <v>0.50918635170603677</v>
      </c>
      <c r="M110" s="37">
        <f t="shared" si="19"/>
        <v>0.49081364829396334</v>
      </c>
      <c r="N110" s="38">
        <v>206</v>
      </c>
      <c r="O110" s="38">
        <f t="shared" si="20"/>
        <v>95.839572192513373</v>
      </c>
      <c r="P110" s="38">
        <f t="shared" si="21"/>
        <v>99.814432989690729</v>
      </c>
      <c r="Q110" s="38">
        <f t="shared" si="22"/>
        <v>106.18556701030928</v>
      </c>
      <c r="R110" s="38">
        <f t="shared" si="23"/>
        <v>110.16042780748661</v>
      </c>
      <c r="S110" s="39">
        <f t="shared" si="24"/>
        <v>-10.345994817795912</v>
      </c>
      <c r="T110" s="39">
        <f t="shared" si="25"/>
        <v>-10.345994817795884</v>
      </c>
      <c r="U110" t="s">
        <v>310</v>
      </c>
      <c r="V110" t="s">
        <v>311</v>
      </c>
      <c r="W110" t="s">
        <v>454</v>
      </c>
      <c r="X110" s="48" t="s">
        <v>447</v>
      </c>
      <c r="Y110" s="41"/>
    </row>
    <row r="111" spans="1:25" ht="15" x14ac:dyDescent="0.25">
      <c r="A111">
        <v>2.2599999999999998</v>
      </c>
      <c r="B111">
        <v>1.7</v>
      </c>
      <c r="C111" s="29">
        <f t="shared" si="17"/>
        <v>3.0713170223841679E-2</v>
      </c>
      <c r="D111" s="30">
        <f>IF(OR($A111="",$B111=""),"",A111*'MPTO_working_2-way'!$G110)</f>
        <v>2.3294117647058821</v>
      </c>
      <c r="E111" s="32">
        <f>IF(OR($A111="",$B111=""),"",B111*'MPTO_working_2-way'!$G110)</f>
        <v>1.7522123893805308</v>
      </c>
      <c r="F111" s="30">
        <f>IF(OR($A111="",$B111=""),"",'MPTO_working_2-way'!D110)</f>
        <v>2.3412553321145642</v>
      </c>
      <c r="G111" s="32">
        <f>IF(OR($A111="",$B111=""),"",'MPTO_working_2-way'!E110)</f>
        <v>1.7455701953657428</v>
      </c>
      <c r="H111" s="30">
        <f>IF(OR($A111="",$B111=""),"",'OddsRatio_working_2-way'!M110)</f>
        <v>2.3416407864998732</v>
      </c>
      <c r="I111" s="30">
        <f>IF(OR($A111="",$B111=""),"",'OddsRatio_working_2-way'!N110)</f>
        <v>1.7453559924999296</v>
      </c>
      <c r="J111" s="30">
        <f>IF('Log_working_2-way'!$D110="","",A111^('Log_working_2-way'!$D110))</f>
        <v>2.3470801072340981</v>
      </c>
      <c r="K111" s="32">
        <f>IF('Log_working_2-way'!$D110="","",B111^('Log_working_2-way'!$D110))</f>
        <v>1.7423463494336857</v>
      </c>
      <c r="L111" s="37">
        <f t="shared" si="18"/>
        <v>0.42929292929292934</v>
      </c>
      <c r="M111" s="37">
        <f t="shared" si="19"/>
        <v>0.57070707070707072</v>
      </c>
      <c r="N111" s="38">
        <v>207</v>
      </c>
      <c r="O111" s="38">
        <f t="shared" si="20"/>
        <v>115.40707964601768</v>
      </c>
      <c r="P111" s="38">
        <f t="shared" si="21"/>
        <v>85.235294117647044</v>
      </c>
      <c r="Q111" s="38">
        <f t="shared" si="22"/>
        <v>121.76470588235294</v>
      </c>
      <c r="R111" s="38">
        <f t="shared" si="23"/>
        <v>91.592920353982308</v>
      </c>
      <c r="S111" s="39">
        <f t="shared" si="24"/>
        <v>-6.357626236335264</v>
      </c>
      <c r="T111" s="39">
        <f t="shared" si="25"/>
        <v>-6.357626236335264</v>
      </c>
      <c r="U111" t="s">
        <v>312</v>
      </c>
      <c r="V111" t="s">
        <v>313</v>
      </c>
      <c r="W111" t="s">
        <v>455</v>
      </c>
      <c r="X111" s="48" t="s">
        <v>447</v>
      </c>
      <c r="Y111" s="41"/>
    </row>
    <row r="112" spans="1:25" ht="15" x14ac:dyDescent="0.25">
      <c r="A112">
        <v>1.84</v>
      </c>
      <c r="B112">
        <v>2.06</v>
      </c>
      <c r="C112" s="29">
        <f t="shared" si="17"/>
        <v>2.891515407344869E-2</v>
      </c>
      <c r="D112" s="30">
        <f>IF(OR($A112="",$B112=""),"",A112*'MPTO_working_2-way'!$G111)</f>
        <v>1.8932038834951457</v>
      </c>
      <c r="E112" s="32">
        <f>IF(OR($A112="",$B112=""),"",B112*'MPTO_working_2-way'!$G111)</f>
        <v>2.1195652173913042</v>
      </c>
      <c r="F112" s="30">
        <f>IF(OR($A112="",$B112=""),"",'MPTO_working_2-way'!D111)</f>
        <v>1.8902852583283463</v>
      </c>
      <c r="G112" s="32">
        <f>IF(OR($A112="",$B112=""),"",'MPTO_working_2-way'!E111)</f>
        <v>2.1232354918216445</v>
      </c>
      <c r="H112" s="30">
        <f>IF(OR($A112="",$B112=""),"",'OddsRatio_working_2-way'!M111)</f>
        <v>1.8901981971385247</v>
      </c>
      <c r="I112" s="30">
        <f>IF(OR($A112="",$B112=""),"",'OddsRatio_working_2-way'!N111)</f>
        <v>2.123345344008138</v>
      </c>
      <c r="J112" s="30">
        <f>IF('Log_working_2-way'!$D111="","",A112^('Log_working_2-way'!$D111))</f>
        <v>1.8888770989238437</v>
      </c>
      <c r="K112" s="32">
        <f>IF('Log_working_2-way'!$D111="","",B112^('Log_working_2-way'!$D111))</f>
        <v>2.1250149218724146</v>
      </c>
      <c r="L112" s="37">
        <f t="shared" si="18"/>
        <v>0.52820512820512822</v>
      </c>
      <c r="M112" s="37">
        <f t="shared" si="19"/>
        <v>0.47179487179487184</v>
      </c>
      <c r="N112" s="38">
        <v>208</v>
      </c>
      <c r="O112" s="38">
        <f t="shared" si="20"/>
        <v>94.956521739130451</v>
      </c>
      <c r="P112" s="38">
        <f t="shared" si="21"/>
        <v>107.02912621359225</v>
      </c>
      <c r="Q112" s="38">
        <f t="shared" si="22"/>
        <v>100.97087378640776</v>
      </c>
      <c r="R112" s="38">
        <f t="shared" si="23"/>
        <v>113.04347826086956</v>
      </c>
      <c r="S112" s="39">
        <f t="shared" si="24"/>
        <v>-6.0143520472773133</v>
      </c>
      <c r="T112" s="39">
        <f t="shared" si="25"/>
        <v>-6.0143520472773133</v>
      </c>
      <c r="U112" t="s">
        <v>314</v>
      </c>
      <c r="V112" t="s">
        <v>315</v>
      </c>
      <c r="W112" t="s">
        <v>455</v>
      </c>
      <c r="X112" s="48" t="s">
        <v>447</v>
      </c>
      <c r="Y112" s="41"/>
    </row>
    <row r="113" spans="1:25" s="35" customFormat="1" ht="15" x14ac:dyDescent="0.25">
      <c r="A113">
        <v>2.34</v>
      </c>
      <c r="B113">
        <v>1.66</v>
      </c>
      <c r="C113" s="29">
        <f t="shared" si="17"/>
        <v>2.9760065904644417E-2</v>
      </c>
      <c r="D113" s="30">
        <f>IF(OR($A113="",$B113=""),"",A113*'MPTO_working_2-way'!$G112)</f>
        <v>2.4096385542168677</v>
      </c>
      <c r="E113" s="32">
        <f>IF(OR($A113="",$B113=""),"",B113*'MPTO_working_2-way'!$G112)</f>
        <v>1.7094017094017095</v>
      </c>
      <c r="F113" s="30">
        <f>IF(OR($A113="",$B113=""),"",'MPTO_working_2-way'!D112)</f>
        <v>2.4244164274123086</v>
      </c>
      <c r="G113" s="32">
        <f>IF(OR($A113="",$B113=""),"",'MPTO_working_2-way'!E112)</f>
        <v>1.7020418894049603</v>
      </c>
      <c r="H113" s="30">
        <f>IF(OR($A113="",$B113=""),"",'OddsRatio_working_2-way'!M112)</f>
        <v>2.4248870236980302</v>
      </c>
      <c r="I113" s="30">
        <f>IF(OR($A113="",$B113=""),"",'OddsRatio_working_2-way'!N112)</f>
        <v>1.7018100265975373</v>
      </c>
      <c r="J113" s="30">
        <f>IF('Log_working_2-way'!$D112="","",A113^('Log_working_2-way'!$D112))</f>
        <v>2.4316899199135542</v>
      </c>
      <c r="K113" s="32">
        <f>IF('Log_working_2-way'!$D112="","",B113^('Log_working_2-way'!$D112))</f>
        <v>1.6984752676475883</v>
      </c>
      <c r="L113" s="37">
        <f t="shared" si="18"/>
        <v>0.41499999999999998</v>
      </c>
      <c r="M113" s="37">
        <f t="shared" si="19"/>
        <v>0.58499999999999996</v>
      </c>
      <c r="N113" s="38">
        <v>209</v>
      </c>
      <c r="O113" s="38">
        <f t="shared" si="20"/>
        <v>119.68376068376067</v>
      </c>
      <c r="P113" s="38">
        <f t="shared" si="21"/>
        <v>83.096385542168676</v>
      </c>
      <c r="Q113" s="38">
        <f t="shared" si="22"/>
        <v>125.90361445783134</v>
      </c>
      <c r="R113" s="38">
        <f t="shared" si="23"/>
        <v>89.316239316239319</v>
      </c>
      <c r="S113" s="39">
        <f t="shared" si="24"/>
        <v>-6.2198537740706712</v>
      </c>
      <c r="T113" s="39">
        <f t="shared" si="25"/>
        <v>-6.2198537740706428</v>
      </c>
      <c r="U113" t="s">
        <v>316</v>
      </c>
      <c r="V113" t="s">
        <v>317</v>
      </c>
      <c r="W113" t="s">
        <v>455</v>
      </c>
      <c r="X113" s="48" t="s">
        <v>447</v>
      </c>
      <c r="Y113" s="41"/>
    </row>
    <row r="114" spans="1:25" ht="15" x14ac:dyDescent="0.25">
      <c r="A114">
        <v>2.4</v>
      </c>
      <c r="B114">
        <v>1.63</v>
      </c>
      <c r="C114" s="29">
        <f t="shared" si="17"/>
        <v>3.0163599182004175E-2</v>
      </c>
      <c r="D114" s="30">
        <f>IF(OR($A114="",$B114=""),"",A114*'MPTO_working_2-way'!$G113)</f>
        <v>2.4723926380368098</v>
      </c>
      <c r="E114" s="32">
        <f>IF(OR($A114="",$B114=""),"",B114*'MPTO_working_2-way'!$G113)</f>
        <v>1.6791666666666667</v>
      </c>
      <c r="F114" s="30">
        <f>IF(OR($A114="",$B114=""),"",'MPTO_working_2-way'!D113)</f>
        <v>2.49013367281986</v>
      </c>
      <c r="G114" s="32">
        <f>IF(OR($A114="",$B114=""),"",'MPTO_working_2-way'!E113)</f>
        <v>1.6710807347287484</v>
      </c>
      <c r="H114" s="30">
        <f>IF(OR($A114="",$B114=""),"",'OddsRatio_working_2-way'!M113)</f>
        <v>2.4907119849998605</v>
      </c>
      <c r="I114" s="30">
        <f>IF(OR($A114="",$B114=""),"",'OddsRatio_working_2-way'!N113)</f>
        <v>1.670820393249937</v>
      </c>
      <c r="J114" s="30">
        <f>IF('Log_working_2-way'!$D113="","",A114^('Log_working_2-way'!$D113))</f>
        <v>2.4989058285805683</v>
      </c>
      <c r="K114" s="32">
        <f>IF('Log_working_2-way'!$D113="","",B114^('Log_working_2-way'!$D113))</f>
        <v>1.6671533200634385</v>
      </c>
      <c r="L114" s="37">
        <f t="shared" si="18"/>
        <v>0.40446650124069478</v>
      </c>
      <c r="M114" s="37">
        <f t="shared" si="19"/>
        <v>0.59553349875930517</v>
      </c>
      <c r="N114" s="38">
        <v>210</v>
      </c>
      <c r="O114" s="38">
        <f t="shared" si="20"/>
        <v>122.5</v>
      </c>
      <c r="P114" s="38">
        <f t="shared" si="21"/>
        <v>81.165644171779121</v>
      </c>
      <c r="Q114" s="38">
        <f t="shared" si="22"/>
        <v>128.83435582822085</v>
      </c>
      <c r="R114" s="38">
        <f t="shared" si="23"/>
        <v>87.5</v>
      </c>
      <c r="S114" s="39">
        <f t="shared" si="24"/>
        <v>-6.3343558282208505</v>
      </c>
      <c r="T114" s="39">
        <f t="shared" si="25"/>
        <v>-6.3343558282208789</v>
      </c>
      <c r="U114" t="s">
        <v>318</v>
      </c>
      <c r="V114" t="s">
        <v>319</v>
      </c>
      <c r="W114" t="s">
        <v>455</v>
      </c>
      <c r="X114" s="48" t="s">
        <v>447</v>
      </c>
      <c r="Y114" s="41"/>
    </row>
    <row r="115" spans="1:25" ht="15" x14ac:dyDescent="0.25">
      <c r="A115">
        <v>2.1800000000000002</v>
      </c>
      <c r="B115">
        <v>1.71</v>
      </c>
      <c r="C115" s="29">
        <f t="shared" si="17"/>
        <v>4.3510917967702012E-2</v>
      </c>
      <c r="D115" s="30">
        <f>IF(OR($A115="",$B115=""),"",A115*'MPTO_working_2-way'!$G114)</f>
        <v>2.2748538011695905</v>
      </c>
      <c r="E115" s="32">
        <f>IF(OR($A115="",$B115=""),"",B115*'MPTO_working_2-way'!$G114)</f>
        <v>1.7844036697247705</v>
      </c>
      <c r="F115" s="30">
        <f>IF(OR($A115="",$B115=""),"",'MPTO_working_2-way'!D114)</f>
        <v>2.2885382773650926</v>
      </c>
      <c r="G115" s="32">
        <f>IF(OR($A115="",$B115=""),"",'MPTO_working_2-way'!E114)</f>
        <v>1.7760731811901471</v>
      </c>
      <c r="H115" s="30">
        <f>IF(OR($A115="",$B115=""),"",'OddsRatio_working_2-way'!M114)</f>
        <v>2.2891748643942433</v>
      </c>
      <c r="I115" s="30">
        <f>IF(OR($A115="",$B115=""),"",'OddsRatio_working_2-way'!N114)</f>
        <v>1.7756899607795869</v>
      </c>
      <c r="J115" s="30">
        <f>IF('Log_working_2-way'!$D114="","",A115^('Log_working_2-way'!$D114))</f>
        <v>2.2955329814159455</v>
      </c>
      <c r="K115" s="32">
        <f>IF('Log_working_2-way'!$D114="","",B115^('Log_working_2-way'!$D114))</f>
        <v>1.7718830893109678</v>
      </c>
      <c r="L115" s="37">
        <f t="shared" si="18"/>
        <v>0.43958868894601544</v>
      </c>
      <c r="M115" s="37">
        <f t="shared" si="19"/>
        <v>0.56041131105398467</v>
      </c>
      <c r="N115" s="38">
        <v>211</v>
      </c>
      <c r="O115" s="38">
        <f t="shared" si="20"/>
        <v>114.21100917431193</v>
      </c>
      <c r="P115" s="38">
        <f t="shared" si="21"/>
        <v>87.608187134502927</v>
      </c>
      <c r="Q115" s="38">
        <f t="shared" si="22"/>
        <v>123.39181286549707</v>
      </c>
      <c r="R115" s="38">
        <f t="shared" si="23"/>
        <v>96.78899082568806</v>
      </c>
      <c r="S115" s="39">
        <f t="shared" si="24"/>
        <v>-9.1808036911851474</v>
      </c>
      <c r="T115" s="39">
        <f t="shared" si="25"/>
        <v>-9.1808036911851332</v>
      </c>
      <c r="U115" t="s">
        <v>320</v>
      </c>
      <c r="V115" t="s">
        <v>321</v>
      </c>
      <c r="W115" t="s">
        <v>456</v>
      </c>
      <c r="X115" s="48" t="s">
        <v>447</v>
      </c>
      <c r="Y115" s="41"/>
    </row>
    <row r="116" spans="1:25" ht="15" x14ac:dyDescent="0.25">
      <c r="A116">
        <v>2.06</v>
      </c>
      <c r="B116">
        <v>1.81</v>
      </c>
      <c r="C116" s="29">
        <f t="shared" si="17"/>
        <v>3.7923081049187513E-2</v>
      </c>
      <c r="D116" s="30">
        <f>IF(OR($A116="",$B116=""),"",A116*'MPTO_working_2-way'!$G115)</f>
        <v>2.1381215469613264</v>
      </c>
      <c r="E116" s="32">
        <f>IF(OR($A116="",$B116=""),"",B116*'MPTO_working_2-way'!$G115)</f>
        <v>1.8786407766990294</v>
      </c>
      <c r="F116" s="30">
        <f>IF(OR($A116="",$B116=""),"",'MPTO_working_2-way'!D115)</f>
        <v>2.1437359857413907</v>
      </c>
      <c r="G116" s="32">
        <f>IF(OR($A116="",$B116=""),"",'MPTO_working_2-way'!E115)</f>
        <v>1.8743276529432467</v>
      </c>
      <c r="H116" s="30">
        <f>IF(OR($A116="",$B116=""),"",'OddsRatio_working_2-way'!M115)</f>
        <v>2.1439589045541121</v>
      </c>
      <c r="I116" s="30">
        <f>IF(OR($A116="",$B116=""),"",'OddsRatio_working_2-way'!N115)</f>
        <v>1.8741572761215382</v>
      </c>
      <c r="J116" s="30">
        <f>IF('Log_working_2-way'!$D115="","",A116^('Log_working_2-way'!$D115))</f>
        <v>2.1465366309290381</v>
      </c>
      <c r="K116" s="32">
        <f>IF('Log_working_2-way'!$D115="","",B116^('Log_working_2-way'!$D115))</f>
        <v>1.8721919326638379</v>
      </c>
      <c r="L116" s="37">
        <f t="shared" si="18"/>
        <v>0.46770025839793272</v>
      </c>
      <c r="M116" s="37">
        <f t="shared" si="19"/>
        <v>0.53229974160206706</v>
      </c>
      <c r="N116" s="38">
        <v>212</v>
      </c>
      <c r="O116" s="38">
        <f t="shared" si="20"/>
        <v>109.08737864077672</v>
      </c>
      <c r="P116" s="38">
        <f t="shared" si="21"/>
        <v>94.872928176795597</v>
      </c>
      <c r="Q116" s="38">
        <f t="shared" si="22"/>
        <v>117.12707182320443</v>
      </c>
      <c r="R116" s="38">
        <f t="shared" si="23"/>
        <v>102.91262135922331</v>
      </c>
      <c r="S116" s="39">
        <f t="shared" si="24"/>
        <v>-8.0396931824277118</v>
      </c>
      <c r="T116" s="39">
        <f t="shared" si="25"/>
        <v>-8.0396931824277118</v>
      </c>
      <c r="U116" t="s">
        <v>322</v>
      </c>
      <c r="V116" t="s">
        <v>323</v>
      </c>
      <c r="W116" t="s">
        <v>456</v>
      </c>
      <c r="X116" s="48" t="s">
        <v>447</v>
      </c>
      <c r="Y116" s="41"/>
    </row>
    <row r="117" spans="1:25" ht="15" x14ac:dyDescent="0.25">
      <c r="A117">
        <v>2.09</v>
      </c>
      <c r="B117">
        <v>1.78</v>
      </c>
      <c r="C117" s="29">
        <f t="shared" si="17"/>
        <v>4.0266652330519959E-2</v>
      </c>
      <c r="D117" s="30">
        <f>IF(OR($A117="",$B117=""),"",A117*'MPTO_working_2-way'!$G116)</f>
        <v>2.1741573033707864</v>
      </c>
      <c r="E117" s="32">
        <f>IF(OR($A117="",$B117=""),"",B117*'MPTO_working_2-way'!$G116)</f>
        <v>1.8516746411483256</v>
      </c>
      <c r="F117" s="30">
        <f>IF(OR($A117="",$B117=""),"",'MPTO_working_2-way'!D116)</f>
        <v>2.1818075186206087</v>
      </c>
      <c r="G117" s="32">
        <f>IF(OR($A117="",$B117=""),"",'MPTO_working_2-way'!E116)</f>
        <v>1.8461614808198106</v>
      </c>
      <c r="H117" s="30">
        <f>IF(OR($A117="",$B117=""),"",'OddsRatio_working_2-way'!M116)</f>
        <v>2.1821319289469754</v>
      </c>
      <c r="I117" s="30">
        <f>IF(OR($A117="",$B117=""),"",'OddsRatio_working_2-way'!N116)</f>
        <v>1.8459292702556338</v>
      </c>
      <c r="J117" s="30">
        <f>IF('Log_working_2-way'!$D116="","",A117^('Log_working_2-way'!$D116))</f>
        <v>2.1856576768529026</v>
      </c>
      <c r="K117" s="32">
        <f>IF('Log_working_2-way'!$D116="","",B117^('Log_working_2-way'!$D116))</f>
        <v>1.8434137605840082</v>
      </c>
      <c r="L117" s="37">
        <f t="shared" si="18"/>
        <v>0.4599483204134367</v>
      </c>
      <c r="M117" s="37">
        <f t="shared" si="19"/>
        <v>0.54005167958656319</v>
      </c>
      <c r="N117" s="38">
        <v>213</v>
      </c>
      <c r="O117" s="38">
        <f t="shared" si="20"/>
        <v>111.08612440191386</v>
      </c>
      <c r="P117" s="38">
        <f t="shared" si="21"/>
        <v>93.337078651685388</v>
      </c>
      <c r="Q117" s="38">
        <f t="shared" si="22"/>
        <v>119.66292134831461</v>
      </c>
      <c r="R117" s="38">
        <f t="shared" si="23"/>
        <v>101.91387559808614</v>
      </c>
      <c r="S117" s="39">
        <f t="shared" si="24"/>
        <v>-8.5767969464007479</v>
      </c>
      <c r="T117" s="39">
        <f t="shared" si="25"/>
        <v>-8.5767969464007479</v>
      </c>
      <c r="U117" t="s">
        <v>324</v>
      </c>
      <c r="V117" t="s">
        <v>325</v>
      </c>
      <c r="W117" t="s">
        <v>456</v>
      </c>
      <c r="X117" s="48" t="s">
        <v>447</v>
      </c>
      <c r="Y117" s="41"/>
    </row>
    <row r="118" spans="1:25" ht="15" x14ac:dyDescent="0.25">
      <c r="A118">
        <v>2.27</v>
      </c>
      <c r="B118">
        <v>1.66</v>
      </c>
      <c r="C118" s="29">
        <f t="shared" si="17"/>
        <v>4.2938272915450382E-2</v>
      </c>
      <c r="D118" s="30">
        <f>IF(OR($A118="",$B118=""),"",A118*'MPTO_working_2-way'!$G117)</f>
        <v>2.3674698795180724</v>
      </c>
      <c r="E118" s="32">
        <f>IF(OR($A118="",$B118=""),"",B118*'MPTO_working_2-way'!$G117)</f>
        <v>1.7312775330396475</v>
      </c>
      <c r="F118" s="30">
        <f>IF(OR($A118="",$B118=""),"",'MPTO_working_2-way'!D117)</f>
        <v>2.3862959913874993</v>
      </c>
      <c r="G118" s="32">
        <f>IF(OR($A118="",$B118=""),"",'MPTO_working_2-way'!E117)</f>
        <v>1.7213466721483714</v>
      </c>
      <c r="H118" s="30">
        <f>IF(OR($A118="",$B118=""),"",'OddsRatio_working_2-way'!M117)</f>
        <v>2.387170654332921</v>
      </c>
      <c r="I118" s="30">
        <f>IF(OR($A118="",$B118=""),"",'OddsRatio_working_2-way'!N117)</f>
        <v>1.7208918361100216</v>
      </c>
      <c r="J118" s="30">
        <f>IF('Log_working_2-way'!$D117="","",A118^('Log_working_2-way'!$D117))</f>
        <v>2.3959540887220943</v>
      </c>
      <c r="K118" s="32">
        <f>IF('Log_working_2-way'!$D117="","",B118^('Log_working_2-way'!$D117))</f>
        <v>1.7163559375473425</v>
      </c>
      <c r="L118" s="37">
        <f t="shared" si="18"/>
        <v>0.42239185750636132</v>
      </c>
      <c r="M118" s="37">
        <f t="shared" si="19"/>
        <v>0.57760814249363868</v>
      </c>
      <c r="N118" s="38">
        <v>214</v>
      </c>
      <c r="O118" s="38">
        <f t="shared" si="20"/>
        <v>119.72687224669605</v>
      </c>
      <c r="P118" s="38">
        <f t="shared" si="21"/>
        <v>85.0843373493976</v>
      </c>
      <c r="Q118" s="38">
        <f t="shared" si="22"/>
        <v>128.91566265060243</v>
      </c>
      <c r="R118" s="38">
        <f t="shared" si="23"/>
        <v>94.273127753303967</v>
      </c>
      <c r="S118" s="39">
        <f t="shared" si="24"/>
        <v>-9.1887904039063812</v>
      </c>
      <c r="T118" s="39">
        <f t="shared" si="25"/>
        <v>-9.188790403906367</v>
      </c>
      <c r="U118" t="s">
        <v>326</v>
      </c>
      <c r="V118" t="s">
        <v>327</v>
      </c>
      <c r="W118" t="s">
        <v>456</v>
      </c>
      <c r="X118" s="48" t="s">
        <v>447</v>
      </c>
      <c r="Y118" s="41"/>
    </row>
    <row r="119" spans="1:25" ht="15" x14ac:dyDescent="0.25">
      <c r="A119">
        <v>2.0499999999999998</v>
      </c>
      <c r="B119">
        <v>1.85</v>
      </c>
      <c r="C119" s="29">
        <f t="shared" si="17"/>
        <v>2.8345418589321048E-2</v>
      </c>
      <c r="D119" s="30">
        <f>IF(OR($A119="",$B119=""),"",A119*'MPTO_working_2-way'!$G118)</f>
        <v>2.1081081081081079</v>
      </c>
      <c r="E119" s="32">
        <f>IF(OR($A119="",$B119=""),"",B119*'MPTO_working_2-way'!$G118)</f>
        <v>1.902439024390244</v>
      </c>
      <c r="F119" s="30">
        <f>IF(OR($A119="",$B119=""),"",'MPTO_working_2-way'!D118)</f>
        <v>2.1113430758524703</v>
      </c>
      <c r="G119" s="32">
        <f>IF(OR($A119="",$B119=""),"",'MPTO_working_2-way'!E118)</f>
        <v>1.8998121477770822</v>
      </c>
      <c r="H119" s="30">
        <f>IF(OR($A119="",$B119=""),"",'OddsRatio_working_2-way'!M118)</f>
        <v>2.1114378604524222</v>
      </c>
      <c r="I119" s="30">
        <f>IF(OR($A119="",$B119=""),"",'OddsRatio_working_2-way'!N118)</f>
        <v>1.8997354108424378</v>
      </c>
      <c r="J119" s="30">
        <f>IF('Log_working_2-way'!$D118="","",A119^('Log_working_2-way'!$D118))</f>
        <v>2.1129081281913611</v>
      </c>
      <c r="K119" s="32">
        <f>IF('Log_working_2-way'!$D118="","",B119^('Log_working_2-way'!$D118))</f>
        <v>1.8985467665018629</v>
      </c>
      <c r="L119" s="37">
        <f t="shared" si="18"/>
        <v>0.47435897435897439</v>
      </c>
      <c r="M119" s="37">
        <f t="shared" si="19"/>
        <v>0.52564102564102555</v>
      </c>
      <c r="N119" s="38">
        <v>215</v>
      </c>
      <c r="O119" s="38">
        <f t="shared" si="20"/>
        <v>110.12195121951218</v>
      </c>
      <c r="P119" s="38">
        <f t="shared" si="21"/>
        <v>98.783783783783775</v>
      </c>
      <c r="Q119" s="38">
        <f t="shared" si="22"/>
        <v>116.2162162162162</v>
      </c>
      <c r="R119" s="38">
        <f t="shared" si="23"/>
        <v>104.87804878048782</v>
      </c>
      <c r="S119" s="39">
        <f t="shared" si="24"/>
        <v>-6.0942649967040126</v>
      </c>
      <c r="T119" s="39">
        <f t="shared" si="25"/>
        <v>-6.094264996704041</v>
      </c>
      <c r="U119" t="s">
        <v>328</v>
      </c>
      <c r="V119" t="s">
        <v>329</v>
      </c>
      <c r="W119" t="s">
        <v>457</v>
      </c>
      <c r="X119" s="48" t="s">
        <v>447</v>
      </c>
      <c r="Y119" s="41"/>
    </row>
    <row r="120" spans="1:25" ht="15" x14ac:dyDescent="0.25">
      <c r="A120">
        <v>2.17</v>
      </c>
      <c r="B120">
        <v>1.75</v>
      </c>
      <c r="C120" s="29">
        <f t="shared" si="17"/>
        <v>3.2258064516129004E-2</v>
      </c>
      <c r="D120" s="30">
        <f>IF(OR($A120="",$B120=""),"",A120*'MPTO_working_2-way'!$G119)</f>
        <v>2.2399999999999998</v>
      </c>
      <c r="E120" s="32">
        <f>IF(OR($A120="",$B120=""),"",B120*'MPTO_working_2-way'!$G119)</f>
        <v>1.8064516129032258</v>
      </c>
      <c r="F120" s="30">
        <f>IF(OR($A120="",$B120=""),"",'MPTO_working_2-way'!D119)</f>
        <v>2.2487046632124348</v>
      </c>
      <c r="G120" s="32">
        <f>IF(OR($A120="",$B120=""),"",'MPTO_working_2-way'!E119)</f>
        <v>1.8008298755186722</v>
      </c>
      <c r="H120" s="30">
        <f>IF(OR($A120="",$B120=""),"",'OddsRatio_working_2-way'!M119)</f>
        <v>2.2489995996796797</v>
      </c>
      <c r="I120" s="30">
        <f>IF(OR($A120="",$B120=""),"",'OddsRatio_working_2-way'!N119)</f>
        <v>1.8006407690254356</v>
      </c>
      <c r="J120" s="30">
        <f>IF('Log_working_2-way'!$D119="","",A120^('Log_working_2-way'!$D119))</f>
        <v>2.2529893897006406</v>
      </c>
      <c r="K120" s="32">
        <f>IF('Log_working_2-way'!$D119="","",B120^('Log_working_2-way'!$D119))</f>
        <v>1.798091355138193</v>
      </c>
      <c r="L120" s="37">
        <f t="shared" si="18"/>
        <v>0.44642857142857145</v>
      </c>
      <c r="M120" s="37">
        <f t="shared" si="19"/>
        <v>0.5535714285714286</v>
      </c>
      <c r="N120" s="38">
        <v>216</v>
      </c>
      <c r="O120" s="38">
        <f t="shared" si="20"/>
        <v>116.46082949308754</v>
      </c>
      <c r="P120" s="38">
        <f t="shared" si="21"/>
        <v>92.571428571428569</v>
      </c>
      <c r="Q120" s="38">
        <f t="shared" si="22"/>
        <v>123.42857142857142</v>
      </c>
      <c r="R120" s="38">
        <f t="shared" si="23"/>
        <v>99.539170506912441</v>
      </c>
      <c r="S120" s="39">
        <f t="shared" si="24"/>
        <v>-6.9677419354838719</v>
      </c>
      <c r="T120" s="39">
        <f t="shared" si="25"/>
        <v>-6.9677419354838719</v>
      </c>
      <c r="U120" t="s">
        <v>330</v>
      </c>
      <c r="V120" t="s">
        <v>331</v>
      </c>
      <c r="W120" t="s">
        <v>457</v>
      </c>
      <c r="X120" s="48" t="s">
        <v>447</v>
      </c>
      <c r="Y120" s="41"/>
    </row>
    <row r="121" spans="1:25" ht="15" x14ac:dyDescent="0.25">
      <c r="A121">
        <v>1.82</v>
      </c>
      <c r="B121">
        <v>2.0699999999999998</v>
      </c>
      <c r="C121" s="29">
        <f t="shared" si="17"/>
        <v>3.2542336890162948E-2</v>
      </c>
      <c r="D121" s="30">
        <f>IF(OR($A121="",$B121=""),"",A121*'MPTO_working_2-way'!$G120)</f>
        <v>1.8792270531400965</v>
      </c>
      <c r="E121" s="32">
        <f>IF(OR($A121="",$B121=""),"",B121*'MPTO_working_2-way'!$G120)</f>
        <v>2.1373626373626373</v>
      </c>
      <c r="F121" s="30">
        <f>IF(OR($A121="",$B121=""),"",'MPTO_working_2-way'!D120)</f>
        <v>1.8755413949320454</v>
      </c>
      <c r="G121" s="32">
        <f>IF(OR($A121="",$B121=""),"",'MPTO_working_2-way'!E120)</f>
        <v>2.1421504520384373</v>
      </c>
      <c r="H121" s="30">
        <f>IF(OR($A121="",$B121=""),"",'OddsRatio_working_2-way'!M120)</f>
        <v>1.8754171235399244</v>
      </c>
      <c r="I121" s="30">
        <f>IF(OR($A121="",$B121=""),"",'OddsRatio_working_2-way'!N120)</f>
        <v>2.1423125880338039</v>
      </c>
      <c r="J121" s="30">
        <f>IF('Log_working_2-way'!$D120="","",A121^('Log_working_2-way'!$D120))</f>
        <v>1.8737445050186454</v>
      </c>
      <c r="K121" s="32">
        <f>IF('Log_working_2-way'!$D120="","",B121^('Log_working_2-way'!$D120))</f>
        <v>2.1444993293304022</v>
      </c>
      <c r="L121" s="37">
        <f t="shared" si="18"/>
        <v>0.53213367609254503</v>
      </c>
      <c r="M121" s="37">
        <f t="shared" si="19"/>
        <v>0.46786632390745503</v>
      </c>
      <c r="N121" s="38">
        <v>217</v>
      </c>
      <c r="O121" s="38">
        <f t="shared" si="20"/>
        <v>97.769230769230759</v>
      </c>
      <c r="P121" s="38">
        <f t="shared" si="21"/>
        <v>112.16908212560385</v>
      </c>
      <c r="Q121" s="38">
        <f t="shared" si="22"/>
        <v>104.83091787439615</v>
      </c>
      <c r="R121" s="38">
        <f t="shared" si="23"/>
        <v>119.23076923076921</v>
      </c>
      <c r="S121" s="39">
        <f t="shared" si="24"/>
        <v>-7.0616871051653902</v>
      </c>
      <c r="T121" s="39">
        <f t="shared" si="25"/>
        <v>-7.0616871051653618</v>
      </c>
      <c r="U121" t="s">
        <v>332</v>
      </c>
      <c r="V121" t="s">
        <v>333</v>
      </c>
      <c r="W121" t="s">
        <v>457</v>
      </c>
      <c r="X121" s="48" t="s">
        <v>447</v>
      </c>
      <c r="Y121" s="41"/>
    </row>
    <row r="122" spans="1:25" ht="15" x14ac:dyDescent="0.25">
      <c r="A122">
        <v>1.7</v>
      </c>
      <c r="B122">
        <v>2.1800000000000002</v>
      </c>
      <c r="C122" s="29">
        <f t="shared" si="17"/>
        <v>4.6950890447922333E-2</v>
      </c>
      <c r="D122" s="30">
        <f>IF(OR($A122="",$B122=""),"",A122*'MPTO_working_2-way'!$G121)</f>
        <v>1.7798165137614679</v>
      </c>
      <c r="E122" s="32">
        <f>IF(OR($A122="",$B122=""),"",B122*'MPTO_working_2-way'!$G121)</f>
        <v>2.2823529411764709</v>
      </c>
      <c r="F122" s="30">
        <f>IF(OR($A122="",$B122=""),"",'MPTO_working_2-way'!D121)</f>
        <v>1.7706641184902054</v>
      </c>
      <c r="G122" s="32">
        <f>IF(OR($A122="",$B122=""),"",'MPTO_working_2-way'!E121)</f>
        <v>2.2975821450712961</v>
      </c>
      <c r="H122" s="30">
        <f>IF(OR($A122="",$B122=""),"",'OddsRatio_working_2-way'!M121)</f>
        <v>1.7702079842374079</v>
      </c>
      <c r="I122" s="30">
        <f>IF(OR($A122="",$B122=""),"",'OddsRatio_working_2-way'!N121)</f>
        <v>2.2983506020002022</v>
      </c>
      <c r="J122" s="30">
        <f>IF('Log_working_2-way'!$D121="","",A122^('Log_working_2-way'!$D121))</f>
        <v>1.7660158341214014</v>
      </c>
      <c r="K122" s="32">
        <f>IF('Log_working_2-way'!$D121="","",B122^('Log_working_2-way'!$D121))</f>
        <v>2.3054560434070099</v>
      </c>
      <c r="L122" s="37">
        <f t="shared" si="18"/>
        <v>0.56185567010309279</v>
      </c>
      <c r="M122" s="37">
        <f t="shared" si="19"/>
        <v>0.43814432989690716</v>
      </c>
      <c r="N122" s="38">
        <v>218</v>
      </c>
      <c r="O122" s="38">
        <f t="shared" si="20"/>
        <v>89.764705882352928</v>
      </c>
      <c r="P122" s="38">
        <f t="shared" si="21"/>
        <v>118</v>
      </c>
      <c r="Q122" s="38">
        <f t="shared" si="22"/>
        <v>100</v>
      </c>
      <c r="R122" s="38">
        <f t="shared" si="23"/>
        <v>128.23529411764707</v>
      </c>
      <c r="S122" s="39">
        <f t="shared" si="24"/>
        <v>-10.235294117647072</v>
      </c>
      <c r="T122" s="39">
        <f t="shared" si="25"/>
        <v>-10.235294117647072</v>
      </c>
      <c r="U122" t="s">
        <v>152</v>
      </c>
      <c r="V122" t="s">
        <v>334</v>
      </c>
      <c r="W122" t="s">
        <v>112</v>
      </c>
      <c r="X122" s="48" t="s">
        <v>448</v>
      </c>
      <c r="Y122" s="41"/>
    </row>
    <row r="123" spans="1:25" ht="15" x14ac:dyDescent="0.25">
      <c r="A123">
        <v>1.76</v>
      </c>
      <c r="B123">
        <v>2.09</v>
      </c>
      <c r="C123" s="29">
        <f t="shared" si="17"/>
        <v>4.6650717703349276E-2</v>
      </c>
      <c r="D123" s="30">
        <f>IF(OR($A123="",$B123=""),"",A123*'MPTO_working_2-way'!$G122)</f>
        <v>1.8421052631578947</v>
      </c>
      <c r="E123" s="32">
        <f>IF(OR($A123="",$B123=""),"",B123*'MPTO_working_2-way'!$G122)</f>
        <v>2.1875</v>
      </c>
      <c r="F123" s="30">
        <f>IF(OR($A123="",$B123=""),"",'MPTO_working_2-way'!D122)</f>
        <v>1.8353457738748626</v>
      </c>
      <c r="G123" s="32">
        <f>IF(OR($A123="",$B123=""),"",'MPTO_working_2-way'!E122)</f>
        <v>2.1971090670170828</v>
      </c>
      <c r="H123" s="30">
        <f>IF(OR($A123="",$B123=""),"",'OddsRatio_working_2-way'!M122)</f>
        <v>1.8350135965491927</v>
      </c>
      <c r="I123" s="30">
        <f>IF(OR($A123="",$B123=""),"",'OddsRatio_working_2-way'!N122)</f>
        <v>2.197585289787658</v>
      </c>
      <c r="J123" s="30">
        <f>IF('Log_working_2-way'!$D122="","",A123^('Log_working_2-way'!$D122))</f>
        <v>1.8319153686125185</v>
      </c>
      <c r="K123" s="32">
        <f>IF('Log_working_2-way'!$D122="","",B123^('Log_working_2-way'!$D122))</f>
        <v>2.2020453494773053</v>
      </c>
      <c r="L123" s="37">
        <f t="shared" si="18"/>
        <v>0.54285714285714282</v>
      </c>
      <c r="M123" s="37">
        <f t="shared" si="19"/>
        <v>0.45714285714285713</v>
      </c>
      <c r="N123" s="38">
        <v>219</v>
      </c>
      <c r="O123" s="38">
        <f t="shared" si="20"/>
        <v>94.568181818181827</v>
      </c>
      <c r="P123" s="38">
        <f t="shared" si="21"/>
        <v>114.2153110047847</v>
      </c>
      <c r="Q123" s="38">
        <f t="shared" si="22"/>
        <v>104.78468899521532</v>
      </c>
      <c r="R123" s="38">
        <f t="shared" si="23"/>
        <v>124.43181818181819</v>
      </c>
      <c r="S123" s="39">
        <f t="shared" si="24"/>
        <v>-10.216507177033492</v>
      </c>
      <c r="T123" s="39">
        <f t="shared" si="25"/>
        <v>-10.216507177033492</v>
      </c>
      <c r="U123" t="s">
        <v>335</v>
      </c>
      <c r="V123" t="s">
        <v>336</v>
      </c>
      <c r="W123" t="s">
        <v>112</v>
      </c>
      <c r="X123" s="48" t="s">
        <v>448</v>
      </c>
      <c r="Y123" s="41"/>
    </row>
    <row r="124" spans="1:25" ht="15" x14ac:dyDescent="0.25">
      <c r="A124">
        <v>1.63</v>
      </c>
      <c r="B124">
        <v>2.2999999999999998</v>
      </c>
      <c r="C124" s="29">
        <f t="shared" si="17"/>
        <v>4.8279541210989763E-2</v>
      </c>
      <c r="D124" s="30">
        <f>IF(OR($A124="",$B124=""),"",A124*'MPTO_working_2-way'!$G123)</f>
        <v>1.7086956521739132</v>
      </c>
      <c r="E124" s="32">
        <f>IF(OR($A124="",$B124=""),"",B124*'MPTO_working_2-way'!$G123)</f>
        <v>2.4110429447852764</v>
      </c>
      <c r="F124" s="30">
        <f>IF(OR($A124="",$B124=""),"",'MPTO_working_2-way'!D123)</f>
        <v>1.6967639737497173</v>
      </c>
      <c r="G124" s="32">
        <f>IF(OR($A124="",$B124=""),"",'MPTO_working_2-way'!E123)</f>
        <v>2.4352062357908415</v>
      </c>
      <c r="H124" s="30">
        <f>IF(OR($A124="",$B124=""),"",'OddsRatio_working_2-way'!M123)</f>
        <v>1.6961432213383858</v>
      </c>
      <c r="I124" s="30">
        <f>IF(OR($A124="",$B124=""),"",'OddsRatio_working_2-way'!N123)</f>
        <v>2.4364860122855578</v>
      </c>
      <c r="J124" s="30">
        <f>IF('Log_working_2-way'!$D123="","",A124^('Log_working_2-way'!$D123))</f>
        <v>1.6906747443214869</v>
      </c>
      <c r="K124" s="32">
        <f>IF('Log_working_2-way'!$D123="","",B124^('Log_working_2-way'!$D123))</f>
        <v>2.4478595145117024</v>
      </c>
      <c r="L124" s="37">
        <f t="shared" si="18"/>
        <v>0.58524173027989812</v>
      </c>
      <c r="M124" s="37">
        <f t="shared" si="19"/>
        <v>0.41475826972010171</v>
      </c>
      <c r="N124" s="38">
        <v>220</v>
      </c>
      <c r="O124" s="38">
        <f t="shared" si="20"/>
        <v>85.030674846625743</v>
      </c>
      <c r="P124" s="38">
        <f t="shared" si="21"/>
        <v>124.34782608695652</v>
      </c>
      <c r="Q124" s="38">
        <f t="shared" si="22"/>
        <v>95.652173913043484</v>
      </c>
      <c r="R124" s="38">
        <f t="shared" si="23"/>
        <v>134.96932515337423</v>
      </c>
      <c r="S124" s="39">
        <f t="shared" si="24"/>
        <v>-10.621499066417741</v>
      </c>
      <c r="T124" s="39">
        <f t="shared" si="25"/>
        <v>-10.621499066417712</v>
      </c>
      <c r="U124" t="s">
        <v>337</v>
      </c>
      <c r="V124" t="s">
        <v>338</v>
      </c>
      <c r="W124" t="s">
        <v>112</v>
      </c>
      <c r="X124" s="48" t="s">
        <v>448</v>
      </c>
      <c r="Y124" s="41"/>
    </row>
    <row r="125" spans="1:25" ht="15" x14ac:dyDescent="0.25">
      <c r="A125">
        <v>1.81</v>
      </c>
      <c r="B125">
        <v>2.02</v>
      </c>
      <c r="C125" s="29">
        <f t="shared" si="17"/>
        <v>4.7535692795798834E-2</v>
      </c>
      <c r="D125" s="30">
        <f>IF(OR($A125="",$B125=""),"",A125*'MPTO_working_2-way'!$G124)</f>
        <v>1.8960396039603959</v>
      </c>
      <c r="E125" s="32">
        <f>IF(OR($A125="",$B125=""),"",B125*'MPTO_working_2-way'!$G124)</f>
        <v>2.1160220994475138</v>
      </c>
      <c r="F125" s="30">
        <f>IF(OR($A125="",$B125=""),"",'MPTO_working_2-way'!D124)</f>
        <v>1.8913661993688893</v>
      </c>
      <c r="G125" s="32">
        <f>IF(OR($A125="",$B125=""),"",'MPTO_working_2-way'!E124)</f>
        <v>2.1218733677673955</v>
      </c>
      <c r="H125" s="30">
        <f>IF(OR($A125="",$B125=""),"",'OddsRatio_working_2-way'!M124)</f>
        <v>1.8911327886790064</v>
      </c>
      <c r="I125" s="30">
        <f>IF(OR($A125="",$B125=""),"",'OddsRatio_working_2-way'!N124)</f>
        <v>2.1221672153735645</v>
      </c>
      <c r="J125" s="30">
        <f>IF('Log_working_2-way'!$D124="","",A125^('Log_working_2-way'!$D124))</f>
        <v>1.8889866417645398</v>
      </c>
      <c r="K125" s="32">
        <f>IF('Log_working_2-way'!$D124="","",B125^('Log_working_2-way'!$D124))</f>
        <v>2.1248762951200719</v>
      </c>
      <c r="L125" s="37">
        <f t="shared" si="18"/>
        <v>0.52741514360313313</v>
      </c>
      <c r="M125" s="37">
        <f t="shared" si="19"/>
        <v>0.47258485639686681</v>
      </c>
      <c r="N125" s="38">
        <v>221</v>
      </c>
      <c r="O125" s="38">
        <f t="shared" si="20"/>
        <v>98.900552486187848</v>
      </c>
      <c r="P125" s="38">
        <f t="shared" si="21"/>
        <v>111.5940594059406</v>
      </c>
      <c r="Q125" s="38">
        <f t="shared" si="22"/>
        <v>109.4059405940594</v>
      </c>
      <c r="R125" s="38">
        <f t="shared" si="23"/>
        <v>122.09944751381217</v>
      </c>
      <c r="S125" s="39">
        <f t="shared" si="24"/>
        <v>-10.505388107871553</v>
      </c>
      <c r="T125" s="39">
        <f t="shared" si="25"/>
        <v>-10.505388107871568</v>
      </c>
      <c r="U125" t="s">
        <v>339</v>
      </c>
      <c r="V125" t="s">
        <v>340</v>
      </c>
      <c r="W125" t="s">
        <v>112</v>
      </c>
      <c r="X125" s="48" t="s">
        <v>448</v>
      </c>
      <c r="Y125" s="41"/>
    </row>
    <row r="126" spans="1:25" ht="15" x14ac:dyDescent="0.25">
      <c r="A126">
        <v>1.65</v>
      </c>
      <c r="B126">
        <v>2.37</v>
      </c>
      <c r="C126" s="29">
        <f t="shared" si="17"/>
        <v>2.8001534330648337E-2</v>
      </c>
      <c r="D126" s="30">
        <f>IF(OR($A126="",$B126=""),"",A126*'MPTO_working_2-way'!$G125)</f>
        <v>1.6962025316455696</v>
      </c>
      <c r="E126" s="32">
        <f>IF(OR($A126="",$B126=""),"",B126*'MPTO_working_2-way'!$G125)</f>
        <v>2.4363636363636365</v>
      </c>
      <c r="F126" s="30">
        <f>IF(OR($A126="",$B126=""),"",'MPTO_working_2-way'!D125)</f>
        <v>1.6890184645286688</v>
      </c>
      <c r="G126" s="32">
        <f>IF(OR($A126="",$B126=""),"",'MPTO_working_2-way'!E125)</f>
        <v>2.4513399153737665</v>
      </c>
      <c r="H126" s="30">
        <f>IF(OR($A126="",$B126=""),"",'OddsRatio_working_2-way'!M125)</f>
        <v>1.6888051645745159</v>
      </c>
      <c r="I126" s="30">
        <f>IF(OR($A126="",$B126=""),"",'OddsRatio_working_2-way'!N125)</f>
        <v>2.4517893468724408</v>
      </c>
      <c r="J126" s="30">
        <f>IF('Log_working_2-way'!$D125="","",A126^('Log_working_2-way'!$D125))</f>
        <v>1.685552620448002</v>
      </c>
      <c r="K126" s="32">
        <f>IF('Log_working_2-way'!$D125="","",B126^('Log_working_2-way'!$D125))</f>
        <v>2.4586772337716281</v>
      </c>
      <c r="L126" s="37">
        <f t="shared" si="18"/>
        <v>0.58955223880597019</v>
      </c>
      <c r="M126" s="37">
        <f t="shared" si="19"/>
        <v>0.41044776119402981</v>
      </c>
      <c r="N126" s="38">
        <v>222</v>
      </c>
      <c r="O126" s="38">
        <f t="shared" si="20"/>
        <v>87.454545454545425</v>
      </c>
      <c r="P126" s="38">
        <f t="shared" si="21"/>
        <v>128.3291139240506</v>
      </c>
      <c r="Q126" s="38">
        <f t="shared" si="22"/>
        <v>93.670886075949355</v>
      </c>
      <c r="R126" s="38">
        <f t="shared" si="23"/>
        <v>134.54545454545456</v>
      </c>
      <c r="S126" s="39">
        <f t="shared" si="24"/>
        <v>-6.2163406214039298</v>
      </c>
      <c r="T126" s="39">
        <f t="shared" si="25"/>
        <v>-6.2163406214039583</v>
      </c>
      <c r="U126" t="s">
        <v>341</v>
      </c>
      <c r="V126" t="s">
        <v>342</v>
      </c>
      <c r="W126" t="s">
        <v>450</v>
      </c>
      <c r="X126" s="48" t="s">
        <v>448</v>
      </c>
      <c r="Y126" s="41"/>
    </row>
    <row r="127" spans="1:25" ht="15" x14ac:dyDescent="0.25">
      <c r="A127">
        <v>1.73</v>
      </c>
      <c r="B127">
        <v>2.2200000000000002</v>
      </c>
      <c r="C127" s="29">
        <f t="shared" si="17"/>
        <v>2.8485132531375301E-2</v>
      </c>
      <c r="D127" s="30">
        <f>IF(OR($A127="",$B127=""),"",A127*'MPTO_working_2-way'!$G126)</f>
        <v>1.7792792792792793</v>
      </c>
      <c r="E127" s="32">
        <f>IF(OR($A127="",$B127=""),"",B127*'MPTO_working_2-way'!$G126)</f>
        <v>2.2832369942196533</v>
      </c>
      <c r="F127" s="30">
        <f>IF(OR($A127="",$B127=""),"",'MPTO_working_2-way'!D126)</f>
        <v>1.7737034129219971</v>
      </c>
      <c r="G127" s="32">
        <f>IF(OR($A127="",$B127=""),"",'MPTO_working_2-way'!E126)</f>
        <v>2.2924849280725841</v>
      </c>
      <c r="H127" s="30">
        <f>IF(OR($A127="",$B127=""),"",'OddsRatio_working_2-way'!M126)</f>
        <v>1.7735377532723946</v>
      </c>
      <c r="I127" s="30">
        <f>IF(OR($A127="",$B127=""),"",'OddsRatio_working_2-way'!N126)</f>
        <v>2.2927617246470167</v>
      </c>
      <c r="J127" s="30">
        <f>IF('Log_working_2-way'!$D126="","",A127^('Log_working_2-way'!$D126))</f>
        <v>1.771015496161394</v>
      </c>
      <c r="K127" s="32">
        <f>IF('Log_working_2-way'!$D126="","",B127^('Log_working_2-way'!$D126))</f>
        <v>2.2969907932831721</v>
      </c>
      <c r="L127" s="37">
        <f t="shared" si="18"/>
        <v>0.5620253164556962</v>
      </c>
      <c r="M127" s="37">
        <f t="shared" si="19"/>
        <v>0.43797468354430374</v>
      </c>
      <c r="N127" s="38">
        <v>223</v>
      </c>
      <c r="O127" s="38">
        <f t="shared" si="20"/>
        <v>94.098265895953773</v>
      </c>
      <c r="P127" s="38">
        <f t="shared" si="21"/>
        <v>122.54954954954957</v>
      </c>
      <c r="Q127" s="38">
        <f t="shared" si="22"/>
        <v>100.45045045045043</v>
      </c>
      <c r="R127" s="38">
        <f t="shared" si="23"/>
        <v>128.90173410404626</v>
      </c>
      <c r="S127" s="39">
        <f t="shared" si="24"/>
        <v>-6.3521845544966595</v>
      </c>
      <c r="T127" s="39">
        <f t="shared" si="25"/>
        <v>-6.352184554496688</v>
      </c>
      <c r="U127" t="s">
        <v>343</v>
      </c>
      <c r="V127" t="s">
        <v>344</v>
      </c>
      <c r="W127" t="s">
        <v>450</v>
      </c>
      <c r="X127" s="48" t="s">
        <v>448</v>
      </c>
      <c r="Y127" s="41"/>
    </row>
    <row r="128" spans="1:25" ht="15" x14ac:dyDescent="0.25">
      <c r="A128">
        <v>1.92</v>
      </c>
      <c r="B128">
        <v>1.97</v>
      </c>
      <c r="C128" s="29">
        <f t="shared" si="17"/>
        <v>2.844754653130277E-2</v>
      </c>
      <c r="D128" s="30">
        <f>IF(OR($A128="",$B128=""),"",A128*'MPTO_working_2-way'!$G127)</f>
        <v>1.9746192893401013</v>
      </c>
      <c r="E128" s="32">
        <f>IF(OR($A128="",$B128=""),"",B128*'MPTO_working_2-way'!$G127)</f>
        <v>2.0260416666666665</v>
      </c>
      <c r="F128" s="30">
        <f>IF(OR($A128="",$B128=""),"",'MPTO_working_2-way'!D127)</f>
        <v>1.9739066903246005</v>
      </c>
      <c r="G128" s="32">
        <f>IF(OR($A128="",$B128=""),"",'MPTO_working_2-way'!E127)</f>
        <v>2.0267924123888115</v>
      </c>
      <c r="H128" s="30">
        <f>IF(OR($A128="",$B128=""),"",'OddsRatio_working_2-way'!M127)</f>
        <v>1.9738858291644976</v>
      </c>
      <c r="I128" s="30">
        <f>IF(OR($A128="",$B128=""),"",'OddsRatio_working_2-way'!N127)</f>
        <v>2.0268144068364817</v>
      </c>
      <c r="J128" s="30">
        <f>IF('Log_working_2-way'!$D127="","",A128^('Log_working_2-way'!$D127))</f>
        <v>1.9735629954505829</v>
      </c>
      <c r="K128" s="32">
        <f>IF('Log_working_2-way'!$D127="","",B128^('Log_working_2-way'!$D127))</f>
        <v>2.0271548987306875</v>
      </c>
      <c r="L128" s="37">
        <f t="shared" si="18"/>
        <v>0.50642673521850901</v>
      </c>
      <c r="M128" s="37">
        <f t="shared" si="19"/>
        <v>0.49357326478149105</v>
      </c>
      <c r="N128" s="38">
        <v>224</v>
      </c>
      <c r="O128" s="38">
        <f t="shared" si="20"/>
        <v>107.33333333333333</v>
      </c>
      <c r="P128" s="38">
        <f t="shared" si="21"/>
        <v>110.29441624365481</v>
      </c>
      <c r="Q128" s="38">
        <f t="shared" si="22"/>
        <v>113.70558375634516</v>
      </c>
      <c r="R128" s="38">
        <f t="shared" si="23"/>
        <v>116.66666666666667</v>
      </c>
      <c r="S128" s="39">
        <f t="shared" si="24"/>
        <v>-6.3722504230118346</v>
      </c>
      <c r="T128" s="39">
        <f t="shared" si="25"/>
        <v>-6.3722504230118631</v>
      </c>
      <c r="U128" t="s">
        <v>345</v>
      </c>
      <c r="V128" t="s">
        <v>346</v>
      </c>
      <c r="W128" t="s">
        <v>154</v>
      </c>
      <c r="X128" s="48" t="s">
        <v>448</v>
      </c>
      <c r="Y128" s="41"/>
    </row>
    <row r="129" spans="1:25" s="35" customFormat="1" ht="15" x14ac:dyDescent="0.25">
      <c r="A129">
        <v>1.76</v>
      </c>
      <c r="B129">
        <v>2.16</v>
      </c>
      <c r="C129" s="29">
        <f t="shared" si="17"/>
        <v>3.1144781144781142E-2</v>
      </c>
      <c r="D129" s="30">
        <f>IF(OR($A129="",$B129=""),"",A129*'MPTO_working_2-way'!$G128)</f>
        <v>1.8148148148148149</v>
      </c>
      <c r="E129" s="32">
        <f>IF(OR($A129="",$B129=""),"",B129*'MPTO_working_2-way'!$G128)</f>
        <v>2.2272727272727275</v>
      </c>
      <c r="F129" s="30">
        <f>IF(OR($A129="",$B129=""),"",'MPTO_working_2-way'!D128)</f>
        <v>1.8095963442498098</v>
      </c>
      <c r="G129" s="32">
        <f>IF(OR($A129="",$B129=""),"",'MPTO_working_2-way'!E128)</f>
        <v>2.235183443085607</v>
      </c>
      <c r="H129" s="30">
        <f>IF(OR($A129="",$B129=""),"",'OddsRatio_working_2-way'!M128)</f>
        <v>1.8094272134003797</v>
      </c>
      <c r="I129" s="30">
        <f>IF(OR($A129="",$B129=""),"",'OddsRatio_working_2-way'!N128)</f>
        <v>2.2354415362426847</v>
      </c>
      <c r="J129" s="30">
        <f>IF('Log_working_2-way'!$D128="","",A129^('Log_working_2-way'!$D128))</f>
        <v>1.8070624804765649</v>
      </c>
      <c r="K129" s="32">
        <f>IF('Log_working_2-way'!$D128="","",B129^('Log_working_2-way'!$D128))</f>
        <v>2.2390614409549543</v>
      </c>
      <c r="L129" s="37">
        <f t="shared" si="18"/>
        <v>0.55102040816326525</v>
      </c>
      <c r="M129" s="37">
        <f t="shared" si="19"/>
        <v>0.44897959183673464</v>
      </c>
      <c r="N129" s="38">
        <v>225</v>
      </c>
      <c r="O129" s="38">
        <f t="shared" si="20"/>
        <v>97.159090909090921</v>
      </c>
      <c r="P129" s="38">
        <f t="shared" si="21"/>
        <v>120.83333333333334</v>
      </c>
      <c r="Q129" s="38">
        <f t="shared" si="22"/>
        <v>104.16666666666666</v>
      </c>
      <c r="R129" s="38">
        <f t="shared" si="23"/>
        <v>127.84090909090911</v>
      </c>
      <c r="S129" s="39">
        <f t="shared" si="24"/>
        <v>-7.0075757575757365</v>
      </c>
      <c r="T129" s="39">
        <f t="shared" si="25"/>
        <v>-7.0075757575757649</v>
      </c>
      <c r="U129" t="s">
        <v>347</v>
      </c>
      <c r="V129" t="s">
        <v>348</v>
      </c>
      <c r="W129" t="s">
        <v>154</v>
      </c>
      <c r="X129" s="48" t="s">
        <v>448</v>
      </c>
      <c r="Y129" s="41"/>
    </row>
    <row r="130" spans="1:25" ht="15" x14ac:dyDescent="0.25">
      <c r="A130">
        <v>1.85</v>
      </c>
      <c r="B130">
        <v>2.0499999999999998</v>
      </c>
      <c r="C130" s="29">
        <f t="shared" si="17"/>
        <v>2.8345418589321048E-2</v>
      </c>
      <c r="D130" s="30">
        <f>IF(OR($A130="",$B130=""),"",A130*'MPTO_working_2-way'!$G129)</f>
        <v>1.902439024390244</v>
      </c>
      <c r="E130" s="32">
        <f>IF(OR($A130="",$B130=""),"",B130*'MPTO_working_2-way'!$G129)</f>
        <v>2.1081081081081079</v>
      </c>
      <c r="F130" s="30">
        <f>IF(OR($A130="",$B130=""),"",'MPTO_working_2-way'!D129)</f>
        <v>1.8998121477770822</v>
      </c>
      <c r="G130" s="32">
        <f>IF(OR($A130="",$B130=""),"",'MPTO_working_2-way'!E129)</f>
        <v>2.1113430758524703</v>
      </c>
      <c r="H130" s="30">
        <f>IF(OR($A130="",$B130=""),"",'OddsRatio_working_2-way'!M129)</f>
        <v>1.8997354108424378</v>
      </c>
      <c r="I130" s="30">
        <f>IF(OR($A130="",$B130=""),"",'OddsRatio_working_2-way'!N129)</f>
        <v>2.1114378604524222</v>
      </c>
      <c r="J130" s="30">
        <f>IF('Log_working_2-way'!$D129="","",A130^('Log_working_2-way'!$D129))</f>
        <v>1.8985467665018629</v>
      </c>
      <c r="K130" s="32">
        <f>IF('Log_working_2-way'!$D129="","",B130^('Log_working_2-way'!$D129))</f>
        <v>2.1129081281913611</v>
      </c>
      <c r="L130" s="37">
        <f t="shared" si="18"/>
        <v>0.52564102564102555</v>
      </c>
      <c r="M130" s="37">
        <f t="shared" si="19"/>
        <v>0.47435897435897439</v>
      </c>
      <c r="N130" s="38">
        <v>226</v>
      </c>
      <c r="O130" s="38">
        <f t="shared" si="20"/>
        <v>103.83783783783784</v>
      </c>
      <c r="P130" s="38">
        <f t="shared" si="21"/>
        <v>115.7560975609756</v>
      </c>
      <c r="Q130" s="38">
        <f t="shared" si="22"/>
        <v>110.2439024390244</v>
      </c>
      <c r="R130" s="38">
        <f t="shared" si="23"/>
        <v>122.16216216216215</v>
      </c>
      <c r="S130" s="39">
        <f t="shared" si="24"/>
        <v>-6.4060646011865572</v>
      </c>
      <c r="T130" s="39">
        <f t="shared" si="25"/>
        <v>-6.406064601186543</v>
      </c>
      <c r="U130" t="s">
        <v>349</v>
      </c>
      <c r="V130" t="s">
        <v>121</v>
      </c>
      <c r="W130" t="s">
        <v>154</v>
      </c>
      <c r="X130" s="48" t="s">
        <v>448</v>
      </c>
      <c r="Y130" s="41"/>
    </row>
    <row r="131" spans="1:25" ht="15" x14ac:dyDescent="0.25">
      <c r="A131">
        <v>1.61</v>
      </c>
      <c r="B131">
        <v>2.4300000000000002</v>
      </c>
      <c r="C131" s="29">
        <f t="shared" ref="C131:C194" si="26">IF(OR($A131="",$B131=""),"",(1/A131)+(1/B131)-1)</f>
        <v>3.2640646167216181E-2</v>
      </c>
      <c r="D131" s="30">
        <f>IF(OR($A131="",$B131=""),"",A131*'MPTO_working_2-way'!$G130)</f>
        <v>1.6625514403292181</v>
      </c>
      <c r="E131" s="32">
        <f>IF(OR($A131="",$B131=""),"",B131*'MPTO_working_2-way'!$G130)</f>
        <v>2.5093167701863357</v>
      </c>
      <c r="F131" s="30">
        <f>IF(OR($A131="",$B131=""),"",'MPTO_working_2-way'!D130)</f>
        <v>1.6534454704900365</v>
      </c>
      <c r="G131" s="32">
        <f>IF(OR($A131="",$B131=""),"",'MPTO_working_2-way'!E130)</f>
        <v>2.5303495779840248</v>
      </c>
      <c r="H131" s="30">
        <f>IF(OR($A131="",$B131=""),"",'OddsRatio_working_2-way'!M130)</f>
        <v>1.6531258887637414</v>
      </c>
      <c r="I131" s="30">
        <f>IF(OR($A131="",$B131=""),"",'OddsRatio_working_2-way'!N130)</f>
        <v>2.5310983949707371</v>
      </c>
      <c r="J131" s="30">
        <f>IF('Log_working_2-way'!$D130="","",A131^('Log_working_2-way'!$D130))</f>
        <v>1.6489884623355247</v>
      </c>
      <c r="K131" s="32">
        <f>IF('Log_working_2-way'!$D130="","",B131^('Log_working_2-way'!$D130))</f>
        <v>2.5408594420942658</v>
      </c>
      <c r="L131" s="37">
        <f t="shared" si="18"/>
        <v>0.60148514851485146</v>
      </c>
      <c r="M131" s="37">
        <f t="shared" si="19"/>
        <v>0.39851485148514848</v>
      </c>
      <c r="N131" s="38">
        <v>227</v>
      </c>
      <c r="O131" s="38">
        <f t="shared" si="20"/>
        <v>86.006211180124239</v>
      </c>
      <c r="P131" s="38">
        <f t="shared" si="21"/>
        <v>133.58436213991769</v>
      </c>
      <c r="Q131" s="38">
        <f t="shared" si="22"/>
        <v>93.415637860082299</v>
      </c>
      <c r="R131" s="38">
        <f t="shared" si="23"/>
        <v>140.99378881987576</v>
      </c>
      <c r="S131" s="39">
        <f t="shared" si="24"/>
        <v>-7.4094266799580595</v>
      </c>
      <c r="T131" s="39">
        <f t="shared" si="25"/>
        <v>-7.4094266799580737</v>
      </c>
      <c r="U131" t="s">
        <v>123</v>
      </c>
      <c r="V131" t="s">
        <v>183</v>
      </c>
      <c r="W131" t="s">
        <v>155</v>
      </c>
      <c r="X131" s="48" t="s">
        <v>448</v>
      </c>
      <c r="Y131" s="41"/>
    </row>
    <row r="132" spans="1:25" ht="15" x14ac:dyDescent="0.25">
      <c r="A132">
        <v>1.83</v>
      </c>
      <c r="B132">
        <v>2.08</v>
      </c>
      <c r="C132" s="29">
        <f t="shared" si="26"/>
        <v>2.7217318200924545E-2</v>
      </c>
      <c r="D132" s="30">
        <f>IF(OR($A132="",$B132=""),"",A132*'MPTO_working_2-way'!$G131)</f>
        <v>1.8798076923076921</v>
      </c>
      <c r="E132" s="32">
        <f>IF(OR($A132="",$B132=""),"",B132*'MPTO_working_2-way'!$G131)</f>
        <v>2.136612021857923</v>
      </c>
      <c r="F132" s="30">
        <f>IF(OR($A132="",$B132=""),"",'MPTO_working_2-way'!D131)</f>
        <v>1.8767379942806428</v>
      </c>
      <c r="G132" s="32">
        <f>IF(OR($A132="",$B132=""),"",'MPTO_working_2-way'!E131)</f>
        <v>2.1405916094927453</v>
      </c>
      <c r="H132" s="30">
        <f>IF(OR($A132="",$B132=""),"",'OddsRatio_working_2-way'!M131)</f>
        <v>1.8766518798921943</v>
      </c>
      <c r="I132" s="30">
        <f>IF(OR($A132="",$B132=""),"",'OddsRatio_working_2-way'!N131)</f>
        <v>2.1407036509440598</v>
      </c>
      <c r="J132" s="30">
        <f>IF('Log_working_2-way'!$D131="","",A132^('Log_working_2-way'!$D131))</f>
        <v>1.875264356990918</v>
      </c>
      <c r="K132" s="32">
        <f>IF('Log_working_2-way'!$D131="","",B132^('Log_working_2-way'!$D131))</f>
        <v>2.1425119645428072</v>
      </c>
      <c r="L132" s="37">
        <f t="shared" si="18"/>
        <v>0.53196930946291565</v>
      </c>
      <c r="M132" s="37">
        <f t="shared" si="19"/>
        <v>0.46803069053708451</v>
      </c>
      <c r="N132" s="38">
        <v>228</v>
      </c>
      <c r="O132" s="38">
        <f t="shared" si="20"/>
        <v>103.40983606557377</v>
      </c>
      <c r="P132" s="38">
        <f t="shared" si="21"/>
        <v>118.38461538461537</v>
      </c>
      <c r="Q132" s="38">
        <f t="shared" si="22"/>
        <v>109.6153846153846</v>
      </c>
      <c r="R132" s="38">
        <f t="shared" si="23"/>
        <v>124.59016393442622</v>
      </c>
      <c r="S132" s="39">
        <f t="shared" si="24"/>
        <v>-6.2055485498108283</v>
      </c>
      <c r="T132" s="39">
        <f t="shared" si="25"/>
        <v>-6.2055485498108425</v>
      </c>
      <c r="U132" t="s">
        <v>157</v>
      </c>
      <c r="V132" t="s">
        <v>174</v>
      </c>
      <c r="W132" t="s">
        <v>155</v>
      </c>
      <c r="X132" s="48" t="s">
        <v>448</v>
      </c>
      <c r="Y132" s="41"/>
    </row>
    <row r="133" spans="1:25" ht="15" x14ac:dyDescent="0.25">
      <c r="A133">
        <v>2.23</v>
      </c>
      <c r="B133">
        <v>1.72</v>
      </c>
      <c r="C133" s="29">
        <f t="shared" si="26"/>
        <v>2.982584211075201E-2</v>
      </c>
      <c r="D133" s="30">
        <f>IF(OR($A133="",$B133=""),"",A133*'MPTO_working_2-way'!$G132)</f>
        <v>2.2965116279069768</v>
      </c>
      <c r="E133" s="32">
        <f>IF(OR($A133="",$B133=""),"",B133*'MPTO_working_2-way'!$G132)</f>
        <v>1.7713004484304935</v>
      </c>
      <c r="F133" s="30">
        <f>IF(OR($A133="",$B133=""),"",'MPTO_working_2-way'!D132)</f>
        <v>2.3067115708443593</v>
      </c>
      <c r="G133" s="32">
        <f>IF(OR($A133="",$B133=""),"",'MPTO_working_2-way'!E132)</f>
        <v>1.7652798232695142</v>
      </c>
      <c r="H133" s="30">
        <f>IF(OR($A133="",$B133=""),"",'OddsRatio_working_2-way'!M132)</f>
        <v>2.3070322617798436</v>
      </c>
      <c r="I133" s="30">
        <f>IF(OR($A133="",$B133=""),"",'OddsRatio_working_2-way'!N132)</f>
        <v>1.7650920556760061</v>
      </c>
      <c r="J133" s="30">
        <f>IF('Log_working_2-way'!$D132="","",A133^('Log_working_2-way'!$D132))</f>
        <v>2.3117058576345526</v>
      </c>
      <c r="K133" s="32">
        <f>IF('Log_working_2-way'!$D132="","",B133^('Log_working_2-way'!$D132))</f>
        <v>1.7623660397486636</v>
      </c>
      <c r="L133" s="37">
        <f t="shared" ref="L133:L186" si="27">(1/D133)</f>
        <v>0.43544303797468353</v>
      </c>
      <c r="M133" s="37">
        <f t="shared" ref="M133:M186" si="28">(1/E133)</f>
        <v>0.56455696202531636</v>
      </c>
      <c r="N133" s="38">
        <v>229</v>
      </c>
      <c r="O133" s="38">
        <f t="shared" ref="O133:O186" si="29">(1/A133)*((N133*A133)-N133)</f>
        <v>126.30941704035875</v>
      </c>
      <c r="P133" s="38">
        <f t="shared" ref="P133:P186" si="30">(1/B133)*((N133*B133)-N133)</f>
        <v>95.860465116279073</v>
      </c>
      <c r="Q133" s="38">
        <f t="shared" ref="Q133:Q186" si="31">(1/B133)*N133</f>
        <v>133.13953488372093</v>
      </c>
      <c r="R133" s="38">
        <f t="shared" ref="R133:R186" si="32">(1/A133)*N133</f>
        <v>102.69058295964126</v>
      </c>
      <c r="S133" s="39">
        <f t="shared" ref="S133:S186" si="33">O133-Q133</f>
        <v>-6.8301178433621743</v>
      </c>
      <c r="T133" s="39">
        <f t="shared" ref="T133:T186" si="34">P133-R133</f>
        <v>-6.8301178433621885</v>
      </c>
      <c r="U133" t="s">
        <v>172</v>
      </c>
      <c r="V133" t="s">
        <v>185</v>
      </c>
      <c r="W133" t="s">
        <v>155</v>
      </c>
      <c r="X133" s="48" t="s">
        <v>448</v>
      </c>
      <c r="Y133" s="41"/>
    </row>
    <row r="134" spans="1:25" s="35" customFormat="1" ht="15" x14ac:dyDescent="0.25">
      <c r="A134">
        <v>1.66</v>
      </c>
      <c r="B134">
        <v>2.34</v>
      </c>
      <c r="C134" s="29">
        <f t="shared" si="26"/>
        <v>2.9760065904644417E-2</v>
      </c>
      <c r="D134" s="30">
        <f>IF(OR($A134="",$B134=""),"",A134*'MPTO_working_2-way'!$G133)</f>
        <v>1.7094017094017095</v>
      </c>
      <c r="E134" s="32">
        <f>IF(OR($A134="",$B134=""),"",B134*'MPTO_working_2-way'!$G133)</f>
        <v>2.4096385542168677</v>
      </c>
      <c r="F134" s="30">
        <f>IF(OR($A134="",$B134=""),"",'MPTO_working_2-way'!D133)</f>
        <v>1.7020418894049603</v>
      </c>
      <c r="G134" s="32">
        <f>IF(OR($A134="",$B134=""),"",'MPTO_working_2-way'!E133)</f>
        <v>2.4244164274123086</v>
      </c>
      <c r="H134" s="30">
        <f>IF(OR($A134="",$B134=""),"",'OddsRatio_working_2-way'!M133)</f>
        <v>1.7018100265975373</v>
      </c>
      <c r="I134" s="30">
        <f>IF(OR($A134="",$B134=""),"",'OddsRatio_working_2-way'!N133)</f>
        <v>2.4248870236980302</v>
      </c>
      <c r="J134" s="30">
        <f>IF('Log_working_2-way'!$D133="","",A134^('Log_working_2-way'!$D133))</f>
        <v>1.6984752676475883</v>
      </c>
      <c r="K134" s="32">
        <f>IF('Log_working_2-way'!$D133="","",B134^('Log_working_2-way'!$D133))</f>
        <v>2.4316899199135542</v>
      </c>
      <c r="L134" s="37">
        <f t="shared" si="27"/>
        <v>0.58499999999999996</v>
      </c>
      <c r="M134" s="37">
        <f t="shared" si="28"/>
        <v>0.41499999999999998</v>
      </c>
      <c r="N134" s="38">
        <v>230</v>
      </c>
      <c r="O134" s="38">
        <f t="shared" si="29"/>
        <v>91.445783132530096</v>
      </c>
      <c r="P134" s="38">
        <f t="shared" si="30"/>
        <v>131.7094017094017</v>
      </c>
      <c r="Q134" s="38">
        <f t="shared" si="31"/>
        <v>98.290598290598297</v>
      </c>
      <c r="R134" s="38">
        <f t="shared" si="32"/>
        <v>138.5542168674699</v>
      </c>
      <c r="S134" s="39">
        <f t="shared" si="33"/>
        <v>-6.8448151580682008</v>
      </c>
      <c r="T134" s="39">
        <f t="shared" si="34"/>
        <v>-6.8448151580682008</v>
      </c>
      <c r="U134" t="s">
        <v>184</v>
      </c>
      <c r="V134" t="s">
        <v>159</v>
      </c>
      <c r="W134" t="s">
        <v>155</v>
      </c>
      <c r="X134" s="48" t="s">
        <v>448</v>
      </c>
      <c r="Y134" s="41"/>
    </row>
    <row r="135" spans="1:25" s="35" customFormat="1" ht="15" x14ac:dyDescent="0.25">
      <c r="A135">
        <v>2</v>
      </c>
      <c r="B135">
        <v>1.88</v>
      </c>
      <c r="C135" s="29">
        <f t="shared" si="26"/>
        <v>3.1914893617021267E-2</v>
      </c>
      <c r="D135" s="30">
        <f>IF(OR($A135="",$B135=""),"",A135*'MPTO_working_2-way'!$G134)</f>
        <v>2.0638297872340425</v>
      </c>
      <c r="E135" s="32">
        <f>IF(OR($A135="",$B135=""),"",B135*'MPTO_working_2-way'!$G134)</f>
        <v>1.94</v>
      </c>
      <c r="F135" s="30">
        <f>IF(OR($A135="",$B135=""),"",'MPTO_working_2-way'!D134)</f>
        <v>2.0659340659340657</v>
      </c>
      <c r="G135" s="32">
        <f>IF(OR($A135="",$B135=""),"",'MPTO_working_2-way'!E134)</f>
        <v>1.9381443298969072</v>
      </c>
      <c r="H135" s="30">
        <f>IF(OR($A135="",$B135=""),"",'OddsRatio_working_2-way'!M134)</f>
        <v>2.0660035817780522</v>
      </c>
      <c r="I135" s="30">
        <f>IF(OR($A135="",$B135=""),"",'OddsRatio_working_2-way'!N134)</f>
        <v>1.9380831519646857</v>
      </c>
      <c r="J135" s="30">
        <f>IF('Log_working_2-way'!$D134="","",A135^('Log_working_2-way'!$D134))</f>
        <v>2.0669618454035223</v>
      </c>
      <c r="K135" s="32">
        <f>IF('Log_working_2-way'!$D134="","",B135^('Log_working_2-way'!$D134))</f>
        <v>1.9372406373367297</v>
      </c>
      <c r="L135" s="37">
        <f t="shared" si="27"/>
        <v>0.4845360824742268</v>
      </c>
      <c r="M135" s="37">
        <f t="shared" si="28"/>
        <v>0.51546391752577325</v>
      </c>
      <c r="N135" s="38">
        <v>231</v>
      </c>
      <c r="O135" s="38">
        <f t="shared" si="29"/>
        <v>115.5</v>
      </c>
      <c r="P135" s="38">
        <f t="shared" si="30"/>
        <v>108.12765957446807</v>
      </c>
      <c r="Q135" s="38">
        <f t="shared" si="31"/>
        <v>122.87234042553192</v>
      </c>
      <c r="R135" s="38">
        <f t="shared" si="32"/>
        <v>115.5</v>
      </c>
      <c r="S135" s="39">
        <f t="shared" si="33"/>
        <v>-7.3723404255319167</v>
      </c>
      <c r="T135" s="39">
        <f t="shared" si="34"/>
        <v>-7.3723404255319309</v>
      </c>
      <c r="U135" t="s">
        <v>99</v>
      </c>
      <c r="V135" t="s">
        <v>126</v>
      </c>
      <c r="W135" t="s">
        <v>94</v>
      </c>
      <c r="X135" s="48" t="s">
        <v>448</v>
      </c>
      <c r="Y135" s="41"/>
    </row>
    <row r="136" spans="1:25" ht="15" x14ac:dyDescent="0.25">
      <c r="A136">
        <v>2.17</v>
      </c>
      <c r="B136">
        <v>1.7</v>
      </c>
      <c r="C136" s="29">
        <f t="shared" si="26"/>
        <v>4.9064787205204574E-2</v>
      </c>
      <c r="D136" s="30">
        <f>IF(OR($A136="",$B136=""),"",A136*'MPTO_working_2-way'!$G135)</f>
        <v>2.276470588235294</v>
      </c>
      <c r="E136" s="32">
        <f>IF(OR($A136="",$B136=""),"",B136*'MPTO_working_2-way'!$G135)</f>
        <v>1.7834101382488476</v>
      </c>
      <c r="F136" s="30">
        <f>IF(OR($A136="",$B136=""),"",'MPTO_working_2-way'!D135)</f>
        <v>2.2920161540851192</v>
      </c>
      <c r="G136" s="32">
        <f>IF(OR($A136="",$B136=""),"",'MPTO_working_2-way'!E135)</f>
        <v>1.773984130800673</v>
      </c>
      <c r="H136" s="30">
        <f>IF(OR($A136="",$B136=""),"",'OddsRatio_working_2-way'!M135)</f>
        <v>2.2928374110570013</v>
      </c>
      <c r="I136" s="30">
        <f>IF(OR($A136="",$B136=""),"",'OddsRatio_working_2-way'!N135)</f>
        <v>1.773492468153762</v>
      </c>
      <c r="J136" s="30">
        <f>IF('Log_working_2-way'!$D135="","",A136^('Log_working_2-way'!$D135))</f>
        <v>2.3001051281546463</v>
      </c>
      <c r="K136" s="32">
        <f>IF('Log_working_2-way'!$D135="","",B136^('Log_working_2-way'!$D135))</f>
        <v>1.7691685682513487</v>
      </c>
      <c r="L136" s="37">
        <f t="shared" si="27"/>
        <v>0.43927648578811374</v>
      </c>
      <c r="M136" s="37">
        <f t="shared" si="28"/>
        <v>0.56072351421188638</v>
      </c>
      <c r="N136" s="38">
        <v>232</v>
      </c>
      <c r="O136" s="38">
        <f t="shared" si="29"/>
        <v>125.08755760368663</v>
      </c>
      <c r="P136" s="38">
        <f t="shared" si="30"/>
        <v>95.52941176470587</v>
      </c>
      <c r="Q136" s="38">
        <f t="shared" si="31"/>
        <v>136.47058823529412</v>
      </c>
      <c r="R136" s="38">
        <f t="shared" si="32"/>
        <v>106.91244239631337</v>
      </c>
      <c r="S136" s="39">
        <f t="shared" si="33"/>
        <v>-11.383030631607483</v>
      </c>
      <c r="T136" s="39">
        <f t="shared" si="34"/>
        <v>-11.383030631607497</v>
      </c>
      <c r="U136" t="s">
        <v>106</v>
      </c>
      <c r="V136" t="s">
        <v>104</v>
      </c>
      <c r="W136" t="s">
        <v>71</v>
      </c>
      <c r="X136" s="48" t="s">
        <v>448</v>
      </c>
      <c r="Y136" s="41"/>
    </row>
    <row r="137" spans="1:25" s="35" customFormat="1" ht="15" x14ac:dyDescent="0.25">
      <c r="A137">
        <v>1.83</v>
      </c>
      <c r="B137">
        <v>2.0699999999999998</v>
      </c>
      <c r="C137" s="29">
        <f t="shared" si="26"/>
        <v>2.9539874871307603E-2</v>
      </c>
      <c r="D137" s="30">
        <f>IF(OR($A137="",$B137=""),"",A137*'MPTO_working_2-way'!$G136)</f>
        <v>1.8840579710144929</v>
      </c>
      <c r="E137" s="32">
        <f>IF(OR($A137="",$B137=""),"",B137*'MPTO_working_2-way'!$G136)</f>
        <v>2.1311475409836067</v>
      </c>
      <c r="F137" s="30">
        <f>IF(OR($A137="",$B137=""),"",'MPTO_working_2-way'!D136)</f>
        <v>1.8808371192373576</v>
      </c>
      <c r="G137" s="32">
        <f>IF(OR($A137="",$B137=""),"",'MPTO_working_2-way'!E136)</f>
        <v>2.1352836729517204</v>
      </c>
      <c r="H137" s="30">
        <f>IF(OR($A137="",$B137=""),"",'OddsRatio_working_2-way'!M136)</f>
        <v>1.8807388571985679</v>
      </c>
      <c r="I137" s="30">
        <f>IF(OR($A137="",$B137=""),"",'OddsRatio_working_2-way'!N136)</f>
        <v>2.1354103339788768</v>
      </c>
      <c r="J137" s="30">
        <f>IF('Log_working_2-way'!$D136="","",A137^('Log_working_2-way'!$D136))</f>
        <v>1.8792804075818812</v>
      </c>
      <c r="K137" s="32">
        <f>IF('Log_working_2-way'!$D136="","",B137^('Log_working_2-way'!$D136))</f>
        <v>2.137293622577233</v>
      </c>
      <c r="L137" s="37">
        <f t="shared" si="27"/>
        <v>0.53076923076923077</v>
      </c>
      <c r="M137" s="37">
        <f t="shared" si="28"/>
        <v>0.46923076923076917</v>
      </c>
      <c r="N137" s="38">
        <v>233</v>
      </c>
      <c r="O137" s="38">
        <f t="shared" si="29"/>
        <v>105.67759562841532</v>
      </c>
      <c r="P137" s="38">
        <f t="shared" si="30"/>
        <v>120.43961352657003</v>
      </c>
      <c r="Q137" s="38">
        <f t="shared" si="31"/>
        <v>112.56038647342996</v>
      </c>
      <c r="R137" s="38">
        <f t="shared" si="32"/>
        <v>127.32240437158468</v>
      </c>
      <c r="S137" s="39">
        <f t="shared" si="33"/>
        <v>-6.8827908450146396</v>
      </c>
      <c r="T137" s="39">
        <f t="shared" si="34"/>
        <v>-6.8827908450146538</v>
      </c>
      <c r="U137" t="s">
        <v>350</v>
      </c>
      <c r="V137" t="s">
        <v>351</v>
      </c>
      <c r="W137" t="s">
        <v>451</v>
      </c>
      <c r="X137" s="48" t="s">
        <v>448</v>
      </c>
      <c r="Y137" s="41"/>
    </row>
    <row r="138" spans="1:25" ht="15" x14ac:dyDescent="0.25">
      <c r="A138">
        <v>2.09</v>
      </c>
      <c r="B138">
        <v>1.81</v>
      </c>
      <c r="C138" s="29">
        <f t="shared" si="26"/>
        <v>3.0955087366835166E-2</v>
      </c>
      <c r="D138" s="30">
        <f>IF(OR($A138="",$B138=""),"",A138*'MPTO_working_2-way'!$G137)</f>
        <v>2.1546961325966851</v>
      </c>
      <c r="E138" s="32">
        <f>IF(OR($A138="",$B138=""),"",B138*'MPTO_working_2-way'!$G137)</f>
        <v>1.8660287081339717</v>
      </c>
      <c r="F138" s="30">
        <f>IF(OR($A138="",$B138=""),"",'MPTO_working_2-way'!D137)</f>
        <v>2.159867538325388</v>
      </c>
      <c r="G138" s="32">
        <f>IF(OR($A138="",$B138=""),"",'MPTO_working_2-way'!E137)</f>
        <v>1.8621674173619833</v>
      </c>
      <c r="H138" s="30">
        <f>IF(OR($A138="",$B138=""),"",'OddsRatio_working_2-way'!M137)</f>
        <v>2.1600340565456171</v>
      </c>
      <c r="I138" s="30">
        <f>IF(OR($A138="",$B138=""),"",'OddsRatio_working_2-way'!N137)</f>
        <v>1.8620436566990362</v>
      </c>
      <c r="J138" s="30">
        <f>IF('Log_working_2-way'!$D137="","",A138^('Log_working_2-way'!$D137))</f>
        <v>2.1623937828196005</v>
      </c>
      <c r="K138" s="32">
        <f>IF('Log_working_2-way'!$D137="","",B138^('Log_working_2-way'!$D137))</f>
        <v>1.8602936584659731</v>
      </c>
      <c r="L138" s="37">
        <f t="shared" si="27"/>
        <v>0.46410256410256412</v>
      </c>
      <c r="M138" s="37">
        <f t="shared" si="28"/>
        <v>0.53589743589743577</v>
      </c>
      <c r="N138" s="38">
        <v>234</v>
      </c>
      <c r="O138" s="38">
        <f t="shared" si="29"/>
        <v>122.03827751196171</v>
      </c>
      <c r="P138" s="38">
        <f t="shared" si="30"/>
        <v>104.71823204419891</v>
      </c>
      <c r="Q138" s="38">
        <f t="shared" si="31"/>
        <v>129.28176795580112</v>
      </c>
      <c r="R138" s="38">
        <f t="shared" si="32"/>
        <v>111.96172248803829</v>
      </c>
      <c r="S138" s="39">
        <f t="shared" si="33"/>
        <v>-7.2434904438394057</v>
      </c>
      <c r="T138" s="39">
        <f t="shared" si="34"/>
        <v>-7.2434904438393772</v>
      </c>
      <c r="U138" t="s">
        <v>352</v>
      </c>
      <c r="V138" t="s">
        <v>353</v>
      </c>
      <c r="W138" t="s">
        <v>451</v>
      </c>
      <c r="X138" s="48" t="s">
        <v>448</v>
      </c>
      <c r="Y138" s="41"/>
    </row>
    <row r="139" spans="1:25" ht="15" x14ac:dyDescent="0.25">
      <c r="A139">
        <v>2.13</v>
      </c>
      <c r="B139">
        <v>1.79</v>
      </c>
      <c r="C139" s="29">
        <f t="shared" si="26"/>
        <v>2.8142785952212312E-2</v>
      </c>
      <c r="D139" s="30">
        <f>IF(OR($A139="",$B139=""),"",A139*'MPTO_working_2-way'!$G138)</f>
        <v>2.1899441340782122</v>
      </c>
      <c r="E139" s="32">
        <f>IF(OR($A139="",$B139=""),"",B139*'MPTO_working_2-way'!$G138)</f>
        <v>1.84037558685446</v>
      </c>
      <c r="F139" s="30">
        <f>IF(OR($A139="",$B139=""),"",'MPTO_working_2-way'!D138)</f>
        <v>2.1958130561234772</v>
      </c>
      <c r="G139" s="32">
        <f>IF(OR($A139="",$B139=""),"",'MPTO_working_2-way'!E138)</f>
        <v>1.8362511137332338</v>
      </c>
      <c r="H139" s="30">
        <f>IF(OR($A139="",$B139=""),"",'OddsRatio_working_2-way'!M138)</f>
        <v>2.1959848438987186</v>
      </c>
      <c r="I139" s="30">
        <f>IF(OR($A139="",$B139=""),"",'OddsRatio_working_2-way'!N138)</f>
        <v>1.8361309970619364</v>
      </c>
      <c r="J139" s="30">
        <f>IF('Log_working_2-way'!$D138="","",A139^('Log_working_2-way'!$D138))</f>
        <v>2.1986586658056355</v>
      </c>
      <c r="K139" s="32">
        <f>IF('Log_working_2-way'!$D138="","",B139^('Log_working_2-way'!$D138))</f>
        <v>1.8342658577685029</v>
      </c>
      <c r="L139" s="37">
        <f t="shared" si="27"/>
        <v>0.45663265306122452</v>
      </c>
      <c r="M139" s="37">
        <f t="shared" si="28"/>
        <v>0.54336734693877553</v>
      </c>
      <c r="N139" s="38">
        <v>235</v>
      </c>
      <c r="O139" s="38">
        <f t="shared" si="29"/>
        <v>124.67136150234739</v>
      </c>
      <c r="P139" s="38">
        <f t="shared" si="30"/>
        <v>103.71508379888269</v>
      </c>
      <c r="Q139" s="38">
        <f t="shared" si="31"/>
        <v>131.28491620111731</v>
      </c>
      <c r="R139" s="38">
        <f t="shared" si="32"/>
        <v>110.32863849765258</v>
      </c>
      <c r="S139" s="39">
        <f t="shared" si="33"/>
        <v>-6.6135546987699172</v>
      </c>
      <c r="T139" s="39">
        <f t="shared" si="34"/>
        <v>-6.6135546987698888</v>
      </c>
      <c r="U139" t="s">
        <v>354</v>
      </c>
      <c r="V139" t="s">
        <v>355</v>
      </c>
      <c r="W139" t="s">
        <v>451</v>
      </c>
      <c r="X139" s="48" t="s">
        <v>448</v>
      </c>
      <c r="Y139" s="41"/>
    </row>
    <row r="140" spans="1:25" ht="15" x14ac:dyDescent="0.25">
      <c r="A140">
        <v>2.16</v>
      </c>
      <c r="B140">
        <v>1.77</v>
      </c>
      <c r="C140" s="29">
        <f t="shared" si="26"/>
        <v>2.79347143753923E-2</v>
      </c>
      <c r="D140" s="30">
        <f>IF(OR($A140="",$B140=""),"",A140*'MPTO_working_2-way'!$G139)</f>
        <v>2.2203389830508473</v>
      </c>
      <c r="E140" s="32">
        <f>IF(OR($A140="",$B140=""),"",B140*'MPTO_working_2-way'!$G139)</f>
        <v>1.8194444444444444</v>
      </c>
      <c r="F140" s="30">
        <f>IF(OR($A140="",$B140=""),"",'MPTO_working_2-way'!D139)</f>
        <v>2.2271932890597692</v>
      </c>
      <c r="G140" s="32">
        <f>IF(OR($A140="",$B140=""),"",'MPTO_working_2-way'!E139)</f>
        <v>1.8148675590999714</v>
      </c>
      <c r="H140" s="30">
        <f>IF(OR($A140="",$B140=""),"",'OddsRatio_working_2-way'!M139)</f>
        <v>2.2273929715024061</v>
      </c>
      <c r="I140" s="30">
        <f>IF(OR($A140="",$B140=""),"",'OddsRatio_working_2-way'!N139)</f>
        <v>1.8147349897041836</v>
      </c>
      <c r="J140" s="30">
        <f>IF('Log_working_2-way'!$D139="","",A140^('Log_working_2-way'!$D139))</f>
        <v>2.2305183638047077</v>
      </c>
      <c r="K140" s="32">
        <f>IF('Log_working_2-way'!$D139="","",B140^('Log_working_2-way'!$D139))</f>
        <v>1.8126656451578935</v>
      </c>
      <c r="L140" s="37">
        <f t="shared" si="27"/>
        <v>0.45038167938931301</v>
      </c>
      <c r="M140" s="37">
        <f t="shared" si="28"/>
        <v>0.54961832061068705</v>
      </c>
      <c r="N140" s="38">
        <v>236</v>
      </c>
      <c r="O140" s="38">
        <f t="shared" si="29"/>
        <v>126.74074074074075</v>
      </c>
      <c r="P140" s="38">
        <f t="shared" si="30"/>
        <v>102.66666666666669</v>
      </c>
      <c r="Q140" s="38">
        <f t="shared" si="31"/>
        <v>133.33333333333334</v>
      </c>
      <c r="R140" s="38">
        <f t="shared" si="32"/>
        <v>109.25925925925925</v>
      </c>
      <c r="S140" s="39">
        <f t="shared" si="33"/>
        <v>-6.5925925925925952</v>
      </c>
      <c r="T140" s="39">
        <f t="shared" si="34"/>
        <v>-6.5925925925925668</v>
      </c>
      <c r="U140" t="s">
        <v>356</v>
      </c>
      <c r="V140" t="s">
        <v>357</v>
      </c>
      <c r="W140" t="s">
        <v>451</v>
      </c>
      <c r="X140" s="48" t="s">
        <v>448</v>
      </c>
      <c r="Y140" s="41"/>
    </row>
    <row r="141" spans="1:25" ht="15" x14ac:dyDescent="0.25">
      <c r="A141">
        <v>2.4900000000000002</v>
      </c>
      <c r="B141">
        <v>1.59</v>
      </c>
      <c r="C141" s="29">
        <f t="shared" si="26"/>
        <v>3.0537243312874107E-2</v>
      </c>
      <c r="D141" s="30">
        <f>IF(OR($A141="",$B141=""),"",A141*'MPTO_working_2-way'!$G140)</f>
        <v>2.5660377358490569</v>
      </c>
      <c r="E141" s="32">
        <f>IF(OR($A141="",$B141=""),"",B141*'MPTO_working_2-way'!$G140)</f>
        <v>1.6385542168674698</v>
      </c>
      <c r="F141" s="30">
        <f>IF(OR($A141="",$B141=""),"",'MPTO_working_2-way'!D140)</f>
        <v>2.5884083553986468</v>
      </c>
      <c r="G141" s="32">
        <f>IF(OR($A141="",$B141=""),"",'MPTO_working_2-way'!E140)</f>
        <v>1.6295610298203371</v>
      </c>
      <c r="H141" s="30">
        <f>IF(OR($A141="",$B141=""),"",'OddsRatio_working_2-way'!M140)</f>
        <v>2.5891581824392307</v>
      </c>
      <c r="I141" s="30">
        <f>IF(OR($A141="",$B141=""),"",'OddsRatio_working_2-way'!N140)</f>
        <v>1.6292639782813063</v>
      </c>
      <c r="J141" s="30">
        <f>IF('Log_working_2-way'!$D140="","",A141^('Log_working_2-way'!$D140))</f>
        <v>2.5995404513266163</v>
      </c>
      <c r="K141" s="32">
        <f>IF('Log_working_2-way'!$D140="","",B141^('Log_working_2-way'!$D140))</f>
        <v>1.6251795627741585</v>
      </c>
      <c r="L141" s="37">
        <f t="shared" si="27"/>
        <v>0.38970588235294112</v>
      </c>
      <c r="M141" s="37">
        <f t="shared" si="28"/>
        <v>0.61029411764705888</v>
      </c>
      <c r="N141" s="38">
        <v>237</v>
      </c>
      <c r="O141" s="38">
        <f t="shared" si="29"/>
        <v>141.81927710843371</v>
      </c>
      <c r="P141" s="38">
        <f t="shared" si="30"/>
        <v>87.943396226415118</v>
      </c>
      <c r="Q141" s="38">
        <f t="shared" si="31"/>
        <v>149.0566037735849</v>
      </c>
      <c r="R141" s="38">
        <f t="shared" si="32"/>
        <v>95.180722891566248</v>
      </c>
      <c r="S141" s="39">
        <f t="shared" si="33"/>
        <v>-7.2373266651511869</v>
      </c>
      <c r="T141" s="39">
        <f t="shared" si="34"/>
        <v>-7.2373266651511301</v>
      </c>
      <c r="U141" t="s">
        <v>358</v>
      </c>
      <c r="V141" t="s">
        <v>359</v>
      </c>
      <c r="W141" t="s">
        <v>451</v>
      </c>
      <c r="X141" s="48" t="s">
        <v>448</v>
      </c>
      <c r="Y141" s="41"/>
    </row>
    <row r="142" spans="1:25" ht="15" x14ac:dyDescent="0.25">
      <c r="A142">
        <v>1.6</v>
      </c>
      <c r="B142">
        <v>2.48</v>
      </c>
      <c r="C142" s="29">
        <f t="shared" si="26"/>
        <v>2.8225806451612989E-2</v>
      </c>
      <c r="D142" s="30">
        <f>IF(OR($A142="",$B142=""),"",A142*'MPTO_working_2-way'!$G141)</f>
        <v>1.645161290322581</v>
      </c>
      <c r="E142" s="32">
        <f>IF(OR($A142="",$B142=""),"",B142*'MPTO_working_2-way'!$G141)</f>
        <v>2.5500000000000003</v>
      </c>
      <c r="F142" s="30">
        <f>IF(OR($A142="",$B142=""),"",'MPTO_working_2-way'!D141)</f>
        <v>1.6369636963696372</v>
      </c>
      <c r="G142" s="32">
        <f>IF(OR($A142="",$B142=""),"",'MPTO_working_2-way'!E141)</f>
        <v>2.5699481865284977</v>
      </c>
      <c r="H142" s="30">
        <f>IF(OR($A142="",$B142=""),"",'OddsRatio_working_2-way'!M141)</f>
        <v>1.6367145399670135</v>
      </c>
      <c r="I142" s="30">
        <f>IF(OR($A142="",$B142=""),"",'OddsRatio_working_2-way'!N141)</f>
        <v>2.5705625319186329</v>
      </c>
      <c r="J142" s="30">
        <f>IF('Log_working_2-way'!$D141="","",A142^('Log_working_2-way'!$D141))</f>
        <v>1.6329971102948844</v>
      </c>
      <c r="K142" s="32">
        <f>IF('Log_working_2-way'!$D141="","",B142^('Log_working_2-way'!$D141))</f>
        <v>2.5797860428369455</v>
      </c>
      <c r="L142" s="37">
        <f t="shared" si="27"/>
        <v>0.6078431372549018</v>
      </c>
      <c r="M142" s="37">
        <f t="shared" si="28"/>
        <v>0.39215686274509798</v>
      </c>
      <c r="N142" s="38">
        <v>238</v>
      </c>
      <c r="O142" s="38">
        <f t="shared" si="29"/>
        <v>89.25</v>
      </c>
      <c r="P142" s="38">
        <f t="shared" si="30"/>
        <v>142.03225806451616</v>
      </c>
      <c r="Q142" s="38">
        <f t="shared" si="31"/>
        <v>95.967741935483872</v>
      </c>
      <c r="R142" s="38">
        <f t="shared" si="32"/>
        <v>148.75</v>
      </c>
      <c r="S142" s="39">
        <f t="shared" si="33"/>
        <v>-6.7177419354838719</v>
      </c>
      <c r="T142" s="39">
        <f t="shared" si="34"/>
        <v>-6.7177419354838435</v>
      </c>
      <c r="U142" t="s">
        <v>360</v>
      </c>
      <c r="V142" t="s">
        <v>361</v>
      </c>
      <c r="W142" t="s">
        <v>451</v>
      </c>
      <c r="X142" s="48" t="s">
        <v>448</v>
      </c>
      <c r="Y142" s="41"/>
    </row>
    <row r="143" spans="1:25" ht="15" x14ac:dyDescent="0.25">
      <c r="A143">
        <v>1.93</v>
      </c>
      <c r="B143">
        <v>1.97</v>
      </c>
      <c r="C143" s="29">
        <f t="shared" si="26"/>
        <v>2.5748928223876311E-2</v>
      </c>
      <c r="D143" s="30">
        <f>IF(OR($A143="",$B143=""),"",A143*'MPTO_working_2-way'!$G142)</f>
        <v>1.9796954314720812</v>
      </c>
      <c r="E143" s="32">
        <f>IF(OR($A143="",$B143=""),"",B143*'MPTO_working_2-way'!$G142)</f>
        <v>2.0207253886010363</v>
      </c>
      <c r="F143" s="30">
        <f>IF(OR($A143="",$B143=""),"",'MPTO_working_2-way'!D142)</f>
        <v>1.9791780536685666</v>
      </c>
      <c r="G143" s="32">
        <f>IF(OR($A143="",$B143=""),"",'MPTO_working_2-way'!E142)</f>
        <v>2.0212647191728026</v>
      </c>
      <c r="H143" s="30">
        <f>IF(OR($A143="",$B143=""),"",'OddsRatio_working_2-way'!M142)</f>
        <v>1.9791643818062103</v>
      </c>
      <c r="I143" s="30">
        <f>IF(OR($A143="",$B143=""),"",'OddsRatio_working_2-way'!N142)</f>
        <v>2.021278978873144</v>
      </c>
      <c r="J143" s="30">
        <f>IF('Log_working_2-way'!$D142="","",A143^('Log_working_2-way'!$D142))</f>
        <v>1.9789304913693861</v>
      </c>
      <c r="K143" s="32">
        <f>IF('Log_working_2-way'!$D142="","",B143^('Log_working_2-way'!$D142))</f>
        <v>2.0215229873993761</v>
      </c>
      <c r="L143" s="37">
        <f t="shared" si="27"/>
        <v>0.50512820512820511</v>
      </c>
      <c r="M143" s="37">
        <f t="shared" si="28"/>
        <v>0.49487179487179483</v>
      </c>
      <c r="N143" s="38">
        <v>239</v>
      </c>
      <c r="O143" s="38">
        <f t="shared" si="29"/>
        <v>115.16580310880829</v>
      </c>
      <c r="P143" s="38">
        <f t="shared" si="30"/>
        <v>117.68020304568526</v>
      </c>
      <c r="Q143" s="38">
        <f t="shared" si="31"/>
        <v>121.31979695431471</v>
      </c>
      <c r="R143" s="38">
        <f t="shared" si="32"/>
        <v>123.83419689119172</v>
      </c>
      <c r="S143" s="39">
        <f t="shared" si="33"/>
        <v>-6.1539938455064203</v>
      </c>
      <c r="T143" s="39">
        <f t="shared" si="34"/>
        <v>-6.1539938455064629</v>
      </c>
      <c r="U143" t="s">
        <v>362</v>
      </c>
      <c r="V143" t="s">
        <v>363</v>
      </c>
      <c r="W143" t="s">
        <v>451</v>
      </c>
      <c r="X143" s="48" t="s">
        <v>448</v>
      </c>
      <c r="Y143" s="41"/>
    </row>
    <row r="144" spans="1:25" ht="15" x14ac:dyDescent="0.25">
      <c r="A144">
        <v>2</v>
      </c>
      <c r="B144">
        <v>1.81</v>
      </c>
      <c r="C144" s="29">
        <f t="shared" si="26"/>
        <v>5.2486187845303789E-2</v>
      </c>
      <c r="D144" s="30">
        <f>IF(OR($A144="",$B144=""),"",A144*'MPTO_working_2-way'!$G143)</f>
        <v>2.1049723756906076</v>
      </c>
      <c r="E144" s="32">
        <f>IF(OR($A144="",$B144=""),"",B144*'MPTO_working_2-way'!$G143)</f>
        <v>1.9049999999999998</v>
      </c>
      <c r="F144" s="30">
        <f>IF(OR($A144="",$B144=""),"",'MPTO_working_2-way'!D143)</f>
        <v>2.1107871720116615</v>
      </c>
      <c r="G144" s="32">
        <f>IF(OR($A144="",$B144=""),"",'MPTO_working_2-way'!E143)</f>
        <v>1.9002624671916009</v>
      </c>
      <c r="H144" s="30">
        <f>IF(OR($A144="",$B144=""),"",'OddsRatio_working_2-way'!M143)</f>
        <v>2.1111111111111112</v>
      </c>
      <c r="I144" s="30">
        <f>IF(OR($A144="",$B144=""),"",'OddsRatio_working_2-way'!N143)</f>
        <v>1.8999999999999992</v>
      </c>
      <c r="J144" s="30">
        <f>IF('Log_working_2-way'!$D143="","",A144^('Log_working_2-way'!$D143))</f>
        <v>2.1138148090273745</v>
      </c>
      <c r="K144" s="32">
        <f>IF('Log_working_2-way'!$D143="","",B144^('Log_working_2-way'!$D143))</f>
        <v>1.8978153207280555</v>
      </c>
      <c r="L144" s="37">
        <f t="shared" si="27"/>
        <v>0.47506561679790033</v>
      </c>
      <c r="M144" s="37">
        <f t="shared" si="28"/>
        <v>0.52493438320209984</v>
      </c>
      <c r="N144" s="38">
        <v>240</v>
      </c>
      <c r="O144" s="38">
        <f t="shared" si="29"/>
        <v>120</v>
      </c>
      <c r="P144" s="38">
        <f t="shared" si="30"/>
        <v>107.40331491712709</v>
      </c>
      <c r="Q144" s="38">
        <f t="shared" si="31"/>
        <v>132.59668508287294</v>
      </c>
      <c r="R144" s="38">
        <f t="shared" si="32"/>
        <v>120</v>
      </c>
      <c r="S144" s="39">
        <f t="shared" si="33"/>
        <v>-12.596685082872938</v>
      </c>
      <c r="T144" s="39">
        <f t="shared" si="34"/>
        <v>-12.596685082872909</v>
      </c>
      <c r="U144" t="s">
        <v>364</v>
      </c>
      <c r="V144" t="s">
        <v>365</v>
      </c>
      <c r="W144" t="s">
        <v>86</v>
      </c>
      <c r="X144" s="48" t="s">
        <v>448</v>
      </c>
      <c r="Y144" s="41"/>
    </row>
    <row r="145" spans="1:25" ht="15" x14ac:dyDescent="0.25">
      <c r="A145">
        <v>2.19</v>
      </c>
      <c r="B145">
        <v>1.67</v>
      </c>
      <c r="C145" s="29">
        <f t="shared" si="26"/>
        <v>5.5423399775790916E-2</v>
      </c>
      <c r="D145" s="30">
        <f>IF(OR($A145="",$B145=""),"",A145*'MPTO_working_2-way'!$G144)</f>
        <v>2.3113772455089823</v>
      </c>
      <c r="E145" s="32">
        <f>IF(OR($A145="",$B145=""),"",B145*'MPTO_working_2-way'!$G144)</f>
        <v>1.7625570776255708</v>
      </c>
      <c r="F145" s="30">
        <f>IF(OR($A145="",$B145=""),"",'MPTO_working_2-way'!D144)</f>
        <v>2.3314952347560003</v>
      </c>
      <c r="G145" s="32">
        <f>IF(OR($A145="",$B145=""),"",'MPTO_working_2-way'!E144)</f>
        <v>1.7510353577669786</v>
      </c>
      <c r="H145" s="30">
        <f>IF(OR($A145="",$B145=""),"",'OddsRatio_working_2-way'!M144)</f>
        <v>2.3327112976879407</v>
      </c>
      <c r="I145" s="30">
        <f>IF(OR($A145="",$B145=""),"",'OddsRatio_working_2-way'!N144)</f>
        <v>1.7503500583621179</v>
      </c>
      <c r="J145" s="30">
        <f>IF('Log_working_2-way'!$D144="","",A145^('Log_working_2-way'!$D144))</f>
        <v>2.3422037877991433</v>
      </c>
      <c r="K145" s="32">
        <f>IF('Log_working_2-way'!$D144="","",B145^('Log_working_2-way'!$D144))</f>
        <v>1.7450433451963705</v>
      </c>
      <c r="L145" s="37">
        <f t="shared" si="27"/>
        <v>0.43264248704663211</v>
      </c>
      <c r="M145" s="37">
        <f t="shared" si="28"/>
        <v>0.56735751295336789</v>
      </c>
      <c r="N145" s="38">
        <v>241</v>
      </c>
      <c r="O145" s="38">
        <f t="shared" si="29"/>
        <v>130.95433789954336</v>
      </c>
      <c r="P145" s="38">
        <f t="shared" si="30"/>
        <v>96.688622754491007</v>
      </c>
      <c r="Q145" s="38">
        <f t="shared" si="31"/>
        <v>144.31137724550899</v>
      </c>
      <c r="R145" s="38">
        <f t="shared" si="32"/>
        <v>110.04566210045662</v>
      </c>
      <c r="S145" s="39">
        <f t="shared" si="33"/>
        <v>-13.357039345965632</v>
      </c>
      <c r="T145" s="39">
        <f t="shared" si="34"/>
        <v>-13.357039345965617</v>
      </c>
      <c r="U145" t="s">
        <v>366</v>
      </c>
      <c r="V145" t="s">
        <v>110</v>
      </c>
      <c r="W145" t="s">
        <v>86</v>
      </c>
      <c r="X145" s="48" t="s">
        <v>448</v>
      </c>
      <c r="Y145" s="41"/>
    </row>
    <row r="146" spans="1:25" s="35" customFormat="1" ht="15" x14ac:dyDescent="0.25">
      <c r="A146">
        <v>1.8</v>
      </c>
      <c r="B146">
        <v>2.0099999999999998</v>
      </c>
      <c r="C146" s="29">
        <f t="shared" si="26"/>
        <v>5.3067993366501032E-2</v>
      </c>
      <c r="D146" s="30">
        <f>IF(OR($A146="",$B146=""),"",A146*'MPTO_working_2-way'!$G145)</f>
        <v>1.8955223880597019</v>
      </c>
      <c r="E146" s="32">
        <f>IF(OR($A146="",$B146=""),"",B146*'MPTO_working_2-way'!$G145)</f>
        <v>2.1166666666666667</v>
      </c>
      <c r="F146" s="30">
        <f>IF(OR($A146="",$B146=""),"",'MPTO_working_2-way'!D145)</f>
        <v>1.8902821316614424</v>
      </c>
      <c r="G146" s="32">
        <f>IF(OR($A146="",$B146=""),"",'MPTO_working_2-way'!E145)</f>
        <v>2.1232394366197185</v>
      </c>
      <c r="H146" s="30">
        <f>IF(OR($A146="",$B146=""),"",'OddsRatio_working_2-way'!M145)</f>
        <v>1.88998831897997</v>
      </c>
      <c r="I146" s="30">
        <f>IF(OR($A146="",$B146=""),"",'OddsRatio_working_2-way'!N145)</f>
        <v>2.1236102527122118</v>
      </c>
      <c r="J146" s="30">
        <f>IF('Log_working_2-way'!$D145="","",A146^('Log_working_2-way'!$D145))</f>
        <v>1.8875714220239754</v>
      </c>
      <c r="K146" s="32">
        <f>IF('Log_working_2-way'!$D145="","",B146^('Log_working_2-way'!$D145))</f>
        <v>2.1266698940329505</v>
      </c>
      <c r="L146" s="37">
        <f t="shared" si="27"/>
        <v>0.52755905511811019</v>
      </c>
      <c r="M146" s="37">
        <f t="shared" si="28"/>
        <v>0.47244094488188976</v>
      </c>
      <c r="N146" s="38">
        <v>242</v>
      </c>
      <c r="O146" s="38">
        <f t="shared" si="29"/>
        <v>107.55555555555557</v>
      </c>
      <c r="P146" s="38">
        <f t="shared" si="30"/>
        <v>121.60199004975124</v>
      </c>
      <c r="Q146" s="38">
        <f t="shared" si="31"/>
        <v>120.39800995024878</v>
      </c>
      <c r="R146" s="38">
        <f t="shared" si="32"/>
        <v>134.44444444444446</v>
      </c>
      <c r="S146" s="39">
        <f t="shared" si="33"/>
        <v>-12.842454394693206</v>
      </c>
      <c r="T146" s="39">
        <f t="shared" si="34"/>
        <v>-12.84245439469322</v>
      </c>
      <c r="U146" t="s">
        <v>367</v>
      </c>
      <c r="V146" t="s">
        <v>111</v>
      </c>
      <c r="W146" t="s">
        <v>86</v>
      </c>
      <c r="X146" s="48" t="s">
        <v>448</v>
      </c>
      <c r="Y146" s="41"/>
    </row>
    <row r="147" spans="1:25" ht="15" x14ac:dyDescent="0.25">
      <c r="A147">
        <v>1.95</v>
      </c>
      <c r="B147">
        <v>1.85</v>
      </c>
      <c r="C147" s="29">
        <f t="shared" si="26"/>
        <v>5.3361053361053346E-2</v>
      </c>
      <c r="D147" s="30">
        <f>IF(OR($A147="",$B147=""),"",A147*'MPTO_working_2-way'!$G146)</f>
        <v>2.0540540540540539</v>
      </c>
      <c r="E147" s="32">
        <f>IF(OR($A147="",$B147=""),"",B147*'MPTO_working_2-way'!$G146)</f>
        <v>1.9487179487179487</v>
      </c>
      <c r="F147" s="30">
        <f>IF(OR($A147="",$B147=""),"",'MPTO_working_2-way'!D146)</f>
        <v>2.0570206699928724</v>
      </c>
      <c r="G147" s="32">
        <f>IF(OR($A147="",$B147=""),"",'MPTO_working_2-way'!E146)</f>
        <v>1.9460552933243427</v>
      </c>
      <c r="H147" s="30">
        <f>IF(OR($A147="",$B147=""),"",'OddsRatio_working_2-way'!M146)</f>
        <v>2.0571882797418479</v>
      </c>
      <c r="I147" s="30">
        <f>IF(OR($A147="",$B147=""),"",'OddsRatio_working_2-way'!N146)</f>
        <v>1.9459053029269173</v>
      </c>
      <c r="J147" s="30">
        <f>IF('Log_working_2-way'!$D146="","",A147^('Log_working_2-way'!$D146))</f>
        <v>2.0585654469962997</v>
      </c>
      <c r="K147" s="32">
        <f>IF('Log_working_2-way'!$D146="","",B147^('Log_working_2-way'!$D146))</f>
        <v>1.9446747037095775</v>
      </c>
      <c r="L147" s="37">
        <f t="shared" si="27"/>
        <v>0.48684210526315791</v>
      </c>
      <c r="M147" s="37">
        <f t="shared" si="28"/>
        <v>0.51315789473684215</v>
      </c>
      <c r="N147" s="38">
        <v>243</v>
      </c>
      <c r="O147" s="38">
        <f t="shared" si="29"/>
        <v>118.38461538461539</v>
      </c>
      <c r="P147" s="38">
        <f t="shared" si="30"/>
        <v>111.64864864864863</v>
      </c>
      <c r="Q147" s="38">
        <f t="shared" si="31"/>
        <v>131.35135135135133</v>
      </c>
      <c r="R147" s="38">
        <f t="shared" si="32"/>
        <v>124.61538461538463</v>
      </c>
      <c r="S147" s="39">
        <f t="shared" si="33"/>
        <v>-12.966735966735939</v>
      </c>
      <c r="T147" s="39">
        <f t="shared" si="34"/>
        <v>-12.966735966735996</v>
      </c>
      <c r="U147" t="s">
        <v>368</v>
      </c>
      <c r="V147" t="s">
        <v>369</v>
      </c>
      <c r="W147" t="s">
        <v>86</v>
      </c>
      <c r="X147" s="48" t="s">
        <v>448</v>
      </c>
      <c r="Y147" s="41"/>
    </row>
    <row r="148" spans="1:25" ht="15" x14ac:dyDescent="0.25">
      <c r="A148">
        <v>1.67</v>
      </c>
      <c r="B148">
        <v>2.33</v>
      </c>
      <c r="C148" s="29">
        <f t="shared" si="26"/>
        <v>2.7986944565804084E-2</v>
      </c>
      <c r="D148" s="30">
        <f>IF(OR($A148="",$B148=""),"",A148*'MPTO_working_2-way'!$G147)</f>
        <v>1.7167381974248928</v>
      </c>
      <c r="E148" s="32">
        <f>IF(OR($A148="",$B148=""),"",B148*'MPTO_working_2-way'!$G147)</f>
        <v>2.3952095808383236</v>
      </c>
      <c r="F148" s="30">
        <f>IF(OR($A148="",$B148=""),"",'MPTO_working_2-way'!D147)</f>
        <v>1.7099602293950913</v>
      </c>
      <c r="G148" s="32">
        <f>IF(OR($A148="",$B148=""),"",'MPTO_working_2-way'!E147)</f>
        <v>2.4085296029216061</v>
      </c>
      <c r="H148" s="30">
        <f>IF(OR($A148="",$B148=""),"",'OddsRatio_working_2-way'!M147)</f>
        <v>1.7097600992562489</v>
      </c>
      <c r="I148" s="30">
        <f>IF(OR($A148="",$B148=""),"",'OddsRatio_working_2-way'!N147)</f>
        <v>2.408926764195241</v>
      </c>
      <c r="J148" s="30">
        <f>IF('Log_working_2-way'!$D147="","",A148^('Log_working_2-way'!$D147))</f>
        <v>1.7066927473832643</v>
      </c>
      <c r="K148" s="32">
        <f>IF('Log_working_2-way'!$D147="","",B148^('Log_working_2-way'!$D147))</f>
        <v>2.4150421151239718</v>
      </c>
      <c r="L148" s="37">
        <f t="shared" si="27"/>
        <v>0.58250000000000002</v>
      </c>
      <c r="M148" s="37">
        <f t="shared" si="28"/>
        <v>0.41749999999999998</v>
      </c>
      <c r="N148" s="38">
        <v>244</v>
      </c>
      <c r="O148" s="38">
        <f t="shared" si="29"/>
        <v>97.892215568862255</v>
      </c>
      <c r="P148" s="38">
        <f t="shared" si="30"/>
        <v>139.27896995708153</v>
      </c>
      <c r="Q148" s="38">
        <f t="shared" si="31"/>
        <v>104.72103004291846</v>
      </c>
      <c r="R148" s="38">
        <f t="shared" si="32"/>
        <v>146.10778443113773</v>
      </c>
      <c r="S148" s="39">
        <f t="shared" si="33"/>
        <v>-6.8288144740562018</v>
      </c>
      <c r="T148" s="39">
        <f t="shared" si="34"/>
        <v>-6.8288144740562018</v>
      </c>
      <c r="U148" t="s">
        <v>370</v>
      </c>
      <c r="V148" t="s">
        <v>371</v>
      </c>
      <c r="W148" t="s">
        <v>459</v>
      </c>
      <c r="X148" s="48" t="s">
        <v>448</v>
      </c>
      <c r="Y148" s="41"/>
    </row>
    <row r="149" spans="1:25" ht="15" x14ac:dyDescent="0.25">
      <c r="A149">
        <v>1.64</v>
      </c>
      <c r="B149">
        <v>2.39</v>
      </c>
      <c r="C149" s="29">
        <f t="shared" si="26"/>
        <v>2.8166139401979873E-2</v>
      </c>
      <c r="D149" s="30">
        <f>IF(OR($A149="",$B149=""),"",A149*'MPTO_working_2-way'!$G148)</f>
        <v>1.6861924686192469</v>
      </c>
      <c r="E149" s="32">
        <f>IF(OR($A149="",$B149=""),"",B149*'MPTO_working_2-way'!$G148)</f>
        <v>2.4573170731707319</v>
      </c>
      <c r="F149" s="30">
        <f>IF(OR($A149="",$B149=""),"",'MPTO_working_2-way'!D148)</f>
        <v>1.6787733424704472</v>
      </c>
      <c r="G149" s="32">
        <f>IF(OR($A149="",$B149=""),"",'MPTO_working_2-way'!E148)</f>
        <v>2.4732458354366487</v>
      </c>
      <c r="H149" s="30">
        <f>IF(OR($A149="",$B149=""),"",'OddsRatio_working_2-way'!M148)</f>
        <v>1.6785511437439771</v>
      </c>
      <c r="I149" s="30">
        <f>IF(OR($A149="",$B149=""),"",'OddsRatio_working_2-way'!N148)</f>
        <v>2.4737282653189494</v>
      </c>
      <c r="J149" s="30">
        <f>IF('Log_working_2-way'!$D148="","",A149^('Log_working_2-way'!$D148))</f>
        <v>1.6751910363664311</v>
      </c>
      <c r="K149" s="32">
        <f>IF('Log_working_2-way'!$D148="","",B149^('Log_working_2-way'!$D148))</f>
        <v>2.4810623159062106</v>
      </c>
      <c r="L149" s="37">
        <f t="shared" si="27"/>
        <v>0.59305210918114148</v>
      </c>
      <c r="M149" s="37">
        <f t="shared" si="28"/>
        <v>0.40694789081885852</v>
      </c>
      <c r="N149" s="38">
        <v>245</v>
      </c>
      <c r="O149" s="38">
        <f t="shared" si="29"/>
        <v>95.609756097560947</v>
      </c>
      <c r="P149" s="38">
        <f t="shared" si="30"/>
        <v>142.489539748954</v>
      </c>
      <c r="Q149" s="38">
        <f t="shared" si="31"/>
        <v>102.51046025104603</v>
      </c>
      <c r="R149" s="38">
        <f t="shared" si="32"/>
        <v>149.39024390243901</v>
      </c>
      <c r="S149" s="39">
        <f t="shared" si="33"/>
        <v>-6.9007041534850799</v>
      </c>
      <c r="T149" s="39">
        <f t="shared" si="34"/>
        <v>-6.9007041534850089</v>
      </c>
      <c r="U149" t="s">
        <v>372</v>
      </c>
      <c r="V149" t="s">
        <v>373</v>
      </c>
      <c r="W149" t="s">
        <v>459</v>
      </c>
      <c r="X149" s="48" t="s">
        <v>448</v>
      </c>
      <c r="Y149" s="41"/>
    </row>
    <row r="150" spans="1:25" ht="15" x14ac:dyDescent="0.25">
      <c r="A150">
        <v>2.09</v>
      </c>
      <c r="B150">
        <v>1.82</v>
      </c>
      <c r="C150" s="29">
        <f t="shared" si="26"/>
        <v>2.7919448972080652E-2</v>
      </c>
      <c r="D150" s="30">
        <f>IF(OR($A150="",$B150=""),"",A150*'MPTO_working_2-way'!$G149)</f>
        <v>2.1483516483516483</v>
      </c>
      <c r="E150" s="32">
        <f>IF(OR($A150="",$B150=""),"",B150*'MPTO_working_2-way'!$G149)</f>
        <v>1.8708133971291869</v>
      </c>
      <c r="F150" s="30">
        <f>IF(OR($A150="",$B150=""),"",'MPTO_working_2-way'!D149)</f>
        <v>2.152810006225593</v>
      </c>
      <c r="G150" s="32">
        <f>IF(OR($A150="",$B150=""),"",'MPTO_working_2-way'!E149)</f>
        <v>1.8674456281604401</v>
      </c>
      <c r="H150" s="30">
        <f>IF(OR($A150="",$B150=""),"",'OddsRatio_working_2-way'!M149)</f>
        <v>2.1529389804681456</v>
      </c>
      <c r="I150" s="30">
        <f>IF(OR($A150="",$B150=""),"",'OddsRatio_working_2-way'!N149)</f>
        <v>1.8673485908108987</v>
      </c>
      <c r="J150" s="30">
        <f>IF('Log_working_2-way'!$D149="","",A150^('Log_working_2-way'!$D149))</f>
        <v>2.1549669469306498</v>
      </c>
      <c r="K150" s="32">
        <f>IF('Log_working_2-way'!$D149="","",B150^('Log_working_2-way'!$D149))</f>
        <v>1.8658256434588982</v>
      </c>
      <c r="L150" s="37">
        <f t="shared" si="27"/>
        <v>0.46547314578005117</v>
      </c>
      <c r="M150" s="37">
        <f t="shared" si="28"/>
        <v>0.53452685421994872</v>
      </c>
      <c r="N150" s="38">
        <v>246</v>
      </c>
      <c r="O150" s="38">
        <f t="shared" si="29"/>
        <v>128.29665071770336</v>
      </c>
      <c r="P150" s="38">
        <f t="shared" si="30"/>
        <v>110.83516483516483</v>
      </c>
      <c r="Q150" s="38">
        <f t="shared" si="31"/>
        <v>135.16483516483515</v>
      </c>
      <c r="R150" s="38">
        <f t="shared" si="32"/>
        <v>117.70334928229667</v>
      </c>
      <c r="S150" s="39">
        <f t="shared" si="33"/>
        <v>-6.8681844471317959</v>
      </c>
      <c r="T150" s="39">
        <f t="shared" si="34"/>
        <v>-6.8681844471318385</v>
      </c>
      <c r="U150" t="s">
        <v>374</v>
      </c>
      <c r="V150" t="s">
        <v>375</v>
      </c>
      <c r="W150" t="s">
        <v>459</v>
      </c>
      <c r="X150" s="48" t="s">
        <v>448</v>
      </c>
      <c r="Y150" s="41"/>
    </row>
    <row r="151" spans="1:25" ht="15" x14ac:dyDescent="0.25">
      <c r="A151">
        <v>1.98</v>
      </c>
      <c r="B151">
        <v>1.93</v>
      </c>
      <c r="C151" s="29">
        <f t="shared" si="26"/>
        <v>2.3185220076411994E-2</v>
      </c>
      <c r="D151" s="30">
        <f>IF(OR($A151="",$B151=""),"",A151*'MPTO_working_2-way'!$G150)</f>
        <v>2.0259067357512959</v>
      </c>
      <c r="E151" s="32">
        <f>IF(OR($A151="",$B151=""),"",B151*'MPTO_working_2-way'!$G150)</f>
        <v>1.9747474747474751</v>
      </c>
      <c r="F151" s="30">
        <f>IF(OR($A151="",$B151=""),"",'MPTO_working_2-way'!D150)</f>
        <v>2.0265153523890338</v>
      </c>
      <c r="G151" s="32">
        <f>IF(OR($A151="",$B151=""),"",'MPTO_working_2-way'!E150)</f>
        <v>1.974169551066798</v>
      </c>
      <c r="H151" s="30">
        <f>IF(OR($A151="",$B151=""),"",'OddsRatio_working_2-way'!M150)</f>
        <v>2.0265298051494733</v>
      </c>
      <c r="I151" s="30">
        <f>IF(OR($A151="",$B151=""),"",'OddsRatio_working_2-way'!N150)</f>
        <v>1.9741558354989901</v>
      </c>
      <c r="J151" s="30">
        <f>IF('Log_working_2-way'!$D150="","",A151^('Log_working_2-way'!$D150))</f>
        <v>2.0268045830085555</v>
      </c>
      <c r="K151" s="32">
        <f>IF('Log_working_2-way'!$D150="","",B151^('Log_working_2-way'!$D150))</f>
        <v>1.9738951466986834</v>
      </c>
      <c r="L151" s="37">
        <f t="shared" si="27"/>
        <v>0.49360613810741677</v>
      </c>
      <c r="M151" s="37">
        <f t="shared" si="28"/>
        <v>0.50639386189258306</v>
      </c>
      <c r="N151" s="38">
        <v>247</v>
      </c>
      <c r="O151" s="38">
        <f t="shared" si="29"/>
        <v>122.25252525252526</v>
      </c>
      <c r="P151" s="38">
        <f t="shared" si="30"/>
        <v>119.02072538860104</v>
      </c>
      <c r="Q151" s="38">
        <f t="shared" si="31"/>
        <v>127.97927461139898</v>
      </c>
      <c r="R151" s="38">
        <f t="shared" si="32"/>
        <v>124.74747474747475</v>
      </c>
      <c r="S151" s="39">
        <f t="shared" si="33"/>
        <v>-5.7267493588737182</v>
      </c>
      <c r="T151" s="39">
        <f t="shared" si="34"/>
        <v>-5.7267493588737182</v>
      </c>
      <c r="U151" t="s">
        <v>376</v>
      </c>
      <c r="V151" t="s">
        <v>377</v>
      </c>
      <c r="W151" t="s">
        <v>459</v>
      </c>
      <c r="X151" s="48" t="s">
        <v>448</v>
      </c>
      <c r="Y151" s="41"/>
    </row>
    <row r="152" spans="1:25" ht="15" x14ac:dyDescent="0.25">
      <c r="A152">
        <v>1.6</v>
      </c>
      <c r="B152">
        <v>2.48</v>
      </c>
      <c r="C152" s="29">
        <f t="shared" si="26"/>
        <v>2.8225806451612989E-2</v>
      </c>
      <c r="D152" s="30">
        <f>IF(OR($A152="",$B152=""),"",A152*'MPTO_working_2-way'!$G151)</f>
        <v>1.645161290322581</v>
      </c>
      <c r="E152" s="32">
        <f>IF(OR($A152="",$B152=""),"",B152*'MPTO_working_2-way'!$G151)</f>
        <v>2.5500000000000003</v>
      </c>
      <c r="F152" s="30">
        <f>IF(OR($A152="",$B152=""),"",'MPTO_working_2-way'!D151)</f>
        <v>1.6369636963696372</v>
      </c>
      <c r="G152" s="32">
        <f>IF(OR($A152="",$B152=""),"",'MPTO_working_2-way'!E151)</f>
        <v>2.5699481865284977</v>
      </c>
      <c r="H152" s="30">
        <f>IF(OR($A152="",$B152=""),"",'OddsRatio_working_2-way'!M151)</f>
        <v>1.6367145399670135</v>
      </c>
      <c r="I152" s="30">
        <f>IF(OR($A152="",$B152=""),"",'OddsRatio_working_2-way'!N151)</f>
        <v>2.5705625319186329</v>
      </c>
      <c r="J152" s="30">
        <f>IF('Log_working_2-way'!$D151="","",A152^('Log_working_2-way'!$D151))</f>
        <v>1.6329971102948844</v>
      </c>
      <c r="K152" s="32">
        <f>IF('Log_working_2-way'!$D151="","",B152^('Log_working_2-way'!$D151))</f>
        <v>2.5797860428369455</v>
      </c>
      <c r="L152" s="37">
        <f t="shared" si="27"/>
        <v>0.6078431372549018</v>
      </c>
      <c r="M152" s="37">
        <f t="shared" si="28"/>
        <v>0.39215686274509798</v>
      </c>
      <c r="N152" s="38">
        <v>248</v>
      </c>
      <c r="O152" s="38">
        <f t="shared" si="29"/>
        <v>93</v>
      </c>
      <c r="P152" s="38">
        <f t="shared" si="30"/>
        <v>148</v>
      </c>
      <c r="Q152" s="38">
        <f t="shared" si="31"/>
        <v>100.00000000000001</v>
      </c>
      <c r="R152" s="38">
        <f t="shared" si="32"/>
        <v>155</v>
      </c>
      <c r="S152" s="39">
        <f t="shared" si="33"/>
        <v>-7.0000000000000142</v>
      </c>
      <c r="T152" s="39">
        <f t="shared" si="34"/>
        <v>-7</v>
      </c>
      <c r="U152" t="s">
        <v>378</v>
      </c>
      <c r="V152" t="s">
        <v>379</v>
      </c>
      <c r="W152" t="s">
        <v>459</v>
      </c>
      <c r="X152" s="48" t="s">
        <v>448</v>
      </c>
      <c r="Y152" s="41"/>
    </row>
    <row r="153" spans="1:25" ht="15" x14ac:dyDescent="0.25">
      <c r="A153">
        <v>1.89</v>
      </c>
      <c r="B153">
        <v>2.0099999999999998</v>
      </c>
      <c r="C153" s="29">
        <f t="shared" si="26"/>
        <v>2.6612966911474523E-2</v>
      </c>
      <c r="D153" s="30">
        <f>IF(OR($A153="",$B153=""),"",A153*'MPTO_working_2-way'!$G152)</f>
        <v>1.9402985074626868</v>
      </c>
      <c r="E153" s="32">
        <f>IF(OR($A153="",$B153=""),"",B153*'MPTO_working_2-way'!$G152)</f>
        <v>2.0634920634920637</v>
      </c>
      <c r="F153" s="30">
        <f>IF(OR($A153="",$B153=""),"",'MPTO_working_2-way'!D152)</f>
        <v>1.9387583250401901</v>
      </c>
      <c r="G153" s="32">
        <f>IF(OR($A153="",$B153=""),"",'MPTO_working_2-way'!E152)</f>
        <v>2.065236891462122</v>
      </c>
      <c r="H153" s="30">
        <f>IF(OR($A153="",$B153=""),"",'OddsRatio_working_2-way'!M152)</f>
        <v>1.9387162078135651</v>
      </c>
      <c r="I153" s="30">
        <f>IF(OR($A153="",$B153=""),"",'OddsRatio_working_2-way'!N152)</f>
        <v>2.0652846852715743</v>
      </c>
      <c r="J153" s="30">
        <f>IF('Log_working_2-way'!$D152="","",A153^('Log_working_2-way'!$D152))</f>
        <v>1.9380198887252209</v>
      </c>
      <c r="K153" s="32">
        <f>IF('Log_working_2-way'!$D152="","",B153^('Log_working_2-way'!$D152))</f>
        <v>2.0660754766713998</v>
      </c>
      <c r="L153" s="37">
        <f t="shared" si="27"/>
        <v>0.51538461538461533</v>
      </c>
      <c r="M153" s="37">
        <f t="shared" si="28"/>
        <v>0.48461538461538456</v>
      </c>
      <c r="N153" s="38">
        <v>249</v>
      </c>
      <c r="O153" s="38">
        <f t="shared" si="29"/>
        <v>117.25396825396825</v>
      </c>
      <c r="P153" s="38">
        <f t="shared" si="30"/>
        <v>125.11940298507461</v>
      </c>
      <c r="Q153" s="38">
        <f t="shared" si="31"/>
        <v>123.88059701492539</v>
      </c>
      <c r="R153" s="38">
        <f t="shared" si="32"/>
        <v>131.74603174603178</v>
      </c>
      <c r="S153" s="39">
        <f t="shared" si="33"/>
        <v>-6.6266287609571322</v>
      </c>
      <c r="T153" s="39">
        <f t="shared" si="34"/>
        <v>-6.6266287609571606</v>
      </c>
      <c r="U153" t="s">
        <v>380</v>
      </c>
      <c r="V153" t="s">
        <v>381</v>
      </c>
      <c r="W153" t="s">
        <v>459</v>
      </c>
      <c r="X153" s="48" t="s">
        <v>448</v>
      </c>
      <c r="Y153" s="41"/>
    </row>
    <row r="154" spans="1:25" s="35" customFormat="1" ht="15" x14ac:dyDescent="0.25">
      <c r="A154">
        <v>2.0699999999999998</v>
      </c>
      <c r="B154">
        <v>1.83</v>
      </c>
      <c r="C154" s="29">
        <f t="shared" si="26"/>
        <v>2.9539874871307603E-2</v>
      </c>
      <c r="D154" s="30">
        <f>IF(OR($A154="",$B154=""),"",A154*'MPTO_working_2-way'!$G153)</f>
        <v>2.1311475409836067</v>
      </c>
      <c r="E154" s="32">
        <f>IF(OR($A154="",$B154=""),"",B154*'MPTO_working_2-way'!$G153)</f>
        <v>1.8840579710144929</v>
      </c>
      <c r="F154" s="30">
        <f>IF(OR($A154="",$B154=""),"",'MPTO_working_2-way'!D153)</f>
        <v>2.1352836729517204</v>
      </c>
      <c r="G154" s="32">
        <f>IF(OR($A154="",$B154=""),"",'MPTO_working_2-way'!E153)</f>
        <v>1.8808371192373576</v>
      </c>
      <c r="H154" s="30">
        <f>IF(OR($A154="",$B154=""),"",'OddsRatio_working_2-way'!M153)</f>
        <v>2.1354103339788768</v>
      </c>
      <c r="I154" s="30">
        <f>IF(OR($A154="",$B154=""),"",'OddsRatio_working_2-way'!N153)</f>
        <v>1.8807388571985679</v>
      </c>
      <c r="J154" s="30">
        <f>IF('Log_working_2-way'!$D153="","",A154^('Log_working_2-way'!$D153))</f>
        <v>2.137293622577233</v>
      </c>
      <c r="K154" s="32">
        <f>IF('Log_working_2-way'!$D153="","",B154^('Log_working_2-way'!$D153))</f>
        <v>1.8792804075818812</v>
      </c>
      <c r="L154" s="37">
        <f t="shared" si="27"/>
        <v>0.46923076923076917</v>
      </c>
      <c r="M154" s="37">
        <f t="shared" si="28"/>
        <v>0.53076923076923077</v>
      </c>
      <c r="N154" s="38">
        <v>250</v>
      </c>
      <c r="O154" s="38">
        <f t="shared" si="29"/>
        <v>129.22705314009661</v>
      </c>
      <c r="P154" s="38">
        <f t="shared" si="30"/>
        <v>113.38797814207649</v>
      </c>
      <c r="Q154" s="38">
        <f t="shared" si="31"/>
        <v>136.61202185792348</v>
      </c>
      <c r="R154" s="38">
        <f t="shared" si="32"/>
        <v>120.77294685990339</v>
      </c>
      <c r="S154" s="39">
        <f t="shared" si="33"/>
        <v>-7.3849687178268653</v>
      </c>
      <c r="T154" s="39">
        <f t="shared" si="34"/>
        <v>-7.3849687178268937</v>
      </c>
      <c r="U154" t="s">
        <v>382</v>
      </c>
      <c r="V154" t="s">
        <v>383</v>
      </c>
      <c r="W154" t="s">
        <v>460</v>
      </c>
      <c r="X154" s="48" t="s">
        <v>448</v>
      </c>
      <c r="Y154" s="41"/>
    </row>
    <row r="155" spans="1:25" ht="15" x14ac:dyDescent="0.25">
      <c r="A155">
        <v>2.08</v>
      </c>
      <c r="B155">
        <v>1.81</v>
      </c>
      <c r="C155" s="29">
        <f t="shared" si="26"/>
        <v>3.3255418614534626E-2</v>
      </c>
      <c r="D155" s="30">
        <f>IF(OR($A155="",$B155=""),"",A155*'MPTO_working_2-way'!$G154)</f>
        <v>2.1491712707182322</v>
      </c>
      <c r="E155" s="32">
        <f>IF(OR($A155="",$B155=""),"",B155*'MPTO_working_2-way'!$G154)</f>
        <v>1.8701923076923077</v>
      </c>
      <c r="F155" s="30">
        <f>IF(OR($A155="",$B155=""),"",'MPTO_working_2-way'!D154)</f>
        <v>2.1545152798443401</v>
      </c>
      <c r="G155" s="32">
        <f>IF(OR($A155="",$B155=""),"",'MPTO_working_2-way'!E154)</f>
        <v>1.8661643699811639</v>
      </c>
      <c r="H155" s="30">
        <f>IF(OR($A155="",$B155=""),"",'OddsRatio_working_2-way'!M154)</f>
        <v>2.1547005383792519</v>
      </c>
      <c r="I155" s="30">
        <f>IF(OR($A155="",$B155=""),"",'OddsRatio_working_2-way'!N154)</f>
        <v>1.8660254037844384</v>
      </c>
      <c r="J155" s="30">
        <f>IF('Log_working_2-way'!$D154="","",A155^('Log_working_2-way'!$D154))</f>
        <v>2.1571440120474694</v>
      </c>
      <c r="K155" s="32">
        <f>IF('Log_working_2-way'!$D154="","",B155^('Log_working_2-way'!$D154))</f>
        <v>1.8641966683390954</v>
      </c>
      <c r="L155" s="37">
        <f t="shared" si="27"/>
        <v>0.46529562982005135</v>
      </c>
      <c r="M155" s="37">
        <f t="shared" si="28"/>
        <v>0.53470437017994854</v>
      </c>
      <c r="N155" s="38">
        <v>251</v>
      </c>
      <c r="O155" s="38">
        <f t="shared" si="29"/>
        <v>130.32692307692309</v>
      </c>
      <c r="P155" s="38">
        <f t="shared" si="30"/>
        <v>112.32596685082873</v>
      </c>
      <c r="Q155" s="38">
        <f t="shared" si="31"/>
        <v>138.67403314917127</v>
      </c>
      <c r="R155" s="38">
        <f t="shared" si="32"/>
        <v>120.67307692307691</v>
      </c>
      <c r="S155" s="39">
        <f t="shared" si="33"/>
        <v>-8.3471100722481708</v>
      </c>
      <c r="T155" s="39">
        <f t="shared" si="34"/>
        <v>-8.3471100722481708</v>
      </c>
      <c r="U155" t="s">
        <v>384</v>
      </c>
      <c r="V155" t="s">
        <v>385</v>
      </c>
      <c r="W155" t="s">
        <v>460</v>
      </c>
      <c r="X155" s="48" t="s">
        <v>448</v>
      </c>
      <c r="Y155" s="41"/>
    </row>
    <row r="156" spans="1:25" ht="15" x14ac:dyDescent="0.25">
      <c r="A156">
        <v>2.04</v>
      </c>
      <c r="B156">
        <v>1.85</v>
      </c>
      <c r="C156" s="29">
        <f t="shared" si="26"/>
        <v>3.0736618971912932E-2</v>
      </c>
      <c r="D156" s="30">
        <f>IF(OR($A156="",$B156=""),"",A156*'MPTO_working_2-way'!$G155)</f>
        <v>2.1027027027027025</v>
      </c>
      <c r="E156" s="32">
        <f>IF(OR($A156="",$B156=""),"",B156*'MPTO_working_2-way'!$G155)</f>
        <v>1.9068627450980391</v>
      </c>
      <c r="F156" s="30">
        <f>IF(OR($A156="",$B156=""),"",'MPTO_working_2-way'!D155)</f>
        <v>2.1060267857142851</v>
      </c>
      <c r="G156" s="32">
        <f>IF(OR($A156="",$B156=""),"",'MPTO_working_2-way'!E155)</f>
        <v>1.9041372351160444</v>
      </c>
      <c r="H156" s="30">
        <f>IF(OR($A156="",$B156=""),"",'OddsRatio_working_2-way'!M155)</f>
        <v>2.1061326375099441</v>
      </c>
      <c r="I156" s="30">
        <f>IF(OR($A156="",$B156=""),"",'OddsRatio_working_2-way'!N155)</f>
        <v>1.904050713349474</v>
      </c>
      <c r="J156" s="30">
        <f>IF('Log_working_2-way'!$D155="","",A156^('Log_working_2-way'!$D155))</f>
        <v>2.1076465292124213</v>
      </c>
      <c r="K156" s="32">
        <f>IF('Log_working_2-way'!$D155="","",B156^('Log_working_2-way'!$D155))</f>
        <v>1.9028150891340896</v>
      </c>
      <c r="L156" s="37">
        <f t="shared" si="27"/>
        <v>0.47557840616966585</v>
      </c>
      <c r="M156" s="37">
        <f t="shared" si="28"/>
        <v>0.52442159383033427</v>
      </c>
      <c r="N156" s="38">
        <v>252</v>
      </c>
      <c r="O156" s="38">
        <f t="shared" si="29"/>
        <v>128.47058823529414</v>
      </c>
      <c r="P156" s="38">
        <f t="shared" si="30"/>
        <v>115.78378378378379</v>
      </c>
      <c r="Q156" s="38">
        <f t="shared" si="31"/>
        <v>136.2162162162162</v>
      </c>
      <c r="R156" s="38">
        <f t="shared" si="32"/>
        <v>123.52941176470588</v>
      </c>
      <c r="S156" s="39">
        <f t="shared" si="33"/>
        <v>-7.7456279809220518</v>
      </c>
      <c r="T156" s="39">
        <f t="shared" si="34"/>
        <v>-7.7456279809220945</v>
      </c>
      <c r="U156" t="s">
        <v>386</v>
      </c>
      <c r="V156" t="s">
        <v>387</v>
      </c>
      <c r="W156" t="s">
        <v>460</v>
      </c>
      <c r="X156" s="48" t="s">
        <v>448</v>
      </c>
      <c r="Y156" s="41"/>
    </row>
    <row r="157" spans="1:25" ht="15" x14ac:dyDescent="0.25">
      <c r="A157">
        <v>1.75</v>
      </c>
      <c r="B157">
        <v>2.16</v>
      </c>
      <c r="C157" s="29">
        <f t="shared" si="26"/>
        <v>3.4391534391534417E-2</v>
      </c>
      <c r="D157" s="30">
        <f>IF(OR($A157="",$B157=""),"",A157*'MPTO_working_2-way'!$G156)</f>
        <v>1.8101851851851851</v>
      </c>
      <c r="E157" s="32">
        <f>IF(OR($A157="",$B157=""),"",B157*'MPTO_working_2-way'!$G156)</f>
        <v>2.2342857142857144</v>
      </c>
      <c r="F157" s="30">
        <f>IF(OR($A157="",$B157=""),"",'MPTO_working_2-way'!D156)</f>
        <v>1.8042959427207637</v>
      </c>
      <c r="G157" s="32">
        <f>IF(OR($A157="",$B157=""),"",'MPTO_working_2-way'!E156)</f>
        <v>2.2433234421364987</v>
      </c>
      <c r="H157" s="30">
        <f>IF(OR($A157="",$B157=""),"",'OddsRatio_working_2-way'!M156)</f>
        <v>1.8040844011283466</v>
      </c>
      <c r="I157" s="30">
        <f>IF(OR($A157="",$B157=""),"",'OddsRatio_working_2-way'!N156)</f>
        <v>2.2436505404118421</v>
      </c>
      <c r="J157" s="30">
        <f>IF('Log_working_2-way'!$D156="","",A157^('Log_working_2-way'!$D156))</f>
        <v>1.8014096722292445</v>
      </c>
      <c r="K157" s="32">
        <f>IF('Log_working_2-way'!$D156="","",B157^('Log_working_2-way'!$D156))</f>
        <v>2.2478012615174499</v>
      </c>
      <c r="L157" s="37">
        <f t="shared" si="27"/>
        <v>0.55242966751918166</v>
      </c>
      <c r="M157" s="37">
        <f t="shared" si="28"/>
        <v>0.4475703324808184</v>
      </c>
      <c r="N157" s="38">
        <v>253</v>
      </c>
      <c r="O157" s="38">
        <f t="shared" si="29"/>
        <v>108.42857142857142</v>
      </c>
      <c r="P157" s="38">
        <f t="shared" si="30"/>
        <v>135.87037037037035</v>
      </c>
      <c r="Q157" s="38">
        <f t="shared" si="31"/>
        <v>117.12962962962962</v>
      </c>
      <c r="R157" s="38">
        <f t="shared" si="32"/>
        <v>144.57142857142856</v>
      </c>
      <c r="S157" s="39">
        <f t="shared" si="33"/>
        <v>-8.7010582010582027</v>
      </c>
      <c r="T157" s="39">
        <f t="shared" si="34"/>
        <v>-8.7010582010582027</v>
      </c>
      <c r="U157" t="s">
        <v>388</v>
      </c>
      <c r="V157" t="s">
        <v>389</v>
      </c>
      <c r="W157" t="s">
        <v>452</v>
      </c>
      <c r="X157" s="48" t="s">
        <v>448</v>
      </c>
      <c r="Y157" s="41"/>
    </row>
    <row r="158" spans="1:25" ht="15" x14ac:dyDescent="0.25">
      <c r="A158">
        <v>2.06</v>
      </c>
      <c r="B158">
        <v>1.83</v>
      </c>
      <c r="C158" s="29">
        <f t="shared" si="26"/>
        <v>3.1884980635577431E-2</v>
      </c>
      <c r="D158" s="30">
        <f>IF(OR($A158="",$B158=""),"",A158*'MPTO_working_2-way'!$G157)</f>
        <v>2.1256830601092895</v>
      </c>
      <c r="E158" s="32">
        <f>IF(OR($A158="",$B158=""),"",B158*'MPTO_working_2-way'!$G157)</f>
        <v>1.8883495145631068</v>
      </c>
      <c r="F158" s="30">
        <f>IF(OR($A158="",$B158=""),"",'MPTO_working_2-way'!D157)</f>
        <v>2.1299508446804905</v>
      </c>
      <c r="G158" s="32">
        <f>IF(OR($A158="",$B158=""),"",'MPTO_working_2-way'!E157)</f>
        <v>1.8849942497124856</v>
      </c>
      <c r="H158" s="30">
        <f>IF(OR($A158="",$B158=""),"",'OddsRatio_working_2-way'!M157)</f>
        <v>2.1300922235529893</v>
      </c>
      <c r="I158" s="30">
        <f>IF(OR($A158="",$B158=""),"",'OddsRatio_working_2-way'!N157)</f>
        <v>1.8848835335367746</v>
      </c>
      <c r="J158" s="30">
        <f>IF('Log_working_2-way'!$D157="","",A158^('Log_working_2-way'!$D157))</f>
        <v>2.1320394516231058</v>
      </c>
      <c r="K158" s="32">
        <f>IF('Log_working_2-way'!$D157="","",B158^('Log_working_2-way'!$D157))</f>
        <v>1.8833614398916756</v>
      </c>
      <c r="L158" s="37">
        <f t="shared" si="27"/>
        <v>0.47043701799485865</v>
      </c>
      <c r="M158" s="37">
        <f t="shared" si="28"/>
        <v>0.5295629820051414</v>
      </c>
      <c r="N158" s="38">
        <v>254</v>
      </c>
      <c r="O158" s="38">
        <f t="shared" si="29"/>
        <v>130.69902912621359</v>
      </c>
      <c r="P158" s="38">
        <f t="shared" si="30"/>
        <v>115.20218579234971</v>
      </c>
      <c r="Q158" s="38">
        <f t="shared" si="31"/>
        <v>138.79781420765025</v>
      </c>
      <c r="R158" s="38">
        <f t="shared" si="32"/>
        <v>123.30097087378641</v>
      </c>
      <c r="S158" s="39">
        <f t="shared" si="33"/>
        <v>-8.0987850814366595</v>
      </c>
      <c r="T158" s="39">
        <f t="shared" si="34"/>
        <v>-8.0987850814367022</v>
      </c>
      <c r="U158" t="s">
        <v>390</v>
      </c>
      <c r="V158" t="s">
        <v>391</v>
      </c>
      <c r="W158" t="s">
        <v>452</v>
      </c>
      <c r="X158" s="48" t="s">
        <v>448</v>
      </c>
      <c r="Y158" s="41"/>
    </row>
    <row r="159" spans="1:25" ht="15" x14ac:dyDescent="0.25">
      <c r="A159">
        <v>1.83</v>
      </c>
      <c r="B159">
        <v>2.06</v>
      </c>
      <c r="C159" s="29">
        <f t="shared" si="26"/>
        <v>3.1884980635577431E-2</v>
      </c>
      <c r="D159" s="30">
        <f>IF(OR($A159="",$B159=""),"",A159*'MPTO_working_2-way'!$G158)</f>
        <v>1.8883495145631068</v>
      </c>
      <c r="E159" s="32">
        <f>IF(OR($A159="",$B159=""),"",B159*'MPTO_working_2-way'!$G158)</f>
        <v>2.1256830601092895</v>
      </c>
      <c r="F159" s="30">
        <f>IF(OR($A159="",$B159=""),"",'MPTO_working_2-way'!D158)</f>
        <v>1.8849942497124856</v>
      </c>
      <c r="G159" s="32">
        <f>IF(OR($A159="",$B159=""),"",'MPTO_working_2-way'!E158)</f>
        <v>2.1299508446804905</v>
      </c>
      <c r="H159" s="30">
        <f>IF(OR($A159="",$B159=""),"",'OddsRatio_working_2-way'!M158)</f>
        <v>1.8848835335367746</v>
      </c>
      <c r="I159" s="30">
        <f>IF(OR($A159="",$B159=""),"",'OddsRatio_working_2-way'!N158)</f>
        <v>2.1300922235529893</v>
      </c>
      <c r="J159" s="30">
        <f>IF('Log_working_2-way'!$D158="","",A159^('Log_working_2-way'!$D158))</f>
        <v>1.8833614398916756</v>
      </c>
      <c r="K159" s="32">
        <f>IF('Log_working_2-way'!$D158="","",B159^('Log_working_2-way'!$D158))</f>
        <v>2.1320394516231058</v>
      </c>
      <c r="L159" s="37">
        <f t="shared" si="27"/>
        <v>0.5295629820051414</v>
      </c>
      <c r="M159" s="37">
        <f t="shared" si="28"/>
        <v>0.47043701799485865</v>
      </c>
      <c r="N159" s="38">
        <v>255</v>
      </c>
      <c r="O159" s="38">
        <f t="shared" si="29"/>
        <v>115.65573770491804</v>
      </c>
      <c r="P159" s="38">
        <f t="shared" si="30"/>
        <v>131.21359223300973</v>
      </c>
      <c r="Q159" s="38">
        <f t="shared" si="31"/>
        <v>123.78640776699029</v>
      </c>
      <c r="R159" s="38">
        <f t="shared" si="32"/>
        <v>139.34426229508196</v>
      </c>
      <c r="S159" s="39">
        <f t="shared" si="33"/>
        <v>-8.1306700620722552</v>
      </c>
      <c r="T159" s="39">
        <f t="shared" si="34"/>
        <v>-8.1306700620722268</v>
      </c>
      <c r="U159" t="s">
        <v>392</v>
      </c>
      <c r="V159" t="s">
        <v>393</v>
      </c>
      <c r="W159" t="s">
        <v>452</v>
      </c>
      <c r="X159" s="48" t="s">
        <v>448</v>
      </c>
      <c r="Y159" s="41"/>
    </row>
    <row r="160" spans="1:25" ht="15" x14ac:dyDescent="0.25">
      <c r="A160">
        <v>1.67</v>
      </c>
      <c r="B160">
        <v>2.2799999999999998</v>
      </c>
      <c r="C160" s="29">
        <f t="shared" si="26"/>
        <v>3.7398886437651102E-2</v>
      </c>
      <c r="D160" s="30">
        <f>IF(OR($A160="",$B160=""),"",A160*'MPTO_working_2-way'!$G159)</f>
        <v>1.7324561403508774</v>
      </c>
      <c r="E160" s="32">
        <f>IF(OR($A160="",$B160=""),"",B160*'MPTO_working_2-way'!$G159)</f>
        <v>2.3652694610778444</v>
      </c>
      <c r="F160" s="30">
        <f>IF(OR($A160="",$B160=""),"",'MPTO_working_2-way'!D159)</f>
        <v>1.723831944947483</v>
      </c>
      <c r="G160" s="32">
        <f>IF(OR($A160="",$B160=""),"",'MPTO_working_2-way'!E159)</f>
        <v>2.3815361521140859</v>
      </c>
      <c r="H160" s="30">
        <f>IF(OR($A160="",$B160=""),"",'OddsRatio_working_2-way'!M159)</f>
        <v>1.7234898064243891</v>
      </c>
      <c r="I160" s="30">
        <f>IF(OR($A160="",$B160=""),"",'OddsRatio_working_2-way'!N159)</f>
        <v>2.382189480930176</v>
      </c>
      <c r="J160" s="30">
        <f>IF('Log_working_2-way'!$D159="","",A160^('Log_working_2-way'!$D159))</f>
        <v>1.7195646323348297</v>
      </c>
      <c r="K160" s="32">
        <f>IF('Log_working_2-way'!$D159="","",B160^('Log_working_2-way'!$D159))</f>
        <v>2.3897292266228689</v>
      </c>
      <c r="L160" s="37">
        <f t="shared" si="27"/>
        <v>0.57721518987341769</v>
      </c>
      <c r="M160" s="37">
        <f t="shared" si="28"/>
        <v>0.42278481012658226</v>
      </c>
      <c r="N160" s="38">
        <v>256</v>
      </c>
      <c r="O160" s="38">
        <f t="shared" si="29"/>
        <v>102.7065868263473</v>
      </c>
      <c r="P160" s="38">
        <f t="shared" si="30"/>
        <v>143.71929824561403</v>
      </c>
      <c r="Q160" s="38">
        <f t="shared" si="31"/>
        <v>112.28070175438597</v>
      </c>
      <c r="R160" s="38">
        <f t="shared" si="32"/>
        <v>153.29341317365271</v>
      </c>
      <c r="S160" s="39">
        <f t="shared" si="33"/>
        <v>-9.5741149280386679</v>
      </c>
      <c r="T160" s="39">
        <f t="shared" si="34"/>
        <v>-9.5741149280386821</v>
      </c>
      <c r="U160" t="s">
        <v>394</v>
      </c>
      <c r="V160" t="s">
        <v>395</v>
      </c>
      <c r="W160" t="s">
        <v>452</v>
      </c>
      <c r="X160" s="48" t="s">
        <v>448</v>
      </c>
      <c r="Y160" s="41"/>
    </row>
    <row r="161" spans="1:25" ht="15" x14ac:dyDescent="0.25">
      <c r="A161">
        <v>1.45</v>
      </c>
      <c r="B161">
        <v>2.84</v>
      </c>
      <c r="C161" s="29">
        <f t="shared" si="26"/>
        <v>4.1767848470131153E-2</v>
      </c>
      <c r="D161" s="30">
        <f>IF(OR($A161="",$B161=""),"",A161*'MPTO_working_2-way'!$G160)</f>
        <v>1.51056338028169</v>
      </c>
      <c r="E161" s="32">
        <f>IF(OR($A161="",$B161=""),"",B161*'MPTO_working_2-way'!$G160)</f>
        <v>2.9586206896551723</v>
      </c>
      <c r="F161" s="30">
        <f>IF(OR($A161="",$B161=""),"",'MPTO_working_2-way'!D160)</f>
        <v>1.495279593318809</v>
      </c>
      <c r="G161" s="32">
        <f>IF(OR($A161="",$B161=""),"",'MPTO_working_2-way'!E160)</f>
        <v>3.0190615835777126</v>
      </c>
      <c r="H161" s="30">
        <f>IF(OR($A161="",$B161=""),"",'OddsRatio_working_2-way'!M160)</f>
        <v>1.4945353550468399</v>
      </c>
      <c r="I161" s="30">
        <f>IF(OR($A161="",$B161=""),"",'OddsRatio_working_2-way'!N160)</f>
        <v>3.0221001184137459</v>
      </c>
      <c r="J161" s="30">
        <f>IF('Log_working_2-way'!$D160="","",A161^('Log_working_2-way'!$D160))</f>
        <v>1.4875089097641707</v>
      </c>
      <c r="K161" s="32">
        <f>IF('Log_working_2-way'!$D160="","",B161^('Log_working_2-way'!$D160))</f>
        <v>3.0512445618322679</v>
      </c>
      <c r="L161" s="37">
        <f t="shared" si="27"/>
        <v>0.66200466200466201</v>
      </c>
      <c r="M161" s="37">
        <f t="shared" si="28"/>
        <v>0.33799533799533799</v>
      </c>
      <c r="N161" s="38">
        <v>257</v>
      </c>
      <c r="O161" s="38">
        <f t="shared" si="29"/>
        <v>79.75862068965516</v>
      </c>
      <c r="P161" s="38">
        <f t="shared" si="30"/>
        <v>166.50704225352115</v>
      </c>
      <c r="Q161" s="38">
        <f t="shared" si="31"/>
        <v>90.492957746478879</v>
      </c>
      <c r="R161" s="38">
        <f t="shared" si="32"/>
        <v>177.24137931034483</v>
      </c>
      <c r="S161" s="39">
        <f t="shared" si="33"/>
        <v>-10.734337056823719</v>
      </c>
      <c r="T161" s="39">
        <f t="shared" si="34"/>
        <v>-10.734337056823676</v>
      </c>
      <c r="U161" t="s">
        <v>396</v>
      </c>
      <c r="V161" t="s">
        <v>397</v>
      </c>
      <c r="W161" t="s">
        <v>452</v>
      </c>
      <c r="X161" s="48" t="s">
        <v>448</v>
      </c>
      <c r="Y161" s="41"/>
    </row>
    <row r="162" spans="1:25" ht="15" x14ac:dyDescent="0.25">
      <c r="A162">
        <v>2.11</v>
      </c>
      <c r="B162">
        <v>1.79</v>
      </c>
      <c r="C162" s="29">
        <f t="shared" si="26"/>
        <v>3.2592867166194583E-2</v>
      </c>
      <c r="D162" s="30">
        <f>IF(OR($A162="",$B162=""),"",A162*'MPTO_working_2-way'!$G161)</f>
        <v>2.1787709497206706</v>
      </c>
      <c r="E162" s="32">
        <f>IF(OR($A162="",$B162=""),"",B162*'MPTO_working_2-way'!$G161)</f>
        <v>1.8483412322274884</v>
      </c>
      <c r="F162" s="30">
        <f>IF(OR($A162="",$B162=""),"",'MPTO_working_2-way'!D161)</f>
        <v>2.1851369724319478</v>
      </c>
      <c r="G162" s="32">
        <f>IF(OR($A162="",$B162=""),"",'MPTO_working_2-way'!E161)</f>
        <v>1.8437843247333352</v>
      </c>
      <c r="H162" s="30">
        <f>IF(OR($A162="",$B162=""),"",'OddsRatio_working_2-way'!M161)</f>
        <v>2.1853536565680476</v>
      </c>
      <c r="I162" s="30">
        <f>IF(OR($A162="",$B162=""),"",'OddsRatio_working_2-way'!N161)</f>
        <v>1.8436300798997822</v>
      </c>
      <c r="J162" s="30">
        <f>IF('Log_working_2-way'!$D161="","",A162^('Log_working_2-way'!$D161))</f>
        <v>2.1882656756587764</v>
      </c>
      <c r="K162" s="32">
        <f>IF('Log_working_2-way'!$D161="","",B162^('Log_working_2-way'!$D161))</f>
        <v>1.8415626408173078</v>
      </c>
      <c r="L162" s="37">
        <f t="shared" si="27"/>
        <v>0.4589743589743589</v>
      </c>
      <c r="M162" s="37">
        <f t="shared" si="28"/>
        <v>0.54102564102564099</v>
      </c>
      <c r="N162" s="38">
        <v>258</v>
      </c>
      <c r="O162" s="38">
        <f t="shared" si="29"/>
        <v>135.72511848341233</v>
      </c>
      <c r="P162" s="38">
        <f t="shared" si="30"/>
        <v>113.86592178770948</v>
      </c>
      <c r="Q162" s="38">
        <f t="shared" si="31"/>
        <v>144.13407821229049</v>
      </c>
      <c r="R162" s="38">
        <f t="shared" si="32"/>
        <v>122.27488151658768</v>
      </c>
      <c r="S162" s="39">
        <f t="shared" si="33"/>
        <v>-8.408959728878159</v>
      </c>
      <c r="T162" s="39">
        <f t="shared" si="34"/>
        <v>-8.4089597288782016</v>
      </c>
      <c r="U162" t="s">
        <v>398</v>
      </c>
      <c r="V162" t="s">
        <v>399</v>
      </c>
      <c r="W162" t="s">
        <v>453</v>
      </c>
      <c r="X162" s="48" t="s">
        <v>448</v>
      </c>
      <c r="Y162" s="41"/>
    </row>
    <row r="163" spans="1:25" ht="15" x14ac:dyDescent="0.25">
      <c r="A163">
        <v>2.04</v>
      </c>
      <c r="B163">
        <v>1.85</v>
      </c>
      <c r="C163" s="29">
        <f t="shared" si="26"/>
        <v>3.0736618971912932E-2</v>
      </c>
      <c r="D163" s="30">
        <f>IF(OR($A163="",$B163=""),"",A163*'MPTO_working_2-way'!$G162)</f>
        <v>2.1027027027027025</v>
      </c>
      <c r="E163" s="32">
        <f>IF(OR($A163="",$B163=""),"",B163*'MPTO_working_2-way'!$G162)</f>
        <v>1.9068627450980391</v>
      </c>
      <c r="F163" s="30">
        <f>IF(OR($A163="",$B163=""),"",'MPTO_working_2-way'!D162)</f>
        <v>2.1060267857142851</v>
      </c>
      <c r="G163" s="32">
        <f>IF(OR($A163="",$B163=""),"",'MPTO_working_2-way'!E162)</f>
        <v>1.9041372351160444</v>
      </c>
      <c r="H163" s="30">
        <f>IF(OR($A163="",$B163=""),"",'OddsRatio_working_2-way'!M162)</f>
        <v>2.1061326375099441</v>
      </c>
      <c r="I163" s="30">
        <f>IF(OR($A163="",$B163=""),"",'OddsRatio_working_2-way'!N162)</f>
        <v>1.904050713349474</v>
      </c>
      <c r="J163" s="30">
        <f>IF('Log_working_2-way'!$D162="","",A163^('Log_working_2-way'!$D162))</f>
        <v>2.1076465292124213</v>
      </c>
      <c r="K163" s="32">
        <f>IF('Log_working_2-way'!$D162="","",B163^('Log_working_2-way'!$D162))</f>
        <v>1.9028150891340896</v>
      </c>
      <c r="L163" s="37">
        <f t="shared" si="27"/>
        <v>0.47557840616966585</v>
      </c>
      <c r="M163" s="37">
        <f t="shared" si="28"/>
        <v>0.52442159383033427</v>
      </c>
      <c r="N163" s="38">
        <v>259</v>
      </c>
      <c r="O163" s="38">
        <f t="shared" si="29"/>
        <v>132.0392156862745</v>
      </c>
      <c r="P163" s="38">
        <f t="shared" si="30"/>
        <v>119</v>
      </c>
      <c r="Q163" s="38">
        <f t="shared" si="31"/>
        <v>139.99999999999997</v>
      </c>
      <c r="R163" s="38">
        <f t="shared" si="32"/>
        <v>126.96078431372548</v>
      </c>
      <c r="S163" s="39">
        <f t="shared" si="33"/>
        <v>-7.960784313725469</v>
      </c>
      <c r="T163" s="39">
        <f t="shared" si="34"/>
        <v>-7.9607843137254832</v>
      </c>
      <c r="U163" t="s">
        <v>400</v>
      </c>
      <c r="V163" t="s">
        <v>401</v>
      </c>
      <c r="W163" t="s">
        <v>453</v>
      </c>
      <c r="X163" s="48" t="s">
        <v>448</v>
      </c>
      <c r="Y163" s="41"/>
    </row>
    <row r="164" spans="1:25" ht="15" x14ac:dyDescent="0.25">
      <c r="A164">
        <v>1.98</v>
      </c>
      <c r="B164">
        <v>1.9</v>
      </c>
      <c r="C164" s="29">
        <f t="shared" si="26"/>
        <v>3.1366294524189264E-2</v>
      </c>
      <c r="D164" s="30">
        <f>IF(OR($A164="",$B164=""),"",A164*'MPTO_working_2-way'!$G163)</f>
        <v>2.0421052631578949</v>
      </c>
      <c r="E164" s="32">
        <f>IF(OR($A164="",$B164=""),"",B164*'MPTO_working_2-way'!$G163)</f>
        <v>1.9595959595959596</v>
      </c>
      <c r="F164" s="30">
        <f>IF(OR($A164="",$B164=""),"",'MPTO_working_2-way'!D163)</f>
        <v>2.0434546442151005</v>
      </c>
      <c r="G164" s="32">
        <f>IF(OR($A164="",$B164=""),"",'MPTO_working_2-way'!E163)</f>
        <v>1.9583550234252993</v>
      </c>
      <c r="H164" s="30">
        <f>IF(OR($A164="",$B164=""),"",'OddsRatio_working_2-way'!M163)</f>
        <v>2.0434983894999017</v>
      </c>
      <c r="I164" s="30">
        <f>IF(OR($A164="",$B164=""),"",'OddsRatio_working_2-way'!N163)</f>
        <v>1.9583148474999099</v>
      </c>
      <c r="J164" s="30">
        <f>IF('Log_working_2-way'!$D163="","",A164^('Log_working_2-way'!$D163))</f>
        <v>2.0441122029468173</v>
      </c>
      <c r="K164" s="32">
        <f>IF('Log_working_2-way'!$D163="","",B164^('Log_working_2-way'!$D163))</f>
        <v>1.9577514726651566</v>
      </c>
      <c r="L164" s="37">
        <f t="shared" si="27"/>
        <v>0.48969072164948452</v>
      </c>
      <c r="M164" s="37">
        <f t="shared" si="28"/>
        <v>0.51030927835051543</v>
      </c>
      <c r="N164" s="38">
        <v>260</v>
      </c>
      <c r="O164" s="38">
        <f t="shared" si="29"/>
        <v>128.68686868686868</v>
      </c>
      <c r="P164" s="38">
        <f t="shared" si="30"/>
        <v>123.1578947368421</v>
      </c>
      <c r="Q164" s="38">
        <f t="shared" si="31"/>
        <v>136.84210526315789</v>
      </c>
      <c r="R164" s="38">
        <f t="shared" si="32"/>
        <v>131.31313131313132</v>
      </c>
      <c r="S164" s="39">
        <f t="shared" si="33"/>
        <v>-8.1552365762892123</v>
      </c>
      <c r="T164" s="39">
        <f t="shared" si="34"/>
        <v>-8.1552365762892265</v>
      </c>
      <c r="U164" t="s">
        <v>402</v>
      </c>
      <c r="V164" t="s">
        <v>403</v>
      </c>
      <c r="W164" t="s">
        <v>453</v>
      </c>
      <c r="X164" s="48" t="s">
        <v>448</v>
      </c>
      <c r="Y164" s="41"/>
    </row>
    <row r="165" spans="1:25" ht="15" x14ac:dyDescent="0.25">
      <c r="A165">
        <v>2.2400000000000002</v>
      </c>
      <c r="B165">
        <v>1.72</v>
      </c>
      <c r="C165" s="29">
        <f t="shared" si="26"/>
        <v>2.7823920265780622E-2</v>
      </c>
      <c r="D165" s="30">
        <f>IF(OR($A165="",$B165=""),"",A165*'MPTO_working_2-way'!$G164)</f>
        <v>2.3023255813953489</v>
      </c>
      <c r="E165" s="32">
        <f>IF(OR($A165="",$B165=""),"",B165*'MPTO_working_2-way'!$G164)</f>
        <v>1.7678571428571426</v>
      </c>
      <c r="F165" s="30">
        <f>IF(OR($A165="",$B165=""),"",'MPTO_working_2-way'!D164)</f>
        <v>2.3120499279884781</v>
      </c>
      <c r="G165" s="32">
        <f>IF(OR($A165="",$B165=""),"",'MPTO_working_2-way'!E164)</f>
        <v>1.762166117819246</v>
      </c>
      <c r="H165" s="30">
        <f>IF(OR($A165="",$B165=""),"",'OddsRatio_working_2-way'!M164)</f>
        <v>2.3123346456686344</v>
      </c>
      <c r="I165" s="30">
        <f>IF(OR($A165="",$B165=""),"",'OddsRatio_working_2-way'!N164)</f>
        <v>1.7620007620011424</v>
      </c>
      <c r="J165" s="30">
        <f>IF('Log_working_2-way'!$D164="","",A165^('Log_working_2-way'!$D164))</f>
        <v>2.3167816840015738</v>
      </c>
      <c r="K165" s="32">
        <f>IF('Log_working_2-way'!$D164="","",B165^('Log_working_2-way'!$D164))</f>
        <v>1.7594273311587105</v>
      </c>
      <c r="L165" s="37">
        <f t="shared" si="27"/>
        <v>0.43434343434343431</v>
      </c>
      <c r="M165" s="37">
        <f t="shared" si="28"/>
        <v>0.56565656565656575</v>
      </c>
      <c r="N165" s="38">
        <v>261</v>
      </c>
      <c r="O165" s="38">
        <f t="shared" si="29"/>
        <v>144.48214285714289</v>
      </c>
      <c r="P165" s="38">
        <f t="shared" si="30"/>
        <v>109.25581395348838</v>
      </c>
      <c r="Q165" s="38">
        <f t="shared" si="31"/>
        <v>151.74418604651163</v>
      </c>
      <c r="R165" s="38">
        <f t="shared" si="32"/>
        <v>116.51785714285714</v>
      </c>
      <c r="S165" s="39">
        <f t="shared" si="33"/>
        <v>-7.2620431893687396</v>
      </c>
      <c r="T165" s="39">
        <f t="shared" si="34"/>
        <v>-7.2620431893687538</v>
      </c>
      <c r="U165" t="s">
        <v>404</v>
      </c>
      <c r="V165" t="s">
        <v>405</v>
      </c>
      <c r="W165" t="s">
        <v>455</v>
      </c>
      <c r="X165" s="48" t="s">
        <v>448</v>
      </c>
      <c r="Y165" s="41"/>
    </row>
    <row r="166" spans="1:25" ht="15" x14ac:dyDescent="0.25">
      <c r="A166">
        <v>1.69</v>
      </c>
      <c r="B166">
        <v>2.29</v>
      </c>
      <c r="C166" s="29">
        <f t="shared" si="26"/>
        <v>2.8397199038784571E-2</v>
      </c>
      <c r="D166" s="30">
        <f>IF(OR($A166="",$B166=""),"",A166*'MPTO_working_2-way'!$G165)</f>
        <v>1.7379912663755459</v>
      </c>
      <c r="E166" s="32">
        <f>IF(OR($A166="",$B166=""),"",B166*'MPTO_working_2-way'!$G165)</f>
        <v>2.3550295857988166</v>
      </c>
      <c r="F166" s="30">
        <f>IF(OR($A166="",$B166=""),"",'MPTO_working_2-way'!D165)</f>
        <v>1.7315496297621977</v>
      </c>
      <c r="G166" s="32">
        <f>IF(OR($A166="",$B166=""),"",'MPTO_working_2-way'!E165)</f>
        <v>2.3669612550074923</v>
      </c>
      <c r="H166" s="30">
        <f>IF(OR($A166="",$B166=""),"",'OddsRatio_working_2-way'!M165)</f>
        <v>1.7313574508612271</v>
      </c>
      <c r="I166" s="30">
        <f>IF(OR($A166="",$B166=""),"",'OddsRatio_working_2-way'!N165)</f>
        <v>2.3673204516101207</v>
      </c>
      <c r="J166" s="30">
        <f>IF('Log_working_2-way'!$D165="","",A166^('Log_working_2-way'!$D165))</f>
        <v>1.7284425512400656</v>
      </c>
      <c r="K166" s="32">
        <f>IF('Log_working_2-way'!$D165="","",B166^('Log_working_2-way'!$D165))</f>
        <v>2.372791853383128</v>
      </c>
      <c r="L166" s="37">
        <f t="shared" si="27"/>
        <v>0.57537688442211055</v>
      </c>
      <c r="M166" s="37">
        <f t="shared" si="28"/>
        <v>0.42462311557788945</v>
      </c>
      <c r="N166" s="38">
        <v>262</v>
      </c>
      <c r="O166" s="38">
        <f t="shared" si="29"/>
        <v>106.97041420118342</v>
      </c>
      <c r="P166" s="38">
        <f t="shared" si="30"/>
        <v>147.58951965065503</v>
      </c>
      <c r="Q166" s="38">
        <f t="shared" si="31"/>
        <v>114.41048034934498</v>
      </c>
      <c r="R166" s="38">
        <f t="shared" si="32"/>
        <v>155.02958579881658</v>
      </c>
      <c r="S166" s="39">
        <f t="shared" si="33"/>
        <v>-7.4400661481615629</v>
      </c>
      <c r="T166" s="39">
        <f t="shared" si="34"/>
        <v>-7.4400661481615487</v>
      </c>
      <c r="U166" t="s">
        <v>406</v>
      </c>
      <c r="V166" t="s">
        <v>407</v>
      </c>
      <c r="W166" t="s">
        <v>455</v>
      </c>
      <c r="X166" s="48" t="s">
        <v>448</v>
      </c>
      <c r="Y166" s="41"/>
    </row>
    <row r="167" spans="1:25" s="35" customFormat="1" ht="15" x14ac:dyDescent="0.25">
      <c r="A167">
        <v>1.92</v>
      </c>
      <c r="B167">
        <v>1.99</v>
      </c>
      <c r="C167" s="29">
        <f t="shared" si="26"/>
        <v>2.3345896147403788E-2</v>
      </c>
      <c r="D167" s="30">
        <f>IF(OR($A167="",$B167=""),"",A167*'MPTO_working_2-way'!$G166)</f>
        <v>1.9648241206030153</v>
      </c>
      <c r="E167" s="32">
        <f>IF(OR($A167="",$B167=""),"",B167*'MPTO_working_2-way'!$G166)</f>
        <v>2.0364583333333335</v>
      </c>
      <c r="F167" s="30">
        <f>IF(OR($A167="",$B167=""),"",'MPTO_working_2-way'!D166)</f>
        <v>1.9640176827387685</v>
      </c>
      <c r="G167" s="32">
        <f>IF(OR($A167="",$B167=""),"",'MPTO_working_2-way'!E166)</f>
        <v>2.0373253705876082</v>
      </c>
      <c r="H167" s="30">
        <f>IF(OR($A167="",$B167=""),"",'OddsRatio_working_2-way'!M166)</f>
        <v>1.9639984073082948</v>
      </c>
      <c r="I167" s="30">
        <f>IF(OR($A167="",$B167=""),"",'OddsRatio_working_2-way'!N166)</f>
        <v>2.0373461122121879</v>
      </c>
      <c r="J167" s="30">
        <f>IF('Log_working_2-way'!$D166="","",A167^('Log_working_2-way'!$D166))</f>
        <v>1.9636346459170313</v>
      </c>
      <c r="K167" s="32">
        <f>IF('Log_working_2-way'!$D166="","",B167^('Log_working_2-way'!$D166))</f>
        <v>2.0377376988644484</v>
      </c>
      <c r="L167" s="37">
        <f t="shared" si="27"/>
        <v>0.50895140664961636</v>
      </c>
      <c r="M167" s="37">
        <f t="shared" si="28"/>
        <v>0.49104859335038359</v>
      </c>
      <c r="N167" s="38">
        <v>263</v>
      </c>
      <c r="O167" s="38">
        <f t="shared" si="29"/>
        <v>126.02083333333333</v>
      </c>
      <c r="P167" s="38">
        <f t="shared" si="30"/>
        <v>130.8391959798995</v>
      </c>
      <c r="Q167" s="38">
        <f t="shared" si="31"/>
        <v>132.1608040201005</v>
      </c>
      <c r="R167" s="38">
        <f t="shared" si="32"/>
        <v>136.97916666666669</v>
      </c>
      <c r="S167" s="39">
        <f t="shared" si="33"/>
        <v>-6.1399706867671711</v>
      </c>
      <c r="T167" s="39">
        <f t="shared" si="34"/>
        <v>-6.1399706867671853</v>
      </c>
      <c r="U167" t="s">
        <v>408</v>
      </c>
      <c r="V167" t="s">
        <v>409</v>
      </c>
      <c r="W167" t="s">
        <v>455</v>
      </c>
      <c r="X167" s="48" t="s">
        <v>448</v>
      </c>
      <c r="Y167" s="41"/>
    </row>
    <row r="168" spans="1:25" ht="15" x14ac:dyDescent="0.25">
      <c r="A168">
        <v>1.79</v>
      </c>
      <c r="B168">
        <v>2.12</v>
      </c>
      <c r="C168" s="29">
        <f t="shared" si="26"/>
        <v>3.0357331084642114E-2</v>
      </c>
      <c r="D168" s="30">
        <f>IF(OR($A168="",$B168=""),"",A168*'MPTO_working_2-way'!$G167)</f>
        <v>1.8443396226415094</v>
      </c>
      <c r="E168" s="32">
        <f>IF(OR($A168="",$B168=""),"",B168*'MPTO_working_2-way'!$G167)</f>
        <v>2.1843575418994412</v>
      </c>
      <c r="F168" s="30">
        <f>IF(OR($A168="",$B168=""),"",'MPTO_working_2-way'!D167)</f>
        <v>1.8399922420480992</v>
      </c>
      <c r="G168" s="32">
        <f>IF(OR($A168="",$B168=""),"",'MPTO_working_2-way'!E167)</f>
        <v>2.1904871854075272</v>
      </c>
      <c r="H168" s="30">
        <f>IF(OR($A168="",$B168=""),"",'OddsRatio_working_2-way'!M167)</f>
        <v>1.8398554297360612</v>
      </c>
      <c r="I168" s="30">
        <f>IF(OR($A168="",$B168=""),"",'OddsRatio_working_2-way'!N167)</f>
        <v>2.1906811155751749</v>
      </c>
      <c r="J168" s="30">
        <f>IF('Log_working_2-way'!$D167="","",A168^('Log_working_2-way'!$D167))</f>
        <v>1.8378863083703576</v>
      </c>
      <c r="K168" s="32">
        <f>IF('Log_working_2-way'!$D167="","",B168^('Log_working_2-way'!$D167))</f>
        <v>2.1934793420182777</v>
      </c>
      <c r="L168" s="37">
        <f t="shared" si="27"/>
        <v>0.5421994884910486</v>
      </c>
      <c r="M168" s="37">
        <f t="shared" si="28"/>
        <v>0.45780051150895146</v>
      </c>
      <c r="N168" s="38">
        <v>264</v>
      </c>
      <c r="O168" s="38">
        <f t="shared" si="29"/>
        <v>116.51396648044692</v>
      </c>
      <c r="P168" s="38">
        <f t="shared" si="30"/>
        <v>139.47169811320757</v>
      </c>
      <c r="Q168" s="38">
        <f t="shared" si="31"/>
        <v>124.52830188679243</v>
      </c>
      <c r="R168" s="38">
        <f t="shared" si="32"/>
        <v>147.48603351955308</v>
      </c>
      <c r="S168" s="39">
        <f t="shared" si="33"/>
        <v>-8.0143354063455092</v>
      </c>
      <c r="T168" s="39">
        <f t="shared" si="34"/>
        <v>-8.0143354063455092</v>
      </c>
      <c r="U168" t="s">
        <v>410</v>
      </c>
      <c r="V168" t="s">
        <v>411</v>
      </c>
      <c r="W168" t="s">
        <v>455</v>
      </c>
      <c r="X168" s="48" t="s">
        <v>448</v>
      </c>
      <c r="Y168" s="41"/>
    </row>
    <row r="169" spans="1:25" ht="15" x14ac:dyDescent="0.25">
      <c r="A169">
        <v>2.1800000000000002</v>
      </c>
      <c r="B169">
        <v>1.71</v>
      </c>
      <c r="C169" s="29">
        <f t="shared" si="26"/>
        <v>4.3510917967702012E-2</v>
      </c>
      <c r="D169" s="30">
        <f>IF(OR($A169="",$B169=""),"",A169*'MPTO_working_2-way'!$G168)</f>
        <v>2.2748538011695905</v>
      </c>
      <c r="E169" s="32">
        <f>IF(OR($A169="",$B169=""),"",B169*'MPTO_working_2-way'!$G168)</f>
        <v>1.7844036697247705</v>
      </c>
      <c r="F169" s="30">
        <f>IF(OR($A169="",$B169=""),"",'MPTO_working_2-way'!D168)</f>
        <v>2.2885382773650926</v>
      </c>
      <c r="G169" s="32">
        <f>IF(OR($A169="",$B169=""),"",'MPTO_working_2-way'!E168)</f>
        <v>1.7760731811901471</v>
      </c>
      <c r="H169" s="30">
        <f>IF(OR($A169="",$B169=""),"",'OddsRatio_working_2-way'!M168)</f>
        <v>2.2891748643942433</v>
      </c>
      <c r="I169" s="30">
        <f>IF(OR($A169="",$B169=""),"",'OddsRatio_working_2-way'!N168)</f>
        <v>1.7756899607795869</v>
      </c>
      <c r="J169" s="30">
        <f>IF('Log_working_2-way'!$D168="","",A169^('Log_working_2-way'!$D168))</f>
        <v>2.2955329814159455</v>
      </c>
      <c r="K169" s="32">
        <f>IF('Log_working_2-way'!$D168="","",B169^('Log_working_2-way'!$D168))</f>
        <v>1.7718830893109678</v>
      </c>
      <c r="L169" s="37">
        <f t="shared" si="27"/>
        <v>0.43958868894601544</v>
      </c>
      <c r="M169" s="37">
        <f t="shared" si="28"/>
        <v>0.56041131105398467</v>
      </c>
      <c r="N169" s="38">
        <v>265</v>
      </c>
      <c r="O169" s="38">
        <f t="shared" si="29"/>
        <v>143.44036697247708</v>
      </c>
      <c r="P169" s="38">
        <f t="shared" si="30"/>
        <v>110.02923976608186</v>
      </c>
      <c r="Q169" s="38">
        <f t="shared" si="31"/>
        <v>154.97076023391813</v>
      </c>
      <c r="R169" s="38">
        <f t="shared" si="32"/>
        <v>121.55963302752293</v>
      </c>
      <c r="S169" s="39">
        <f t="shared" si="33"/>
        <v>-11.530393261441048</v>
      </c>
      <c r="T169" s="39">
        <f t="shared" si="34"/>
        <v>-11.530393261441077</v>
      </c>
      <c r="U169" t="s">
        <v>412</v>
      </c>
      <c r="V169" t="s">
        <v>413</v>
      </c>
      <c r="W169" t="s">
        <v>456</v>
      </c>
      <c r="X169" s="48" t="s">
        <v>448</v>
      </c>
      <c r="Y169" s="41"/>
    </row>
    <row r="170" spans="1:25" ht="15" x14ac:dyDescent="0.25">
      <c r="A170">
        <v>2.56</v>
      </c>
      <c r="B170">
        <v>1.53</v>
      </c>
      <c r="C170" s="29">
        <f t="shared" si="26"/>
        <v>4.4219771241829964E-2</v>
      </c>
      <c r="D170" s="30">
        <f>IF(OR($A170="",$B170=""),"",A170*'MPTO_working_2-way'!$G169)</f>
        <v>2.6732026143790848</v>
      </c>
      <c r="E170" s="32">
        <f>IF(OR($A170="",$B170=""),"",B170*'MPTO_working_2-way'!$G169)</f>
        <v>1.5976562499999998</v>
      </c>
      <c r="F170" s="30">
        <f>IF(OR($A170="",$B170=""),"",'MPTO_working_2-way'!D169)</f>
        <v>2.7135929056394623</v>
      </c>
      <c r="G170" s="32">
        <f>IF(OR($A170="",$B170=""),"",'MPTO_working_2-way'!E169)</f>
        <v>1.5835691760329909</v>
      </c>
      <c r="H170" s="30">
        <f>IF(OR($A170="",$B170=""),"",'OddsRatio_working_2-way'!M169)</f>
        <v>2.7156328938368763</v>
      </c>
      <c r="I170" s="30">
        <f>IF(OR($A170="",$B170=""),"",'OddsRatio_working_2-way'!N169)</f>
        <v>1.5828752780343234</v>
      </c>
      <c r="J170" s="30">
        <f>IF('Log_working_2-way'!$D169="","",A170^('Log_working_2-way'!$D169))</f>
        <v>2.7348434621970585</v>
      </c>
      <c r="K170" s="32">
        <f>IF('Log_working_2-way'!$D169="","",B170^('Log_working_2-way'!$D169))</f>
        <v>1.5764208827996882</v>
      </c>
      <c r="L170" s="37">
        <f t="shared" si="27"/>
        <v>0.37408312958435208</v>
      </c>
      <c r="M170" s="37">
        <f t="shared" si="28"/>
        <v>0.62591687041564803</v>
      </c>
      <c r="N170" s="38">
        <v>266</v>
      </c>
      <c r="O170" s="38">
        <f t="shared" si="29"/>
        <v>162.09375</v>
      </c>
      <c r="P170" s="38">
        <f t="shared" si="30"/>
        <v>92.143790849673209</v>
      </c>
      <c r="Q170" s="38">
        <f t="shared" si="31"/>
        <v>173.85620915032681</v>
      </c>
      <c r="R170" s="38">
        <f t="shared" si="32"/>
        <v>103.90625</v>
      </c>
      <c r="S170" s="39">
        <f t="shared" si="33"/>
        <v>-11.762459150326805</v>
      </c>
      <c r="T170" s="39">
        <f t="shared" si="34"/>
        <v>-11.762459150326791</v>
      </c>
      <c r="U170" t="s">
        <v>414</v>
      </c>
      <c r="V170" t="s">
        <v>415</v>
      </c>
      <c r="W170" t="s">
        <v>456</v>
      </c>
      <c r="X170" s="48" t="s">
        <v>448</v>
      </c>
      <c r="Y170" s="41"/>
    </row>
    <row r="171" spans="1:25" ht="15" x14ac:dyDescent="0.25">
      <c r="A171">
        <v>2.64</v>
      </c>
      <c r="B171">
        <v>1.51</v>
      </c>
      <c r="C171" s="29">
        <f t="shared" si="26"/>
        <v>4.1039534417017798E-2</v>
      </c>
      <c r="D171" s="30">
        <f>IF(OR($A171="",$B171=""),"",A171*'MPTO_working_2-way'!$G170)</f>
        <v>2.7483443708609272</v>
      </c>
      <c r="E171" s="32">
        <f>IF(OR($A171="",$B171=""),"",B171*'MPTO_working_2-way'!$G170)</f>
        <v>1.5719696969696968</v>
      </c>
      <c r="F171" s="30">
        <f>IF(OR($A171="",$B171=""),"",'MPTO_working_2-way'!D170)</f>
        <v>2.7912057134855064</v>
      </c>
      <c r="G171" s="32">
        <f>IF(OR($A171="",$B171=""),"",'MPTO_working_2-way'!E170)</f>
        <v>1.5582831678523961</v>
      </c>
      <c r="H171" s="30">
        <f>IF(OR($A171="",$B171=""),"",'OddsRatio_working_2-way'!M170)</f>
        <v>2.7932334690468505</v>
      </c>
      <c r="I171" s="30">
        <f>IF(OR($A171="",$B171=""),"",'OddsRatio_working_2-way'!N170)</f>
        <v>1.5576518714718863</v>
      </c>
      <c r="J171" s="30">
        <f>IF('Log_working_2-way'!$D170="","",A171^('Log_working_2-way'!$D170))</f>
        <v>2.8136165906530577</v>
      </c>
      <c r="K171" s="32">
        <f>IF('Log_working_2-way'!$D170="","",B171^('Log_working_2-way'!$D170))</f>
        <v>1.5513844575270319</v>
      </c>
      <c r="L171" s="37">
        <f t="shared" si="27"/>
        <v>0.363855421686747</v>
      </c>
      <c r="M171" s="37">
        <f t="shared" si="28"/>
        <v>0.63614457831325311</v>
      </c>
      <c r="N171" s="38">
        <v>267</v>
      </c>
      <c r="O171" s="38">
        <f t="shared" si="29"/>
        <v>165.86363636363637</v>
      </c>
      <c r="P171" s="38">
        <f t="shared" si="30"/>
        <v>90.178807947019891</v>
      </c>
      <c r="Q171" s="38">
        <f t="shared" si="31"/>
        <v>176.82119205298014</v>
      </c>
      <c r="R171" s="38">
        <f t="shared" si="32"/>
        <v>101.13636363636364</v>
      </c>
      <c r="S171" s="39">
        <f t="shared" si="33"/>
        <v>-10.957555689343764</v>
      </c>
      <c r="T171" s="39">
        <f t="shared" si="34"/>
        <v>-10.957555689343749</v>
      </c>
      <c r="U171" t="s">
        <v>416</v>
      </c>
      <c r="V171" t="s">
        <v>417</v>
      </c>
      <c r="W171" t="s">
        <v>456</v>
      </c>
      <c r="X171" s="48" t="s">
        <v>448</v>
      </c>
      <c r="Y171" s="41"/>
    </row>
    <row r="172" spans="1:25" ht="15" x14ac:dyDescent="0.25">
      <c r="A172">
        <v>2.4300000000000002</v>
      </c>
      <c r="B172">
        <v>1.58</v>
      </c>
      <c r="C172" s="29">
        <f t="shared" si="26"/>
        <v>4.4434026149919204E-2</v>
      </c>
      <c r="D172" s="30">
        <f>IF(OR($A172="",$B172=""),"",A172*'MPTO_working_2-way'!$G171)</f>
        <v>2.537974683544304</v>
      </c>
      <c r="E172" s="32">
        <f>IF(OR($A172="",$B172=""),"",B172*'MPTO_working_2-way'!$G171)</f>
        <v>1.6502057613168724</v>
      </c>
      <c r="F172" s="30">
        <f>IF(OR($A172="",$B172=""),"",'MPTO_working_2-way'!D171)</f>
        <v>2.5686759884926742</v>
      </c>
      <c r="G172" s="32">
        <f>IF(OR($A172="",$B172=""),"",'MPTO_working_2-way'!E171)</f>
        <v>1.6374802746620036</v>
      </c>
      <c r="H172" s="30">
        <f>IF(OR($A172="",$B172=""),"",'OddsRatio_working_2-way'!M171)</f>
        <v>2.5701965613830993</v>
      </c>
      <c r="I172" s="30">
        <f>IF(OR($A172="",$B172=""),"",'OddsRatio_working_2-way'!N171)</f>
        <v>1.636862940980558</v>
      </c>
      <c r="J172" s="30">
        <f>IF('Log_working_2-way'!$D171="","",A172^('Log_working_2-way'!$D171))</f>
        <v>2.5846851995954396</v>
      </c>
      <c r="K172" s="32">
        <f>IF('Log_working_2-way'!$D171="","",B172^('Log_working_2-way'!$D171))</f>
        <v>1.6310401587990264</v>
      </c>
      <c r="L172" s="37">
        <f t="shared" si="27"/>
        <v>0.3940149625935162</v>
      </c>
      <c r="M172" s="37">
        <f t="shared" si="28"/>
        <v>0.6059850374064838</v>
      </c>
      <c r="N172" s="38">
        <v>268</v>
      </c>
      <c r="O172" s="38">
        <f t="shared" si="29"/>
        <v>157.71193415637859</v>
      </c>
      <c r="P172" s="38">
        <f t="shared" si="30"/>
        <v>98.379746835443029</v>
      </c>
      <c r="Q172" s="38">
        <f t="shared" si="31"/>
        <v>169.62025316455694</v>
      </c>
      <c r="R172" s="38">
        <f t="shared" si="32"/>
        <v>110.28806584362138</v>
      </c>
      <c r="S172" s="39">
        <f t="shared" si="33"/>
        <v>-11.908319008178353</v>
      </c>
      <c r="T172" s="39">
        <f t="shared" si="34"/>
        <v>-11.908319008178353</v>
      </c>
      <c r="U172" t="s">
        <v>418</v>
      </c>
      <c r="V172" t="s">
        <v>419</v>
      </c>
      <c r="W172" t="s">
        <v>456</v>
      </c>
      <c r="X172" s="48" t="s">
        <v>448</v>
      </c>
      <c r="Y172" s="41"/>
    </row>
    <row r="173" spans="1:25" ht="15" x14ac:dyDescent="0.25">
      <c r="A173">
        <v>2.19</v>
      </c>
      <c r="B173">
        <v>1.71</v>
      </c>
      <c r="C173" s="29">
        <f t="shared" si="26"/>
        <v>4.1416326203636888E-2</v>
      </c>
      <c r="D173" s="30">
        <f>IF(OR($A173="",$B173=""),"",A173*'MPTO_working_2-way'!$G172)</f>
        <v>2.2807017543859649</v>
      </c>
      <c r="E173" s="32">
        <f>IF(OR($A173="",$B173=""),"",B173*'MPTO_working_2-way'!$G172)</f>
        <v>1.780821917808219</v>
      </c>
      <c r="F173" s="30">
        <f>IF(OR($A173="",$B173=""),"",'MPTO_working_2-way'!D172)</f>
        <v>2.2940365707984927</v>
      </c>
      <c r="G173" s="32">
        <f>IF(OR($A173="",$B173=""),"",'MPTO_working_2-way'!E172)</f>
        <v>1.7727756869985087</v>
      </c>
      <c r="H173" s="30">
        <f>IF(OR($A173="",$B173=""),"",'OddsRatio_working_2-way'!M172)</f>
        <v>2.2946259452166746</v>
      </c>
      <c r="I173" s="30">
        <f>IF(OR($A173="",$B173=""),"",'OddsRatio_working_2-way'!N172)</f>
        <v>1.7724238832805375</v>
      </c>
      <c r="J173" s="30">
        <f>IF('Log_working_2-way'!$D172="","",A173^('Log_working_2-way'!$D172))</f>
        <v>2.300809210627615</v>
      </c>
      <c r="K173" s="32">
        <f>IF('Log_working_2-way'!$D172="","",B173^('Log_working_2-way'!$D172))</f>
        <v>1.7687522442412873</v>
      </c>
      <c r="L173" s="37">
        <f t="shared" si="27"/>
        <v>0.43846153846153846</v>
      </c>
      <c r="M173" s="37">
        <f t="shared" si="28"/>
        <v>0.56153846153846165</v>
      </c>
      <c r="N173" s="38">
        <v>269</v>
      </c>
      <c r="O173" s="38">
        <f t="shared" si="29"/>
        <v>146.16894977168951</v>
      </c>
      <c r="P173" s="38">
        <f t="shared" si="30"/>
        <v>111.69005847953217</v>
      </c>
      <c r="Q173" s="38">
        <f t="shared" si="31"/>
        <v>157.30994152046782</v>
      </c>
      <c r="R173" s="38">
        <f t="shared" si="32"/>
        <v>122.83105022831052</v>
      </c>
      <c r="S173" s="39">
        <f t="shared" si="33"/>
        <v>-11.140991748778305</v>
      </c>
      <c r="T173" s="39">
        <f t="shared" si="34"/>
        <v>-11.140991748778347</v>
      </c>
      <c r="U173" t="s">
        <v>420</v>
      </c>
      <c r="V173" t="s">
        <v>421</v>
      </c>
      <c r="W173" t="s">
        <v>456</v>
      </c>
      <c r="X173" s="48" t="s">
        <v>448</v>
      </c>
      <c r="Y173" s="41"/>
    </row>
    <row r="174" spans="1:25" ht="15" x14ac:dyDescent="0.25">
      <c r="A174">
        <v>2.08</v>
      </c>
      <c r="B174">
        <v>1.81</v>
      </c>
      <c r="C174" s="29">
        <f t="shared" si="26"/>
        <v>3.3255418614534626E-2</v>
      </c>
      <c r="D174" s="30">
        <f>IF(OR($A174="",$B174=""),"",A174*'MPTO_working_2-way'!$G173)</f>
        <v>2.1491712707182322</v>
      </c>
      <c r="E174" s="32">
        <f>IF(OR($A174="",$B174=""),"",B174*'MPTO_working_2-way'!$G173)</f>
        <v>1.8701923076923077</v>
      </c>
      <c r="F174" s="30">
        <f>IF(OR($A174="",$B174=""),"",'MPTO_working_2-way'!D173)</f>
        <v>2.1545152798443401</v>
      </c>
      <c r="G174" s="32">
        <f>IF(OR($A174="",$B174=""),"",'MPTO_working_2-way'!E173)</f>
        <v>1.8661643699811639</v>
      </c>
      <c r="H174" s="30">
        <f>IF(OR($A174="",$B174=""),"",'OddsRatio_working_2-way'!M173)</f>
        <v>2.1547005383792519</v>
      </c>
      <c r="I174" s="30">
        <f>IF(OR($A174="",$B174=""),"",'OddsRatio_working_2-way'!N173)</f>
        <v>1.8660254037844384</v>
      </c>
      <c r="J174" s="30">
        <f>IF('Log_working_2-way'!$D173="","",A174^('Log_working_2-way'!$D173))</f>
        <v>2.1571440120474694</v>
      </c>
      <c r="K174" s="32">
        <f>IF('Log_working_2-way'!$D173="","",B174^('Log_working_2-way'!$D173))</f>
        <v>1.8641966683390954</v>
      </c>
      <c r="L174" s="37">
        <f t="shared" si="27"/>
        <v>0.46529562982005135</v>
      </c>
      <c r="M174" s="37">
        <f t="shared" si="28"/>
        <v>0.53470437017994854</v>
      </c>
      <c r="N174" s="38">
        <v>270</v>
      </c>
      <c r="O174" s="38">
        <f t="shared" si="29"/>
        <v>140.19230769230768</v>
      </c>
      <c r="P174" s="38">
        <f t="shared" si="30"/>
        <v>120.82872928176796</v>
      </c>
      <c r="Q174" s="38">
        <f t="shared" si="31"/>
        <v>149.17127071823205</v>
      </c>
      <c r="R174" s="38">
        <f t="shared" si="32"/>
        <v>129.80769230769229</v>
      </c>
      <c r="S174" s="39">
        <f t="shared" si="33"/>
        <v>-8.9789630259243722</v>
      </c>
      <c r="T174" s="39">
        <f t="shared" si="34"/>
        <v>-8.9789630259243296</v>
      </c>
      <c r="U174" t="s">
        <v>422</v>
      </c>
      <c r="V174" t="s">
        <v>423</v>
      </c>
      <c r="W174" t="s">
        <v>457</v>
      </c>
      <c r="X174" s="48" t="s">
        <v>448</v>
      </c>
      <c r="Y174" s="41"/>
    </row>
    <row r="175" spans="1:25" ht="15" x14ac:dyDescent="0.25">
      <c r="A175">
        <v>1.98</v>
      </c>
      <c r="B175">
        <v>1.9</v>
      </c>
      <c r="C175" s="29">
        <f t="shared" si="26"/>
        <v>3.1366294524189264E-2</v>
      </c>
      <c r="D175" s="30">
        <f>IF(OR($A175="",$B175=""),"",A175*'MPTO_working_2-way'!$G174)</f>
        <v>2.0421052631578949</v>
      </c>
      <c r="E175" s="32">
        <f>IF(OR($A175="",$B175=""),"",B175*'MPTO_working_2-way'!$G174)</f>
        <v>1.9595959595959596</v>
      </c>
      <c r="F175" s="30">
        <f>IF(OR($A175="",$B175=""),"",'MPTO_working_2-way'!D174)</f>
        <v>2.0434546442151005</v>
      </c>
      <c r="G175" s="32">
        <f>IF(OR($A175="",$B175=""),"",'MPTO_working_2-way'!E174)</f>
        <v>1.9583550234252993</v>
      </c>
      <c r="H175" s="30">
        <f>IF(OR($A175="",$B175=""),"",'OddsRatio_working_2-way'!M174)</f>
        <v>2.0434983894999017</v>
      </c>
      <c r="I175" s="30">
        <f>IF(OR($A175="",$B175=""),"",'OddsRatio_working_2-way'!N174)</f>
        <v>1.9583148474999099</v>
      </c>
      <c r="J175" s="30">
        <f>IF('Log_working_2-way'!$D174="","",A175^('Log_working_2-way'!$D174))</f>
        <v>2.0441122029468173</v>
      </c>
      <c r="K175" s="32">
        <f>IF('Log_working_2-way'!$D174="","",B175^('Log_working_2-way'!$D174))</f>
        <v>1.9577514726651566</v>
      </c>
      <c r="L175" s="37">
        <f t="shared" si="27"/>
        <v>0.48969072164948452</v>
      </c>
      <c r="M175" s="37">
        <f t="shared" si="28"/>
        <v>0.51030927835051543</v>
      </c>
      <c r="N175" s="38">
        <v>271</v>
      </c>
      <c r="O175" s="38">
        <f t="shared" si="29"/>
        <v>134.13131313131316</v>
      </c>
      <c r="P175" s="38">
        <f t="shared" si="30"/>
        <v>128.36842105263156</v>
      </c>
      <c r="Q175" s="38">
        <f t="shared" si="31"/>
        <v>142.63157894736841</v>
      </c>
      <c r="R175" s="38">
        <f t="shared" si="32"/>
        <v>136.86868686868686</v>
      </c>
      <c r="S175" s="39">
        <f t="shared" si="33"/>
        <v>-8.5002658160552471</v>
      </c>
      <c r="T175" s="39">
        <f t="shared" si="34"/>
        <v>-8.500265816055304</v>
      </c>
      <c r="U175" t="s">
        <v>424</v>
      </c>
      <c r="V175" t="s">
        <v>425</v>
      </c>
      <c r="W175" t="s">
        <v>457</v>
      </c>
      <c r="X175" s="48" t="s">
        <v>448</v>
      </c>
      <c r="Y175" s="41"/>
    </row>
    <row r="176" spans="1:25" ht="15" x14ac:dyDescent="0.25">
      <c r="A176">
        <v>1.85</v>
      </c>
      <c r="B176">
        <v>2.0499999999999998</v>
      </c>
      <c r="C176" s="29">
        <f t="shared" si="26"/>
        <v>2.8345418589321048E-2</v>
      </c>
      <c r="D176" s="30">
        <f>IF(OR($A176="",$B176=""),"",A176*'MPTO_working_2-way'!$G175)</f>
        <v>1.902439024390244</v>
      </c>
      <c r="E176" s="32">
        <f>IF(OR($A176="",$B176=""),"",B176*'MPTO_working_2-way'!$G175)</f>
        <v>2.1081081081081079</v>
      </c>
      <c r="F176" s="30">
        <f>IF(OR($A176="",$B176=""),"",'MPTO_working_2-way'!D175)</f>
        <v>1.8998121477770822</v>
      </c>
      <c r="G176" s="32">
        <f>IF(OR($A176="",$B176=""),"",'MPTO_working_2-way'!E175)</f>
        <v>2.1113430758524703</v>
      </c>
      <c r="H176" s="30">
        <f>IF(OR($A176="",$B176=""),"",'OddsRatio_working_2-way'!M175)</f>
        <v>1.8997354108424378</v>
      </c>
      <c r="I176" s="30">
        <f>IF(OR($A176="",$B176=""),"",'OddsRatio_working_2-way'!N175)</f>
        <v>2.1114378604524222</v>
      </c>
      <c r="J176" s="30">
        <f>IF('Log_working_2-way'!$D175="","",A176^('Log_working_2-way'!$D175))</f>
        <v>1.8985467665018629</v>
      </c>
      <c r="K176" s="32">
        <f>IF('Log_working_2-way'!$D175="","",B176^('Log_working_2-way'!$D175))</f>
        <v>2.1129081281913611</v>
      </c>
      <c r="L176" s="37">
        <f t="shared" si="27"/>
        <v>0.52564102564102555</v>
      </c>
      <c r="M176" s="37">
        <f t="shared" si="28"/>
        <v>0.47435897435897439</v>
      </c>
      <c r="N176" s="38">
        <v>272</v>
      </c>
      <c r="O176" s="38">
        <f t="shared" si="29"/>
        <v>124.97297297297298</v>
      </c>
      <c r="P176" s="38">
        <f t="shared" si="30"/>
        <v>139.31707317073167</v>
      </c>
      <c r="Q176" s="38">
        <f t="shared" si="31"/>
        <v>132.6829268292683</v>
      </c>
      <c r="R176" s="38">
        <f t="shared" si="32"/>
        <v>147.027027027027</v>
      </c>
      <c r="S176" s="39">
        <f t="shared" si="33"/>
        <v>-7.7099538562953143</v>
      </c>
      <c r="T176" s="39">
        <f t="shared" si="34"/>
        <v>-7.7099538562953285</v>
      </c>
      <c r="U176" t="s">
        <v>426</v>
      </c>
      <c r="V176" t="s">
        <v>427</v>
      </c>
      <c r="W176" t="s">
        <v>457</v>
      </c>
      <c r="X176" s="48" t="s">
        <v>448</v>
      </c>
      <c r="Y176" s="41"/>
    </row>
    <row r="177" spans="1:25" ht="15" x14ac:dyDescent="0.25">
      <c r="A177">
        <v>2.16</v>
      </c>
      <c r="B177">
        <v>1.75</v>
      </c>
      <c r="C177" s="29">
        <f t="shared" si="26"/>
        <v>3.4391534391534417E-2</v>
      </c>
      <c r="D177" s="30">
        <f>IF(OR($A177="",$B177=""),"",A177*'MPTO_working_2-way'!$G176)</f>
        <v>2.2342857142857144</v>
      </c>
      <c r="E177" s="32">
        <f>IF(OR($A177="",$B177=""),"",B177*'MPTO_working_2-way'!$G176)</f>
        <v>1.8101851851851851</v>
      </c>
      <c r="F177" s="30">
        <f>IF(OR($A177="",$B177=""),"",'MPTO_working_2-way'!D176)</f>
        <v>2.2433234421364987</v>
      </c>
      <c r="G177" s="32">
        <f>IF(OR($A177="",$B177=""),"",'MPTO_working_2-way'!E176)</f>
        <v>1.8042959427207637</v>
      </c>
      <c r="H177" s="30">
        <f>IF(OR($A177="",$B177=""),"",'OddsRatio_working_2-way'!M176)</f>
        <v>2.2436505404118421</v>
      </c>
      <c r="I177" s="30">
        <f>IF(OR($A177="",$B177=""),"",'OddsRatio_working_2-way'!N176)</f>
        <v>1.8040844011283466</v>
      </c>
      <c r="J177" s="30">
        <f>IF('Log_working_2-way'!$D176="","",A177^('Log_working_2-way'!$D176))</f>
        <v>2.2478012615174499</v>
      </c>
      <c r="K177" s="32">
        <f>IF('Log_working_2-way'!$D176="","",B177^('Log_working_2-way'!$D176))</f>
        <v>1.8014096722292445</v>
      </c>
      <c r="L177" s="37">
        <f t="shared" si="27"/>
        <v>0.4475703324808184</v>
      </c>
      <c r="M177" s="37">
        <f t="shared" si="28"/>
        <v>0.55242966751918166</v>
      </c>
      <c r="N177" s="38">
        <v>273</v>
      </c>
      <c r="O177" s="38">
        <f t="shared" si="29"/>
        <v>146.61111111111111</v>
      </c>
      <c r="P177" s="38">
        <f t="shared" si="30"/>
        <v>117</v>
      </c>
      <c r="Q177" s="38">
        <f t="shared" si="31"/>
        <v>156</v>
      </c>
      <c r="R177" s="38">
        <f t="shared" si="32"/>
        <v>126.38888888888887</v>
      </c>
      <c r="S177" s="39">
        <f t="shared" si="33"/>
        <v>-9.3888888888888857</v>
      </c>
      <c r="T177" s="39">
        <f t="shared" si="34"/>
        <v>-9.3888888888888715</v>
      </c>
      <c r="U177" t="s">
        <v>428</v>
      </c>
      <c r="V177" t="s">
        <v>429</v>
      </c>
      <c r="W177" t="s">
        <v>457</v>
      </c>
      <c r="X177" s="48" t="s">
        <v>448</v>
      </c>
      <c r="Y177" s="41"/>
    </row>
    <row r="178" spans="1:25" s="35" customFormat="1" ht="15" x14ac:dyDescent="0.25">
      <c r="A178">
        <v>2.21</v>
      </c>
      <c r="B178">
        <v>1.7</v>
      </c>
      <c r="C178" s="29">
        <f t="shared" si="26"/>
        <v>4.0723981900452566E-2</v>
      </c>
      <c r="D178" s="30">
        <f>IF(OR($A178="",$B178=""),"",A178*'MPTO_working_2-way'!$G177)</f>
        <v>2.3000000000000003</v>
      </c>
      <c r="E178" s="32">
        <f>IF(OR($A178="",$B178=""),"",B178*'MPTO_working_2-way'!$G177)</f>
        <v>1.7692307692307694</v>
      </c>
      <c r="F178" s="30">
        <f>IF(OR($A178="",$B178=""),"",'MPTO_working_2-way'!D177)</f>
        <v>2.3141361256544504</v>
      </c>
      <c r="G178" s="32">
        <f>IF(OR($A178="",$B178=""),"",'MPTO_working_2-way'!E177)</f>
        <v>1.760956175298805</v>
      </c>
      <c r="H178" s="30">
        <f>IF(OR($A178="",$B178=""),"",'OddsRatio_working_2-way'!M177)</f>
        <v>2.3147514702678329</v>
      </c>
      <c r="I178" s="30">
        <f>IF(OR($A178="",$B178=""),"",'OddsRatio_working_2-way'!N177)</f>
        <v>1.7606000241218864</v>
      </c>
      <c r="J178" s="30">
        <f>IF('Log_working_2-way'!$D177="","",A178^('Log_working_2-way'!$D177))</f>
        <v>2.3213074858188989</v>
      </c>
      <c r="K178" s="32">
        <f>IF('Log_working_2-way'!$D177="","",B178^('Log_working_2-way'!$D177))</f>
        <v>1.7568261065137158</v>
      </c>
      <c r="L178" s="37">
        <f t="shared" si="27"/>
        <v>0.43478260869565211</v>
      </c>
      <c r="M178" s="37">
        <f t="shared" si="28"/>
        <v>0.56521739130434778</v>
      </c>
      <c r="N178" s="38">
        <v>274</v>
      </c>
      <c r="O178" s="38">
        <f t="shared" si="29"/>
        <v>150.0180995475113</v>
      </c>
      <c r="P178" s="38">
        <f t="shared" si="30"/>
        <v>112.82352941176471</v>
      </c>
      <c r="Q178" s="38">
        <f t="shared" si="31"/>
        <v>161.1764705882353</v>
      </c>
      <c r="R178" s="38">
        <f t="shared" si="32"/>
        <v>123.98190045248869</v>
      </c>
      <c r="S178" s="39">
        <f t="shared" si="33"/>
        <v>-11.158371040724006</v>
      </c>
      <c r="T178" s="39">
        <f t="shared" si="34"/>
        <v>-11.158371040723978</v>
      </c>
      <c r="U178" t="s">
        <v>182</v>
      </c>
      <c r="V178" t="s">
        <v>128</v>
      </c>
      <c r="W178" t="s">
        <v>94</v>
      </c>
      <c r="X178" s="48" t="s">
        <v>449</v>
      </c>
      <c r="Y178" s="41"/>
    </row>
    <row r="179" spans="1:25" ht="15" x14ac:dyDescent="0.25">
      <c r="A179">
        <v>2.62</v>
      </c>
      <c r="B179">
        <v>1.5</v>
      </c>
      <c r="C179" s="29">
        <f t="shared" si="26"/>
        <v>4.8346055979643587E-2</v>
      </c>
      <c r="D179" s="30">
        <f>IF(OR($A179="",$B179=""),"",A179*'MPTO_working_2-way'!$G178)</f>
        <v>2.7466666666666661</v>
      </c>
      <c r="E179" s="32">
        <f>IF(OR($A179="",$B179=""),"",B179*'MPTO_working_2-way'!$G178)</f>
        <v>1.5725190839694654</v>
      </c>
      <c r="F179" s="30">
        <f>IF(OR($A179="",$B179=""),"",'MPTO_working_2-way'!D178)</f>
        <v>2.7971530249110317</v>
      </c>
      <c r="G179" s="32">
        <f>IF(OR($A179="",$B179=""),"",'MPTO_working_2-way'!E178)</f>
        <v>1.5564356435643563</v>
      </c>
      <c r="H179" s="30">
        <f>IF(OR($A179="",$B179=""),"",'OddsRatio_working_2-way'!M178)</f>
        <v>2.7999999999999994</v>
      </c>
      <c r="I179" s="30">
        <f>IF(OR($A179="",$B179=""),"",'OddsRatio_working_2-way'!N178)</f>
        <v>1.5555555555555551</v>
      </c>
      <c r="J179" s="30">
        <f>IF('Log_working_2-way'!$D178="","",A179^('Log_working_2-way'!$D178))</f>
        <v>2.8242715062339978</v>
      </c>
      <c r="K179" s="32">
        <f>IF('Log_working_2-way'!$D178="","",B179^('Log_working_2-way'!$D178))</f>
        <v>1.5481640186672079</v>
      </c>
      <c r="L179" s="37">
        <f t="shared" si="27"/>
        <v>0.36407766990291268</v>
      </c>
      <c r="M179" s="37">
        <f t="shared" si="28"/>
        <v>0.63592233009708754</v>
      </c>
      <c r="N179" s="38">
        <v>275</v>
      </c>
      <c r="O179" s="38">
        <f t="shared" si="29"/>
        <v>170.03816793893128</v>
      </c>
      <c r="P179" s="38">
        <f t="shared" si="30"/>
        <v>91.666666666666657</v>
      </c>
      <c r="Q179" s="38">
        <f t="shared" si="31"/>
        <v>183.33333333333331</v>
      </c>
      <c r="R179" s="38">
        <f t="shared" si="32"/>
        <v>104.96183206106869</v>
      </c>
      <c r="S179" s="39">
        <f t="shared" si="33"/>
        <v>-13.295165394402034</v>
      </c>
      <c r="T179" s="39">
        <f t="shared" si="34"/>
        <v>-13.295165394402034</v>
      </c>
      <c r="U179" t="s">
        <v>430</v>
      </c>
      <c r="V179" t="s">
        <v>431</v>
      </c>
      <c r="W179" t="s">
        <v>458</v>
      </c>
      <c r="X179" s="48" t="s">
        <v>449</v>
      </c>
      <c r="Y179" s="41"/>
    </row>
    <row r="180" spans="1:25" ht="15" x14ac:dyDescent="0.25">
      <c r="A180">
        <v>2.69</v>
      </c>
      <c r="B180">
        <v>1.46</v>
      </c>
      <c r="C180" s="29">
        <f t="shared" si="26"/>
        <v>5.6678718745225787E-2</v>
      </c>
      <c r="D180" s="30">
        <f>IF(OR($A180="",$B180=""),"",A180*'MPTO_working_2-way'!$G179)</f>
        <v>2.8424657534246571</v>
      </c>
      <c r="E180" s="32">
        <f>IF(OR($A180="",$B180=""),"",B180*'MPTO_working_2-way'!$G179)</f>
        <v>1.5427509293680297</v>
      </c>
      <c r="F180" s="30">
        <f>IF(OR($A180="",$B180=""),"",'MPTO_working_2-way'!D179)</f>
        <v>2.9119893230518272</v>
      </c>
      <c r="G180" s="32">
        <f>IF(OR($A180="",$B180=""),"",'MPTO_working_2-way'!E179)</f>
        <v>1.5230154729127079</v>
      </c>
      <c r="H180" s="30">
        <f>IF(OR($A180="",$B180=""),"",'OddsRatio_working_2-way'!M179)</f>
        <v>2.9167454300136622</v>
      </c>
      <c r="I180" s="30">
        <f>IF(OR($A180="",$B180=""),"",'OddsRatio_working_2-way'!N179)</f>
        <v>1.5217176910096359</v>
      </c>
      <c r="J180" s="30">
        <f>IF('Log_working_2-way'!$D179="","",A180^('Log_working_2-way'!$D179))</f>
        <v>2.9508380837473331</v>
      </c>
      <c r="K180" s="32">
        <f>IF('Log_working_2-way'!$D179="","",B180^('Log_working_2-way'!$D179))</f>
        <v>1.5126002041475826</v>
      </c>
      <c r="L180" s="37">
        <f t="shared" si="27"/>
        <v>0.35180722891566268</v>
      </c>
      <c r="M180" s="37">
        <f t="shared" si="28"/>
        <v>0.64819277108433737</v>
      </c>
      <c r="N180" s="38">
        <v>276</v>
      </c>
      <c r="O180" s="38">
        <f t="shared" si="29"/>
        <v>173.39776951672863</v>
      </c>
      <c r="P180" s="38">
        <f t="shared" si="30"/>
        <v>86.958904109589028</v>
      </c>
      <c r="Q180" s="38">
        <f t="shared" si="31"/>
        <v>189.04109589041096</v>
      </c>
      <c r="R180" s="38">
        <f t="shared" si="32"/>
        <v>102.60223048327138</v>
      </c>
      <c r="S180" s="39">
        <f t="shared" si="33"/>
        <v>-15.643326373682328</v>
      </c>
      <c r="T180" s="39">
        <f t="shared" si="34"/>
        <v>-15.643326373682356</v>
      </c>
      <c r="U180" t="s">
        <v>432</v>
      </c>
      <c r="V180" t="s">
        <v>433</v>
      </c>
      <c r="W180" t="s">
        <v>86</v>
      </c>
      <c r="X180" s="48" t="s">
        <v>449</v>
      </c>
      <c r="Y180" s="41"/>
    </row>
    <row r="181" spans="1:25" s="35" customFormat="1" ht="15" x14ac:dyDescent="0.25">
      <c r="A181">
        <v>1.79</v>
      </c>
      <c r="B181">
        <v>2.12</v>
      </c>
      <c r="C181" s="29">
        <f t="shared" si="26"/>
        <v>3.0357331084642114E-2</v>
      </c>
      <c r="D181" s="30">
        <f>IF(OR($A181="",$B181=""),"",A181*'MPTO_working_2-way'!$G180)</f>
        <v>1.8443396226415094</v>
      </c>
      <c r="E181" s="32">
        <f>IF(OR($A181="",$B181=""),"",B181*'MPTO_working_2-way'!$G180)</f>
        <v>2.1843575418994412</v>
      </c>
      <c r="F181" s="30">
        <f>IF(OR($A181="",$B181=""),"",'MPTO_working_2-way'!D180)</f>
        <v>1.8399922420480992</v>
      </c>
      <c r="G181" s="32">
        <f>IF(OR($A181="",$B181=""),"",'MPTO_working_2-way'!E180)</f>
        <v>2.1904871854075272</v>
      </c>
      <c r="H181" s="30">
        <f>IF(OR($A181="",$B181=""),"",'OddsRatio_working_2-way'!M180)</f>
        <v>1.8398554297360612</v>
      </c>
      <c r="I181" s="30">
        <f>IF(OR($A181="",$B181=""),"",'OddsRatio_working_2-way'!N180)</f>
        <v>2.1906811155751749</v>
      </c>
      <c r="J181" s="30">
        <f>IF('Log_working_2-way'!$D180="","",A181^('Log_working_2-way'!$D180))</f>
        <v>1.8378863083703576</v>
      </c>
      <c r="K181" s="32">
        <f>IF('Log_working_2-way'!$D180="","",B181^('Log_working_2-way'!$D180))</f>
        <v>2.1934793420182777</v>
      </c>
      <c r="L181" s="37">
        <f t="shared" si="27"/>
        <v>0.5421994884910486</v>
      </c>
      <c r="M181" s="37">
        <f t="shared" si="28"/>
        <v>0.45780051150895146</v>
      </c>
      <c r="N181" s="38">
        <v>277</v>
      </c>
      <c r="O181" s="38">
        <f t="shared" si="29"/>
        <v>122.25139664804468</v>
      </c>
      <c r="P181" s="38">
        <f t="shared" si="30"/>
        <v>146.33962264150944</v>
      </c>
      <c r="Q181" s="38">
        <f t="shared" si="31"/>
        <v>130.66037735849056</v>
      </c>
      <c r="R181" s="38">
        <f t="shared" si="32"/>
        <v>154.7486033519553</v>
      </c>
      <c r="S181" s="39">
        <f t="shared" si="33"/>
        <v>-8.4089807104458885</v>
      </c>
      <c r="T181" s="39">
        <f t="shared" si="34"/>
        <v>-8.40898071044586</v>
      </c>
      <c r="U181" t="s">
        <v>434</v>
      </c>
      <c r="V181" t="s">
        <v>435</v>
      </c>
      <c r="W181" t="s">
        <v>459</v>
      </c>
      <c r="X181" s="48" t="s">
        <v>449</v>
      </c>
      <c r="Y181" s="41"/>
    </row>
    <row r="182" spans="1:25" s="50" customFormat="1" ht="15" x14ac:dyDescent="0.25">
      <c r="A182">
        <v>2.27</v>
      </c>
      <c r="B182">
        <v>1.67</v>
      </c>
      <c r="C182" s="29">
        <f t="shared" si="26"/>
        <v>3.9331029570814469E-2</v>
      </c>
      <c r="D182" s="30">
        <f>IF(OR($A182="",$B182=""),"",A182*'MPTO_working_2-way'!$G181)</f>
        <v>2.3592814371257487</v>
      </c>
      <c r="E182" s="32">
        <f>IF(OR($A182="",$B182=""),"",B182*'MPTO_working_2-way'!$G181)</f>
        <v>1.7356828193832601</v>
      </c>
      <c r="F182" s="30">
        <f>IF(OR($A182="",$B182=""),"",'MPTO_working_2-way'!D181)</f>
        <v>2.3760694474913038</v>
      </c>
      <c r="G182" s="32">
        <f>IF(OR($A182="",$B182=""),"",'MPTO_working_2-way'!E181)</f>
        <v>1.7267075087111983</v>
      </c>
      <c r="H182" s="30">
        <f>IF(OR($A182="",$B182=""),"",'OddsRatio_working_2-way'!M181)</f>
        <v>2.376779716606729</v>
      </c>
      <c r="I182" s="30">
        <f>IF(OR($A182="",$B182=""),"",'OddsRatio_working_2-way'!N181)</f>
        <v>1.7263326063988251</v>
      </c>
      <c r="J182" s="30">
        <f>IF('Log_working_2-way'!$D181="","",A182^('Log_working_2-way'!$D181))</f>
        <v>2.3845761893383783</v>
      </c>
      <c r="K182" s="32">
        <f>IF('Log_working_2-way'!$D181="","",B182^('Log_working_2-way'!$D181))</f>
        <v>1.7222426672508611</v>
      </c>
      <c r="L182" s="37">
        <f t="shared" si="27"/>
        <v>0.42385786802030456</v>
      </c>
      <c r="M182" s="37">
        <f t="shared" si="28"/>
        <v>0.57614213197969533</v>
      </c>
      <c r="N182" s="38">
        <v>278</v>
      </c>
      <c r="O182" s="38">
        <f t="shared" si="29"/>
        <v>155.53303964757711</v>
      </c>
      <c r="P182" s="38">
        <f t="shared" si="30"/>
        <v>111.53293413173654</v>
      </c>
      <c r="Q182" s="38">
        <f t="shared" si="31"/>
        <v>166.46706586826349</v>
      </c>
      <c r="R182" s="38">
        <f t="shared" si="32"/>
        <v>122.4669603524229</v>
      </c>
      <c r="S182" s="39">
        <f t="shared" si="33"/>
        <v>-10.934026220686377</v>
      </c>
      <c r="T182" s="39">
        <f t="shared" si="34"/>
        <v>-10.934026220686363</v>
      </c>
      <c r="U182" t="s">
        <v>436</v>
      </c>
      <c r="V182" t="s">
        <v>437</v>
      </c>
      <c r="W182" t="s">
        <v>453</v>
      </c>
      <c r="X182" s="48" t="s">
        <v>449</v>
      </c>
      <c r="Y182" s="52"/>
    </row>
    <row r="183" spans="1:25" ht="15" x14ac:dyDescent="0.25">
      <c r="A183">
        <v>2.57</v>
      </c>
      <c r="B183">
        <v>1.56</v>
      </c>
      <c r="C183" s="29">
        <f t="shared" si="26"/>
        <v>3.0130699391399673E-2</v>
      </c>
      <c r="D183" s="30">
        <f>IF(OR($A183="",$B183=""),"",A183*'MPTO_working_2-way'!$G182)</f>
        <v>2.6474358974358969</v>
      </c>
      <c r="E183" s="32">
        <f>IF(OR($A183="",$B183=""),"",B183*'MPTO_working_2-way'!$G182)</f>
        <v>1.6070038910505835</v>
      </c>
      <c r="F183" s="30">
        <f>IF(OR($A183="",$B183=""),"",'MPTO_working_2-way'!D182)</f>
        <v>2.6735129367831414</v>
      </c>
      <c r="G183" s="32">
        <f>IF(OR($A183="",$B183=""),"",'MPTO_working_2-way'!E182)</f>
        <v>1.597545425565827</v>
      </c>
      <c r="H183" s="30">
        <f>IF(OR($A183="",$B183=""),"",'OddsRatio_working_2-way'!M182)</f>
        <v>2.6743868813901486</v>
      </c>
      <c r="I183" s="30">
        <f>IF(OR($A183="",$B183=""),"",'OddsRatio_working_2-way'!N182)</f>
        <v>1.5972335373111359</v>
      </c>
      <c r="J183" s="30">
        <f>IF('Log_working_2-way'!$D182="","",A183^('Log_working_2-way'!$D182))</f>
        <v>2.6865304227890037</v>
      </c>
      <c r="K183" s="32">
        <f>IF('Log_working_2-way'!$D182="","",B183^('Log_working_2-way'!$D182))</f>
        <v>1.5929332708663844</v>
      </c>
      <c r="L183" s="37">
        <f t="shared" si="27"/>
        <v>0.37772397094430998</v>
      </c>
      <c r="M183" s="37">
        <f t="shared" si="28"/>
        <v>0.62227602905569013</v>
      </c>
      <c r="N183" s="38">
        <v>279</v>
      </c>
      <c r="O183" s="38">
        <f t="shared" si="29"/>
        <v>170.43968871595331</v>
      </c>
      <c r="P183" s="38">
        <f t="shared" si="30"/>
        <v>100.15384615384615</v>
      </c>
      <c r="Q183" s="38">
        <f t="shared" si="31"/>
        <v>178.84615384615384</v>
      </c>
      <c r="R183" s="38">
        <f t="shared" si="32"/>
        <v>108.56031128404669</v>
      </c>
      <c r="S183" s="39">
        <f t="shared" si="33"/>
        <v>-8.4064651302005302</v>
      </c>
      <c r="T183" s="39">
        <f t="shared" si="34"/>
        <v>-8.4064651302005444</v>
      </c>
      <c r="U183" t="s">
        <v>438</v>
      </c>
      <c r="V183" t="s">
        <v>439</v>
      </c>
      <c r="W183" t="s">
        <v>455</v>
      </c>
      <c r="X183" s="48" t="s">
        <v>449</v>
      </c>
      <c r="Y183" s="41"/>
    </row>
    <row r="184" spans="1:25" ht="15" x14ac:dyDescent="0.25">
      <c r="A184">
        <v>2.2200000000000002</v>
      </c>
      <c r="B184">
        <v>1.69</v>
      </c>
      <c r="C184" s="29">
        <f t="shared" si="26"/>
        <v>4.2166426781811372E-2</v>
      </c>
      <c r="D184" s="30">
        <f>IF(OR($A184="",$B184=""),"",A184*'MPTO_working_2-way'!$G183)</f>
        <v>2.3136094674556213</v>
      </c>
      <c r="E184" s="32">
        <f>IF(OR($A184="",$B184=""),"",B184*'MPTO_working_2-way'!$G183)</f>
        <v>1.7612612612612613</v>
      </c>
      <c r="F184" s="30">
        <f>IF(OR($A184="",$B184=""),"",'MPTO_working_2-way'!D183)</f>
        <v>2.3290086287168665</v>
      </c>
      <c r="G184" s="32">
        <f>IF(OR($A184="",$B184=""),"",'MPTO_working_2-way'!E183)</f>
        <v>1.7524405623803074</v>
      </c>
      <c r="H184" s="30">
        <f>IF(OR($A184="",$B184=""),"",'OddsRatio_working_2-way'!M183)</f>
        <v>2.3297052086943877</v>
      </c>
      <c r="I184" s="30">
        <f>IF(OR($A184="",$B184=""),"",'OddsRatio_working_2-way'!N183)</f>
        <v>1.7520463885238748</v>
      </c>
      <c r="J184" s="30">
        <f>IF('Log_working_2-way'!$D183="","",A184^('Log_working_2-way'!$D183))</f>
        <v>2.3368633562786214</v>
      </c>
      <c r="K184" s="32">
        <f>IF('Log_working_2-way'!$D183="","",B184^('Log_working_2-way'!$D183))</f>
        <v>1.7480196052222718</v>
      </c>
      <c r="L184" s="37">
        <f t="shared" si="27"/>
        <v>0.43222506393861893</v>
      </c>
      <c r="M184" s="37">
        <f t="shared" si="28"/>
        <v>0.56777493606138107</v>
      </c>
      <c r="N184" s="38">
        <v>280</v>
      </c>
      <c r="O184" s="38">
        <f t="shared" si="29"/>
        <v>153.87387387387386</v>
      </c>
      <c r="P184" s="38">
        <f t="shared" si="30"/>
        <v>114.31952662721893</v>
      </c>
      <c r="Q184" s="38">
        <f t="shared" si="31"/>
        <v>165.68047337278108</v>
      </c>
      <c r="R184" s="38">
        <f t="shared" si="32"/>
        <v>126.12612612612611</v>
      </c>
      <c r="S184" s="39">
        <f t="shared" si="33"/>
        <v>-11.806599498907218</v>
      </c>
      <c r="T184" s="39">
        <f t="shared" si="34"/>
        <v>-11.806599498907175</v>
      </c>
      <c r="U184" t="s">
        <v>440</v>
      </c>
      <c r="V184" t="s">
        <v>441</v>
      </c>
      <c r="W184" t="s">
        <v>456</v>
      </c>
      <c r="X184" s="48" t="s">
        <v>449</v>
      </c>
      <c r="Y184" s="41"/>
    </row>
    <row r="185" spans="1:25" ht="15" x14ac:dyDescent="0.25">
      <c r="A185">
        <v>1.81</v>
      </c>
      <c r="B185">
        <v>2.06</v>
      </c>
      <c r="C185" s="29">
        <f t="shared" si="26"/>
        <v>3.7923081049187513E-2</v>
      </c>
      <c r="D185" s="30">
        <f>IF(OR($A185="",$B185=""),"",A185*'MPTO_working_2-way'!$G184)</f>
        <v>1.8786407766990294</v>
      </c>
      <c r="E185" s="32">
        <f>IF(OR($A185="",$B185=""),"",B185*'MPTO_working_2-way'!$G184)</f>
        <v>2.1381215469613264</v>
      </c>
      <c r="F185" s="30">
        <f>IF(OR($A185="",$B185=""),"",'MPTO_working_2-way'!D184)</f>
        <v>1.8743276529432467</v>
      </c>
      <c r="G185" s="32">
        <f>IF(OR($A185="",$B185=""),"",'MPTO_working_2-way'!E184)</f>
        <v>2.1437359857413907</v>
      </c>
      <c r="H185" s="30">
        <f>IF(OR($A185="",$B185=""),"",'OddsRatio_working_2-way'!M184)</f>
        <v>1.8741572761215382</v>
      </c>
      <c r="I185" s="30">
        <f>IF(OR($A185="",$B185=""),"",'OddsRatio_working_2-way'!N184)</f>
        <v>2.1439589045541121</v>
      </c>
      <c r="J185" s="30">
        <f>IF('Log_working_2-way'!$D184="","",A185^('Log_working_2-way'!$D184))</f>
        <v>1.8721919326638379</v>
      </c>
      <c r="K185" s="32">
        <f>IF('Log_working_2-way'!$D184="","",B185^('Log_working_2-way'!$D184))</f>
        <v>2.1465366309290381</v>
      </c>
      <c r="L185" s="37">
        <f t="shared" si="27"/>
        <v>0.53229974160206706</v>
      </c>
      <c r="M185" s="37">
        <f t="shared" si="28"/>
        <v>0.46770025839793272</v>
      </c>
      <c r="N185" s="38">
        <v>281</v>
      </c>
      <c r="O185" s="38">
        <f t="shared" si="29"/>
        <v>125.75138121546962</v>
      </c>
      <c r="P185" s="38">
        <f t="shared" si="30"/>
        <v>144.59223300970874</v>
      </c>
      <c r="Q185" s="38">
        <f t="shared" si="31"/>
        <v>136.40776699029126</v>
      </c>
      <c r="R185" s="38">
        <f t="shared" si="32"/>
        <v>155.24861878453041</v>
      </c>
      <c r="S185" s="39">
        <f t="shared" si="33"/>
        <v>-10.656385774821644</v>
      </c>
      <c r="T185" s="39">
        <f t="shared" si="34"/>
        <v>-10.656385774821672</v>
      </c>
      <c r="U185" t="s">
        <v>442</v>
      </c>
      <c r="V185" t="s">
        <v>443</v>
      </c>
      <c r="W185" t="s">
        <v>457</v>
      </c>
      <c r="X185" s="48" t="s">
        <v>449</v>
      </c>
      <c r="Y185" s="41"/>
    </row>
    <row r="186" spans="1:25" s="50" customFormat="1" ht="15" x14ac:dyDescent="0.25">
      <c r="A186" s="58">
        <v>1.88</v>
      </c>
      <c r="B186" s="58">
        <v>2</v>
      </c>
      <c r="C186" s="59">
        <f t="shared" si="26"/>
        <v>3.1914893617021267E-2</v>
      </c>
      <c r="D186" s="60">
        <f>IF(OR($A186="",$B186=""),"",A186*'MPTO_working_2-way'!$G185)</f>
        <v>1.94</v>
      </c>
      <c r="E186" s="62">
        <f>IF(OR($A186="",$B186=""),"",B186*'MPTO_working_2-way'!$G185)</f>
        <v>2.0638297872340425</v>
      </c>
      <c r="F186" s="60">
        <f>IF(OR($A186="",$B186=""),"",'MPTO_working_2-way'!D185)</f>
        <v>1.9381443298969072</v>
      </c>
      <c r="G186" s="62">
        <f>IF(OR($A186="",$B186=""),"",'MPTO_working_2-way'!E185)</f>
        <v>2.0659340659340657</v>
      </c>
      <c r="H186" s="60">
        <f>IF(OR($A186="",$B186=""),"",'OddsRatio_working_2-way'!M185)</f>
        <v>1.9380831519646857</v>
      </c>
      <c r="I186" s="60">
        <f>IF(OR($A186="",$B186=""),"",'OddsRatio_working_2-way'!N185)</f>
        <v>2.0660035817780522</v>
      </c>
      <c r="J186" s="60">
        <f>IF('Log_working_2-way'!$D185="","",A186^('Log_working_2-way'!$D185))</f>
        <v>1.9372406373367297</v>
      </c>
      <c r="K186" s="62">
        <f>IF('Log_working_2-way'!$D185="","",B186^('Log_working_2-way'!$D185))</f>
        <v>2.0669618454035223</v>
      </c>
      <c r="L186" s="66">
        <f t="shared" si="27"/>
        <v>0.51546391752577325</v>
      </c>
      <c r="M186" s="66">
        <f t="shared" si="28"/>
        <v>0.4845360824742268</v>
      </c>
      <c r="N186" s="67">
        <v>282</v>
      </c>
      <c r="O186" s="67">
        <f t="shared" si="29"/>
        <v>131.99999999999997</v>
      </c>
      <c r="P186" s="67">
        <f t="shared" si="30"/>
        <v>141</v>
      </c>
      <c r="Q186" s="67">
        <f t="shared" si="31"/>
        <v>141</v>
      </c>
      <c r="R186" s="67">
        <f t="shared" si="32"/>
        <v>150</v>
      </c>
      <c r="S186" s="68">
        <f t="shared" si="33"/>
        <v>-9.0000000000000284</v>
      </c>
      <c r="T186" s="68">
        <f t="shared" si="34"/>
        <v>-9</v>
      </c>
      <c r="U186" s="58" t="s">
        <v>444</v>
      </c>
      <c r="V186" s="58" t="s">
        <v>445</v>
      </c>
      <c r="W186" s="58" t="s">
        <v>457</v>
      </c>
      <c r="X186" s="65" t="s">
        <v>449</v>
      </c>
      <c r="Y186" s="52"/>
    </row>
    <row r="187" spans="1:25" ht="15" x14ac:dyDescent="0.25">
      <c r="A187">
        <v>1.96</v>
      </c>
      <c r="B187">
        <v>1.94</v>
      </c>
      <c r="C187" s="29">
        <f t="shared" si="26"/>
        <v>2.5667999158426325E-2</v>
      </c>
      <c r="D187" s="30">
        <f>IF(OR($A187="",$B187=""),"",A187*'MPTO_working_2-way'!$G186)</f>
        <v>2.0103092783505154</v>
      </c>
      <c r="E187" s="32">
        <f>IF(OR($A187="",$B187=""),"",B187*'MPTO_working_2-way'!$G186)</f>
        <v>1.989795918367347</v>
      </c>
      <c r="F187" s="30">
        <f>IF(OR($A187="",$B187=""),"",'MPTO_working_2-way'!D186)</f>
        <v>2.0105752961082914</v>
      </c>
      <c r="G187" s="32">
        <f>IF(OR($A187="",$B187=""),"",'MPTO_working_2-way'!E186)</f>
        <v>1.9895353704478862</v>
      </c>
      <c r="H187" s="30">
        <f>IF(OR($A187="",$B187=""),"",'OddsRatio_working_2-way'!M186)</f>
        <v>2.0105823052798226</v>
      </c>
      <c r="I187" s="30">
        <f>IF(OR($A187="",$B187=""),"",'OddsRatio_working_2-way'!N186)</f>
        <v>1.9895285072531594</v>
      </c>
      <c r="J187" s="30">
        <f>IF('Log_working_2-way'!$D186="","",A187^('Log_working_2-way'!$D186))</f>
        <v>2.0107026250536491</v>
      </c>
      <c r="K187" s="32">
        <f>IF('Log_working_2-way'!$D186="","",B187^('Log_working_2-way'!$D186))</f>
        <v>1.9894107081664238</v>
      </c>
      <c r="L187" s="37">
        <f t="shared" ref="L187:L224" si="35">(1/D187)</f>
        <v>0.49743589743589745</v>
      </c>
      <c r="M187" s="37">
        <f t="shared" ref="M187:M224" si="36">(1/E187)</f>
        <v>0.50256410256410255</v>
      </c>
      <c r="N187" s="38">
        <v>283</v>
      </c>
      <c r="O187" s="38">
        <f t="shared" ref="O187:O224" si="37">(1/A187)*((N187*A187)-N187)</f>
        <v>138.61224489795916</v>
      </c>
      <c r="P187" s="38">
        <f t="shared" ref="P187:P224" si="38">(1/B187)*((N187*B187)-N187)</f>
        <v>137.1237113402062</v>
      </c>
      <c r="Q187" s="38">
        <f t="shared" ref="Q187:Q224" si="39">(1/B187)*N187</f>
        <v>145.87628865979383</v>
      </c>
      <c r="R187" s="38">
        <f t="shared" ref="R187:R224" si="40">(1/A187)*N187</f>
        <v>144.38775510204081</v>
      </c>
      <c r="S187" s="39">
        <f t="shared" ref="S187:S224" si="41">O187-Q187</f>
        <v>-7.2640437618346709</v>
      </c>
      <c r="T187" s="39">
        <f t="shared" ref="T187:T224" si="42">P187-R187</f>
        <v>-7.2640437618346141</v>
      </c>
      <c r="U187" t="s">
        <v>160</v>
      </c>
      <c r="V187" t="s">
        <v>232</v>
      </c>
      <c r="W187" t="s">
        <v>155</v>
      </c>
      <c r="X187" s="48" t="s">
        <v>470</v>
      </c>
      <c r="Y187" s="41"/>
    </row>
    <row r="188" spans="1:25" s="35" customFormat="1" ht="15" x14ac:dyDescent="0.25">
      <c r="A188">
        <v>2.2000000000000002</v>
      </c>
      <c r="B188">
        <v>1.73</v>
      </c>
      <c r="C188" s="29">
        <f t="shared" si="26"/>
        <v>3.2580136626379375E-2</v>
      </c>
      <c r="D188" s="30">
        <f>IF(OR($A188="",$B188=""),"",A188*'MPTO_working_2-way'!$G187)</f>
        <v>2.2716763005780347</v>
      </c>
      <c r="E188" s="32">
        <f>IF(OR($A188="",$B188=""),"",B188*'MPTO_working_2-way'!$G187)</f>
        <v>1.7863636363636364</v>
      </c>
      <c r="F188" s="30">
        <f>IF(OR($A188="",$B188=""),"",'MPTO_working_2-way'!D187)</f>
        <v>2.2817745803357314</v>
      </c>
      <c r="G188" s="32">
        <f>IF(OR($A188="",$B188=""),"",'MPTO_working_2-way'!E187)</f>
        <v>1.7801683816651075</v>
      </c>
      <c r="H188" s="30">
        <f>IF(OR($A188="",$B188=""),"",'OddsRatio_working_2-way'!M187)</f>
        <v>2.2821215295120645</v>
      </c>
      <c r="I188" s="30">
        <f>IF(OR($A188="",$B188=""),"",'OddsRatio_working_2-way'!N187)</f>
        <v>1.7799572637865058</v>
      </c>
      <c r="J188" s="30">
        <f>IF('Log_working_2-way'!$D187="","",A188^('Log_working_2-way'!$D187))</f>
        <v>2.2867575998445693</v>
      </c>
      <c r="K188" s="32">
        <f>IF('Log_working_2-way'!$D187="","",B188^('Log_working_2-way'!$D187))</f>
        <v>1.7771471488652957</v>
      </c>
      <c r="L188" s="37">
        <f t="shared" si="35"/>
        <v>0.44020356234096691</v>
      </c>
      <c r="M188" s="37">
        <f t="shared" si="36"/>
        <v>0.55979643765903309</v>
      </c>
      <c r="N188" s="38">
        <v>284</v>
      </c>
      <c r="O188" s="38">
        <f t="shared" si="37"/>
        <v>154.90909090909093</v>
      </c>
      <c r="P188" s="38">
        <f t="shared" si="38"/>
        <v>119.83815028901735</v>
      </c>
      <c r="Q188" s="38">
        <f t="shared" si="39"/>
        <v>164.16184971098266</v>
      </c>
      <c r="R188" s="38">
        <f t="shared" si="40"/>
        <v>129.09090909090909</v>
      </c>
      <c r="S188" s="39">
        <f t="shared" si="41"/>
        <v>-9.2527588018917299</v>
      </c>
      <c r="T188" s="39">
        <f t="shared" si="42"/>
        <v>-9.2527588018917442</v>
      </c>
      <c r="U188" t="s">
        <v>95</v>
      </c>
      <c r="V188" t="s">
        <v>161</v>
      </c>
      <c r="W188" t="s">
        <v>94</v>
      </c>
      <c r="X188" s="48" t="s">
        <v>470</v>
      </c>
      <c r="Y188" s="41"/>
    </row>
    <row r="189" spans="1:25" s="35" customFormat="1" ht="15" x14ac:dyDescent="0.25">
      <c r="A189">
        <v>2.37</v>
      </c>
      <c r="B189">
        <v>1.63</v>
      </c>
      <c r="C189" s="29">
        <f t="shared" si="26"/>
        <v>3.5437860785379582E-2</v>
      </c>
      <c r="D189" s="30">
        <f>IF(OR($A189="",$B189=""),"",A189*'MPTO_working_2-way'!$G188)</f>
        <v>2.4539877300613497</v>
      </c>
      <c r="E189" s="32">
        <f>IF(OR($A189="",$B189=""),"",B189*'MPTO_working_2-way'!$G188)</f>
        <v>1.6877637130801686</v>
      </c>
      <c r="F189" s="30">
        <f>IF(OR($A189="",$B189=""),"",'MPTO_working_2-way'!D188)</f>
        <v>2.4738881239793793</v>
      </c>
      <c r="G189" s="32">
        <f>IF(OR($A189="",$B189=""),"",'MPTO_working_2-way'!E188)</f>
        <v>1.6784775477395666</v>
      </c>
      <c r="H189" s="30">
        <f>IF(OR($A189="",$B189=""),"",'OddsRatio_working_2-way'!M188)</f>
        <v>2.4746535778287639</v>
      </c>
      <c r="I189" s="30">
        <f>IF(OR($A189="",$B189=""),"",'OddsRatio_working_2-way'!N188)</f>
        <v>1.6781253679066579</v>
      </c>
      <c r="J189" s="30">
        <f>IF('Log_working_2-way'!$D188="","",A189^('Log_working_2-way'!$D188))</f>
        <v>2.4838961866439853</v>
      </c>
      <c r="K189" s="32">
        <f>IF('Log_working_2-way'!$D188="","",B189^('Log_working_2-way'!$D188))</f>
        <v>1.6739015902867895</v>
      </c>
      <c r="L189" s="37">
        <f t="shared" si="35"/>
        <v>0.40749999999999997</v>
      </c>
      <c r="M189" s="37">
        <f t="shared" si="36"/>
        <v>0.59250000000000003</v>
      </c>
      <c r="N189" s="38">
        <v>285</v>
      </c>
      <c r="O189" s="38">
        <f t="shared" si="37"/>
        <v>164.74683544303798</v>
      </c>
      <c r="P189" s="38">
        <f t="shared" si="38"/>
        <v>110.15337423312882</v>
      </c>
      <c r="Q189" s="38">
        <f t="shared" si="39"/>
        <v>174.84662576687117</v>
      </c>
      <c r="R189" s="38">
        <f t="shared" si="40"/>
        <v>120.25316455696201</v>
      </c>
      <c r="S189" s="39">
        <f t="shared" si="41"/>
        <v>-10.09979032383319</v>
      </c>
      <c r="T189" s="39">
        <f t="shared" si="42"/>
        <v>-10.09979032383319</v>
      </c>
      <c r="U189" t="s">
        <v>100</v>
      </c>
      <c r="V189" t="s">
        <v>180</v>
      </c>
      <c r="W189" t="s">
        <v>94</v>
      </c>
      <c r="X189" s="48" t="s">
        <v>470</v>
      </c>
      <c r="Y189" s="41"/>
    </row>
    <row r="190" spans="1:25" s="35" customFormat="1" ht="15" x14ac:dyDescent="0.25">
      <c r="A190">
        <v>1.98</v>
      </c>
      <c r="B190">
        <v>1.9</v>
      </c>
      <c r="C190" s="29">
        <f t="shared" si="26"/>
        <v>3.1366294524189264E-2</v>
      </c>
      <c r="D190" s="30">
        <f>IF(OR($A190="",$B190=""),"",A190*'MPTO_working_2-way'!$G189)</f>
        <v>2.0421052631578949</v>
      </c>
      <c r="E190" s="32">
        <f>IF(OR($A190="",$B190=""),"",B190*'MPTO_working_2-way'!$G189)</f>
        <v>1.9595959595959596</v>
      </c>
      <c r="F190" s="30">
        <f>IF(OR($A190="",$B190=""),"",'MPTO_working_2-way'!D189)</f>
        <v>2.0434546442151005</v>
      </c>
      <c r="G190" s="32">
        <f>IF(OR($A190="",$B190=""),"",'MPTO_working_2-way'!E189)</f>
        <v>1.9583550234252993</v>
      </c>
      <c r="H190" s="30">
        <f>IF(OR($A190="",$B190=""),"",'OddsRatio_working_2-way'!M189)</f>
        <v>2.0434983894999017</v>
      </c>
      <c r="I190" s="30">
        <f>IF(OR($A190="",$B190=""),"",'OddsRatio_working_2-way'!N189)</f>
        <v>1.9583148474999099</v>
      </c>
      <c r="J190" s="30">
        <f>IF('Log_working_2-way'!$D189="","",A190^('Log_working_2-way'!$D189))</f>
        <v>2.0441122029468173</v>
      </c>
      <c r="K190" s="32">
        <f>IF('Log_working_2-way'!$D189="","",B190^('Log_working_2-way'!$D189))</f>
        <v>1.9577514726651566</v>
      </c>
      <c r="L190" s="37">
        <f t="shared" si="35"/>
        <v>0.48969072164948452</v>
      </c>
      <c r="M190" s="37">
        <f t="shared" si="36"/>
        <v>0.51030927835051543</v>
      </c>
      <c r="N190" s="38">
        <v>286</v>
      </c>
      <c r="O190" s="38">
        <f t="shared" si="37"/>
        <v>141.55555555555554</v>
      </c>
      <c r="P190" s="38">
        <f t="shared" si="38"/>
        <v>135.4736842105263</v>
      </c>
      <c r="Q190" s="38">
        <f t="shared" si="39"/>
        <v>150.52631578947367</v>
      </c>
      <c r="R190" s="38">
        <f t="shared" si="40"/>
        <v>144.44444444444446</v>
      </c>
      <c r="S190" s="39">
        <f t="shared" si="41"/>
        <v>-8.9707602339181278</v>
      </c>
      <c r="T190" s="39">
        <f t="shared" si="42"/>
        <v>-8.9707602339181562</v>
      </c>
      <c r="U190" t="s">
        <v>117</v>
      </c>
      <c r="V190" t="s">
        <v>127</v>
      </c>
      <c r="W190" t="s">
        <v>94</v>
      </c>
      <c r="X190" s="48" t="s">
        <v>470</v>
      </c>
      <c r="Y190" s="41"/>
    </row>
    <row r="191" spans="1:25" ht="15" x14ac:dyDescent="0.25">
      <c r="A191">
        <v>1.96</v>
      </c>
      <c r="B191">
        <v>1.91</v>
      </c>
      <c r="C191" s="29">
        <f t="shared" si="26"/>
        <v>3.3764291056736839E-2</v>
      </c>
      <c r="D191" s="30">
        <f>IF(OR($A191="",$B191=""),"",A191*'MPTO_working_2-way'!$G190)</f>
        <v>2.0261780104712042</v>
      </c>
      <c r="E191" s="32">
        <f>IF(OR($A191="",$B191=""),"",B191*'MPTO_working_2-way'!$G190)</f>
        <v>1.9744897959183674</v>
      </c>
      <c r="F191" s="30">
        <f>IF(OR($A191="",$B191=""),"",'MPTO_working_2-way'!D190)</f>
        <v>2.0270738574832143</v>
      </c>
      <c r="G191" s="32">
        <f>IF(OR($A191="",$B191=""),"",'MPTO_working_2-way'!E190)</f>
        <v>1.9736398144242935</v>
      </c>
      <c r="H191" s="30">
        <f>IF(OR($A191="",$B191=""),"",'OddsRatio_working_2-way'!M190)</f>
        <v>2.0271051820261912</v>
      </c>
      <c r="I191" s="30">
        <f>IF(OR($A191="",$B191=""),"",'OddsRatio_working_2-way'!N190)</f>
        <v>1.9736101204623264</v>
      </c>
      <c r="J191" s="30">
        <f>IF('Log_working_2-way'!$D190="","",A191^('Log_working_2-way'!$D190))</f>
        <v>2.0275133700590602</v>
      </c>
      <c r="K191" s="32">
        <f>IF('Log_working_2-way'!$D190="","",B191^('Log_working_2-way'!$D190))</f>
        <v>1.9732233459331785</v>
      </c>
      <c r="L191" s="37">
        <f t="shared" si="35"/>
        <v>0.49354005167958659</v>
      </c>
      <c r="M191" s="37">
        <f t="shared" si="36"/>
        <v>0.50645994832041341</v>
      </c>
      <c r="N191" s="38">
        <v>287</v>
      </c>
      <c r="O191" s="38">
        <f t="shared" si="37"/>
        <v>140.57142857142856</v>
      </c>
      <c r="P191" s="38">
        <f t="shared" si="38"/>
        <v>136.73821989528793</v>
      </c>
      <c r="Q191" s="38">
        <f t="shared" si="39"/>
        <v>150.26178010471205</v>
      </c>
      <c r="R191" s="38">
        <f t="shared" si="40"/>
        <v>146.42857142857144</v>
      </c>
      <c r="S191" s="39">
        <f t="shared" si="41"/>
        <v>-9.69035153328349</v>
      </c>
      <c r="T191" s="39">
        <f t="shared" si="42"/>
        <v>-9.6903515332835184</v>
      </c>
      <c r="U191" t="s">
        <v>129</v>
      </c>
      <c r="V191" t="s">
        <v>88</v>
      </c>
      <c r="W191" t="s">
        <v>71</v>
      </c>
      <c r="X191" s="48" t="s">
        <v>470</v>
      </c>
      <c r="Y191" s="41"/>
    </row>
    <row r="192" spans="1:25" s="35" customFormat="1" ht="15" x14ac:dyDescent="0.25">
      <c r="A192">
        <v>1.85</v>
      </c>
      <c r="B192">
        <v>2.0299999999999998</v>
      </c>
      <c r="C192" s="29">
        <f t="shared" si="26"/>
        <v>3.315137797896428E-2</v>
      </c>
      <c r="D192" s="30">
        <f>IF(OR($A192="",$B192=""),"",A192*'MPTO_working_2-way'!$G191)</f>
        <v>1.9113300492610841</v>
      </c>
      <c r="E192" s="32">
        <f>IF(OR($A192="",$B192=""),"",B192*'MPTO_working_2-way'!$G191)</f>
        <v>2.0972972972972972</v>
      </c>
      <c r="F192" s="30">
        <f>IF(OR($A192="",$B192=""),"",'MPTO_working_2-way'!D191)</f>
        <v>1.9085249650616189</v>
      </c>
      <c r="G192" s="32">
        <f>IF(OR($A192="",$B192=""),"",'MPTO_working_2-way'!E191)</f>
        <v>2.1006852188505105</v>
      </c>
      <c r="H192" s="30">
        <f>IF(OR($A192="",$B192=""),"",'OddsRatio_working_2-way'!M191)</f>
        <v>1.9084287085108012</v>
      </c>
      <c r="I192" s="30">
        <f>IF(OR($A192="",$B192=""),"",'OddsRatio_working_2-way'!N191)</f>
        <v>2.1008018467836762</v>
      </c>
      <c r="J192" s="30">
        <f>IF('Log_working_2-way'!$D191="","",A192^('Log_working_2-way'!$D191))</f>
        <v>1.9071545307970494</v>
      </c>
      <c r="K192" s="32">
        <f>IF('Log_working_2-way'!$D191="","",B192^('Log_working_2-way'!$D191))</f>
        <v>2.1023480190539692</v>
      </c>
      <c r="L192" s="37">
        <f t="shared" si="35"/>
        <v>0.52319587628865971</v>
      </c>
      <c r="M192" s="37">
        <f t="shared" si="36"/>
        <v>0.47680412371134023</v>
      </c>
      <c r="N192" s="38">
        <v>288</v>
      </c>
      <c r="O192" s="38">
        <f t="shared" si="37"/>
        <v>132.32432432432435</v>
      </c>
      <c r="P192" s="38">
        <f t="shared" si="38"/>
        <v>146.12807881773401</v>
      </c>
      <c r="Q192" s="38">
        <f t="shared" si="39"/>
        <v>141.87192118226602</v>
      </c>
      <c r="R192" s="38">
        <f t="shared" si="40"/>
        <v>155.67567567567565</v>
      </c>
      <c r="S192" s="39">
        <f t="shared" si="41"/>
        <v>-9.5475968579416701</v>
      </c>
      <c r="T192" s="39">
        <f t="shared" si="42"/>
        <v>-9.5475968579416417</v>
      </c>
      <c r="U192" t="s">
        <v>133</v>
      </c>
      <c r="V192" t="s">
        <v>83</v>
      </c>
      <c r="W192" t="s">
        <v>71</v>
      </c>
      <c r="X192" s="48" t="s">
        <v>470</v>
      </c>
      <c r="Y192" s="41"/>
    </row>
    <row r="193" spans="1:25" s="35" customFormat="1" ht="15" x14ac:dyDescent="0.25">
      <c r="A193">
        <v>1.68</v>
      </c>
      <c r="B193">
        <v>2.25</v>
      </c>
      <c r="C193" s="29">
        <f t="shared" si="26"/>
        <v>3.9682539682539542E-2</v>
      </c>
      <c r="D193" s="30">
        <f>IF(OR($A193="",$B193=""),"",A193*'MPTO_working_2-way'!$G192)</f>
        <v>1.7466666666666664</v>
      </c>
      <c r="E193" s="32">
        <f>IF(OR($A193="",$B193=""),"",B193*'MPTO_working_2-way'!$G192)</f>
        <v>2.339285714285714</v>
      </c>
      <c r="F193" s="30">
        <f>IF(OR($A193="",$B193=""),"",'MPTO_working_2-way'!D192)</f>
        <v>1.7379310344827583</v>
      </c>
      <c r="G193" s="32">
        <f>IF(OR($A193="",$B193=""),"",'MPTO_working_2-way'!E192)</f>
        <v>2.3551401869158877</v>
      </c>
      <c r="H193" s="30">
        <f>IF(OR($A193="",$B193=""),"",'OddsRatio_working_2-way'!M192)</f>
        <v>1.7375635565834309</v>
      </c>
      <c r="I193" s="30">
        <f>IF(OR($A193="",$B193=""),"",'OddsRatio_working_2-way'!N192)</f>
        <v>2.3558153613666013</v>
      </c>
      <c r="J193" s="30">
        <f>IF('Log_working_2-way'!$D192="","",A193^('Log_working_2-way'!$D192))</f>
        <v>1.733582099100242</v>
      </c>
      <c r="K193" s="32">
        <f>IF('Log_working_2-way'!$D192="","",B193^('Log_working_2-way'!$D192))</f>
        <v>2.3631739395308338</v>
      </c>
      <c r="L193" s="37">
        <f t="shared" si="35"/>
        <v>0.57251908396946571</v>
      </c>
      <c r="M193" s="37">
        <f t="shared" si="36"/>
        <v>0.4274809160305344</v>
      </c>
      <c r="N193" s="38">
        <v>289</v>
      </c>
      <c r="O193" s="38">
        <f t="shared" si="37"/>
        <v>116.97619047619047</v>
      </c>
      <c r="P193" s="38">
        <f t="shared" si="38"/>
        <v>160.55555555555554</v>
      </c>
      <c r="Q193" s="38">
        <f t="shared" si="39"/>
        <v>128.44444444444443</v>
      </c>
      <c r="R193" s="38">
        <f t="shared" si="40"/>
        <v>172.02380952380952</v>
      </c>
      <c r="S193" s="39">
        <f t="shared" si="41"/>
        <v>-11.468253968253961</v>
      </c>
      <c r="T193" s="39">
        <f t="shared" si="42"/>
        <v>-11.468253968253975</v>
      </c>
      <c r="U193" t="s">
        <v>103</v>
      </c>
      <c r="V193" t="s">
        <v>93</v>
      </c>
      <c r="W193" t="s">
        <v>71</v>
      </c>
      <c r="X193" s="48" t="s">
        <v>470</v>
      </c>
      <c r="Y193" s="41"/>
    </row>
    <row r="194" spans="1:25" ht="15" x14ac:dyDescent="0.25">
      <c r="A194">
        <v>2.1</v>
      </c>
      <c r="B194">
        <v>1.78</v>
      </c>
      <c r="C194" s="29">
        <f t="shared" si="26"/>
        <v>3.7988228999465079E-2</v>
      </c>
      <c r="D194" s="30">
        <f>IF(OR($A194="",$B194=""),"",A194*'MPTO_working_2-way'!$G193)</f>
        <v>2.1797752808988768</v>
      </c>
      <c r="E194" s="32">
        <f>IF(OR($A194="",$B194=""),"",B194*'MPTO_working_2-way'!$G193)</f>
        <v>1.8476190476190479</v>
      </c>
      <c r="F194" s="30">
        <f>IF(OR($A194="",$B194=""),"",'MPTO_working_2-way'!D193)</f>
        <v>2.1872440023405506</v>
      </c>
      <c r="G194" s="32">
        <f>IF(OR($A194="",$B194=""),"",'MPTO_working_2-way'!E193)</f>
        <v>1.8422868408082802</v>
      </c>
      <c r="H194" s="30">
        <f>IF(OR($A194="",$B194=""),"",'OddsRatio_working_2-way'!M193)</f>
        <v>2.1875421719907089</v>
      </c>
      <c r="I194" s="30">
        <f>IF(OR($A194="",$B194=""),"",'OddsRatio_working_2-way'!N193)</f>
        <v>1.8420753583206844</v>
      </c>
      <c r="J194" s="30">
        <f>IF('Log_working_2-way'!$D193="","",A194^('Log_working_2-way'!$D193))</f>
        <v>2.1909772182449698</v>
      </c>
      <c r="K194" s="32">
        <f>IF('Log_working_2-way'!$D193="","",B194^('Log_working_2-way'!$D193))</f>
        <v>1.8396466235294411</v>
      </c>
      <c r="L194" s="37">
        <f t="shared" si="35"/>
        <v>0.45876288659793807</v>
      </c>
      <c r="M194" s="37">
        <f t="shared" si="36"/>
        <v>0.54123711340206171</v>
      </c>
      <c r="N194" s="38">
        <v>290</v>
      </c>
      <c r="O194" s="38">
        <f t="shared" si="37"/>
        <v>151.9047619047619</v>
      </c>
      <c r="P194" s="38">
        <f t="shared" si="38"/>
        <v>127.0786516853933</v>
      </c>
      <c r="Q194" s="38">
        <f t="shared" si="39"/>
        <v>162.92134831460675</v>
      </c>
      <c r="R194" s="38">
        <f t="shared" si="40"/>
        <v>138.09523809523807</v>
      </c>
      <c r="S194" s="39">
        <f t="shared" si="41"/>
        <v>-11.016586409844848</v>
      </c>
      <c r="T194" s="39">
        <f t="shared" si="42"/>
        <v>-11.016586409844777</v>
      </c>
      <c r="U194" t="s">
        <v>143</v>
      </c>
      <c r="V194" t="s">
        <v>142</v>
      </c>
      <c r="W194" t="s">
        <v>72</v>
      </c>
      <c r="X194" s="48" t="s">
        <v>470</v>
      </c>
      <c r="Y194" s="41"/>
    </row>
    <row r="195" spans="1:25" ht="15" x14ac:dyDescent="0.25">
      <c r="A195">
        <v>1.93</v>
      </c>
      <c r="B195">
        <v>1.94</v>
      </c>
      <c r="C195" s="29">
        <f t="shared" ref="C195:C224" si="43">IF(OR($A195="",$B195=""),"",(1/A195)+(1/B195)-1)</f>
        <v>3.3598632551679941E-2</v>
      </c>
      <c r="D195" s="30">
        <f>IF(OR($A195="",$B195=""),"",A195*'MPTO_working_2-way'!$G194)</f>
        <v>1.9948453608247423</v>
      </c>
      <c r="E195" s="32">
        <f>IF(OR($A195="",$B195=""),"",B195*'MPTO_working_2-way'!$G194)</f>
        <v>2.0051813471502591</v>
      </c>
      <c r="F195" s="30">
        <f>IF(OR($A195="",$B195=""),"",'MPTO_working_2-way'!D194)</f>
        <v>1.9946726333173512</v>
      </c>
      <c r="G195" s="32">
        <f>IF(OR($A195="",$B195=""),"",'MPTO_working_2-way'!E194)</f>
        <v>2.0053558995233249</v>
      </c>
      <c r="H195" s="30">
        <f>IF(OR($A195="",$B195=""),"",'OddsRatio_working_2-way'!M194)</f>
        <v>1.9946666286387909</v>
      </c>
      <c r="I195" s="30">
        <f>IF(OR($A195="",$B195=""),"",'OddsRatio_working_2-way'!N194)</f>
        <v>2.0053619687316817</v>
      </c>
      <c r="J195" s="30">
        <f>IF('Log_working_2-way'!$D194="","",A195^('Log_working_2-way'!$D194))</f>
        <v>1.9945880029745278</v>
      </c>
      <c r="K195" s="32">
        <f>IF('Log_working_2-way'!$D194="","",B195^('Log_working_2-way'!$D194))</f>
        <v>2.0054414461156225</v>
      </c>
      <c r="L195" s="37">
        <f t="shared" si="35"/>
        <v>0.50129198966408273</v>
      </c>
      <c r="M195" s="37">
        <f t="shared" si="36"/>
        <v>0.49870801033591733</v>
      </c>
      <c r="N195" s="38">
        <v>291</v>
      </c>
      <c r="O195" s="38">
        <f t="shared" si="37"/>
        <v>140.22279792746116</v>
      </c>
      <c r="P195" s="38">
        <f t="shared" si="38"/>
        <v>141</v>
      </c>
      <c r="Q195" s="38">
        <f t="shared" si="39"/>
        <v>150.00000000000003</v>
      </c>
      <c r="R195" s="38">
        <f t="shared" si="40"/>
        <v>150.77720207253887</v>
      </c>
      <c r="S195" s="39">
        <f t="shared" si="41"/>
        <v>-9.77720207253887</v>
      </c>
      <c r="T195" s="39">
        <f t="shared" si="42"/>
        <v>-9.77720207253887</v>
      </c>
      <c r="U195" t="s">
        <v>144</v>
      </c>
      <c r="V195" t="s">
        <v>107</v>
      </c>
      <c r="W195" t="s">
        <v>72</v>
      </c>
      <c r="X195" s="48" t="s">
        <v>470</v>
      </c>
      <c r="Y195" s="41"/>
    </row>
    <row r="196" spans="1:25" ht="15" x14ac:dyDescent="0.25">
      <c r="A196">
        <v>2.52</v>
      </c>
      <c r="B196">
        <v>1.56</v>
      </c>
      <c r="C196" s="29">
        <f t="shared" si="43"/>
        <v>3.7851037851037717E-2</v>
      </c>
      <c r="D196" s="30">
        <f>IF(OR($A196="",$B196=""),"",A196*'MPTO_working_2-way'!$G195)</f>
        <v>2.615384615384615</v>
      </c>
      <c r="E196" s="32">
        <f>IF(OR($A196="",$B196=""),"",B196*'MPTO_working_2-way'!$G195)</f>
        <v>1.6190476190476188</v>
      </c>
      <c r="F196" s="30">
        <f>IF(OR($A196="",$B196=""),"",'MPTO_working_2-way'!D195)</f>
        <v>2.646203554119547</v>
      </c>
      <c r="G196" s="32">
        <f>IF(OR($A196="",$B196=""),"",'MPTO_working_2-way'!E195)</f>
        <v>1.6074582924435721</v>
      </c>
      <c r="H196" s="30">
        <f>IF(OR($A196="",$B196=""),"",'OddsRatio_working_2-way'!M195)</f>
        <v>2.6475089420958278</v>
      </c>
      <c r="I196" s="30">
        <f>IF(OR($A196="",$B196=""),"",'OddsRatio_working_2-way'!N195)</f>
        <v>1.6069769786668839</v>
      </c>
      <c r="J196" s="30">
        <f>IF('Log_working_2-way'!$D195="","",A196^('Log_working_2-way'!$D195))</f>
        <v>2.6619886766517245</v>
      </c>
      <c r="K196" s="32">
        <f>IF('Log_working_2-way'!$D195="","",B196^('Log_working_2-way'!$D195))</f>
        <v>1.6016888165654291</v>
      </c>
      <c r="L196" s="37">
        <f t="shared" si="35"/>
        <v>0.38235294117647067</v>
      </c>
      <c r="M196" s="37">
        <f t="shared" si="36"/>
        <v>0.61764705882352944</v>
      </c>
      <c r="N196" s="38">
        <v>292</v>
      </c>
      <c r="O196" s="38">
        <f t="shared" si="37"/>
        <v>176.12698412698413</v>
      </c>
      <c r="P196" s="38">
        <f t="shared" si="38"/>
        <v>104.82051282051283</v>
      </c>
      <c r="Q196" s="38">
        <f t="shared" si="39"/>
        <v>187.17948717948715</v>
      </c>
      <c r="R196" s="38">
        <f t="shared" si="40"/>
        <v>115.87301587301587</v>
      </c>
      <c r="S196" s="39">
        <f t="shared" si="41"/>
        <v>-11.052503052503027</v>
      </c>
      <c r="T196" s="39">
        <f t="shared" si="42"/>
        <v>-11.052503052503042</v>
      </c>
      <c r="U196" t="s">
        <v>166</v>
      </c>
      <c r="V196" t="s">
        <v>70</v>
      </c>
      <c r="W196" t="s">
        <v>72</v>
      </c>
      <c r="X196" s="48" t="s">
        <v>470</v>
      </c>
      <c r="Y196" s="41"/>
    </row>
    <row r="197" spans="1:25" ht="15" x14ac:dyDescent="0.25">
      <c r="A197">
        <v>1.87</v>
      </c>
      <c r="B197">
        <v>1.97</v>
      </c>
      <c r="C197" s="29">
        <f t="shared" si="43"/>
        <v>4.2373571486739481E-2</v>
      </c>
      <c r="D197" s="30">
        <f>IF(OR($A197="",$B197=""),"",A197*'MPTO_working_2-way'!$G196)</f>
        <v>1.9492385786802029</v>
      </c>
      <c r="E197" s="32">
        <f>IF(OR($A197="",$B197=""),"",B197*'MPTO_working_2-way'!$G196)</f>
        <v>2.0534759358288768</v>
      </c>
      <c r="F197" s="30">
        <f>IF(OR($A197="",$B197=""),"",'MPTO_working_2-way'!D196)</f>
        <v>1.9471444805623825</v>
      </c>
      <c r="G197" s="32">
        <f>IF(OR($A197="",$B197=""),"",'MPTO_working_2-way'!E196)</f>
        <v>2.0558051284913081</v>
      </c>
      <c r="H197" s="30">
        <f>IF(OR($A197="",$B197=""),"",'OddsRatio_working_2-way'!M196)</f>
        <v>1.9470518552301377</v>
      </c>
      <c r="I197" s="30">
        <f>IF(OR($A197="",$B197=""),"",'OddsRatio_working_2-way'!N196)</f>
        <v>2.0559083903140616</v>
      </c>
      <c r="J197" s="30">
        <f>IF('Log_working_2-way'!$D196="","",A197^('Log_working_2-way'!$D196))</f>
        <v>1.9460927711281228</v>
      </c>
      <c r="K197" s="32">
        <f>IF('Log_working_2-way'!$D196="","",B197^('Log_working_2-way'!$D196))</f>
        <v>2.0569787979748906</v>
      </c>
      <c r="L197" s="37">
        <f t="shared" si="35"/>
        <v>0.51302083333333337</v>
      </c>
      <c r="M197" s="37">
        <f t="shared" si="36"/>
        <v>0.48697916666666674</v>
      </c>
      <c r="N197" s="38">
        <v>293</v>
      </c>
      <c r="O197" s="38">
        <f t="shared" si="37"/>
        <v>136.3155080213904</v>
      </c>
      <c r="P197" s="38">
        <f t="shared" si="38"/>
        <v>144.26903553299493</v>
      </c>
      <c r="Q197" s="38">
        <f t="shared" si="39"/>
        <v>148.73096446700507</v>
      </c>
      <c r="R197" s="38">
        <f t="shared" si="40"/>
        <v>156.6844919786096</v>
      </c>
      <c r="S197" s="39">
        <f t="shared" si="41"/>
        <v>-12.415456445614666</v>
      </c>
      <c r="T197" s="39">
        <f t="shared" si="42"/>
        <v>-12.415456445614666</v>
      </c>
      <c r="U197" t="s">
        <v>461</v>
      </c>
      <c r="V197" t="s">
        <v>237</v>
      </c>
      <c r="W197" t="s">
        <v>73</v>
      </c>
      <c r="X197" s="48" t="s">
        <v>470</v>
      </c>
      <c r="Y197" s="41"/>
    </row>
    <row r="198" spans="1:25" s="35" customFormat="1" ht="15" x14ac:dyDescent="0.25">
      <c r="A198">
        <v>1.75</v>
      </c>
      <c r="B198">
        <v>2.1</v>
      </c>
      <c r="C198" s="29">
        <f t="shared" si="43"/>
        <v>4.761904761904745E-2</v>
      </c>
      <c r="D198" s="30">
        <f>IF(OR($A198="",$B198=""),"",A198*'MPTO_working_2-way'!$G197)</f>
        <v>1.833333333333333</v>
      </c>
      <c r="E198" s="32">
        <f>IF(OR($A198="",$B198=""),"",B198*'MPTO_working_2-way'!$G197)</f>
        <v>2.1999999999999997</v>
      </c>
      <c r="F198" s="30">
        <f>IF(OR($A198="",$B198=""),"",'MPTO_working_2-way'!D197)</f>
        <v>1.8260869565217388</v>
      </c>
      <c r="G198" s="32">
        <f>IF(OR($A198="",$B198=""),"",'MPTO_working_2-way'!E197)</f>
        <v>2.2105263157894735</v>
      </c>
      <c r="H198" s="30">
        <f>IF(OR($A198="",$B198=""),"",'OddsRatio_working_2-way'!M197)</f>
        <v>1.8257228238447702</v>
      </c>
      <c r="I198" s="30">
        <f>IF(OR($A198="",$B198=""),"",'OddsRatio_working_2-way'!N197)</f>
        <v>2.2110601416389968</v>
      </c>
      <c r="J198" s="30">
        <f>IF('Log_working_2-way'!$D197="","",A198^('Log_working_2-way'!$D197))</f>
        <v>1.8223996182512778</v>
      </c>
      <c r="K198" s="32">
        <f>IF('Log_working_2-way'!$D197="","",B198^('Log_working_2-way'!$D197))</f>
        <v>2.2159538718240408</v>
      </c>
      <c r="L198" s="37">
        <f t="shared" si="35"/>
        <v>0.54545454545454553</v>
      </c>
      <c r="M198" s="37">
        <f t="shared" si="36"/>
        <v>0.45454545454545459</v>
      </c>
      <c r="N198" s="38">
        <v>294</v>
      </c>
      <c r="O198" s="38">
        <f t="shared" si="37"/>
        <v>126</v>
      </c>
      <c r="P198" s="38">
        <f t="shared" si="38"/>
        <v>153.99999999999997</v>
      </c>
      <c r="Q198" s="38">
        <f t="shared" si="39"/>
        <v>140</v>
      </c>
      <c r="R198" s="38">
        <f t="shared" si="40"/>
        <v>168</v>
      </c>
      <c r="S198" s="39">
        <f t="shared" si="41"/>
        <v>-14</v>
      </c>
      <c r="T198" s="39">
        <f t="shared" si="42"/>
        <v>-14.000000000000028</v>
      </c>
      <c r="U198" t="s">
        <v>462</v>
      </c>
      <c r="V198" t="s">
        <v>463</v>
      </c>
      <c r="W198" t="s">
        <v>73</v>
      </c>
      <c r="X198" s="48" t="s">
        <v>470</v>
      </c>
      <c r="Y198" s="41"/>
    </row>
    <row r="199" spans="1:25" ht="15" x14ac:dyDescent="0.25">
      <c r="A199">
        <v>1.68</v>
      </c>
      <c r="B199">
        <v>2.2200000000000002</v>
      </c>
      <c r="C199" s="29">
        <f t="shared" si="43"/>
        <v>4.5688545688545634E-2</v>
      </c>
      <c r="D199" s="30">
        <f>IF(OR($A199="",$B199=""),"",A199*'MPTO_working_2-way'!$G198)</f>
        <v>1.7567567567567566</v>
      </c>
      <c r="E199" s="32">
        <f>IF(OR($A199="",$B199=""),"",B199*'MPTO_working_2-way'!$G198)</f>
        <v>2.3214285714285716</v>
      </c>
      <c r="F199" s="30">
        <f>IF(OR($A199="",$B199=""),"",'MPTO_working_2-way'!D198)</f>
        <v>1.7470489038785832</v>
      </c>
      <c r="G199" s="32">
        <f>IF(OR($A199="",$B199=""),"",'MPTO_working_2-way'!E198)</f>
        <v>2.3386004514672689</v>
      </c>
      <c r="H199" s="30">
        <f>IF(OR($A199="",$B199=""),"",'OddsRatio_working_2-way'!M198)</f>
        <v>1.7465768876547993</v>
      </c>
      <c r="I199" s="30">
        <f>IF(OR($A199="",$B199=""),"",'OddsRatio_working_2-way'!N198)</f>
        <v>2.3394467690277296</v>
      </c>
      <c r="J199" s="30">
        <f>IF('Log_working_2-way'!$D198="","",A199^('Log_working_2-way'!$D198))</f>
        <v>1.7421348123284788</v>
      </c>
      <c r="K199" s="32">
        <f>IF('Log_working_2-way'!$D198="","",B199^('Log_working_2-way'!$D198))</f>
        <v>2.3474640771287958</v>
      </c>
      <c r="L199" s="37">
        <f t="shared" si="35"/>
        <v>0.56923076923076932</v>
      </c>
      <c r="M199" s="37">
        <f t="shared" si="36"/>
        <v>0.43076923076923074</v>
      </c>
      <c r="N199" s="38">
        <v>295</v>
      </c>
      <c r="O199" s="38">
        <f t="shared" si="37"/>
        <v>119.40476190476188</v>
      </c>
      <c r="P199" s="38">
        <f t="shared" si="38"/>
        <v>162.11711711711715</v>
      </c>
      <c r="Q199" s="38">
        <f t="shared" si="39"/>
        <v>132.88288288288288</v>
      </c>
      <c r="R199" s="38">
        <f t="shared" si="40"/>
        <v>175.5952380952381</v>
      </c>
      <c r="S199" s="39">
        <f t="shared" si="41"/>
        <v>-13.478120978120998</v>
      </c>
      <c r="T199" s="39">
        <f t="shared" si="42"/>
        <v>-13.478120978120955</v>
      </c>
      <c r="U199" t="s">
        <v>233</v>
      </c>
      <c r="V199" t="s">
        <v>464</v>
      </c>
      <c r="W199" t="s">
        <v>73</v>
      </c>
      <c r="X199" s="48" t="s">
        <v>470</v>
      </c>
      <c r="Y199" s="41"/>
    </row>
    <row r="200" spans="1:25" s="35" customFormat="1" ht="15" x14ac:dyDescent="0.25">
      <c r="A200">
        <v>1.68</v>
      </c>
      <c r="B200">
        <v>2.2200000000000002</v>
      </c>
      <c r="C200" s="29">
        <f t="shared" si="43"/>
        <v>4.5688545688545634E-2</v>
      </c>
      <c r="D200" s="30">
        <f>IF(OR($A200="",$B200=""),"",A200*'MPTO_working_2-way'!$G199)</f>
        <v>1.7567567567567566</v>
      </c>
      <c r="E200" s="32">
        <f>IF(OR($A200="",$B200=""),"",B200*'MPTO_working_2-way'!$G199)</f>
        <v>2.3214285714285716</v>
      </c>
      <c r="F200" s="30">
        <f>IF(OR($A200="",$B200=""),"",'MPTO_working_2-way'!D199)</f>
        <v>1.7470489038785832</v>
      </c>
      <c r="G200" s="32">
        <f>IF(OR($A200="",$B200=""),"",'MPTO_working_2-way'!E199)</f>
        <v>2.3386004514672689</v>
      </c>
      <c r="H200" s="30">
        <f>IF(OR($A200="",$B200=""),"",'OddsRatio_working_2-way'!M199)</f>
        <v>1.7465768876547993</v>
      </c>
      <c r="I200" s="30">
        <f>IF(OR($A200="",$B200=""),"",'OddsRatio_working_2-way'!N199)</f>
        <v>2.3394467690277296</v>
      </c>
      <c r="J200" s="30">
        <f>IF('Log_working_2-way'!$D199="","",A200^('Log_working_2-way'!$D199))</f>
        <v>1.7421348123284788</v>
      </c>
      <c r="K200" s="32">
        <f>IF('Log_working_2-way'!$D199="","",B200^('Log_working_2-way'!$D199))</f>
        <v>2.3474640771287958</v>
      </c>
      <c r="L200" s="37">
        <f t="shared" si="35"/>
        <v>0.56923076923076932</v>
      </c>
      <c r="M200" s="37">
        <f t="shared" si="36"/>
        <v>0.43076923076923074</v>
      </c>
      <c r="N200" s="38">
        <v>296</v>
      </c>
      <c r="O200" s="38">
        <f t="shared" si="37"/>
        <v>119.8095238095238</v>
      </c>
      <c r="P200" s="38">
        <f t="shared" si="38"/>
        <v>162.66666666666666</v>
      </c>
      <c r="Q200" s="38">
        <f t="shared" si="39"/>
        <v>133.33333333333331</v>
      </c>
      <c r="R200" s="38">
        <f t="shared" si="40"/>
        <v>176.19047619047618</v>
      </c>
      <c r="S200" s="39">
        <f t="shared" si="41"/>
        <v>-13.523809523809518</v>
      </c>
      <c r="T200" s="39">
        <f t="shared" si="42"/>
        <v>-13.523809523809518</v>
      </c>
      <c r="U200" t="s">
        <v>147</v>
      </c>
      <c r="V200" t="s">
        <v>239</v>
      </c>
      <c r="W200" t="s">
        <v>73</v>
      </c>
      <c r="X200" s="48" t="s">
        <v>470</v>
      </c>
      <c r="Y200" s="41"/>
    </row>
    <row r="201" spans="1:25" s="35" customFormat="1" ht="15" x14ac:dyDescent="0.25">
      <c r="A201">
        <v>1.85</v>
      </c>
      <c r="B201">
        <v>2</v>
      </c>
      <c r="C201" s="29">
        <f t="shared" si="43"/>
        <v>4.0540540540540349E-2</v>
      </c>
      <c r="D201" s="30">
        <f>IF(OR($A201="",$B201=""),"",A201*'MPTO_working_2-way'!$G200)</f>
        <v>1.9249999999999998</v>
      </c>
      <c r="E201" s="32">
        <f>IF(OR($A201="",$B201=""),"",B201*'MPTO_working_2-way'!$G200)</f>
        <v>2.0810810810810807</v>
      </c>
      <c r="F201" s="30">
        <f>IF(OR($A201="",$B201=""),"",'MPTO_working_2-way'!D200)</f>
        <v>1.9220779220779218</v>
      </c>
      <c r="G201" s="32">
        <f>IF(OR($A201="",$B201=""),"",'MPTO_working_2-way'!E200)</f>
        <v>2.0845070422535206</v>
      </c>
      <c r="H201" s="30">
        <f>IF(OR($A201="",$B201=""),"",'OddsRatio_working_2-way'!M200)</f>
        <v>1.9219544457292885</v>
      </c>
      <c r="I201" s="30">
        <f>IF(OR($A201="",$B201=""),"",'OddsRatio_working_2-way'!N200)</f>
        <v>2.0846522890932806</v>
      </c>
      <c r="J201" s="30">
        <f>IF('Log_working_2-way'!$D200="","",A201^('Log_working_2-way'!$D200))</f>
        <v>1.9206189818740487</v>
      </c>
      <c r="K201" s="32">
        <f>IF('Log_working_2-way'!$D200="","",B201^('Log_working_2-way'!$D200))</f>
        <v>2.086225702151145</v>
      </c>
      <c r="L201" s="37">
        <f t="shared" si="35"/>
        <v>0.51948051948051954</v>
      </c>
      <c r="M201" s="37">
        <f t="shared" si="36"/>
        <v>0.48051948051948062</v>
      </c>
      <c r="N201" s="38">
        <v>297</v>
      </c>
      <c r="O201" s="38">
        <f t="shared" si="37"/>
        <v>136.45945945945945</v>
      </c>
      <c r="P201" s="38">
        <f t="shared" si="38"/>
        <v>148.5</v>
      </c>
      <c r="Q201" s="38">
        <f t="shared" si="39"/>
        <v>148.5</v>
      </c>
      <c r="R201" s="38">
        <f t="shared" si="40"/>
        <v>160.54054054054052</v>
      </c>
      <c r="S201" s="39">
        <f t="shared" si="41"/>
        <v>-12.040540540540547</v>
      </c>
      <c r="T201" s="39">
        <f t="shared" si="42"/>
        <v>-12.040540540540519</v>
      </c>
      <c r="U201" t="s">
        <v>167</v>
      </c>
      <c r="V201" t="s">
        <v>465</v>
      </c>
      <c r="W201" t="s">
        <v>73</v>
      </c>
      <c r="X201" s="48" t="s">
        <v>470</v>
      </c>
      <c r="Y201" s="41"/>
    </row>
    <row r="202" spans="1:25" s="35" customFormat="1" ht="15" x14ac:dyDescent="0.25">
      <c r="A202">
        <v>2.0099999999999998</v>
      </c>
      <c r="B202">
        <v>1.83</v>
      </c>
      <c r="C202" s="29">
        <f t="shared" si="43"/>
        <v>4.3960525242639381E-2</v>
      </c>
      <c r="D202" s="30">
        <f>IF(OR($A202="",$B202=""),"",A202*'MPTO_working_2-way'!$G201)</f>
        <v>2.098360655737705</v>
      </c>
      <c r="E202" s="32">
        <f>IF(OR($A202="",$B202=""),"",B202*'MPTO_working_2-way'!$G201)</f>
        <v>1.91044776119403</v>
      </c>
      <c r="F202" s="30">
        <f>IF(OR($A202="",$B202=""),"",'MPTO_working_2-way'!D201)</f>
        <v>2.1029071263184975</v>
      </c>
      <c r="G202" s="32">
        <f>IF(OR($A202="",$B202=""),"",'MPTO_working_2-way'!E201)</f>
        <v>1.9066946582691862</v>
      </c>
      <c r="H202" s="30">
        <f>IF(OR($A202="",$B202=""),"",'OddsRatio_working_2-way'!M201)</f>
        <v>2.1031171605407648</v>
      </c>
      <c r="I202" s="30">
        <f>IF(OR($A202="",$B202=""),"",'OddsRatio_working_2-way'!N201)</f>
        <v>1.9065220230186481</v>
      </c>
      <c r="J202" s="30">
        <f>IF('Log_working_2-way'!$D201="","",A202^('Log_working_2-way'!$D201))</f>
        <v>2.105213321317545</v>
      </c>
      <c r="K202" s="32">
        <f>IF('Log_working_2-way'!$D201="","",B202^('Log_working_2-way'!$D201))</f>
        <v>1.9048027025294283</v>
      </c>
      <c r="L202" s="37">
        <f t="shared" si="35"/>
        <v>0.4765625</v>
      </c>
      <c r="M202" s="37">
        <f t="shared" si="36"/>
        <v>0.5234375</v>
      </c>
      <c r="N202" s="38">
        <v>298</v>
      </c>
      <c r="O202" s="38">
        <f t="shared" si="37"/>
        <v>149.74129353233829</v>
      </c>
      <c r="P202" s="38">
        <f t="shared" si="38"/>
        <v>135.15846994535519</v>
      </c>
      <c r="Q202" s="38">
        <f t="shared" si="39"/>
        <v>162.84153005464478</v>
      </c>
      <c r="R202" s="38">
        <f t="shared" si="40"/>
        <v>148.25870646766171</v>
      </c>
      <c r="S202" s="39">
        <f t="shared" si="41"/>
        <v>-13.100236522306488</v>
      </c>
      <c r="T202" s="39">
        <f t="shared" si="42"/>
        <v>-13.100236522306517</v>
      </c>
      <c r="U202" t="s">
        <v>238</v>
      </c>
      <c r="V202" t="s">
        <v>235</v>
      </c>
      <c r="W202" t="s">
        <v>73</v>
      </c>
      <c r="X202" s="48" t="s">
        <v>470</v>
      </c>
      <c r="Y202" s="41"/>
    </row>
    <row r="203" spans="1:25" ht="15" x14ac:dyDescent="0.25">
      <c r="A203">
        <v>2.5499999999999998</v>
      </c>
      <c r="B203">
        <v>1.55</v>
      </c>
      <c r="C203" s="29">
        <f t="shared" si="43"/>
        <v>3.7318153067678717E-2</v>
      </c>
      <c r="D203" s="30">
        <f>IF(OR($A203="",$B203=""),"",A203*'MPTO_working_2-way'!$G202)</f>
        <v>2.6451612903225805</v>
      </c>
      <c r="E203" s="32">
        <f>IF(OR($A203="",$B203=""),"",B203*'MPTO_working_2-way'!$G202)</f>
        <v>1.607843137254902</v>
      </c>
      <c r="F203" s="30">
        <f>IF(OR($A203="",$B203=""),"",'MPTO_working_2-way'!D202)</f>
        <v>2.6773920406435225</v>
      </c>
      <c r="G203" s="32">
        <f>IF(OR($A203="",$B203=""),"",'MPTO_working_2-way'!E202)</f>
        <v>1.596163553760727</v>
      </c>
      <c r="H203" s="30">
        <f>IF(OR($A203="",$B203=""),"",'OddsRatio_working_2-way'!M202)</f>
        <v>2.6787441193290351</v>
      </c>
      <c r="I203" s="30">
        <f>IF(OR($A203="",$B203=""),"",'OddsRatio_working_2-way'!N202)</f>
        <v>1.5956833971812705</v>
      </c>
      <c r="J203" s="30">
        <f>IF('Log_working_2-way'!$D202="","",A203^('Log_working_2-way'!$D202))</f>
        <v>2.693900720344212</v>
      </c>
      <c r="K203" s="32">
        <f>IF('Log_working_2-way'!$D202="","",B203^('Log_working_2-way'!$D202))</f>
        <v>1.5903533707669273</v>
      </c>
      <c r="L203" s="37">
        <f t="shared" si="35"/>
        <v>0.37804878048780488</v>
      </c>
      <c r="M203" s="37">
        <f t="shared" si="36"/>
        <v>0.62195121951219512</v>
      </c>
      <c r="N203" s="38">
        <v>299</v>
      </c>
      <c r="O203" s="38">
        <f t="shared" si="37"/>
        <v>181.74509803921569</v>
      </c>
      <c r="P203" s="38">
        <f t="shared" si="38"/>
        <v>106.09677419354837</v>
      </c>
      <c r="Q203" s="38">
        <f t="shared" si="39"/>
        <v>192.90322580645162</v>
      </c>
      <c r="R203" s="38">
        <f t="shared" si="40"/>
        <v>117.25490196078432</v>
      </c>
      <c r="S203" s="39">
        <f t="shared" si="41"/>
        <v>-11.158127767235925</v>
      </c>
      <c r="T203" s="39">
        <f t="shared" si="42"/>
        <v>-11.158127767235953</v>
      </c>
      <c r="U203" t="s">
        <v>258</v>
      </c>
      <c r="V203" t="s">
        <v>249</v>
      </c>
      <c r="W203" t="s">
        <v>458</v>
      </c>
      <c r="X203" s="48" t="s">
        <v>470</v>
      </c>
      <c r="Y203" s="41"/>
    </row>
    <row r="204" spans="1:25" ht="15" x14ac:dyDescent="0.25">
      <c r="A204">
        <v>2.29</v>
      </c>
      <c r="B204">
        <v>1.68</v>
      </c>
      <c r="C204" s="29">
        <f t="shared" si="43"/>
        <v>3.1919317945518833E-2</v>
      </c>
      <c r="D204" s="30">
        <f>IF(OR($A204="",$B204=""),"",A204*'MPTO_working_2-way'!$G203)</f>
        <v>2.3630952380952381</v>
      </c>
      <c r="E204" s="32">
        <f>IF(OR($A204="",$B204=""),"",B204*'MPTO_working_2-way'!$G203)</f>
        <v>1.7336244541484715</v>
      </c>
      <c r="F204" s="30">
        <f>IF(OR($A204="",$B204=""),"",'MPTO_working_2-way'!D203)</f>
        <v>2.3768688990485605</v>
      </c>
      <c r="G204" s="32">
        <f>IF(OR($A204="",$B204=""),"",'MPTO_working_2-way'!E203)</f>
        <v>1.7262855604415328</v>
      </c>
      <c r="H204" s="30">
        <f>IF(OR($A204="",$B204=""),"",'OddsRatio_working_2-way'!M203)</f>
        <v>2.3773375851727168</v>
      </c>
      <c r="I204" s="30">
        <f>IF(OR($A204="",$B204=""),"",'OddsRatio_working_2-way'!N203)</f>
        <v>1.7260384169902692</v>
      </c>
      <c r="J204" s="30">
        <f>IF('Log_working_2-way'!$D203="","",A204^('Log_working_2-way'!$D203))</f>
        <v>2.3836811049586637</v>
      </c>
      <c r="K204" s="32">
        <f>IF('Log_working_2-way'!$D203="","",B204^('Log_working_2-way'!$D203))</f>
        <v>1.7227098761530257</v>
      </c>
      <c r="L204" s="37">
        <f t="shared" si="35"/>
        <v>0.42317380352644834</v>
      </c>
      <c r="M204" s="37">
        <f t="shared" si="36"/>
        <v>0.57682619647355171</v>
      </c>
      <c r="N204" s="38">
        <v>300</v>
      </c>
      <c r="O204" s="38">
        <f t="shared" si="37"/>
        <v>168.99563318777294</v>
      </c>
      <c r="P204" s="38">
        <f t="shared" si="38"/>
        <v>121.42857142857143</v>
      </c>
      <c r="Q204" s="38">
        <f t="shared" si="39"/>
        <v>178.57142857142858</v>
      </c>
      <c r="R204" s="38">
        <f t="shared" si="40"/>
        <v>131.00436681222709</v>
      </c>
      <c r="S204" s="39">
        <f t="shared" si="41"/>
        <v>-9.5757953836556453</v>
      </c>
      <c r="T204" s="39">
        <f t="shared" si="42"/>
        <v>-9.5757953836556595</v>
      </c>
      <c r="U204" t="s">
        <v>281</v>
      </c>
      <c r="V204" t="s">
        <v>282</v>
      </c>
      <c r="W204" t="s">
        <v>460</v>
      </c>
      <c r="X204" s="48" t="s">
        <v>470</v>
      </c>
      <c r="Y204" s="41"/>
    </row>
    <row r="205" spans="1:25" s="35" customFormat="1" ht="15" x14ac:dyDescent="0.25">
      <c r="A205">
        <v>2.2200000000000002</v>
      </c>
      <c r="B205">
        <v>1.71</v>
      </c>
      <c r="C205" s="29">
        <f t="shared" si="43"/>
        <v>3.5245772087877381E-2</v>
      </c>
      <c r="D205" s="30">
        <f>IF(OR($A205="",$B205=""),"",A205*'MPTO_working_2-way'!$G204)</f>
        <v>2.2982456140350882</v>
      </c>
      <c r="E205" s="32">
        <f>IF(OR($A205="",$B205=""),"",B205*'MPTO_working_2-way'!$G204)</f>
        <v>1.7702702702702702</v>
      </c>
      <c r="F205" s="30">
        <f>IF(OR($A205="",$B205=""),"",'MPTO_working_2-way'!D204)</f>
        <v>2.3103888990323171</v>
      </c>
      <c r="G205" s="32">
        <f>IF(OR($A205="",$B205=""),"",'MPTO_working_2-way'!E204)</f>
        <v>1.7631322279503969</v>
      </c>
      <c r="H205" s="30">
        <f>IF(OR($A205="",$B205=""),"",'OddsRatio_working_2-way'!M204)</f>
        <v>2.310843186332725</v>
      </c>
      <c r="I205" s="30">
        <f>IF(OR($A205="",$B205=""),"",'OddsRatio_working_2-way'!N204)</f>
        <v>1.7628677559805201</v>
      </c>
      <c r="J205" s="30">
        <f>IF('Log_working_2-way'!$D204="","",A205^('Log_working_2-way'!$D204))</f>
        <v>2.3164405926032319</v>
      </c>
      <c r="K205" s="32">
        <f>IF('Log_working_2-way'!$D204="","",B205^('Log_working_2-way'!$D204))</f>
        <v>1.7596240997267032</v>
      </c>
      <c r="L205" s="37">
        <f t="shared" si="35"/>
        <v>0.43511450381679379</v>
      </c>
      <c r="M205" s="37">
        <f t="shared" si="36"/>
        <v>0.56488549618320616</v>
      </c>
      <c r="N205" s="38">
        <v>301</v>
      </c>
      <c r="O205" s="38">
        <f t="shared" si="37"/>
        <v>165.41441441441441</v>
      </c>
      <c r="P205" s="38">
        <f t="shared" si="38"/>
        <v>124.97660818713452</v>
      </c>
      <c r="Q205" s="38">
        <f t="shared" si="39"/>
        <v>176.0233918128655</v>
      </c>
      <c r="R205" s="38">
        <f t="shared" si="40"/>
        <v>135.58558558558556</v>
      </c>
      <c r="S205" s="39">
        <f t="shared" si="41"/>
        <v>-10.608977398451088</v>
      </c>
      <c r="T205" s="39">
        <f t="shared" si="42"/>
        <v>-10.608977398451046</v>
      </c>
      <c r="U205" t="s">
        <v>273</v>
      </c>
      <c r="V205" t="s">
        <v>276</v>
      </c>
      <c r="W205" t="s">
        <v>460</v>
      </c>
      <c r="X205" s="48" t="s">
        <v>470</v>
      </c>
      <c r="Y205" s="41"/>
    </row>
    <row r="206" spans="1:25" ht="15" x14ac:dyDescent="0.25">
      <c r="A206">
        <v>2.08</v>
      </c>
      <c r="B206">
        <v>1.81</v>
      </c>
      <c r="C206" s="29">
        <f t="shared" si="43"/>
        <v>3.3255418614534626E-2</v>
      </c>
      <c r="D206" s="30">
        <f>IF(OR($A206="",$B206=""),"",A206*'MPTO_working_2-way'!$G205)</f>
        <v>2.1491712707182322</v>
      </c>
      <c r="E206" s="32">
        <f>IF(OR($A206="",$B206=""),"",B206*'MPTO_working_2-way'!$G205)</f>
        <v>1.8701923076923077</v>
      </c>
      <c r="F206" s="30">
        <f>IF(OR($A206="",$B206=""),"",'MPTO_working_2-way'!D205)</f>
        <v>2.1545152798443401</v>
      </c>
      <c r="G206" s="32">
        <f>IF(OR($A206="",$B206=""),"",'MPTO_working_2-way'!E205)</f>
        <v>1.8661643699811639</v>
      </c>
      <c r="H206" s="30">
        <f>IF(OR($A206="",$B206=""),"",'OddsRatio_working_2-way'!M205)</f>
        <v>2.1547005383792519</v>
      </c>
      <c r="I206" s="30">
        <f>IF(OR($A206="",$B206=""),"",'OddsRatio_working_2-way'!N205)</f>
        <v>1.8660254037844384</v>
      </c>
      <c r="J206" s="30">
        <f>IF('Log_working_2-way'!$D205="","",A206^('Log_working_2-way'!$D205))</f>
        <v>2.1571440120474694</v>
      </c>
      <c r="K206" s="32">
        <f>IF('Log_working_2-way'!$D205="","",B206^('Log_working_2-way'!$D205))</f>
        <v>1.8641966683390954</v>
      </c>
      <c r="L206" s="37">
        <f t="shared" si="35"/>
        <v>0.46529562982005135</v>
      </c>
      <c r="M206" s="37">
        <f t="shared" si="36"/>
        <v>0.53470437017994854</v>
      </c>
      <c r="N206" s="38">
        <v>302</v>
      </c>
      <c r="O206" s="38">
        <f t="shared" si="37"/>
        <v>156.80769230769229</v>
      </c>
      <c r="P206" s="38">
        <f t="shared" si="38"/>
        <v>135.14917127071826</v>
      </c>
      <c r="Q206" s="38">
        <f t="shared" si="39"/>
        <v>166.85082872928177</v>
      </c>
      <c r="R206" s="38">
        <f t="shared" si="40"/>
        <v>145.19230769230768</v>
      </c>
      <c r="S206" s="39">
        <f t="shared" si="41"/>
        <v>-10.04313642158948</v>
      </c>
      <c r="T206" s="39">
        <f t="shared" si="42"/>
        <v>-10.043136421589423</v>
      </c>
      <c r="U206" t="s">
        <v>278</v>
      </c>
      <c r="V206" t="s">
        <v>280</v>
      </c>
      <c r="W206" t="s">
        <v>460</v>
      </c>
      <c r="X206" s="48" t="s">
        <v>470</v>
      </c>
      <c r="Y206" s="41"/>
    </row>
    <row r="207" spans="1:25" ht="15" x14ac:dyDescent="0.25">
      <c r="A207">
        <v>2.2999999999999998</v>
      </c>
      <c r="B207">
        <v>1.67</v>
      </c>
      <c r="C207" s="29">
        <f t="shared" si="43"/>
        <v>3.3585003905233002E-2</v>
      </c>
      <c r="D207" s="30">
        <f>IF(OR($A207="",$B207=""),"",A207*'MPTO_working_2-way'!$G206)</f>
        <v>2.3772455089820359</v>
      </c>
      <c r="E207" s="32">
        <f>IF(OR($A207="",$B207=""),"",B207*'MPTO_working_2-way'!$G206)</f>
        <v>1.7260869565217389</v>
      </c>
      <c r="F207" s="30">
        <f>IF(OR($A207="",$B207=""),"",'MPTO_working_2-way'!D206)</f>
        <v>2.3924011211460603</v>
      </c>
      <c r="G207" s="32">
        <f>IF(OR($A207="",$B207=""),"",'MPTO_working_2-way'!E206)</f>
        <v>1.7181838514873629</v>
      </c>
      <c r="H207" s="30">
        <f>IF(OR($A207="",$B207=""),"",'OddsRatio_working_2-way'!M206)</f>
        <v>2.3929459815307572</v>
      </c>
      <c r="I207" s="30">
        <f>IF(OR($A207="",$B207=""),"",'OddsRatio_working_2-way'!N206)</f>
        <v>1.7179029289427752</v>
      </c>
      <c r="J207" s="30">
        <f>IF('Log_working_2-way'!$D206="","",A207^('Log_working_2-way'!$D206))</f>
        <v>2.399943779582375</v>
      </c>
      <c r="K207" s="32">
        <f>IF('Log_working_2-way'!$D206="","",B207^('Log_working_2-way'!$D206))</f>
        <v>1.7143143993241288</v>
      </c>
      <c r="L207" s="37">
        <f t="shared" si="35"/>
        <v>0.42065491183879095</v>
      </c>
      <c r="M207" s="37">
        <f t="shared" si="36"/>
        <v>0.57934508816120911</v>
      </c>
      <c r="N207" s="38">
        <v>303</v>
      </c>
      <c r="O207" s="38">
        <f t="shared" si="37"/>
        <v>171.2608695652174</v>
      </c>
      <c r="P207" s="38">
        <f t="shared" si="38"/>
        <v>121.56287425149701</v>
      </c>
      <c r="Q207" s="38">
        <f t="shared" si="39"/>
        <v>181.43712574850301</v>
      </c>
      <c r="R207" s="38">
        <f t="shared" si="40"/>
        <v>131.73913043478262</v>
      </c>
      <c r="S207" s="39">
        <f t="shared" si="41"/>
        <v>-10.176256183285602</v>
      </c>
      <c r="T207" s="39">
        <f t="shared" si="42"/>
        <v>-10.176256183285616</v>
      </c>
      <c r="U207" t="s">
        <v>277</v>
      </c>
      <c r="V207" t="s">
        <v>272</v>
      </c>
      <c r="W207" t="s">
        <v>460</v>
      </c>
      <c r="X207" s="48" t="s">
        <v>470</v>
      </c>
      <c r="Y207" s="41"/>
    </row>
    <row r="208" spans="1:25" ht="15" x14ac:dyDescent="0.25">
      <c r="A208">
        <v>2.21</v>
      </c>
      <c r="B208">
        <v>1.72</v>
      </c>
      <c r="C208" s="29">
        <f t="shared" si="43"/>
        <v>3.3884036620014824E-2</v>
      </c>
      <c r="D208" s="30">
        <f>IF(OR($A208="",$B208=""),"",A208*'MPTO_working_2-way'!$G207)</f>
        <v>2.2848837209302326</v>
      </c>
      <c r="E208" s="32">
        <f>IF(OR($A208="",$B208=""),"",B208*'MPTO_working_2-way'!$G207)</f>
        <v>1.7782805429864255</v>
      </c>
      <c r="F208" s="30">
        <f>IF(OR($A208="",$B208=""),"",'MPTO_working_2-way'!D207)</f>
        <v>2.2959652089876781</v>
      </c>
      <c r="G208" s="32">
        <f>IF(OR($A208="",$B208=""),"",'MPTO_working_2-way'!E207)</f>
        <v>1.7716256524981358</v>
      </c>
      <c r="H208" s="30">
        <f>IF(OR($A208="",$B208=""),"",'OddsRatio_working_2-way'!M207)</f>
        <v>2.2963624321753371</v>
      </c>
      <c r="I208" s="30">
        <f>IF(OR($A208="",$B208=""),"",'OddsRatio_working_2-way'!N207)</f>
        <v>1.7713892158398703</v>
      </c>
      <c r="J208" s="30">
        <f>IF('Log_working_2-way'!$D207="","",A208^('Log_working_2-way'!$D207))</f>
        <v>2.3014598613122459</v>
      </c>
      <c r="K208" s="32">
        <f>IF('Log_working_2-way'!$D207="","",B208^('Log_working_2-way'!$D207))</f>
        <v>1.7683679149287428</v>
      </c>
      <c r="L208" s="37">
        <f t="shared" si="35"/>
        <v>0.43765903307888038</v>
      </c>
      <c r="M208" s="37">
        <f t="shared" si="36"/>
        <v>0.56234096692111957</v>
      </c>
      <c r="N208" s="38">
        <v>304</v>
      </c>
      <c r="O208" s="38">
        <f t="shared" si="37"/>
        <v>166.44343891402715</v>
      </c>
      <c r="P208" s="38">
        <f t="shared" si="38"/>
        <v>127.25581395348837</v>
      </c>
      <c r="Q208" s="38">
        <f t="shared" si="39"/>
        <v>176.74418604651163</v>
      </c>
      <c r="R208" s="38">
        <f t="shared" si="40"/>
        <v>137.55656108597285</v>
      </c>
      <c r="S208" s="39">
        <f t="shared" si="41"/>
        <v>-10.300747132484474</v>
      </c>
      <c r="T208" s="39">
        <f t="shared" si="42"/>
        <v>-10.300747132484474</v>
      </c>
      <c r="U208" t="s">
        <v>275</v>
      </c>
      <c r="V208" t="s">
        <v>284</v>
      </c>
      <c r="W208" t="s">
        <v>460</v>
      </c>
      <c r="X208" s="48" t="s">
        <v>470</v>
      </c>
      <c r="Y208" s="41"/>
    </row>
    <row r="209" spans="1:25" ht="15" x14ac:dyDescent="0.25">
      <c r="A209">
        <v>1.89</v>
      </c>
      <c r="B209">
        <v>2</v>
      </c>
      <c r="C209" s="29">
        <f t="shared" si="43"/>
        <v>2.9100529100529293E-2</v>
      </c>
      <c r="D209" s="30">
        <f>IF(OR($A209="",$B209=""),"",A209*'MPTO_working_2-way'!$G208)</f>
        <v>1.9450000000000003</v>
      </c>
      <c r="E209" s="32">
        <f>IF(OR($A209="",$B209=""),"",B209*'MPTO_working_2-way'!$G208)</f>
        <v>2.0582010582010586</v>
      </c>
      <c r="F209" s="30">
        <f>IF(OR($A209="",$B209=""),"",'MPTO_working_2-way'!D208)</f>
        <v>1.9434447300771212</v>
      </c>
      <c r="G209" s="32">
        <f>IF(OR($A209="",$B209=""),"",'MPTO_working_2-way'!E208)</f>
        <v>2.0599455040871937</v>
      </c>
      <c r="H209" s="30">
        <f>IF(OR($A209="",$B209=""),"",'OddsRatio_working_2-way'!M208)</f>
        <v>1.9433981132056606</v>
      </c>
      <c r="I209" s="30">
        <f>IF(OR($A209="",$B209=""),"",'OddsRatio_working_2-way'!N208)</f>
        <v>2.0599978800063603</v>
      </c>
      <c r="J209" s="30">
        <f>IF('Log_working_2-way'!$D208="","",A209^('Log_working_2-way'!$D208))</f>
        <v>1.9426935194379702</v>
      </c>
      <c r="K209" s="32">
        <f>IF('Log_working_2-way'!$D208="","",B209^('Log_working_2-way'!$D208))</f>
        <v>2.0607901501181232</v>
      </c>
      <c r="L209" s="37">
        <f t="shared" si="35"/>
        <v>0.51413881748071977</v>
      </c>
      <c r="M209" s="37">
        <f t="shared" si="36"/>
        <v>0.48586118251928012</v>
      </c>
      <c r="N209" s="38">
        <v>305</v>
      </c>
      <c r="O209" s="38">
        <f t="shared" si="37"/>
        <v>143.62433862433861</v>
      </c>
      <c r="P209" s="38">
        <f t="shared" si="38"/>
        <v>152.5</v>
      </c>
      <c r="Q209" s="38">
        <f t="shared" si="39"/>
        <v>152.5</v>
      </c>
      <c r="R209" s="38">
        <f t="shared" si="40"/>
        <v>161.37566137566139</v>
      </c>
      <c r="S209" s="39">
        <f t="shared" si="41"/>
        <v>-8.8756613756613945</v>
      </c>
      <c r="T209" s="39">
        <f t="shared" si="42"/>
        <v>-8.8756613756613945</v>
      </c>
      <c r="U209" t="s">
        <v>279</v>
      </c>
      <c r="V209" t="s">
        <v>274</v>
      </c>
      <c r="W209" t="s">
        <v>460</v>
      </c>
      <c r="X209" s="48" t="s">
        <v>470</v>
      </c>
      <c r="Y209" s="41"/>
    </row>
    <row r="210" spans="1:25" ht="15" x14ac:dyDescent="0.25">
      <c r="A210">
        <v>2.59</v>
      </c>
      <c r="B210">
        <v>1.54</v>
      </c>
      <c r="C210" s="29">
        <f t="shared" si="43"/>
        <v>3.5451035451035562E-2</v>
      </c>
      <c r="D210" s="30">
        <f>IF(OR($A210="",$B210=""),"",A210*'MPTO_working_2-way'!$G209)</f>
        <v>2.6818181818181821</v>
      </c>
      <c r="E210" s="32">
        <f>IF(OR($A210="",$B210=""),"",B210*'MPTO_working_2-way'!$G209)</f>
        <v>1.5945945945945947</v>
      </c>
      <c r="F210" s="30">
        <f>IF(OR($A210="",$B210=""),"",'MPTO_working_2-way'!D209)</f>
        <v>2.7146260123868511</v>
      </c>
      <c r="G210" s="32">
        <f>IF(OR($A210="",$B210=""),"",'MPTO_working_2-way'!E209)</f>
        <v>1.583217560433454</v>
      </c>
      <c r="H210" s="30">
        <f>IF(OR($A210="",$B210=""),"",'OddsRatio_working_2-way'!M209)</f>
        <v>2.7159383568311668</v>
      </c>
      <c r="I210" s="30">
        <f>IF(OR($A210="",$B210=""),"",'OddsRatio_working_2-way'!N209)</f>
        <v>1.5827715174143586</v>
      </c>
      <c r="J210" s="30">
        <f>IF('Log_working_2-way'!$D209="","",A210^('Log_working_2-way'!$D209))</f>
        <v>2.7313566491877532</v>
      </c>
      <c r="K210" s="32">
        <f>IF('Log_working_2-way'!$D209="","",B210^('Log_working_2-way'!$D209))</f>
        <v>1.5775817480869365</v>
      </c>
      <c r="L210" s="37">
        <f t="shared" si="35"/>
        <v>0.37288135593220334</v>
      </c>
      <c r="M210" s="37">
        <f t="shared" si="36"/>
        <v>0.6271186440677966</v>
      </c>
      <c r="N210" s="38">
        <v>306</v>
      </c>
      <c r="O210" s="38">
        <f t="shared" si="37"/>
        <v>187.85328185328183</v>
      </c>
      <c r="P210" s="38">
        <f t="shared" si="38"/>
        <v>107.2987012987013</v>
      </c>
      <c r="Q210" s="38">
        <f t="shared" si="39"/>
        <v>198.7012987012987</v>
      </c>
      <c r="R210" s="38">
        <f t="shared" si="40"/>
        <v>118.14671814671814</v>
      </c>
      <c r="S210" s="39">
        <f t="shared" si="41"/>
        <v>-10.848016848016869</v>
      </c>
      <c r="T210" s="39">
        <f t="shared" si="42"/>
        <v>-10.84801684801684</v>
      </c>
      <c r="U210" t="s">
        <v>466</v>
      </c>
      <c r="V210" t="s">
        <v>467</v>
      </c>
      <c r="W210" t="s">
        <v>472</v>
      </c>
      <c r="X210" s="48" t="s">
        <v>470</v>
      </c>
      <c r="Y210" s="41"/>
    </row>
    <row r="211" spans="1:25" ht="15" x14ac:dyDescent="0.25">
      <c r="A211">
        <v>1.9</v>
      </c>
      <c r="B211">
        <v>1.92</v>
      </c>
      <c r="C211" s="29">
        <f t="shared" si="43"/>
        <v>4.7149122807017552E-2</v>
      </c>
      <c r="D211" s="30">
        <f>IF(OR($A211="",$B211=""),"",A211*'MPTO_working_2-way'!$G210)</f>
        <v>1.9895833333333333</v>
      </c>
      <c r="E211" s="32">
        <f>IF(OR($A211="",$B211=""),"",B211*'MPTO_working_2-way'!$G210)</f>
        <v>2.0105263157894737</v>
      </c>
      <c r="F211" s="30">
        <f>IF(OR($A211="",$B211=""),"",'MPTO_working_2-way'!D210)</f>
        <v>1.9890948745910577</v>
      </c>
      <c r="G211" s="32">
        <f>IF(OR($A211="",$B211=""),"",'MPTO_working_2-way'!E210)</f>
        <v>2.0110253583241455</v>
      </c>
      <c r="H211" s="30">
        <f>IF(OR($A211="",$B211=""),"",'OddsRatio_working_2-way'!M210)</f>
        <v>1.9890707100936806</v>
      </c>
      <c r="I211" s="30">
        <f>IF(OR($A211="",$B211=""),"",'OddsRatio_working_2-way'!N210)</f>
        <v>2.0110500592068727</v>
      </c>
      <c r="J211" s="30">
        <f>IF('Log_working_2-way'!$D210="","",A211^('Log_working_2-way'!$D210))</f>
        <v>1.9888458084128613</v>
      </c>
      <c r="K211" s="32">
        <f>IF('Log_working_2-way'!$D210="","",B211^('Log_working_2-way'!$D210))</f>
        <v>2.0112800109902316</v>
      </c>
      <c r="L211" s="37">
        <f t="shared" si="35"/>
        <v>0.50261780104712039</v>
      </c>
      <c r="M211" s="37">
        <f t="shared" si="36"/>
        <v>0.49738219895287955</v>
      </c>
      <c r="N211" s="38">
        <v>307</v>
      </c>
      <c r="O211" s="38">
        <f t="shared" si="37"/>
        <v>145.4210526315789</v>
      </c>
      <c r="P211" s="38">
        <f t="shared" si="38"/>
        <v>147.10416666666666</v>
      </c>
      <c r="Q211" s="38">
        <f t="shared" si="39"/>
        <v>159.89583333333334</v>
      </c>
      <c r="R211" s="38">
        <f t="shared" si="40"/>
        <v>161.57894736842104</v>
      </c>
      <c r="S211" s="39">
        <f t="shared" si="41"/>
        <v>-14.47478070175444</v>
      </c>
      <c r="T211" s="39">
        <f t="shared" si="42"/>
        <v>-14.474780701754383</v>
      </c>
      <c r="U211" t="s">
        <v>200</v>
      </c>
      <c r="V211" t="s">
        <v>468</v>
      </c>
      <c r="W211" t="s">
        <v>454</v>
      </c>
      <c r="X211" s="48" t="s">
        <v>470</v>
      </c>
      <c r="Y211" s="41"/>
    </row>
    <row r="212" spans="1:25" ht="15" x14ac:dyDescent="0.25">
      <c r="A212">
        <v>1.73</v>
      </c>
      <c r="B212">
        <v>2.09</v>
      </c>
      <c r="C212" s="29">
        <f t="shared" si="43"/>
        <v>5.6503581602456165E-2</v>
      </c>
      <c r="D212" s="30">
        <f>IF(OR($A212="",$B212=""),"",A212*'MPTO_working_2-way'!$G211)</f>
        <v>1.8277511961722492</v>
      </c>
      <c r="E212" s="32">
        <f>IF(OR($A212="",$B212=""),"",B212*'MPTO_working_2-way'!$G211)</f>
        <v>2.2080924855491331</v>
      </c>
      <c r="F212" s="30">
        <f>IF(OR($A212="",$B212=""),"",'MPTO_working_2-way'!D211)</f>
        <v>1.8188998163845365</v>
      </c>
      <c r="G212" s="32">
        <f>IF(OR($A212="",$B212=""),"",'MPTO_working_2-way'!E211)</f>
        <v>2.2211505974137671</v>
      </c>
      <c r="H212" s="30">
        <f>IF(OR($A212="",$B212=""),"",'OddsRatio_working_2-way'!M211)</f>
        <v>1.8183671368293095</v>
      </c>
      <c r="I212" s="30">
        <f>IF(OR($A212="",$B212=""),"",'OddsRatio_working_2-way'!N211)</f>
        <v>2.2219454508821204</v>
      </c>
      <c r="J212" s="30">
        <f>IF('Log_working_2-way'!$D211="","",A212^('Log_working_2-way'!$D211))</f>
        <v>1.8142819465382745</v>
      </c>
      <c r="K212" s="32">
        <f>IF('Log_working_2-way'!$D211="","",B212^('Log_working_2-way'!$D211))</f>
        <v>2.228075857813653</v>
      </c>
      <c r="L212" s="37">
        <f t="shared" si="35"/>
        <v>0.54712041884816742</v>
      </c>
      <c r="M212" s="37">
        <f t="shared" si="36"/>
        <v>0.45287958115183241</v>
      </c>
      <c r="N212" s="38">
        <v>308</v>
      </c>
      <c r="O212" s="38">
        <f t="shared" si="37"/>
        <v>129.96531791907518</v>
      </c>
      <c r="P212" s="38">
        <f t="shared" si="38"/>
        <v>160.63157894736841</v>
      </c>
      <c r="Q212" s="38">
        <f t="shared" si="39"/>
        <v>147.36842105263159</v>
      </c>
      <c r="R212" s="38">
        <f t="shared" si="40"/>
        <v>178.03468208092488</v>
      </c>
      <c r="S212" s="39">
        <f t="shared" si="41"/>
        <v>-17.403103133556414</v>
      </c>
      <c r="T212" s="39">
        <f t="shared" si="42"/>
        <v>-17.403103133556471</v>
      </c>
      <c r="U212" t="s">
        <v>310</v>
      </c>
      <c r="V212" t="s">
        <v>469</v>
      </c>
      <c r="W212" t="s">
        <v>454</v>
      </c>
      <c r="X212" s="48" t="s">
        <v>470</v>
      </c>
      <c r="Y212" s="41"/>
    </row>
    <row r="213" spans="1:25" ht="15" x14ac:dyDescent="0.25">
      <c r="A213">
        <v>1.93</v>
      </c>
      <c r="B213">
        <v>1.88</v>
      </c>
      <c r="C213" s="29">
        <f t="shared" si="43"/>
        <v>5.0049608642928067E-2</v>
      </c>
      <c r="D213" s="30">
        <f>IF(OR($A213="",$B213=""),"",A213*'MPTO_working_2-way'!$G212)</f>
        <v>2.0265957446808511</v>
      </c>
      <c r="E213" s="32">
        <f>IF(OR($A213="",$B213=""),"",B213*'MPTO_working_2-way'!$G212)</f>
        <v>1.9740932642487046</v>
      </c>
      <c r="F213" s="30">
        <f>IF(OR($A213="",$B213=""),"",'MPTO_working_2-way'!D212)</f>
        <v>2.027945450480662</v>
      </c>
      <c r="G213" s="32">
        <f>IF(OR($A213="",$B213=""),"",'MPTO_working_2-way'!E212)</f>
        <v>1.9728142670726401</v>
      </c>
      <c r="H213" s="30">
        <f>IF(OR($A213="",$B213=""),"",'OddsRatio_working_2-way'!M212)</f>
        <v>2.0280166252635121</v>
      </c>
      <c r="I213" s="30">
        <f>IF(OR($A213="",$B213=""),"",'OddsRatio_working_2-way'!N212)</f>
        <v>1.97274691422784</v>
      </c>
      <c r="J213" s="30">
        <f>IF('Log_working_2-way'!$D212="","",A213^('Log_working_2-way'!$D212))</f>
        <v>2.0286405498267945</v>
      </c>
      <c r="K213" s="32">
        <f>IF('Log_working_2-way'!$D212="","",B213^('Log_working_2-way'!$D212))</f>
        <v>1.972156892091637</v>
      </c>
      <c r="L213" s="37">
        <f t="shared" si="35"/>
        <v>0.49343832020997375</v>
      </c>
      <c r="M213" s="37">
        <f t="shared" si="36"/>
        <v>0.50656167979002631</v>
      </c>
      <c r="N213" s="38">
        <v>309</v>
      </c>
      <c r="O213" s="38">
        <f t="shared" si="37"/>
        <v>148.89637305699483</v>
      </c>
      <c r="P213" s="38">
        <f t="shared" si="38"/>
        <v>144.63829787234039</v>
      </c>
      <c r="Q213" s="38">
        <f t="shared" si="39"/>
        <v>164.36170212765958</v>
      </c>
      <c r="R213" s="38">
        <f t="shared" si="40"/>
        <v>160.1036269430052</v>
      </c>
      <c r="S213" s="39">
        <f t="shared" si="41"/>
        <v>-15.465329070664751</v>
      </c>
      <c r="T213" s="39">
        <f t="shared" si="42"/>
        <v>-15.465329070664808</v>
      </c>
      <c r="U213" t="s">
        <v>201</v>
      </c>
      <c r="V213" t="s">
        <v>309</v>
      </c>
      <c r="W213" t="s">
        <v>454</v>
      </c>
      <c r="X213" s="48" t="s">
        <v>470</v>
      </c>
      <c r="Y213" s="41"/>
    </row>
    <row r="214" spans="1:25" ht="15" x14ac:dyDescent="0.25">
      <c r="A214">
        <v>1.61</v>
      </c>
      <c r="B214">
        <v>2.35</v>
      </c>
      <c r="C214" s="29">
        <f t="shared" si="43"/>
        <v>4.664992731597728E-2</v>
      </c>
      <c r="D214" s="30">
        <f>IF(OR($A214="",$B214=""),"",A214*'MPTO_working_2-way'!$G213)</f>
        <v>1.6851063829787236</v>
      </c>
      <c r="E214" s="32">
        <f>IF(OR($A214="",$B214=""),"",B214*'MPTO_working_2-way'!$G213)</f>
        <v>2.4596273291925468</v>
      </c>
      <c r="F214" s="30">
        <f>IF(OR($A214="",$B214=""),"",'MPTO_working_2-way'!D213)</f>
        <v>1.6728197192439485</v>
      </c>
      <c r="G214" s="32">
        <f>IF(OR($A214="",$B214=""),"",'MPTO_working_2-way'!E213)</f>
        <v>2.4862822408411369</v>
      </c>
      <c r="H214" s="30">
        <f>IF(OR($A214="",$B214=""),"",'OddsRatio_working_2-way'!M213)</f>
        <v>1.6721992649890747</v>
      </c>
      <c r="I214" s="30">
        <f>IF(OR($A214="",$B214=""),"",'OddsRatio_working_2-way'!N213)</f>
        <v>2.4876541110413939</v>
      </c>
      <c r="J214" s="30">
        <f>IF('Log_working_2-way'!$D213="","",A214^('Log_working_2-way'!$D213))</f>
        <v>1.6665728846750132</v>
      </c>
      <c r="K214" s="32">
        <f>IF('Log_working_2-way'!$D213="","",B214^('Log_working_2-way'!$D213))</f>
        <v>2.5002110391672079</v>
      </c>
      <c r="L214" s="37">
        <f t="shared" si="35"/>
        <v>0.59343434343434331</v>
      </c>
      <c r="M214" s="37">
        <f t="shared" si="36"/>
        <v>0.40656565656565652</v>
      </c>
      <c r="N214" s="38">
        <v>310</v>
      </c>
      <c r="O214" s="38">
        <f t="shared" si="37"/>
        <v>117.45341614906833</v>
      </c>
      <c r="P214" s="38">
        <f t="shared" si="38"/>
        <v>178.08510638297872</v>
      </c>
      <c r="Q214" s="38">
        <f t="shared" si="39"/>
        <v>131.91489361702128</v>
      </c>
      <c r="R214" s="38">
        <f t="shared" si="40"/>
        <v>192.54658385093165</v>
      </c>
      <c r="S214" s="39">
        <f t="shared" si="41"/>
        <v>-14.461477467952946</v>
      </c>
      <c r="T214" s="39">
        <f t="shared" si="42"/>
        <v>-14.461477467952932</v>
      </c>
      <c r="U214" t="s">
        <v>152</v>
      </c>
      <c r="V214" t="s">
        <v>210</v>
      </c>
      <c r="W214" t="s">
        <v>112</v>
      </c>
      <c r="X214" s="48" t="s">
        <v>471</v>
      </c>
      <c r="Y214" s="41"/>
    </row>
    <row r="215" spans="1:25" ht="15" x14ac:dyDescent="0.25">
      <c r="A215">
        <v>1.97</v>
      </c>
      <c r="B215">
        <v>1.92</v>
      </c>
      <c r="C215" s="29">
        <f t="shared" si="43"/>
        <v>2.844754653130277E-2</v>
      </c>
      <c r="D215" s="30">
        <f>IF(OR($A215="",$B215=""),"",A215*'MPTO_working_2-way'!$G214)</f>
        <v>2.0260416666666665</v>
      </c>
      <c r="E215" s="32">
        <f>IF(OR($A215="",$B215=""),"",B215*'MPTO_working_2-way'!$G214)</f>
        <v>1.9746192893401013</v>
      </c>
      <c r="F215" s="30">
        <f>IF(OR($A215="",$B215=""),"",'MPTO_working_2-way'!D214)</f>
        <v>2.0267924123888115</v>
      </c>
      <c r="G215" s="32">
        <f>IF(OR($A215="",$B215=""),"",'MPTO_working_2-way'!E214)</f>
        <v>1.9739066903246005</v>
      </c>
      <c r="H215" s="30">
        <f>IF(OR($A215="",$B215=""),"",'OddsRatio_working_2-way'!M214)</f>
        <v>2.0268144068364817</v>
      </c>
      <c r="I215" s="30">
        <f>IF(OR($A215="",$B215=""),"",'OddsRatio_working_2-way'!N214)</f>
        <v>1.9738858291644976</v>
      </c>
      <c r="J215" s="30">
        <f>IF('Log_working_2-way'!$D214="","",A215^('Log_working_2-way'!$D214))</f>
        <v>2.0271548987306875</v>
      </c>
      <c r="K215" s="32">
        <f>IF('Log_working_2-way'!$D214="","",B215^('Log_working_2-way'!$D214))</f>
        <v>1.9735629954505829</v>
      </c>
      <c r="L215" s="37">
        <f t="shared" si="35"/>
        <v>0.49357326478149105</v>
      </c>
      <c r="M215" s="37">
        <f t="shared" si="36"/>
        <v>0.50642673521850901</v>
      </c>
      <c r="N215" s="38">
        <v>311</v>
      </c>
      <c r="O215" s="38">
        <f t="shared" si="37"/>
        <v>153.13197969543145</v>
      </c>
      <c r="P215" s="38">
        <f t="shared" si="38"/>
        <v>149.02083333333334</v>
      </c>
      <c r="Q215" s="38">
        <f t="shared" si="39"/>
        <v>161.97916666666669</v>
      </c>
      <c r="R215" s="38">
        <f t="shared" si="40"/>
        <v>157.86802030456852</v>
      </c>
      <c r="S215" s="39">
        <f t="shared" si="41"/>
        <v>-8.8471869712352316</v>
      </c>
      <c r="T215" s="39">
        <f t="shared" si="42"/>
        <v>-8.8471869712351747</v>
      </c>
      <c r="U215" t="s">
        <v>179</v>
      </c>
      <c r="V215" t="s">
        <v>178</v>
      </c>
      <c r="W215" t="s">
        <v>94</v>
      </c>
      <c r="X215" s="48" t="s">
        <v>471</v>
      </c>
      <c r="Y215" s="41"/>
    </row>
    <row r="216" spans="1:25" ht="15" x14ac:dyDescent="0.25">
      <c r="A216">
        <v>1.88</v>
      </c>
      <c r="B216">
        <v>1.96</v>
      </c>
      <c r="C216" s="29">
        <f t="shared" si="43"/>
        <v>4.2118975249674229E-2</v>
      </c>
      <c r="D216" s="30">
        <f>IF(OR($A216="",$B216=""),"",A216*'MPTO_working_2-way'!$G215)</f>
        <v>1.9591836734693875</v>
      </c>
      <c r="E216" s="32">
        <f>IF(OR($A216="",$B216=""),"",B216*'MPTO_working_2-way'!$G215)</f>
        <v>2.0425531914893615</v>
      </c>
      <c r="F216" s="30">
        <f>IF(OR($A216="",$B216=""),"",'MPTO_working_2-way'!D215)</f>
        <v>1.9575010624734379</v>
      </c>
      <c r="G216" s="32">
        <f>IF(OR($A216="",$B216=""),"",'MPTO_working_2-way'!E215)</f>
        <v>2.044385264092321</v>
      </c>
      <c r="H216" s="30">
        <f>IF(OR($A216="",$B216=""),"",'OddsRatio_working_2-way'!M215)</f>
        <v>1.9574271077563381</v>
      </c>
      <c r="I216" s="30">
        <f>IF(OR($A216="",$B216=""),"",'OddsRatio_working_2-way'!N215)</f>
        <v>2.0444659357341863</v>
      </c>
      <c r="J216" s="30">
        <f>IF('Log_working_2-way'!$D215="","",A216^('Log_working_2-way'!$D215))</f>
        <v>1.9566564264322122</v>
      </c>
      <c r="K216" s="32">
        <f>IF('Log_working_2-way'!$D215="","",B216^('Log_working_2-way'!$D215))</f>
        <v>2.0453073562984208</v>
      </c>
      <c r="L216" s="37">
        <f t="shared" si="35"/>
        <v>0.51041666666666674</v>
      </c>
      <c r="M216" s="37">
        <f t="shared" si="36"/>
        <v>0.48958333333333337</v>
      </c>
      <c r="N216" s="38">
        <v>312</v>
      </c>
      <c r="O216" s="38">
        <f t="shared" si="37"/>
        <v>146.04255319148933</v>
      </c>
      <c r="P216" s="38">
        <f t="shared" si="38"/>
        <v>152.81632653061223</v>
      </c>
      <c r="Q216" s="38">
        <f t="shared" si="39"/>
        <v>159.18367346938777</v>
      </c>
      <c r="R216" s="38">
        <f t="shared" si="40"/>
        <v>165.95744680851064</v>
      </c>
      <c r="S216" s="39">
        <f t="shared" si="41"/>
        <v>-13.141120277898438</v>
      </c>
      <c r="T216" s="39">
        <f t="shared" si="42"/>
        <v>-13.141120277898409</v>
      </c>
      <c r="U216" t="s">
        <v>106</v>
      </c>
      <c r="V216" t="s">
        <v>135</v>
      </c>
      <c r="W216" t="s">
        <v>71</v>
      </c>
      <c r="X216" s="48" t="s">
        <v>471</v>
      </c>
      <c r="Y216" s="41"/>
    </row>
    <row r="217" spans="1:25" ht="15" x14ac:dyDescent="0.25">
      <c r="A217">
        <v>2.54</v>
      </c>
      <c r="B217">
        <v>1.51</v>
      </c>
      <c r="C217" s="29">
        <f t="shared" si="43"/>
        <v>5.5952443030713894E-2</v>
      </c>
      <c r="D217" s="30">
        <f>IF(OR($A217="",$B217=""),"",A217*'MPTO_working_2-way'!$G216)</f>
        <v>2.6821192052980134</v>
      </c>
      <c r="E217" s="32">
        <f>IF(OR($A217="",$B217=""),"",B217*'MPTO_working_2-way'!$G216)</f>
        <v>1.594488188976378</v>
      </c>
      <c r="F217" s="30">
        <f>IF(OR($A217="",$B217=""),"",'MPTO_working_2-way'!D216)</f>
        <v>2.7342981393027737</v>
      </c>
      <c r="G217" s="32">
        <f>IF(OR($A217="",$B217=""),"",'MPTO_working_2-way'!E216)</f>
        <v>1.5766021293213301</v>
      </c>
      <c r="H217" s="30">
        <f>IF(OR($A217="",$B217=""),"",'OddsRatio_working_2-way'!M216)</f>
        <v>2.7377018855768256</v>
      </c>
      <c r="I217" s="30">
        <f>IF(OR($A217="",$B217=""),"",'OddsRatio_working_2-way'!N216)</f>
        <v>1.5754727023663513</v>
      </c>
      <c r="J217" s="30">
        <f>IF('Log_working_2-way'!$D216="","",A217^('Log_working_2-way'!$D216))</f>
        <v>2.7629629729784928</v>
      </c>
      <c r="K217" s="32">
        <f>IF('Log_working_2-way'!$D216="","",B217^('Log_working_2-way'!$D216))</f>
        <v>1.5672268875297433</v>
      </c>
      <c r="L217" s="37">
        <f t="shared" si="35"/>
        <v>0.37283950617283951</v>
      </c>
      <c r="M217" s="37">
        <f t="shared" si="36"/>
        <v>0.62716049382716044</v>
      </c>
      <c r="N217" s="38">
        <v>313</v>
      </c>
      <c r="O217" s="38">
        <f t="shared" si="37"/>
        <v>189.77165354330705</v>
      </c>
      <c r="P217" s="38">
        <f t="shared" si="38"/>
        <v>105.71523178807948</v>
      </c>
      <c r="Q217" s="38">
        <f t="shared" si="39"/>
        <v>207.28476821192055</v>
      </c>
      <c r="R217" s="38">
        <f t="shared" si="40"/>
        <v>123.2283464566929</v>
      </c>
      <c r="S217" s="39">
        <f t="shared" si="41"/>
        <v>-17.513114668613497</v>
      </c>
      <c r="T217" s="39">
        <f t="shared" si="42"/>
        <v>-17.513114668613426</v>
      </c>
      <c r="U217" t="s">
        <v>263</v>
      </c>
      <c r="V217" t="s">
        <v>110</v>
      </c>
      <c r="W217" t="s">
        <v>86</v>
      </c>
      <c r="X217" s="48" t="s">
        <v>471</v>
      </c>
      <c r="Y217" s="41"/>
    </row>
    <row r="218" spans="1:25" ht="15" x14ac:dyDescent="0.25">
      <c r="A218">
        <v>2.11</v>
      </c>
      <c r="B218">
        <v>1.71</v>
      </c>
      <c r="C218" s="29">
        <f t="shared" si="43"/>
        <v>5.8728970926526403E-2</v>
      </c>
      <c r="D218" s="30">
        <f>IF(OR($A218="",$B218=""),"",A218*'MPTO_working_2-way'!$G217)</f>
        <v>2.2339181286549707</v>
      </c>
      <c r="E218" s="32">
        <f>IF(OR($A218="",$B218=""),"",B218*'MPTO_working_2-way'!$G217)</f>
        <v>1.81042654028436</v>
      </c>
      <c r="F218" s="30">
        <f>IF(OR($A218="",$B218=""),"",'MPTO_working_2-way'!D217)</f>
        <v>2.2493687852623045</v>
      </c>
      <c r="G218" s="32">
        <f>IF(OR($A218="",$B218=""),"",'MPTO_working_2-way'!E217)</f>
        <v>1.8004041815323968</v>
      </c>
      <c r="H218" s="30">
        <f>IF(OR($A218="",$B218=""),"",'OddsRatio_working_2-way'!M217)</f>
        <v>2.2503520630966865</v>
      </c>
      <c r="I218" s="30">
        <f>IF(OR($A218="",$B218=""),"",'OddsRatio_working_2-way'!N217)</f>
        <v>1.7997747430618447</v>
      </c>
      <c r="J218" s="30">
        <f>IF('Log_working_2-way'!$D217="","",A218^('Log_working_2-way'!$D217))</f>
        <v>2.25763437758234</v>
      </c>
      <c r="K218" s="32">
        <f>IF('Log_working_2-way'!$D217="","",B218^('Log_working_2-way'!$D217))</f>
        <v>1.7951436584601121</v>
      </c>
      <c r="L218" s="37">
        <f t="shared" si="35"/>
        <v>0.44764397905759162</v>
      </c>
      <c r="M218" s="37">
        <f t="shared" si="36"/>
        <v>0.55235602094240843</v>
      </c>
      <c r="N218" s="38">
        <v>314</v>
      </c>
      <c r="O218" s="38">
        <f t="shared" si="37"/>
        <v>165.18483412322274</v>
      </c>
      <c r="P218" s="38">
        <f t="shared" si="38"/>
        <v>130.37426900584791</v>
      </c>
      <c r="Q218" s="38">
        <f t="shared" si="39"/>
        <v>183.62573099415204</v>
      </c>
      <c r="R218" s="38">
        <f t="shared" si="40"/>
        <v>148.81516587677726</v>
      </c>
      <c r="S218" s="39">
        <f t="shared" si="41"/>
        <v>-18.440896870929294</v>
      </c>
      <c r="T218" s="39">
        <f t="shared" si="42"/>
        <v>-18.44089687092935</v>
      </c>
      <c r="U218" t="s">
        <v>111</v>
      </c>
      <c r="V218" t="s">
        <v>364</v>
      </c>
      <c r="W218" t="s">
        <v>86</v>
      </c>
      <c r="X218" s="48" t="s">
        <v>471</v>
      </c>
      <c r="Y218" s="41"/>
    </row>
    <row r="219" spans="1:25" ht="15" x14ac:dyDescent="0.25">
      <c r="A219">
        <v>2.2400000000000002</v>
      </c>
      <c r="B219">
        <v>1.64</v>
      </c>
      <c r="C219" s="29">
        <f t="shared" si="43"/>
        <v>5.6184668989546882E-2</v>
      </c>
      <c r="D219" s="30">
        <f>IF(OR($A219="",$B219=""),"",A219*'MPTO_working_2-way'!$G218)</f>
        <v>2.3658536585365852</v>
      </c>
      <c r="E219" s="32">
        <f>IF(OR($A219="",$B219=""),"",B219*'MPTO_working_2-way'!$G218)</f>
        <v>1.7321428571428568</v>
      </c>
      <c r="F219" s="30">
        <f>IF(OR($A219="",$B219=""),"",'MPTO_working_2-way'!D218)</f>
        <v>2.3904216553878186</v>
      </c>
      <c r="G219" s="32">
        <f>IF(OR($A219="",$B219=""),"",'MPTO_working_2-way'!E218)</f>
        <v>1.7192062897791085</v>
      </c>
      <c r="H219" s="30">
        <f>IF(OR($A219="",$B219=""),"",'OddsRatio_working_2-way'!M218)</f>
        <v>2.3919410907075047</v>
      </c>
      <c r="I219" s="30">
        <f>IF(OR($A219="",$B219=""),"",'OddsRatio_working_2-way'!N218)</f>
        <v>1.7184212081070993</v>
      </c>
      <c r="J219" s="30">
        <f>IF('Log_working_2-way'!$D218="","",A219^('Log_working_2-way'!$D218))</f>
        <v>2.4035837279292371</v>
      </c>
      <c r="K219" s="32">
        <f>IF('Log_working_2-way'!$D218="","",B219^('Log_working_2-way'!$D218))</f>
        <v>1.7124619501479812</v>
      </c>
      <c r="L219" s="37">
        <f t="shared" si="35"/>
        <v>0.42268041237113402</v>
      </c>
      <c r="M219" s="37">
        <f t="shared" si="36"/>
        <v>0.57731958762886615</v>
      </c>
      <c r="N219" s="38">
        <v>315</v>
      </c>
      <c r="O219" s="38">
        <f t="shared" si="37"/>
        <v>174.375</v>
      </c>
      <c r="P219" s="38">
        <f t="shared" si="38"/>
        <v>122.92682926829269</v>
      </c>
      <c r="Q219" s="38">
        <f t="shared" si="39"/>
        <v>192.07317073170731</v>
      </c>
      <c r="R219" s="38">
        <f t="shared" si="40"/>
        <v>140.625</v>
      </c>
      <c r="S219" s="39">
        <f t="shared" si="41"/>
        <v>-17.698170731707307</v>
      </c>
      <c r="T219" s="39">
        <f t="shared" si="42"/>
        <v>-17.698170731707307</v>
      </c>
      <c r="U219" t="s">
        <v>262</v>
      </c>
      <c r="V219" t="s">
        <v>366</v>
      </c>
      <c r="W219" t="s">
        <v>86</v>
      </c>
      <c r="X219" s="48" t="s">
        <v>471</v>
      </c>
      <c r="Y219" s="41"/>
    </row>
    <row r="220" spans="1:25" ht="15" x14ac:dyDescent="0.25">
      <c r="A220">
        <v>2.0099999999999998</v>
      </c>
      <c r="B220">
        <v>1.88</v>
      </c>
      <c r="C220" s="29">
        <f t="shared" si="43"/>
        <v>2.9427331427966497E-2</v>
      </c>
      <c r="D220" s="30">
        <f>IF(OR($A220="",$B220=""),"",A220*'MPTO_working_2-way'!$G219)</f>
        <v>2.0691489361702122</v>
      </c>
      <c r="E220" s="32">
        <f>IF(OR($A220="",$B220=""),"",B220*'MPTO_working_2-way'!$G219)</f>
        <v>1.9353233830845769</v>
      </c>
      <c r="F220" s="30">
        <f>IF(OR($A220="",$B220=""),"",'MPTO_working_2-way'!D219)</f>
        <v>2.0712563034422273</v>
      </c>
      <c r="G220" s="32">
        <f>IF(OR($A220="",$B220=""),"",'MPTO_working_2-way'!E219)</f>
        <v>1.9334834220221038</v>
      </c>
      <c r="H220" s="30">
        <f>IF(OR($A220="",$B220=""),"",'OddsRatio_working_2-way'!M219)</f>
        <v>2.0713203408538785</v>
      </c>
      <c r="I220" s="30">
        <f>IF(OR($A220="",$B220=""),"",'OddsRatio_working_2-way'!N219)</f>
        <v>1.9334276237142709</v>
      </c>
      <c r="J220" s="30">
        <f>IF('Log_working_2-way'!$D219="","",A220^('Log_working_2-way'!$D219))</f>
        <v>2.0722780043286777</v>
      </c>
      <c r="K220" s="32">
        <f>IF('Log_working_2-way'!$D219="","",B220^('Log_working_2-way'!$D219))</f>
        <v>1.9325939690668699</v>
      </c>
      <c r="L220" s="37">
        <f t="shared" si="35"/>
        <v>0.48329048843187672</v>
      </c>
      <c r="M220" s="37">
        <f t="shared" si="36"/>
        <v>0.5167095115681235</v>
      </c>
      <c r="N220" s="38">
        <v>316</v>
      </c>
      <c r="O220" s="38">
        <f t="shared" si="37"/>
        <v>158.78606965174129</v>
      </c>
      <c r="P220" s="38">
        <f t="shared" si="38"/>
        <v>147.91489361702125</v>
      </c>
      <c r="Q220" s="38">
        <f t="shared" si="39"/>
        <v>168.08510638297872</v>
      </c>
      <c r="R220" s="38">
        <f t="shared" si="40"/>
        <v>157.21393034825871</v>
      </c>
      <c r="S220" s="39">
        <f t="shared" si="41"/>
        <v>-9.299036731237436</v>
      </c>
      <c r="T220" s="39">
        <f t="shared" si="42"/>
        <v>-9.2990367312374644</v>
      </c>
      <c r="U220" t="s">
        <v>385</v>
      </c>
      <c r="V220" t="s">
        <v>386</v>
      </c>
      <c r="W220" t="s">
        <v>460</v>
      </c>
      <c r="X220" s="48" t="s">
        <v>471</v>
      </c>
      <c r="Y220" s="41"/>
    </row>
    <row r="221" spans="1:25" ht="15" x14ac:dyDescent="0.25">
      <c r="A221">
        <v>1.93</v>
      </c>
      <c r="B221">
        <v>1.95</v>
      </c>
      <c r="C221" s="29">
        <f t="shared" si="43"/>
        <v>3.0955227846419575E-2</v>
      </c>
      <c r="D221" s="30">
        <f>IF(OR($A221="",$B221=""),"",A221*'MPTO_working_2-way'!$G220)</f>
        <v>1.9897435897435898</v>
      </c>
      <c r="E221" s="32">
        <f>IF(OR($A221="",$B221=""),"",B221*'MPTO_working_2-way'!$G220)</f>
        <v>2.0103626943005182</v>
      </c>
      <c r="F221" s="30">
        <f>IF(OR($A221="",$B221=""),"",'MPTO_working_2-way'!D220)</f>
        <v>1.9894277785119598</v>
      </c>
      <c r="G221" s="32">
        <f>IF(OR($A221="",$B221=""),"",'MPTO_working_2-way'!E220)</f>
        <v>2.0106851876586083</v>
      </c>
      <c r="H221" s="30">
        <f>IF(OR($A221="",$B221=""),"",'OddsRatio_working_2-way'!M220)</f>
        <v>1.9894176915848294</v>
      </c>
      <c r="I221" s="30">
        <f>IF(OR($A221="",$B221=""),"",'OddsRatio_working_2-way'!N220)</f>
        <v>2.0106954914038573</v>
      </c>
      <c r="J221" s="30">
        <f>IF('Log_working_2-way'!$D220="","",A221^('Log_working_2-way'!$D220))</f>
        <v>1.9892742724695103</v>
      </c>
      <c r="K221" s="32">
        <f>IF('Log_working_2-way'!$D220="","",B221^('Log_working_2-way'!$D220))</f>
        <v>2.0108420160403986</v>
      </c>
      <c r="L221" s="37">
        <f t="shared" si="35"/>
        <v>0.50257731958762886</v>
      </c>
      <c r="M221" s="37">
        <f t="shared" si="36"/>
        <v>0.49742268041237114</v>
      </c>
      <c r="N221" s="38">
        <v>317</v>
      </c>
      <c r="O221" s="38">
        <f t="shared" si="37"/>
        <v>152.75129533678756</v>
      </c>
      <c r="P221" s="38">
        <f t="shared" si="38"/>
        <v>154.43589743589743</v>
      </c>
      <c r="Q221" s="38">
        <f t="shared" si="39"/>
        <v>162.5641025641026</v>
      </c>
      <c r="R221" s="38">
        <f t="shared" si="40"/>
        <v>164.24870466321246</v>
      </c>
      <c r="S221" s="39">
        <f t="shared" si="41"/>
        <v>-9.8128072273150337</v>
      </c>
      <c r="T221" s="39">
        <f t="shared" si="42"/>
        <v>-9.8128072273150337</v>
      </c>
      <c r="U221" t="s">
        <v>387</v>
      </c>
      <c r="V221" t="s">
        <v>382</v>
      </c>
      <c r="W221" t="s">
        <v>460</v>
      </c>
      <c r="X221" s="48" t="s">
        <v>471</v>
      </c>
      <c r="Y221" s="41"/>
    </row>
    <row r="222" spans="1:25" ht="15" x14ac:dyDescent="0.25">
      <c r="A222">
        <v>2.08</v>
      </c>
      <c r="B222">
        <v>1.83</v>
      </c>
      <c r="C222" s="29">
        <f t="shared" si="43"/>
        <v>2.7217318200924545E-2</v>
      </c>
      <c r="D222" s="30">
        <f>IF(OR($A222="",$B222=""),"",A222*'MPTO_working_2-way'!$G221)</f>
        <v>2.136612021857923</v>
      </c>
      <c r="E222" s="32">
        <f>IF(OR($A222="",$B222=""),"",B222*'MPTO_working_2-way'!$G221)</f>
        <v>1.8798076923076921</v>
      </c>
      <c r="F222" s="30">
        <f>IF(OR($A222="",$B222=""),"",'MPTO_working_2-way'!D221)</f>
        <v>2.1405916094927453</v>
      </c>
      <c r="G222" s="32">
        <f>IF(OR($A222="",$B222=""),"",'MPTO_working_2-way'!E221)</f>
        <v>1.8767379942806428</v>
      </c>
      <c r="H222" s="30">
        <f>IF(OR($A222="",$B222=""),"",'OddsRatio_working_2-way'!M221)</f>
        <v>2.1407036509440598</v>
      </c>
      <c r="I222" s="30">
        <f>IF(OR($A222="",$B222=""),"",'OddsRatio_working_2-way'!N221)</f>
        <v>1.8766518798921943</v>
      </c>
      <c r="J222" s="30">
        <f>IF('Log_working_2-way'!$D221="","",A222^('Log_working_2-way'!$D221))</f>
        <v>2.1425119645428072</v>
      </c>
      <c r="K222" s="32">
        <f>IF('Log_working_2-way'!$D221="","",B222^('Log_working_2-way'!$D221))</f>
        <v>1.875264356990918</v>
      </c>
      <c r="L222" s="37">
        <f t="shared" si="35"/>
        <v>0.46803069053708451</v>
      </c>
      <c r="M222" s="37">
        <f t="shared" si="36"/>
        <v>0.53196930946291565</v>
      </c>
      <c r="N222" s="38">
        <v>318</v>
      </c>
      <c r="O222" s="38">
        <f t="shared" si="37"/>
        <v>165.11538461538461</v>
      </c>
      <c r="P222" s="38">
        <f t="shared" si="38"/>
        <v>144.22950819672133</v>
      </c>
      <c r="Q222" s="38">
        <f t="shared" si="39"/>
        <v>173.77049180327867</v>
      </c>
      <c r="R222" s="38">
        <f t="shared" si="40"/>
        <v>152.88461538461536</v>
      </c>
      <c r="S222" s="39">
        <f t="shared" si="41"/>
        <v>-8.6551071878940604</v>
      </c>
      <c r="T222" s="39">
        <f t="shared" si="42"/>
        <v>-8.655107187894032</v>
      </c>
      <c r="U222" t="s">
        <v>285</v>
      </c>
      <c r="V222" t="s">
        <v>384</v>
      </c>
      <c r="W222" t="s">
        <v>460</v>
      </c>
      <c r="X222" s="48" t="s">
        <v>471</v>
      </c>
      <c r="Y222" s="41"/>
    </row>
    <row r="223" spans="1:25" ht="15" x14ac:dyDescent="0.25">
      <c r="A223">
        <v>2</v>
      </c>
      <c r="B223">
        <v>1.89</v>
      </c>
      <c r="C223" s="29">
        <f t="shared" si="43"/>
        <v>2.9100529100529293E-2</v>
      </c>
      <c r="D223" s="30">
        <f>IF(OR($A223="",$B223=""),"",A223*'MPTO_working_2-way'!$G222)</f>
        <v>2.0582010582010586</v>
      </c>
      <c r="E223" s="32">
        <f>IF(OR($A223="",$B223=""),"",B223*'MPTO_working_2-way'!$G222)</f>
        <v>1.9450000000000003</v>
      </c>
      <c r="F223" s="30">
        <f>IF(OR($A223="",$B223=""),"",'MPTO_working_2-way'!D222)</f>
        <v>2.0599455040871937</v>
      </c>
      <c r="G223" s="32">
        <f>IF(OR($A223="",$B223=""),"",'MPTO_working_2-way'!E222)</f>
        <v>1.9434447300771212</v>
      </c>
      <c r="H223" s="30">
        <f>IF(OR($A223="",$B223=""),"",'OddsRatio_working_2-way'!M222)</f>
        <v>2.0599978800063603</v>
      </c>
      <c r="I223" s="30">
        <f>IF(OR($A223="",$B223=""),"",'OddsRatio_working_2-way'!N222)</f>
        <v>1.9433981132056606</v>
      </c>
      <c r="J223" s="30">
        <f>IF('Log_working_2-way'!$D222="","",A223^('Log_working_2-way'!$D222))</f>
        <v>2.0607901501181232</v>
      </c>
      <c r="K223" s="32">
        <f>IF('Log_working_2-way'!$D222="","",B223^('Log_working_2-way'!$D222))</f>
        <v>1.9426935194379702</v>
      </c>
      <c r="L223" s="37">
        <f t="shared" si="35"/>
        <v>0.48586118251928012</v>
      </c>
      <c r="M223" s="37">
        <f t="shared" si="36"/>
        <v>0.51413881748071977</v>
      </c>
      <c r="N223" s="38">
        <v>319</v>
      </c>
      <c r="O223" s="38">
        <f t="shared" si="37"/>
        <v>159.5</v>
      </c>
      <c r="P223" s="38">
        <f t="shared" si="38"/>
        <v>150.21693121693121</v>
      </c>
      <c r="Q223" s="38">
        <f t="shared" si="39"/>
        <v>168.78306878306881</v>
      </c>
      <c r="R223" s="38">
        <f t="shared" si="40"/>
        <v>159.5</v>
      </c>
      <c r="S223" s="39">
        <f t="shared" si="41"/>
        <v>-9.2830687830688134</v>
      </c>
      <c r="T223" s="39">
        <f t="shared" si="42"/>
        <v>-9.283068783068785</v>
      </c>
      <c r="U223" t="s">
        <v>283</v>
      </c>
      <c r="V223" t="s">
        <v>383</v>
      </c>
      <c r="W223" t="s">
        <v>460</v>
      </c>
      <c r="X223" s="48" t="s">
        <v>471</v>
      </c>
      <c r="Y223" s="41"/>
    </row>
    <row r="224" spans="1:25" ht="15" x14ac:dyDescent="0.25">
      <c r="A224">
        <v>1.78</v>
      </c>
      <c r="B224">
        <v>2.15</v>
      </c>
      <c r="C224" s="29">
        <f t="shared" si="43"/>
        <v>2.6914031878756184E-2</v>
      </c>
      <c r="D224" s="30">
        <f>IF(OR($A224="",$B224=""),"",A224*'MPTO_working_2-way'!$G223)</f>
        <v>1.827906976744186</v>
      </c>
      <c r="E224" s="32">
        <f>IF(OR($A224="",$B224=""),"",B224*'MPTO_working_2-way'!$G223)</f>
        <v>2.2078651685393256</v>
      </c>
      <c r="F224" s="30">
        <f>IF(OR($A224="",$B224=""),"",'MPTO_working_2-way'!D223)</f>
        <v>1.8236835835120324</v>
      </c>
      <c r="G224" s="32">
        <f>IF(OR($A224="",$B224=""),"",'MPTO_working_2-way'!E223)</f>
        <v>2.2140584321666186</v>
      </c>
      <c r="H224" s="30">
        <f>IF(OR($A224="",$B224=""),"",'OddsRatio_working_2-way'!M223)</f>
        <v>1.8235659473079355</v>
      </c>
      <c r="I224" s="30">
        <f>IF(OR($A224="",$B224=""),"",'OddsRatio_working_2-way'!N223)</f>
        <v>2.214231845389905</v>
      </c>
      <c r="J224" s="30">
        <f>IF('Log_working_2-way'!$D223="","",A224^('Log_working_2-way'!$D223))</f>
        <v>1.821657795971604</v>
      </c>
      <c r="K224" s="32">
        <f>IF('Log_working_2-way'!$D223="","",B224^('Log_working_2-way'!$D223))</f>
        <v>2.2170516788166044</v>
      </c>
      <c r="L224" s="37">
        <f t="shared" si="35"/>
        <v>0.54707379134860057</v>
      </c>
      <c r="M224" s="37">
        <f t="shared" si="36"/>
        <v>0.45292620865139954</v>
      </c>
      <c r="N224" s="38">
        <v>320</v>
      </c>
      <c r="O224" s="38">
        <f t="shared" si="37"/>
        <v>140.22471910112361</v>
      </c>
      <c r="P224" s="38">
        <f t="shared" si="38"/>
        <v>171.16279069767441</v>
      </c>
      <c r="Q224" s="38">
        <f t="shared" si="39"/>
        <v>148.83720930232559</v>
      </c>
      <c r="R224" s="38">
        <f t="shared" si="40"/>
        <v>179.77528089887642</v>
      </c>
      <c r="S224" s="39">
        <f t="shared" si="41"/>
        <v>-8.6124902012019788</v>
      </c>
      <c r="T224" s="39">
        <f t="shared" si="42"/>
        <v>-8.6124902012020073</v>
      </c>
      <c r="U224" t="s">
        <v>318</v>
      </c>
      <c r="V224" t="s">
        <v>406</v>
      </c>
      <c r="W224" t="s">
        <v>455</v>
      </c>
      <c r="X224" s="48" t="s">
        <v>471</v>
      </c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 s="48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 s="48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 s="48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 s="48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 s="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 s="48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 s="48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 s="48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 s="48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 s="48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 s="48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 s="48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 s="48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 s="48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 s="4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 s="48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 s="48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 s="48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44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44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44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44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44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44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44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44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44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44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44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44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44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44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44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44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44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44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44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44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44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44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44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44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44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44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44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44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44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44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44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44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44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44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44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44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44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44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44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44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44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44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44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44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44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44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44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44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44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44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44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44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44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44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44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44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44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44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44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44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44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45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45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45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45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45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45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45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45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45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45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45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45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45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45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45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45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45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45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45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45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45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45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45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45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45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45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45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45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45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45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45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45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45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45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45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45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45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45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45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45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45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45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45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45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45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45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45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45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45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45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45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45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45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45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45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45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45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45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45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45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45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45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45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45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46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46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46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46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46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46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46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46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46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46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46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46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46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46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46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46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46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46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46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46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46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46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46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46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46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46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46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46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46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46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46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46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46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46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46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46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46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46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46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46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46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46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46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46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46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46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46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46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46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46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46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46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46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46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46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46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46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46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46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46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46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46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46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46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47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47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47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47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47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47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47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47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47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47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47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47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47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47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47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47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47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47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47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47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47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47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47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47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47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47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47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47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47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47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47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47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47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47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47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47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47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47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47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47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47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47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47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47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47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47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47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47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47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47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47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47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47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47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47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47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47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47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47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47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47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47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47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47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48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48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48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48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48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48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48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48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48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48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48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48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48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48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48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48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48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48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48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48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48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48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48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48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48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48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48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48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48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48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48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48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48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48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48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48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48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48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48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48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48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48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48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48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48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48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48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48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48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48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48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48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48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48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48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48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48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48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48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tabSelected="1" zoomScale="80" zoomScaleNormal="80" workbookViewId="0">
      <pane ySplit="2" topLeftCell="A189" activePane="bottomLeft" state="frozen"/>
      <selection pane="bottomLeft" activeCell="D187" sqref="D187:D22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5" t="s">
        <v>9</v>
      </c>
      <c r="B1" s="55"/>
      <c r="C1" s="56"/>
      <c r="D1" s="18"/>
      <c r="E1" s="57" t="s">
        <v>25</v>
      </c>
      <c r="F1" s="55"/>
      <c r="G1" s="56"/>
      <c r="H1" s="57" t="s">
        <v>23</v>
      </c>
      <c r="I1" s="55"/>
      <c r="J1" s="56"/>
      <c r="K1" s="57" t="s">
        <v>11</v>
      </c>
      <c r="L1" s="55"/>
      <c r="M1" s="56"/>
      <c r="N1" s="57" t="s">
        <v>35</v>
      </c>
      <c r="O1" s="55"/>
      <c r="P1" s="55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3.71</v>
      </c>
      <c r="B3">
        <v>3.61</v>
      </c>
      <c r="C3">
        <v>2.0499999999999998</v>
      </c>
      <c r="D3" s="20">
        <f>IF(OR($A3="",$B3="",$C3=""),"",(1/A3)+(1/B3)+(1/C3)-1)</f>
        <v>3.4354967273829251E-2</v>
      </c>
      <c r="E3" s="17">
        <f>IF(OR($A3="",$B3="",$C3=""),"",A3*'MPTO_working_3-way'!$I2)</f>
        <v>3.8374569285859064</v>
      </c>
      <c r="F3" s="21">
        <f>IF(OR($A3="",$B3="",$C3=""),"",B3*'MPTO_working_3-way'!$I2)</f>
        <v>3.7340214318585234</v>
      </c>
      <c r="G3" s="22">
        <f>IF(OR($A3="",$B3="",$C3=""),"",C3*'MPTO_working_3-way'!$I2)</f>
        <v>2.12042768291135</v>
      </c>
      <c r="H3" s="17">
        <f>IF(OR($A3="",$B3="",$C3=""),"",'MPTO_working_3-way'!E2)</f>
        <v>3.8746155317075646</v>
      </c>
      <c r="I3" s="21">
        <f>IF(OR($A3="",$B3="",$C3=""),"",'MPTO_working_3-way'!F2)</f>
        <v>3.7656747932577939</v>
      </c>
      <c r="J3" s="22">
        <f>IF(OR($A3="",$B3="",$C3=""),"",'MPTO_working_3-way'!G2)</f>
        <v>2.099282534903165</v>
      </c>
      <c r="K3" s="17">
        <f>IF(OR($A3="",$B3="",$C3=""),"",'OddsRatio_working_3-way'!H2)</f>
        <v>3.8589833816030845</v>
      </c>
      <c r="L3" s="21">
        <f>IF(OR($A3="",$B3="",$C3=""),"",'OddsRatio_working_3-way'!I2)</f>
        <v>3.753485839846511</v>
      </c>
      <c r="M3" s="22">
        <f>IF(OR($A3="",$B3="",$C3=""),"",'OddsRatio_working_3-way'!J2)</f>
        <v>2.1077241884439988</v>
      </c>
      <c r="N3" s="23">
        <f>(1/E3)* 100</f>
        <v>26.058924402533883</v>
      </c>
      <c r="O3" s="24">
        <f>(1/F3)* 100</f>
        <v>26.780778264099919</v>
      </c>
      <c r="P3" s="24">
        <f>(1/G3)* 100</f>
        <v>47.160297333366195</v>
      </c>
      <c r="Q3" t="s">
        <v>186</v>
      </c>
      <c r="R3" t="s">
        <v>187</v>
      </c>
      <c r="S3" s="48" t="s">
        <v>446</v>
      </c>
      <c r="T3" s="35">
        <v>100</v>
      </c>
      <c r="U3" s="35">
        <f>(1/A4)*((T3*A4)-T3)</f>
        <v>31.03448275862069</v>
      </c>
      <c r="V3" s="35">
        <f>(1/B4)*((T3*B4)-T3)</f>
        <v>80.198019801980209</v>
      </c>
      <c r="W3" s="35">
        <f>(1/C4)*((T3*C4)-T3)</f>
        <v>86.30136986301369</v>
      </c>
      <c r="X3" s="35">
        <f>((1/B4)+(1/C4))*T3</f>
        <v>33.500610335006101</v>
      </c>
      <c r="Y3" s="35">
        <f>((1/A4)+(1/C4))*T3</f>
        <v>82.664147378365612</v>
      </c>
      <c r="Z3" s="35">
        <f>((1/A4)+(1/B4))*T3</f>
        <v>88.767497439399108</v>
      </c>
      <c r="AA3" s="35">
        <f t="shared" ref="AA3" si="0">U3-X3</f>
        <v>-2.4661275763854107</v>
      </c>
      <c r="AB3" s="35">
        <f t="shared" ref="AB3" si="1">V3-Y3</f>
        <v>-2.4661275763854036</v>
      </c>
      <c r="AC3" s="35">
        <f t="shared" ref="AC3" si="2">W3-Z3</f>
        <v>-2.4661275763854178</v>
      </c>
      <c r="AD3" s="27"/>
      <c r="AE3" s="27"/>
      <c r="AF3">
        <v>1.88</v>
      </c>
      <c r="AG3">
        <v>1.99</v>
      </c>
      <c r="AH3" s="41"/>
      <c r="AI3" s="27"/>
      <c r="AJ3" t="s">
        <v>112</v>
      </c>
    </row>
    <row r="4" spans="1:36" ht="15" x14ac:dyDescent="0.25">
      <c r="A4">
        <v>1.45</v>
      </c>
      <c r="B4">
        <v>5.05</v>
      </c>
      <c r="C4">
        <v>7.3</v>
      </c>
      <c r="D4" s="20">
        <f t="shared" ref="D4:D67" si="3">IF(OR($A4="",$B4="",$C4=""),"",(1/A4)+(1/B4)+(1/C4)-1)</f>
        <v>2.4661275763854018E-2</v>
      </c>
      <c r="E4" s="17">
        <f>IF(OR($A4="",$B4="",$C4=""),"",A4*'MPTO_working_3-way'!$I3)</f>
        <v>1.4857588498575882</v>
      </c>
      <c r="F4" s="21">
        <f>IF(OR($A4="",$B4="",$C4=""),"",B4*'MPTO_working_3-way'!$I3)</f>
        <v>5.1745394426074629</v>
      </c>
      <c r="G4" s="22">
        <f>IF(OR($A4="",$B4="",$C4=""),"",C4*'MPTO_working_3-way'!$I3)</f>
        <v>7.4800273130761346</v>
      </c>
      <c r="H4" s="17">
        <f>IF(OR($A4="",$B4="",$C4=""),"",'MPTO_working_3-way'!E3)</f>
        <v>1.4674919413324423</v>
      </c>
      <c r="I4" s="21">
        <f>IF(OR($A4="",$B4="",$C4=""),"",'MPTO_working_3-way'!F3)</f>
        <v>5.2687212005223927</v>
      </c>
      <c r="J4" s="22">
        <f>IF(OR($A4="",$B4="",$C4=""),"",'MPTO_working_3-way'!G3)</f>
        <v>7.7660326646246203</v>
      </c>
      <c r="K4" s="17">
        <f>IF(OR($A4="",$B4="",$C4=""),"",'OddsRatio_working_3-way'!H3)</f>
        <v>1.4733001993268671</v>
      </c>
      <c r="L4" s="21">
        <f>IF(OR($A4="",$B4="",$C4=""),"",'OddsRatio_working_3-way'!I3)</f>
        <v>5.2597017939418027</v>
      </c>
      <c r="M4" s="22">
        <f>IF(OR($A4="",$B4="",$C4=""),"",'OddsRatio_working_3-way'!J3)</f>
        <v>7.626202790576138</v>
      </c>
      <c r="N4" s="23">
        <f t="shared" ref="N4" si="4">(1/E4)* 100</f>
        <v>67.30567346752477</v>
      </c>
      <c r="O4" s="24">
        <f t="shared" ref="O4" si="5">(1/F4)* 100</f>
        <v>19.325391391665526</v>
      </c>
      <c r="P4" s="24">
        <f t="shared" ref="P4" si="6">(1/G4)* 100</f>
        <v>13.368935140809715</v>
      </c>
      <c r="Q4" t="s">
        <v>188</v>
      </c>
      <c r="R4" t="s">
        <v>189</v>
      </c>
      <c r="S4" s="48" t="s">
        <v>446</v>
      </c>
      <c r="T4" s="35">
        <v>100</v>
      </c>
      <c r="U4" s="35">
        <f t="shared" ref="U4:U5" si="7">(1/A5)*((T4*A5)-T4)</f>
        <v>71.83098591549296</v>
      </c>
      <c r="V4" s="35">
        <f t="shared" ref="V4:V5" si="8">(1/B5)*((T4*B5)-T4)</f>
        <v>71.910112359550567</v>
      </c>
      <c r="W4" s="35">
        <f t="shared" ref="W4:W5" si="9">(1/C5)*((T4*C5)-T4)</f>
        <v>53.271028037383175</v>
      </c>
      <c r="X4" s="35">
        <f t="shared" ref="X4:X5" si="10">((1/B5)+(1/C5))*T4</f>
        <v>74.818859603066272</v>
      </c>
      <c r="Y4" s="35">
        <f t="shared" ref="Y4:Y5" si="11">((1/A5)+(1/C5))*T4</f>
        <v>74.897986047123865</v>
      </c>
      <c r="Z4" s="35">
        <f t="shared" ref="Z4:Z5" si="12">((1/A5)+(1/B5))*T4</f>
        <v>56.258901724956488</v>
      </c>
      <c r="AA4" s="35">
        <f t="shared" ref="AA4:AA5" si="13">U4-X4</f>
        <v>-2.9878736875733125</v>
      </c>
      <c r="AB4" s="35">
        <f t="shared" ref="AB4:AB5" si="14">V4-Y4</f>
        <v>-2.9878736875732983</v>
      </c>
      <c r="AC4" s="35">
        <f t="shared" ref="AC4:AC5" si="15">W4-Z4</f>
        <v>-2.9878736875733125</v>
      </c>
      <c r="AD4" s="4"/>
      <c r="AE4" s="4"/>
      <c r="AF4">
        <v>1.48</v>
      </c>
      <c r="AG4">
        <v>2.78</v>
      </c>
      <c r="AH4" s="4"/>
      <c r="AI4" s="4"/>
      <c r="AJ4" t="s">
        <v>450</v>
      </c>
    </row>
    <row r="5" spans="1:36" s="12" customFormat="1" ht="15" x14ac:dyDescent="0.25">
      <c r="A5">
        <v>3.55</v>
      </c>
      <c r="B5">
        <v>3.56</v>
      </c>
      <c r="C5">
        <v>2.14</v>
      </c>
      <c r="D5" s="20">
        <f t="shared" si="3"/>
        <v>2.9878736875733169E-2</v>
      </c>
      <c r="E5" s="17">
        <f>IF(OR($A5="",$B5="",$C5=""),"",A5*'MPTO_working_3-way'!$I4)</f>
        <v>3.6560695159088525</v>
      </c>
      <c r="F5" s="21">
        <f>IF(OR($A5="",$B5="",$C5=""),"",B5*'MPTO_working_3-way'!$I4)</f>
        <v>3.66636830327761</v>
      </c>
      <c r="G5" s="22">
        <f>IF(OR($A5="",$B5="",$C5=""),"",C5*'MPTO_working_3-way'!$I4)</f>
        <v>2.2039404969140692</v>
      </c>
      <c r="H5" s="17">
        <f>IF(OR($A5="",$B5="",$C5=""),"",'MPTO_working_3-way'!E4)</f>
        <v>3.6801160423674384</v>
      </c>
      <c r="I5" s="21">
        <f>IF(OR($A5="",$B5="",$C5=""),"",'MPTO_working_3-way'!F4)</f>
        <v>3.6908636341304981</v>
      </c>
      <c r="J5" s="22">
        <f>IF(OR($A5="",$B5="",$C5=""),"",'MPTO_working_3-way'!G4)</f>
        <v>2.1866041860705789</v>
      </c>
      <c r="K5" s="17">
        <f>IF(OR($A5="",$B5="",$C5=""),"",'OddsRatio_working_3-way'!H4)</f>
        <v>3.6701898309672645</v>
      </c>
      <c r="L5" s="21">
        <f>IF(OR($A5="",$B5="",$C5=""),"",'OddsRatio_working_3-way'!I4)</f>
        <v>3.6806611636377236</v>
      </c>
      <c r="M5" s="22">
        <f>IF(OR($A5="",$B5="",$C5=""),"",'OddsRatio_working_3-way'!J4)</f>
        <v>2.193731924432424</v>
      </c>
      <c r="N5" s="23">
        <f t="shared" ref="N5:N68" si="16">(1/E5)* 100</f>
        <v>27.351777520877164</v>
      </c>
      <c r="O5" s="24">
        <f t="shared" ref="O5:O68" si="17">(1/F5)* 100</f>
        <v>27.274946685144357</v>
      </c>
      <c r="P5" s="24">
        <f t="shared" ref="P5:P68" si="18">(1/G5)* 100</f>
        <v>45.373275793978465</v>
      </c>
      <c r="Q5" t="s">
        <v>190</v>
      </c>
      <c r="R5" t="s">
        <v>191</v>
      </c>
      <c r="S5" s="48" t="s">
        <v>446</v>
      </c>
      <c r="T5" s="35">
        <v>100</v>
      </c>
      <c r="U5" s="35">
        <f t="shared" si="7"/>
        <v>75.961538461538453</v>
      </c>
      <c r="V5" s="35">
        <f t="shared" si="8"/>
        <v>72.222222222222229</v>
      </c>
      <c r="W5" s="35">
        <f t="shared" si="9"/>
        <v>48.717948717948723</v>
      </c>
      <c r="X5" s="35">
        <f t="shared" si="10"/>
        <v>79.05982905982907</v>
      </c>
      <c r="Y5" s="35">
        <f t="shared" si="11"/>
        <v>75.320512820512818</v>
      </c>
      <c r="Z5" s="35">
        <f t="shared" si="12"/>
        <v>51.816239316239312</v>
      </c>
      <c r="AA5" s="35">
        <f t="shared" si="13"/>
        <v>-3.0982905982906175</v>
      </c>
      <c r="AB5" s="35">
        <f t="shared" si="14"/>
        <v>-3.0982905982905891</v>
      </c>
      <c r="AC5" s="35">
        <f t="shared" si="15"/>
        <v>-3.0982905982905891</v>
      </c>
      <c r="AD5" s="27"/>
      <c r="AE5" s="27"/>
      <c r="AF5">
        <v>1.8</v>
      </c>
      <c r="AG5">
        <v>2.1</v>
      </c>
      <c r="AH5" s="36"/>
      <c r="AI5" s="27"/>
      <c r="AJ5" t="s">
        <v>154</v>
      </c>
    </row>
    <row r="6" spans="1:36" s="12" customFormat="1" ht="15" x14ac:dyDescent="0.25">
      <c r="A6">
        <v>4.16</v>
      </c>
      <c r="B6">
        <v>3.6</v>
      </c>
      <c r="C6">
        <v>1.95</v>
      </c>
      <c r="D6" s="20">
        <f t="shared" si="3"/>
        <v>3.0982905982905873E-2</v>
      </c>
      <c r="E6" s="17">
        <f>IF(OR($A6="",$B6="",$C6=""),"",A6*'MPTO_working_3-way'!$I5)</f>
        <v>4.2888888888888888</v>
      </c>
      <c r="F6" s="21">
        <f>IF(OR($A6="",$B6="",$C6=""),"",B6*'MPTO_working_3-way'!$I5)</f>
        <v>3.7115384615384612</v>
      </c>
      <c r="G6" s="22">
        <f>IF(OR($A6="",$B6="",$C6=""),"",C6*'MPTO_working_3-way'!$I5)</f>
        <v>2.0104166666666665</v>
      </c>
      <c r="H6" s="17">
        <f>IF(OR($A6="",$B6="",$C6=""),"",'MPTO_working_3-way'!E5)</f>
        <v>4.3467492260061915</v>
      </c>
      <c r="I6" s="21">
        <f>IF(OR($A6="",$B6="",$C6=""),"",'MPTO_working_3-way'!F5)</f>
        <v>3.7390146471371501</v>
      </c>
      <c r="J6" s="22">
        <f>IF(OR($A6="",$B6="",$C6=""),"",'MPTO_working_3-way'!G5)</f>
        <v>1.9900779588944009</v>
      </c>
      <c r="K6" s="17">
        <f>IF(OR($A6="",$B6="",$C6=""),"",'OddsRatio_working_3-way'!H5)</f>
        <v>4.3196537277298068</v>
      </c>
      <c r="L6" s="21">
        <f>IF(OR($A6="",$B6="",$C6=""),"",'OddsRatio_working_3-way'!I5)</f>
        <v>3.7313606620561699</v>
      </c>
      <c r="M6" s="22">
        <f>IF(OR($A6="",$B6="",$C6=""),"",'OddsRatio_working_3-way'!J5)</f>
        <v>1.9979971649820614</v>
      </c>
      <c r="N6" s="23">
        <f t="shared" si="16"/>
        <v>23.316062176165804</v>
      </c>
      <c r="O6" s="24">
        <f t="shared" si="17"/>
        <v>26.94300518134715</v>
      </c>
      <c r="P6" s="24">
        <f t="shared" si="18"/>
        <v>49.740932642487053</v>
      </c>
      <c r="Q6" t="s">
        <v>192</v>
      </c>
      <c r="R6" t="s">
        <v>193</v>
      </c>
      <c r="S6" s="48" t="s">
        <v>446</v>
      </c>
      <c r="T6" s="35">
        <v>100</v>
      </c>
      <c r="U6" s="35">
        <f t="shared" ref="U6:U69" si="19">(1/A7)*((T6*A7)-T6)</f>
        <v>35.064935064935064</v>
      </c>
      <c r="V6" s="35">
        <f t="shared" ref="V6:V69" si="20">(1/B7)*((T6*B7)-T6)</f>
        <v>78.448275862068954</v>
      </c>
      <c r="W6" s="35">
        <f t="shared" ref="W6:W69" si="21">(1/C7)*((T6*C7)-T6)</f>
        <v>83.739837398373979</v>
      </c>
      <c r="X6" s="35">
        <f t="shared" ref="X6:X69" si="22">((1/B7)+(1/C7))*T6</f>
        <v>37.811886739557053</v>
      </c>
      <c r="Y6" s="35">
        <f t="shared" ref="Y6:Y69" si="23">((1/A7)+(1/C7))*T6</f>
        <v>81.19522753669095</v>
      </c>
      <c r="Z6" s="35">
        <f t="shared" ref="Z6:Z69" si="24">((1/A7)+(1/B7))*T6</f>
        <v>86.486789072995975</v>
      </c>
      <c r="AA6" s="35">
        <f t="shared" ref="AA6:AA69" si="25">U6-X6</f>
        <v>-2.7469516746219895</v>
      </c>
      <c r="AB6" s="35">
        <f t="shared" ref="AB6:AB69" si="26">V6-Y6</f>
        <v>-2.7469516746219966</v>
      </c>
      <c r="AC6" s="35">
        <f t="shared" ref="AC6:AC69" si="27">W6-Z6</f>
        <v>-2.7469516746219966</v>
      </c>
      <c r="AD6" s="27"/>
      <c r="AE6" s="27"/>
      <c r="AF6">
        <v>1.84</v>
      </c>
      <c r="AG6">
        <v>2.06</v>
      </c>
      <c r="AH6" s="36"/>
      <c r="AI6" s="27"/>
      <c r="AJ6" t="s">
        <v>154</v>
      </c>
    </row>
    <row r="7" spans="1:36" s="12" customFormat="1" ht="15" x14ac:dyDescent="0.25">
      <c r="A7">
        <v>1.54</v>
      </c>
      <c r="B7">
        <v>4.6399999999999997</v>
      </c>
      <c r="C7">
        <v>6.15</v>
      </c>
      <c r="D7" s="20">
        <f t="shared" si="3"/>
        <v>2.7469516746220002E-2</v>
      </c>
      <c r="E7" s="17">
        <f>IF(OR($A7="",$B7="",$C7=""),"",A7*'MPTO_working_3-way'!$I6)</f>
        <v>1.5823030557891788</v>
      </c>
      <c r="F7" s="21">
        <f>IF(OR($A7="",$B7="",$C7=""),"",B7*'MPTO_working_3-way'!$I6)</f>
        <v>4.7674585577024606</v>
      </c>
      <c r="G7" s="22">
        <f>IF(OR($A7="",$B7="",$C7=""),"",C7*'MPTO_working_3-way'!$I6)</f>
        <v>6.3189375279892532</v>
      </c>
      <c r="H7" s="17">
        <f>IF(OR($A7="",$B7="",$C7=""),"",'MPTO_working_3-way'!E6)</f>
        <v>1.562026159929214</v>
      </c>
      <c r="I7" s="21">
        <f>IF(OR($A7="",$B7="",$C7=""),"",'MPTO_working_3-way'!F6)</f>
        <v>4.845883089807189</v>
      </c>
      <c r="J7" s="22">
        <f>IF(OR($A7="",$B7="",$C7=""),"",'MPTO_working_3-way'!G6)</f>
        <v>6.5169879444221479</v>
      </c>
      <c r="K7" s="17">
        <f>IF(OR($A7="",$B7="",$C7=""),"",'OddsRatio_working_3-way'!H6)</f>
        <v>1.5687376743244137</v>
      </c>
      <c r="L7" s="21">
        <f>IF(OR($A7="",$B7="",$C7=""),"",'OddsRatio_working_3-way'!I6)</f>
        <v>4.8337132121127127</v>
      </c>
      <c r="M7" s="22">
        <f>IF(OR($A7="",$B7="",$C7=""),"",'OddsRatio_working_3-way'!J6)</f>
        <v>6.4240722643902402</v>
      </c>
      <c r="N7" s="23">
        <f t="shared" si="16"/>
        <v>63.199018439691166</v>
      </c>
      <c r="O7" s="24">
        <f t="shared" si="17"/>
        <v>20.97553629248371</v>
      </c>
      <c r="P7" s="24">
        <f t="shared" si="18"/>
        <v>15.825445267825106</v>
      </c>
      <c r="Q7" t="s">
        <v>194</v>
      </c>
      <c r="R7" t="s">
        <v>195</v>
      </c>
      <c r="S7" s="48" t="s">
        <v>446</v>
      </c>
      <c r="T7" s="35">
        <v>100</v>
      </c>
      <c r="U7" s="35">
        <f t="shared" si="19"/>
        <v>69.696969696969703</v>
      </c>
      <c r="V7" s="35">
        <f t="shared" si="20"/>
        <v>71.988795518207283</v>
      </c>
      <c r="W7" s="35">
        <f t="shared" si="21"/>
        <v>55.55555555555555</v>
      </c>
      <c r="X7" s="35">
        <f t="shared" si="22"/>
        <v>72.45564892623716</v>
      </c>
      <c r="Y7" s="35">
        <f t="shared" si="23"/>
        <v>74.74747474747474</v>
      </c>
      <c r="Z7" s="35">
        <f t="shared" si="24"/>
        <v>58.314234784823029</v>
      </c>
      <c r="AA7" s="35">
        <f t="shared" si="25"/>
        <v>-2.7586792292674573</v>
      </c>
      <c r="AB7" s="35">
        <f t="shared" si="26"/>
        <v>-2.7586792292674573</v>
      </c>
      <c r="AC7" s="35">
        <f t="shared" si="27"/>
        <v>-2.7586792292674787</v>
      </c>
      <c r="AD7" s="27"/>
      <c r="AE7" s="27"/>
      <c r="AF7">
        <v>1.65</v>
      </c>
      <c r="AG7">
        <v>2.37</v>
      </c>
      <c r="AH7" s="36"/>
      <c r="AI7" s="27"/>
      <c r="AJ7" t="s">
        <v>451</v>
      </c>
    </row>
    <row r="8" spans="1:36" ht="15" x14ac:dyDescent="0.25">
      <c r="A8">
        <v>3.3</v>
      </c>
      <c r="B8">
        <v>3.57</v>
      </c>
      <c r="C8">
        <v>2.25</v>
      </c>
      <c r="D8" s="20">
        <f t="shared" si="3"/>
        <v>2.7586792292674689E-2</v>
      </c>
      <c r="E8" s="17">
        <f>IF(OR($A8="",$B8="",$C8=""),"",A8*'MPTO_working_3-way'!$I7)</f>
        <v>3.3910364145658263</v>
      </c>
      <c r="F8" s="21">
        <f>IF(OR($A8="",$B8="",$C8=""),"",B8*'MPTO_working_3-way'!$I7)</f>
        <v>3.6684848484848485</v>
      </c>
      <c r="G8" s="22">
        <f>IF(OR($A8="",$B8="",$C8=""),"",C8*'MPTO_working_3-way'!$I7)</f>
        <v>2.3120702826585182</v>
      </c>
      <c r="H8" s="17">
        <f>IF(OR($A8="",$B8="",$C8=""),"",'MPTO_working_3-way'!E7)</f>
        <v>3.4032739528165621</v>
      </c>
      <c r="I8" s="21">
        <f>IF(OR($A8="",$B8="",$C8=""),"",'MPTO_working_3-way'!F7)</f>
        <v>3.6911749347258485</v>
      </c>
      <c r="J8" s="22">
        <f>IF(OR($A8="",$B8="",$C8=""),"",'MPTO_working_3-way'!G7)</f>
        <v>2.2975362413053371</v>
      </c>
      <c r="K8" s="17">
        <f>IF(OR($A8="",$B8="",$C8=""),"",'OddsRatio_working_3-way'!H7)</f>
        <v>3.3988601687882509</v>
      </c>
      <c r="L8" s="21">
        <f>IF(OR($A8="",$B8="",$C8=""),"",'OddsRatio_working_3-way'!I7)</f>
        <v>3.6804654929503493</v>
      </c>
      <c r="M8" s="22">
        <f>IF(OR($A8="",$B8="",$C8=""),"",'OddsRatio_working_3-way'!J7)</f>
        <v>2.3037283526023105</v>
      </c>
      <c r="N8" s="23">
        <f t="shared" si="16"/>
        <v>29.489509334214443</v>
      </c>
      <c r="O8" s="24">
        <f t="shared" si="17"/>
        <v>27.259210308937714</v>
      </c>
      <c r="P8" s="24">
        <f t="shared" si="18"/>
        <v>43.251280356847836</v>
      </c>
      <c r="Q8" t="s">
        <v>196</v>
      </c>
      <c r="R8" t="s">
        <v>197</v>
      </c>
      <c r="S8" s="48" t="s">
        <v>446</v>
      </c>
      <c r="T8" s="35">
        <v>100</v>
      </c>
      <c r="U8" s="35">
        <f t="shared" si="19"/>
        <v>51.690821256038639</v>
      </c>
      <c r="V8" s="35">
        <f t="shared" si="20"/>
        <v>70.760233918128648</v>
      </c>
      <c r="W8" s="35">
        <f t="shared" si="21"/>
        <v>74.683544303797461</v>
      </c>
      <c r="X8" s="35">
        <f t="shared" si="22"/>
        <v>54.556221778073862</v>
      </c>
      <c r="Y8" s="35">
        <f t="shared" si="23"/>
        <v>73.625634440163878</v>
      </c>
      <c r="Z8" s="35">
        <f t="shared" si="24"/>
        <v>77.548944825832706</v>
      </c>
      <c r="AA8" s="35">
        <f t="shared" si="25"/>
        <v>-2.8654005220352232</v>
      </c>
      <c r="AB8" s="35">
        <f t="shared" si="26"/>
        <v>-2.8654005220352303</v>
      </c>
      <c r="AC8" s="35">
        <f t="shared" si="27"/>
        <v>-2.8654005220352445</v>
      </c>
      <c r="AF8">
        <v>1.95</v>
      </c>
      <c r="AG8">
        <v>1.93</v>
      </c>
      <c r="AJ8" t="s">
        <v>452</v>
      </c>
    </row>
    <row r="9" spans="1:36" ht="15" x14ac:dyDescent="0.25">
      <c r="A9">
        <v>2.0699999999999998</v>
      </c>
      <c r="B9">
        <v>3.42</v>
      </c>
      <c r="C9">
        <v>3.95</v>
      </c>
      <c r="D9" s="20">
        <f t="shared" si="3"/>
        <v>2.865400522035233E-2</v>
      </c>
      <c r="E9" s="17">
        <f>IF(OR($A9="",$B9="",$C9=""),"",A9*'MPTO_working_3-way'!$I8)</f>
        <v>2.1293137908061293</v>
      </c>
      <c r="F9" s="21">
        <f>IF(OR($A9="",$B9="",$C9=""),"",B9*'MPTO_working_3-way'!$I8)</f>
        <v>3.5179966978536048</v>
      </c>
      <c r="G9" s="22">
        <f>IF(OR($A9="",$B9="",$C9=""),"",C9*'MPTO_working_3-way'!$I8)</f>
        <v>4.063183320620392</v>
      </c>
      <c r="H9" s="17">
        <f>IF(OR($A9="",$B9="",$C9=""),"",'MPTO_working_3-way'!E8)</f>
        <v>2.1117520055641519</v>
      </c>
      <c r="I9" s="21">
        <f>IF(OR($A9="",$B9="",$C9=""),"",'MPTO_working_3-way'!F8)</f>
        <v>3.5354887406266711</v>
      </c>
      <c r="J9" s="22">
        <f>IF(OR($A9="",$B9="",$C9=""),"",'MPTO_working_3-way'!G8)</f>
        <v>4.1048675119012499</v>
      </c>
      <c r="K9" s="17">
        <f>IF(OR($A9="",$B9="",$C9=""),"",'OddsRatio_working_3-way'!H8)</f>
        <v>2.1188828399941944</v>
      </c>
      <c r="L9" s="21">
        <f>IF(OR($A9="",$B9="",$C9=""),"",'OddsRatio_working_3-way'!I8)</f>
        <v>3.5305574512018234</v>
      </c>
      <c r="M9" s="22">
        <f>IF(OR($A9="",$B9="",$C9=""),"",'OddsRatio_working_3-way'!J8)</f>
        <v>4.0847704467129686</v>
      </c>
      <c r="N9" s="23">
        <f t="shared" si="16"/>
        <v>46.963486749475926</v>
      </c>
      <c r="O9" s="24">
        <f t="shared" si="17"/>
        <v>28.425268295735428</v>
      </c>
      <c r="P9" s="24">
        <f t="shared" si="18"/>
        <v>24.611244954788646</v>
      </c>
      <c r="Q9" t="s">
        <v>198</v>
      </c>
      <c r="R9" t="s">
        <v>199</v>
      </c>
      <c r="S9" s="48" t="s">
        <v>446</v>
      </c>
      <c r="T9" s="35">
        <v>100</v>
      </c>
      <c r="U9" s="35">
        <f t="shared" si="19"/>
        <v>60.784313725490193</v>
      </c>
      <c r="V9" s="35">
        <f t="shared" si="20"/>
        <v>70.674486803519059</v>
      </c>
      <c r="W9" s="35">
        <f t="shared" si="21"/>
        <v>62.121212121212118</v>
      </c>
      <c r="X9" s="35">
        <f t="shared" si="22"/>
        <v>67.204301075268816</v>
      </c>
      <c r="Y9" s="35">
        <f t="shared" si="23"/>
        <v>77.094474153297682</v>
      </c>
      <c r="Z9" s="35">
        <f t="shared" si="24"/>
        <v>68.541199470990747</v>
      </c>
      <c r="AA9" s="35">
        <f t="shared" si="25"/>
        <v>-6.4199873497786228</v>
      </c>
      <c r="AB9" s="35">
        <f t="shared" si="26"/>
        <v>-6.4199873497786228</v>
      </c>
      <c r="AC9" s="35">
        <f t="shared" si="27"/>
        <v>-6.4199873497786299</v>
      </c>
      <c r="AF9">
        <v>2.16</v>
      </c>
      <c r="AG9">
        <v>1.75</v>
      </c>
      <c r="AJ9" t="s">
        <v>453</v>
      </c>
    </row>
    <row r="10" spans="1:36" ht="15" x14ac:dyDescent="0.25">
      <c r="A10">
        <v>2.5499999999999998</v>
      </c>
      <c r="B10">
        <v>3.41</v>
      </c>
      <c r="C10">
        <v>2.64</v>
      </c>
      <c r="D10" s="20">
        <f t="shared" si="3"/>
        <v>6.419987349778622E-2</v>
      </c>
      <c r="E10" s="17">
        <f>IF(OR($A10="",$B10="",$C10=""),"",A10*'MPTO_working_3-way'!$I9)</f>
        <v>2.7137096774193545</v>
      </c>
      <c r="F10" s="21">
        <f>IF(OR($A10="",$B10="",$C10=""),"",B10*'MPTO_working_3-way'!$I9)</f>
        <v>3.628921568627451</v>
      </c>
      <c r="G10" s="22">
        <f>IF(OR($A10="",$B10="",$C10=""),"",C10*'MPTO_working_3-way'!$I9)</f>
        <v>2.8094876660341557</v>
      </c>
      <c r="H10" s="17">
        <f>IF(OR($A10="",$B10="",$C10=""),"",'MPTO_working_3-way'!E9)</f>
        <v>2.6971851009382992</v>
      </c>
      <c r="I10" s="21">
        <f>IF(OR($A10="",$B10="",$C10=""),"",'MPTO_working_3-way'!F9)</f>
        <v>3.6784291606444106</v>
      </c>
      <c r="J10" s="22">
        <f>IF(OR($A10="",$B10="",$C10=""),"",'MPTO_working_3-way'!G9)</f>
        <v>2.7980800171618578</v>
      </c>
      <c r="K10" s="17">
        <f>IF(OR($A10="",$B10="",$C10=""),"",'OddsRatio_working_3-way'!H9)</f>
        <v>2.7055588205133936</v>
      </c>
      <c r="L10" s="21">
        <f>IF(OR($A10="",$B10="",$C10=""),"",'OddsRatio_working_3-way'!I9)</f>
        <v>3.6518688757659872</v>
      </c>
      <c r="M10" s="22">
        <f>IF(OR($A10="",$B10="",$C10=""),"",'OddsRatio_working_3-way'!J9)</f>
        <v>2.8045912681561074</v>
      </c>
      <c r="N10" s="23">
        <f t="shared" si="16"/>
        <v>36.849925705794952</v>
      </c>
      <c r="O10" s="24">
        <f t="shared" si="17"/>
        <v>27.556396055653114</v>
      </c>
      <c r="P10" s="24">
        <f t="shared" si="18"/>
        <v>35.593678238551938</v>
      </c>
      <c r="Q10" t="s">
        <v>200</v>
      </c>
      <c r="R10" t="s">
        <v>201</v>
      </c>
      <c r="S10" s="48" t="s">
        <v>446</v>
      </c>
      <c r="T10" s="35">
        <v>100</v>
      </c>
      <c r="U10" s="35">
        <f t="shared" si="19"/>
        <v>31.506849315068493</v>
      </c>
      <c r="V10" s="35">
        <f t="shared" si="20"/>
        <v>77.32426303854875</v>
      </c>
      <c r="W10" s="35">
        <f t="shared" si="21"/>
        <v>88.826815642458087</v>
      </c>
      <c r="X10" s="35">
        <f t="shared" si="22"/>
        <v>33.848921318993149</v>
      </c>
      <c r="Y10" s="35">
        <f t="shared" si="23"/>
        <v>79.666335042473406</v>
      </c>
      <c r="Z10" s="35">
        <f t="shared" si="24"/>
        <v>91.168887646382743</v>
      </c>
      <c r="AA10" s="35">
        <f t="shared" si="25"/>
        <v>-2.3420720039246561</v>
      </c>
      <c r="AB10" s="35">
        <f t="shared" si="26"/>
        <v>-2.3420720039246561</v>
      </c>
      <c r="AC10" s="35">
        <f t="shared" si="27"/>
        <v>-2.3420720039246561</v>
      </c>
      <c r="AF10">
        <v>1.75</v>
      </c>
      <c r="AG10">
        <v>2.06</v>
      </c>
      <c r="AJ10" t="s">
        <v>454</v>
      </c>
    </row>
    <row r="11" spans="1:36" ht="15" x14ac:dyDescent="0.25">
      <c r="A11">
        <v>1.46</v>
      </c>
      <c r="B11">
        <v>4.41</v>
      </c>
      <c r="C11">
        <v>8.9499999999999993</v>
      </c>
      <c r="D11" s="20">
        <f t="shared" si="3"/>
        <v>2.3420720039246445E-2</v>
      </c>
      <c r="E11" s="17">
        <f>IF(OR($A11="",$B11="",$C11=""),"",A11*'MPTO_working_3-way'!$I10)</f>
        <v>1.4941942512572999</v>
      </c>
      <c r="F11" s="21">
        <f>IF(OR($A11="",$B11="",$C11=""),"",B11*'MPTO_working_3-way'!$I10)</f>
        <v>4.5132853753730773</v>
      </c>
      <c r="G11" s="22">
        <f>IF(OR($A11="",$B11="",$C11=""),"",C11*'MPTO_working_3-way'!$I10)</f>
        <v>9.159615444351255</v>
      </c>
      <c r="H11" s="17">
        <f>IF(OR($A11="",$B11="",$C11=""),"",'MPTO_working_3-way'!E10)</f>
        <v>1.4768330669858678</v>
      </c>
      <c r="I11" s="21">
        <f>IF(OR($A11="",$B11="",$C11=""),"",'MPTO_working_3-way'!F10)</f>
        <v>4.5672431407370455</v>
      </c>
      <c r="J11" s="22">
        <f>IF(OR($A11="",$B11="",$C11=""),"",'MPTO_working_3-way'!G10)</f>
        <v>9.6223296339731803</v>
      </c>
      <c r="K11" s="17">
        <f>IF(OR($A11="",$B11="",$C11=""),"",'OddsRatio_working_3-way'!H10)</f>
        <v>1.4826085525473931</v>
      </c>
      <c r="L11" s="21">
        <f>IF(OR($A11="",$B11="",$C11=""),"",'OddsRatio_working_3-way'!I10)</f>
        <v>4.577598183014369</v>
      </c>
      <c r="M11" s="22">
        <f>IF(OR($A11="",$B11="",$C11=""),"",'OddsRatio_working_3-way'!J10)</f>
        <v>9.340734766851682</v>
      </c>
      <c r="N11" s="23">
        <f t="shared" si="16"/>
        <v>66.925702542259359</v>
      </c>
      <c r="O11" s="24">
        <f t="shared" si="17"/>
        <v>22.156808551405593</v>
      </c>
      <c r="P11" s="24">
        <f t="shared" si="18"/>
        <v>10.917488906335048</v>
      </c>
      <c r="Q11" t="s">
        <v>202</v>
      </c>
      <c r="R11" t="s">
        <v>203</v>
      </c>
      <c r="S11" s="48" t="s">
        <v>446</v>
      </c>
      <c r="T11" s="35">
        <v>100</v>
      </c>
      <c r="U11" s="35">
        <f t="shared" si="19"/>
        <v>57.446808510638299</v>
      </c>
      <c r="V11" s="35">
        <f t="shared" si="20"/>
        <v>67.320261437908499</v>
      </c>
      <c r="W11" s="35">
        <f t="shared" si="21"/>
        <v>72.451790633608823</v>
      </c>
      <c r="X11" s="35">
        <f t="shared" si="22"/>
        <v>60.227947928482692</v>
      </c>
      <c r="Y11" s="35">
        <f t="shared" si="23"/>
        <v>70.1014008557529</v>
      </c>
      <c r="Z11" s="35">
        <f t="shared" si="24"/>
        <v>75.232930051453209</v>
      </c>
      <c r="AA11" s="35">
        <f t="shared" si="25"/>
        <v>-2.7811394178443933</v>
      </c>
      <c r="AB11" s="35">
        <f t="shared" si="26"/>
        <v>-2.7811394178444004</v>
      </c>
      <c r="AC11" s="35">
        <f t="shared" si="27"/>
        <v>-2.7811394178443862</v>
      </c>
      <c r="AF11">
        <v>2.21</v>
      </c>
      <c r="AG11">
        <v>1.74</v>
      </c>
      <c r="AJ11" t="s">
        <v>455</v>
      </c>
    </row>
    <row r="12" spans="1:36" ht="15" x14ac:dyDescent="0.25">
      <c r="A12">
        <v>2.35</v>
      </c>
      <c r="B12">
        <v>3.06</v>
      </c>
      <c r="C12">
        <v>3.63</v>
      </c>
      <c r="D12" s="20">
        <f t="shared" si="3"/>
        <v>2.7811394178443916E-2</v>
      </c>
      <c r="E12" s="17">
        <f>IF(OR($A12="",$B12="",$C12=""),"",A12*'MPTO_working_3-way'!$I11)</f>
        <v>2.4153567763193431</v>
      </c>
      <c r="F12" s="21">
        <f>IF(OR($A12="",$B12="",$C12=""),"",B12*'MPTO_working_3-way'!$I11)</f>
        <v>3.1451028661860385</v>
      </c>
      <c r="G12" s="22">
        <f>IF(OR($A12="",$B12="",$C12=""),"",C12*'MPTO_working_3-way'!$I11)</f>
        <v>3.7309553608677515</v>
      </c>
      <c r="H12" s="17">
        <f>IF(OR($A12="",$B12="",$C12=""),"",'MPTO_working_3-way'!E11)</f>
        <v>2.4023363191515408</v>
      </c>
      <c r="I12" s="21">
        <f>IF(OR($A12="",$B12="",$C12=""),"",'MPTO_working_3-way'!F11)</f>
        <v>3.1493392660441986</v>
      </c>
      <c r="J12" s="22">
        <f>IF(OR($A12="",$B12="",$C12=""),"",'MPTO_working_3-way'!G11)</f>
        <v>3.7564099058714842</v>
      </c>
      <c r="K12" s="17">
        <f>IF(OR($A12="",$B12="",$C12=""),"",'OddsRatio_working_3-way'!H11)</f>
        <v>2.4081278071999637</v>
      </c>
      <c r="L12" s="21">
        <f>IF(OR($A12="",$B12="",$C12=""),"",'OddsRatio_working_3-way'!I11)</f>
        <v>3.1486987280236485</v>
      </c>
      <c r="M12" s="22">
        <f>IF(OR($A12="",$B12="",$C12=""),"",'OddsRatio_working_3-way'!J11)</f>
        <v>3.7432415799525223</v>
      </c>
      <c r="N12" s="23">
        <f t="shared" si="16"/>
        <v>41.401751070657831</v>
      </c>
      <c r="O12" s="24">
        <f t="shared" si="17"/>
        <v>31.795462423544407</v>
      </c>
      <c r="P12" s="24">
        <f t="shared" si="18"/>
        <v>26.802786505797766</v>
      </c>
      <c r="Q12" t="s">
        <v>204</v>
      </c>
      <c r="R12" t="s">
        <v>205</v>
      </c>
      <c r="S12" s="48" t="s">
        <v>446</v>
      </c>
      <c r="T12" s="35">
        <v>100</v>
      </c>
      <c r="U12" s="35">
        <f t="shared" si="19"/>
        <v>50.248756218905463</v>
      </c>
      <c r="V12" s="35">
        <f t="shared" si="20"/>
        <v>71.014492753623188</v>
      </c>
      <c r="W12" s="35">
        <f t="shared" si="21"/>
        <v>75.961538461538453</v>
      </c>
      <c r="X12" s="35">
        <f t="shared" si="22"/>
        <v>53.023968784838345</v>
      </c>
      <c r="Y12" s="35">
        <f t="shared" si="23"/>
        <v>73.789705319556063</v>
      </c>
      <c r="Z12" s="35">
        <f t="shared" si="24"/>
        <v>78.736751027471357</v>
      </c>
      <c r="AA12" s="35">
        <f t="shared" si="25"/>
        <v>-2.7752125659328826</v>
      </c>
      <c r="AB12" s="35">
        <f t="shared" si="26"/>
        <v>-2.7752125659328755</v>
      </c>
      <c r="AC12" s="35">
        <f t="shared" si="27"/>
        <v>-2.7752125659329039</v>
      </c>
      <c r="AF12">
        <v>2.83</v>
      </c>
      <c r="AG12">
        <v>1.47</v>
      </c>
      <c r="AJ12" t="s">
        <v>456</v>
      </c>
    </row>
    <row r="13" spans="1:36" ht="15" x14ac:dyDescent="0.25">
      <c r="A13">
        <v>2.0099999999999998</v>
      </c>
      <c r="B13">
        <v>3.45</v>
      </c>
      <c r="C13">
        <v>4.16</v>
      </c>
      <c r="D13" s="20">
        <f t="shared" si="3"/>
        <v>2.7752125659328941E-2</v>
      </c>
      <c r="E13" s="17">
        <f>IF(OR($A13="",$B13="",$C13=""),"",A13*'MPTO_working_3-way'!$I12)</f>
        <v>2.0657817725752508</v>
      </c>
      <c r="F13" s="21">
        <f>IF(OR($A13="",$B13="",$C13=""),"",B13*'MPTO_working_3-way'!$I12)</f>
        <v>3.5457448335246848</v>
      </c>
      <c r="G13" s="22">
        <f>IF(OR($A13="",$B13="",$C13=""),"",C13*'MPTO_working_3-way'!$I12)</f>
        <v>4.2754488427428088</v>
      </c>
      <c r="H13" s="17">
        <f>IF(OR($A13="",$B13="",$C13=""),"",'MPTO_working_3-way'!E12)</f>
        <v>2.0480818792003488</v>
      </c>
      <c r="I13" s="21">
        <f>IF(OR($A13="",$B13="",$C13=""),"",'MPTO_working_3-way'!F12)</f>
        <v>3.5637364510781087</v>
      </c>
      <c r="J13" s="22">
        <f>IF(OR($A13="",$B13="",$C13=""),"",'MPTO_working_3-way'!G12)</f>
        <v>4.3264963315355969</v>
      </c>
      <c r="K13" s="17">
        <f>IF(OR($A13="",$B13="",$C13=""),"",'OddsRatio_working_3-way'!H12)</f>
        <v>2.05516507281237</v>
      </c>
      <c r="L13" s="21">
        <f>IF(OR($A13="",$B13="",$C13=""),"",'OddsRatio_working_3-way'!I12)</f>
        <v>3.5595588399904017</v>
      </c>
      <c r="M13" s="22">
        <f>IF(OR($A13="",$B13="",$C13=""),"",'OddsRatio_working_3-way'!J12)</f>
        <v>4.3013085446406825</v>
      </c>
      <c r="N13" s="23">
        <f t="shared" si="16"/>
        <v>48.407823772855593</v>
      </c>
      <c r="O13" s="24">
        <f t="shared" si="17"/>
        <v>28.202819067663693</v>
      </c>
      <c r="P13" s="24">
        <f t="shared" si="18"/>
        <v>23.389357159480703</v>
      </c>
      <c r="Q13" t="s">
        <v>206</v>
      </c>
      <c r="R13" t="s">
        <v>207</v>
      </c>
      <c r="S13" s="48" t="s">
        <v>446</v>
      </c>
      <c r="T13" s="35">
        <v>100</v>
      </c>
      <c r="U13" s="35">
        <f t="shared" si="19"/>
        <v>78.354978354978357</v>
      </c>
      <c r="V13" s="35">
        <f t="shared" si="20"/>
        <v>73.958333333333343</v>
      </c>
      <c r="W13" s="35">
        <f t="shared" si="21"/>
        <v>42.857142857142854</v>
      </c>
      <c r="X13" s="35">
        <f t="shared" si="22"/>
        <v>83.18452380952381</v>
      </c>
      <c r="Y13" s="35">
        <f t="shared" si="23"/>
        <v>78.787878787878782</v>
      </c>
      <c r="Z13" s="35">
        <f t="shared" si="24"/>
        <v>47.686688311688314</v>
      </c>
      <c r="AA13" s="35">
        <f t="shared" si="25"/>
        <v>-4.8295454545454533</v>
      </c>
      <c r="AB13" s="35">
        <f t="shared" si="26"/>
        <v>-4.829545454545439</v>
      </c>
      <c r="AC13" s="35">
        <f t="shared" si="27"/>
        <v>-4.8295454545454604</v>
      </c>
      <c r="AF13">
        <v>2.0299999999999998</v>
      </c>
      <c r="AG13">
        <v>1.86</v>
      </c>
      <c r="AJ13" t="s">
        <v>457</v>
      </c>
    </row>
    <row r="14" spans="1:36" ht="15" x14ac:dyDescent="0.25">
      <c r="A14">
        <v>4.62</v>
      </c>
      <c r="B14">
        <v>3.84</v>
      </c>
      <c r="C14">
        <v>1.75</v>
      </c>
      <c r="D14" s="20">
        <f t="shared" si="3"/>
        <v>4.8295454545454586E-2</v>
      </c>
      <c r="E14" s="17">
        <f>IF(OR($A14="",$B14="",$C14=""),"",A14*'MPTO_working_3-way'!$I13)</f>
        <v>4.8431250000000006</v>
      </c>
      <c r="F14" s="21">
        <f>IF(OR($A14="",$B14="",$C14=""),"",B14*'MPTO_working_3-way'!$I13)</f>
        <v>4.0254545454545454</v>
      </c>
      <c r="G14" s="22">
        <f>IF(OR($A14="",$B14="",$C14=""),"",C14*'MPTO_working_3-way'!$I13)</f>
        <v>1.8345170454545454</v>
      </c>
      <c r="H14" s="17">
        <f>IF(OR($A14="",$B14="",$C14=""),"",'MPTO_working_3-way'!E13)</f>
        <v>4.9912221471978393</v>
      </c>
      <c r="I14" s="21">
        <f>IF(OR($A14="",$B14="",$C14=""),"",'MPTO_working_3-way'!F13)</f>
        <v>4.0930232558139537</v>
      </c>
      <c r="J14" s="22">
        <f>IF(OR($A14="",$B14="",$C14=""),"",'MPTO_working_3-way'!G13)</f>
        <v>1.8007308160779536</v>
      </c>
      <c r="K14" s="17">
        <f>IF(OR($A14="",$B14="",$C14=""),"",'OddsRatio_working_3-way'!H13)</f>
        <v>4.9230248023809144</v>
      </c>
      <c r="L14" s="21">
        <f>IF(OR($A14="",$B14="",$C14=""),"",'OddsRatio_working_3-way'!I13)</f>
        <v>4.0777321654038117</v>
      </c>
      <c r="M14" s="22">
        <f>IF(OR($A14="",$B14="",$C14=""),"",'OddsRatio_working_3-way'!J13)</f>
        <v>1.812781381708753</v>
      </c>
      <c r="N14" s="23">
        <f t="shared" si="16"/>
        <v>20.647825525874303</v>
      </c>
      <c r="O14" s="24">
        <f t="shared" si="17"/>
        <v>24.841915085817526</v>
      </c>
      <c r="P14" s="24">
        <f t="shared" si="18"/>
        <v>54.510259388308171</v>
      </c>
      <c r="Q14" t="s">
        <v>208</v>
      </c>
      <c r="R14" t="s">
        <v>209</v>
      </c>
      <c r="S14" s="48" t="s">
        <v>447</v>
      </c>
      <c r="T14" s="35">
        <v>100</v>
      </c>
      <c r="U14" s="35">
        <f t="shared" si="19"/>
        <v>43.820224719101127</v>
      </c>
      <c r="V14" s="35">
        <f t="shared" si="20"/>
        <v>74.937343358395992</v>
      </c>
      <c r="W14" s="35">
        <f t="shared" si="21"/>
        <v>76.525821596244128</v>
      </c>
      <c r="X14" s="35">
        <f t="shared" si="22"/>
        <v>48.536835045359879</v>
      </c>
      <c r="Y14" s="35">
        <f t="shared" si="23"/>
        <v>79.653953684654752</v>
      </c>
      <c r="Z14" s="35">
        <f t="shared" si="24"/>
        <v>81.242431922502888</v>
      </c>
      <c r="AA14" s="35">
        <f t="shared" si="25"/>
        <v>-4.7166103262587527</v>
      </c>
      <c r="AB14" s="35">
        <f t="shared" si="26"/>
        <v>-4.7166103262587598</v>
      </c>
      <c r="AC14" s="35">
        <f t="shared" si="27"/>
        <v>-4.7166103262587598</v>
      </c>
      <c r="AF14">
        <v>1.83</v>
      </c>
      <c r="AG14">
        <v>2.0099999999999998</v>
      </c>
      <c r="AJ14" t="s">
        <v>112</v>
      </c>
    </row>
    <row r="15" spans="1:36" ht="15" x14ac:dyDescent="0.25">
      <c r="A15">
        <v>1.78</v>
      </c>
      <c r="B15">
        <v>3.99</v>
      </c>
      <c r="C15">
        <v>4.26</v>
      </c>
      <c r="D15" s="20">
        <f t="shared" si="3"/>
        <v>4.7166103262587633E-2</v>
      </c>
      <c r="E15" s="17">
        <f>IF(OR($A15="",$B15="",$C15=""),"",A15*'MPTO_working_3-way'!$I14)</f>
        <v>1.863955663807406</v>
      </c>
      <c r="F15" s="21">
        <f>IF(OR($A15="",$B15="",$C15=""),"",B15*'MPTO_working_3-way'!$I14)</f>
        <v>4.1781927520177247</v>
      </c>
      <c r="G15" s="22">
        <f>IF(OR($A15="",$B15="",$C15=""),"",C15*'MPTO_working_3-way'!$I14)</f>
        <v>4.4609275998986231</v>
      </c>
      <c r="H15" s="17">
        <f>IF(OR($A15="",$B15="",$C15=""),"",'MPTO_working_3-way'!E14)</f>
        <v>1.8312478770375296</v>
      </c>
      <c r="I15" s="21">
        <f>IF(OR($A15="",$B15="",$C15=""),"",'MPTO_working_3-way'!F14)</f>
        <v>4.2570485614152789</v>
      </c>
      <c r="J15" s="22">
        <f>IF(OR($A15="",$B15="",$C15=""),"",'MPTO_working_3-way'!G14)</f>
        <v>4.5657982978707992</v>
      </c>
      <c r="K15" s="17">
        <f>IF(OR($A15="",$B15="",$C15=""),"",'OddsRatio_working_3-way'!H14)</f>
        <v>1.842990979283202</v>
      </c>
      <c r="L15" s="21">
        <f>IF(OR($A15="",$B15="",$C15=""),"",'OddsRatio_working_3-way'!I14)</f>
        <v>4.2314654205856082</v>
      </c>
      <c r="M15" s="22">
        <f>IF(OR($A15="",$B15="",$C15=""),"",'OddsRatio_working_3-way'!J14)</f>
        <v>4.5232699903374858</v>
      </c>
      <c r="N15" s="23">
        <f t="shared" si="16"/>
        <v>53.649344746610105</v>
      </c>
      <c r="O15" s="24">
        <f t="shared" si="17"/>
        <v>23.933792894477691</v>
      </c>
      <c r="P15" s="24">
        <f t="shared" si="18"/>
        <v>22.416862358912205</v>
      </c>
      <c r="Q15" t="s">
        <v>210</v>
      </c>
      <c r="R15" t="s">
        <v>119</v>
      </c>
      <c r="S15" s="48" t="s">
        <v>447</v>
      </c>
      <c r="T15" s="35">
        <v>100</v>
      </c>
      <c r="U15" s="35">
        <f t="shared" si="19"/>
        <v>66.21621621621621</v>
      </c>
      <c r="V15" s="35">
        <f t="shared" si="20"/>
        <v>71.590909090909093</v>
      </c>
      <c r="W15" s="35">
        <f t="shared" si="21"/>
        <v>57.805907172995774</v>
      </c>
      <c r="X15" s="35">
        <f t="shared" si="22"/>
        <v>70.603183736095133</v>
      </c>
      <c r="Y15" s="35">
        <f t="shared" si="23"/>
        <v>75.977876610788002</v>
      </c>
      <c r="Z15" s="35">
        <f t="shared" si="24"/>
        <v>62.192874692874689</v>
      </c>
      <c r="AA15" s="35">
        <f t="shared" si="25"/>
        <v>-4.3869675198789224</v>
      </c>
      <c r="AB15" s="35">
        <f t="shared" si="26"/>
        <v>-4.3869675198789082</v>
      </c>
      <c r="AC15" s="35">
        <f t="shared" si="27"/>
        <v>-4.3869675198789153</v>
      </c>
      <c r="AF15">
        <v>1.67</v>
      </c>
      <c r="AG15">
        <v>2.2400000000000002</v>
      </c>
      <c r="AJ15" t="s">
        <v>112</v>
      </c>
    </row>
    <row r="16" spans="1:36" ht="15" x14ac:dyDescent="0.25">
      <c r="A16">
        <v>2.96</v>
      </c>
      <c r="B16">
        <v>3.52</v>
      </c>
      <c r="C16">
        <v>2.37</v>
      </c>
      <c r="D16" s="20">
        <f t="shared" si="3"/>
        <v>4.3869675198789038E-2</v>
      </c>
      <c r="E16" s="17">
        <f>IF(OR($A16="",$B16="",$C16=""),"",A16*'MPTO_working_3-way'!$I15)</f>
        <v>3.0898542385884156</v>
      </c>
      <c r="F16" s="21">
        <f>IF(OR($A16="",$B16="",$C16=""),"",B16*'MPTO_working_3-way'!$I15)</f>
        <v>3.6744212566997376</v>
      </c>
      <c r="G16" s="22">
        <f>IF(OR($A16="",$B16="",$C16=""),"",C16*'MPTO_working_3-way'!$I15)</f>
        <v>2.47397113022113</v>
      </c>
      <c r="H16" s="17">
        <f>IF(OR($A16="",$B16="",$C16=""),"",'MPTO_working_3-way'!E15)</f>
        <v>3.0939195212276154</v>
      </c>
      <c r="I16" s="21">
        <f>IF(OR($A16="",$B16="",$C16=""),"",'MPTO_working_3-way'!F15)</f>
        <v>3.7110201307424235</v>
      </c>
      <c r="J16" s="22">
        <f>IF(OR($A16="",$B16="",$C16=""),"",'MPTO_working_3-way'!G15)</f>
        <v>2.4550860228623663</v>
      </c>
      <c r="K16" s="17">
        <f>IF(OR($A16="",$B16="",$C16=""),"",'OddsRatio_working_3-way'!H15)</f>
        <v>3.0938113644187881</v>
      </c>
      <c r="L16" s="21">
        <f>IF(OR($A16="",$B16="",$C16=""),"",'OddsRatio_working_3-way'!I15)</f>
        <v>3.6920431828241567</v>
      </c>
      <c r="M16" s="22">
        <f>IF(OR($A16="",$B16="",$C16=""),"",'OddsRatio_working_3-way'!J15)</f>
        <v>2.4635314128845613</v>
      </c>
      <c r="N16" s="23">
        <f t="shared" si="16"/>
        <v>32.363986220166971</v>
      </c>
      <c r="O16" s="24">
        <f t="shared" si="17"/>
        <v>27.215170230594953</v>
      </c>
      <c r="P16" s="24">
        <f t="shared" si="18"/>
        <v>40.420843549238079</v>
      </c>
      <c r="Q16" t="s">
        <v>120</v>
      </c>
      <c r="R16" t="s">
        <v>211</v>
      </c>
      <c r="S16" s="48" t="s">
        <v>447</v>
      </c>
      <c r="T16" s="35">
        <v>100</v>
      </c>
      <c r="U16" s="35">
        <f t="shared" si="19"/>
        <v>82.876712328767113</v>
      </c>
      <c r="V16" s="35">
        <f t="shared" si="20"/>
        <v>78.165938864628828</v>
      </c>
      <c r="W16" s="35">
        <f t="shared" si="21"/>
        <v>33.774834437086092</v>
      </c>
      <c r="X16" s="35">
        <f t="shared" si="22"/>
        <v>88.059226698285102</v>
      </c>
      <c r="Y16" s="35">
        <f t="shared" si="23"/>
        <v>83.348453234146788</v>
      </c>
      <c r="Z16" s="35">
        <f t="shared" si="24"/>
        <v>38.957348806604053</v>
      </c>
      <c r="AA16" s="35">
        <f t="shared" si="25"/>
        <v>-5.1825143695179889</v>
      </c>
      <c r="AB16" s="35">
        <f t="shared" si="26"/>
        <v>-5.1825143695179605</v>
      </c>
      <c r="AC16" s="35">
        <f t="shared" si="27"/>
        <v>-5.1825143695179605</v>
      </c>
      <c r="AF16">
        <v>1.85</v>
      </c>
      <c r="AG16">
        <v>1.99</v>
      </c>
      <c r="AJ16" t="s">
        <v>112</v>
      </c>
    </row>
    <row r="17" spans="1:36" ht="15" x14ac:dyDescent="0.25">
      <c r="A17">
        <v>5.84</v>
      </c>
      <c r="B17">
        <v>4.58</v>
      </c>
      <c r="C17">
        <v>1.51</v>
      </c>
      <c r="D17" s="20">
        <f t="shared" si="3"/>
        <v>5.1825143695179765E-2</v>
      </c>
      <c r="E17" s="17">
        <f>IF(OR($A17="",$B17="",$C17=""),"",A17*'MPTO_working_3-way'!$I16)</f>
        <v>6.14265883917985</v>
      </c>
      <c r="F17" s="21">
        <f>IF(OR($A17="",$B17="",$C17=""),"",B17*'MPTO_working_3-way'!$I16)</f>
        <v>4.8173591581239235</v>
      </c>
      <c r="G17" s="22">
        <f>IF(OR($A17="",$B17="",$C17=""),"",C17*'MPTO_working_3-way'!$I16)</f>
        <v>1.5882559669797214</v>
      </c>
      <c r="H17" s="17">
        <f>IF(OR($A17="",$B17="",$C17=""),"",'MPTO_working_3-way'!E16)</f>
        <v>6.4952851550572452</v>
      </c>
      <c r="I17" s="21">
        <f>IF(OR($A17="",$B17="",$C17=""),"",'MPTO_working_3-way'!F16)</f>
        <v>4.973502089641638</v>
      </c>
      <c r="J17" s="22">
        <f>IF(OR($A17="",$B17="",$C17=""),"",'MPTO_working_3-way'!G16)</f>
        <v>1.5504438269759135</v>
      </c>
      <c r="K17" s="17">
        <f>IF(OR($A17="",$B17="",$C17=""),"",'OddsRatio_working_3-way'!H16)</f>
        <v>6.3367380621528833</v>
      </c>
      <c r="L17" s="21">
        <f>IF(OR($A17="",$B17="",$C17=""),"",'OddsRatio_working_3-way'!I16)</f>
        <v>4.9474219550634952</v>
      </c>
      <c r="M17" s="22">
        <f>IF(OR($A17="",$B17="",$C17=""),"",'OddsRatio_working_3-way'!J16)</f>
        <v>1.5623422338218944</v>
      </c>
      <c r="N17" s="23">
        <f t="shared" si="16"/>
        <v>16.279595305239468</v>
      </c>
      <c r="O17" s="24">
        <f t="shared" si="17"/>
        <v>20.758261262576088</v>
      </c>
      <c r="P17" s="24">
        <f t="shared" si="18"/>
        <v>62.962143432184433</v>
      </c>
      <c r="Q17" t="s">
        <v>153</v>
      </c>
      <c r="R17" t="s">
        <v>212</v>
      </c>
      <c r="S17" s="48" t="s">
        <v>447</v>
      </c>
      <c r="T17" s="35">
        <v>100</v>
      </c>
      <c r="U17" s="35">
        <f t="shared" si="19"/>
        <v>92.163009404388717</v>
      </c>
      <c r="V17" s="35">
        <f t="shared" si="20"/>
        <v>86.48648648648647</v>
      </c>
      <c r="W17" s="35">
        <f t="shared" si="21"/>
        <v>18.032786885245901</v>
      </c>
      <c r="X17" s="35">
        <f t="shared" si="22"/>
        <v>95.480726628267604</v>
      </c>
      <c r="Y17" s="35">
        <f t="shared" si="23"/>
        <v>89.804203710365385</v>
      </c>
      <c r="Z17" s="35">
        <f t="shared" si="24"/>
        <v>21.350504109124795</v>
      </c>
      <c r="AA17" s="35">
        <f t="shared" si="25"/>
        <v>-3.317717223878887</v>
      </c>
      <c r="AB17" s="35">
        <f t="shared" si="26"/>
        <v>-3.3177172238789154</v>
      </c>
      <c r="AC17" s="35">
        <f t="shared" si="27"/>
        <v>-3.3177172238788941</v>
      </c>
      <c r="AF17">
        <v>1.56</v>
      </c>
      <c r="AG17">
        <v>2.46</v>
      </c>
      <c r="AJ17" t="s">
        <v>112</v>
      </c>
    </row>
    <row r="18" spans="1:36" ht="15" x14ac:dyDescent="0.25">
      <c r="A18">
        <v>12.76</v>
      </c>
      <c r="B18">
        <v>7.4</v>
      </c>
      <c r="C18">
        <v>1.22</v>
      </c>
      <c r="D18" s="20">
        <f t="shared" si="3"/>
        <v>3.3177172238789021E-2</v>
      </c>
      <c r="E18" s="17">
        <f>IF(OR($A18="",$B18="",$C18=""),"",A18*'MPTO_working_3-way'!$I17)</f>
        <v>13.183340717766947</v>
      </c>
      <c r="F18" s="21">
        <f>IF(OR($A18="",$B18="",$C18=""),"",B18*'MPTO_working_3-way'!$I17)</f>
        <v>7.6455110745670387</v>
      </c>
      <c r="G18" s="22">
        <f>IF(OR($A18="",$B18="",$C18=""),"",C18*'MPTO_working_3-way'!$I17)</f>
        <v>1.2604761501313226</v>
      </c>
      <c r="H18" s="17">
        <f>IF(OR($A18="",$B18="",$C18=""),"",'MPTO_working_3-way'!E17)</f>
        <v>14.856446199136109</v>
      </c>
      <c r="I18" s="21">
        <f>IF(OR($A18="",$B18="",$C18=""),"",'MPTO_working_3-way'!F17)</f>
        <v>8.0595713400846289</v>
      </c>
      <c r="J18" s="22">
        <f>IF(OR($A18="",$B18="",$C18=""),"",'MPTO_working_3-way'!G17)</f>
        <v>1.2366854215965872</v>
      </c>
      <c r="K18" s="17">
        <f>IF(OR($A18="",$B18="",$C18=""),"",'OddsRatio_working_3-way'!H17)</f>
        <v>13.98622318775697</v>
      </c>
      <c r="L18" s="21">
        <f>IF(OR($A18="",$B18="",$C18=""),"",'OddsRatio_working_3-way'!I17)</f>
        <v>8.067332347078624</v>
      </c>
      <c r="M18" s="22">
        <f>IF(OR($A18="",$B18="",$C18=""),"",'OddsRatio_working_3-way'!J17)</f>
        <v>1.2429395494308275</v>
      </c>
      <c r="N18" s="23">
        <f t="shared" si="16"/>
        <v>7.5853307701614527</v>
      </c>
      <c r="O18" s="24">
        <f t="shared" si="17"/>
        <v>13.079570355035152</v>
      </c>
      <c r="P18" s="24">
        <f t="shared" si="18"/>
        <v>79.335098874803393</v>
      </c>
      <c r="Q18" t="s">
        <v>213</v>
      </c>
      <c r="R18" t="s">
        <v>214</v>
      </c>
      <c r="S18" s="48" t="s">
        <v>447</v>
      </c>
      <c r="T18" s="35">
        <v>100</v>
      </c>
      <c r="U18" s="35">
        <f t="shared" si="19"/>
        <v>55.947136563876647</v>
      </c>
      <c r="V18" s="35">
        <f t="shared" si="20"/>
        <v>71.346704871060169</v>
      </c>
      <c r="W18" s="35">
        <f t="shared" si="21"/>
        <v>70.414201183431956</v>
      </c>
      <c r="X18" s="35">
        <f t="shared" si="22"/>
        <v>58.239093945507882</v>
      </c>
      <c r="Y18" s="35">
        <f t="shared" si="23"/>
        <v>73.638662252691404</v>
      </c>
      <c r="Z18" s="35">
        <f t="shared" si="24"/>
        <v>72.706158565063177</v>
      </c>
      <c r="AA18" s="35">
        <f t="shared" si="25"/>
        <v>-2.2919573816312351</v>
      </c>
      <c r="AB18" s="35">
        <f t="shared" si="26"/>
        <v>-2.2919573816312351</v>
      </c>
      <c r="AC18" s="35">
        <f t="shared" si="27"/>
        <v>-2.2919573816312209</v>
      </c>
      <c r="AF18">
        <v>1.3</v>
      </c>
      <c r="AG18">
        <v>4</v>
      </c>
      <c r="AJ18" t="s">
        <v>450</v>
      </c>
    </row>
    <row r="19" spans="1:36" ht="15" x14ac:dyDescent="0.25">
      <c r="A19">
        <v>2.27</v>
      </c>
      <c r="B19">
        <v>3.49</v>
      </c>
      <c r="C19">
        <v>3.38</v>
      </c>
      <c r="D19" s="20">
        <f t="shared" si="3"/>
        <v>2.2919573816312155E-2</v>
      </c>
      <c r="E19" s="17">
        <f>IF(OR($A19="",$B19="",$C19=""),"",A19*'MPTO_working_3-way'!$I18)</f>
        <v>2.3220274325630288</v>
      </c>
      <c r="F19" s="21">
        <f>IF(OR($A19="",$B19="",$C19=""),"",B19*'MPTO_working_3-way'!$I18)</f>
        <v>3.5699893126189295</v>
      </c>
      <c r="G19" s="22">
        <f>IF(OR($A19="",$B19="",$C19=""),"",C19*'MPTO_working_3-way'!$I18)</f>
        <v>3.4574681594991348</v>
      </c>
      <c r="H19" s="17">
        <f>IF(OR($A19="",$B19="",$C19=""),"",'MPTO_working_3-way'!E18)</f>
        <v>2.3100622018069714</v>
      </c>
      <c r="I19" s="21">
        <f>IF(OR($A19="",$B19="",$C19=""),"",'MPTO_working_3-way'!F18)</f>
        <v>3.5856033148256872</v>
      </c>
      <c r="J19" s="22">
        <f>IF(OR($A19="",$B19="",$C19=""),"",'MPTO_working_3-way'!G18)</f>
        <v>3.4695943631745689</v>
      </c>
      <c r="K19" s="17">
        <f>IF(OR($A19="",$B19="",$C19=""),"",'OddsRatio_working_3-way'!H18)</f>
        <v>2.3151803014373651</v>
      </c>
      <c r="L19" s="21">
        <f>IF(OR($A19="",$B19="",$C19=""),"",'OddsRatio_working_3-way'!I18)</f>
        <v>3.5785818508496376</v>
      </c>
      <c r="M19" s="22">
        <f>IF(OR($A19="",$B19="",$C19=""),"",'OddsRatio_working_3-way'!J18)</f>
        <v>3.4646685963944321</v>
      </c>
      <c r="N19" s="23">
        <f t="shared" si="16"/>
        <v>43.065813348131329</v>
      </c>
      <c r="O19" s="24">
        <f t="shared" si="17"/>
        <v>28.011288338182844</v>
      </c>
      <c r="P19" s="24">
        <f t="shared" si="18"/>
        <v>28.922898313685835</v>
      </c>
      <c r="Q19" t="s">
        <v>215</v>
      </c>
      <c r="R19" t="s">
        <v>216</v>
      </c>
      <c r="S19" s="48" t="s">
        <v>447</v>
      </c>
      <c r="T19" s="35">
        <v>100</v>
      </c>
      <c r="U19" s="35">
        <f t="shared" si="19"/>
        <v>54.128440366972484</v>
      </c>
      <c r="V19" s="35">
        <f t="shared" si="20"/>
        <v>70.845481049562679</v>
      </c>
      <c r="W19" s="35">
        <f t="shared" si="21"/>
        <v>72.752043596730246</v>
      </c>
      <c r="X19" s="35">
        <f t="shared" si="22"/>
        <v>56.402475353707068</v>
      </c>
      <c r="Y19" s="35">
        <f t="shared" si="23"/>
        <v>73.11951603629727</v>
      </c>
      <c r="Z19" s="35">
        <f t="shared" si="24"/>
        <v>75.026078583464837</v>
      </c>
      <c r="AA19" s="35">
        <f t="shared" si="25"/>
        <v>-2.2740349867345842</v>
      </c>
      <c r="AB19" s="35">
        <f t="shared" si="26"/>
        <v>-2.2740349867345913</v>
      </c>
      <c r="AC19" s="35">
        <f t="shared" si="27"/>
        <v>-2.2740349867345913</v>
      </c>
      <c r="AF19">
        <v>1.92</v>
      </c>
      <c r="AG19">
        <v>1.99</v>
      </c>
      <c r="AJ19" t="s">
        <v>450</v>
      </c>
    </row>
    <row r="20" spans="1:36" ht="15" x14ac:dyDescent="0.25">
      <c r="A20">
        <v>2.1800000000000002</v>
      </c>
      <c r="B20">
        <v>3.43</v>
      </c>
      <c r="C20">
        <v>3.67</v>
      </c>
      <c r="D20" s="20">
        <f t="shared" si="3"/>
        <v>2.2740349867345966E-2</v>
      </c>
      <c r="E20" s="17">
        <f>IF(OR($A20="",$B20="",$C20=""),"",A20*'MPTO_working_3-way'!$I19)</f>
        <v>2.2295739627108144</v>
      </c>
      <c r="F20" s="21">
        <f>IF(OR($A20="",$B20="",$C20=""),"",B20*'MPTO_working_3-way'!$I19)</f>
        <v>3.507999400044997</v>
      </c>
      <c r="G20" s="22">
        <f>IF(OR($A20="",$B20="",$C20=""),"",C20*'MPTO_working_3-way'!$I19)</f>
        <v>3.7534570840131596</v>
      </c>
      <c r="H20" s="17">
        <f>IF(OR($A20="",$B20="",$C20=""),"",'MPTO_working_3-way'!E19)</f>
        <v>2.2166290282636165</v>
      </c>
      <c r="I20" s="21">
        <f>IF(OR($A20="",$B20="",$C20=""),"",'MPTO_working_3-way'!F19)</f>
        <v>3.5215598518899895</v>
      </c>
      <c r="J20" s="22">
        <f>IF(OR($A20="",$B20="",$C20=""),"",'MPTO_working_3-way'!G19)</f>
        <v>3.7750173123287167</v>
      </c>
      <c r="K20" s="17">
        <f>IF(OR($A20="",$B20="",$C20=""),"",'OddsRatio_working_3-way'!H19)</f>
        <v>2.222040128091324</v>
      </c>
      <c r="L20" s="21">
        <f>IF(OR($A20="",$B20="",$C20=""),"",'OddsRatio_working_3-way'!I19)</f>
        <v>3.5165741620863713</v>
      </c>
      <c r="M20" s="22">
        <f>IF(OR($A20="",$B20="",$C20=""),"",'OddsRatio_working_3-way'!J19)</f>
        <v>3.7651246966134195</v>
      </c>
      <c r="N20" s="23">
        <f t="shared" si="16"/>
        <v>44.851618144309327</v>
      </c>
      <c r="O20" s="24">
        <f t="shared" si="17"/>
        <v>28.506276254983771</v>
      </c>
      <c r="P20" s="24">
        <f t="shared" si="18"/>
        <v>26.642105600706905</v>
      </c>
      <c r="Q20" t="s">
        <v>217</v>
      </c>
      <c r="R20" t="s">
        <v>218</v>
      </c>
      <c r="S20" s="48" t="s">
        <v>447</v>
      </c>
      <c r="T20" s="35">
        <v>100</v>
      </c>
      <c r="U20" s="35">
        <f t="shared" si="19"/>
        <v>67.320261437908499</v>
      </c>
      <c r="V20" s="35">
        <f t="shared" si="20"/>
        <v>70.414201183431956</v>
      </c>
      <c r="W20" s="35">
        <f t="shared" si="21"/>
        <v>60.15936254980079</v>
      </c>
      <c r="X20" s="35">
        <f t="shared" si="22"/>
        <v>69.426436266767254</v>
      </c>
      <c r="Y20" s="35">
        <f t="shared" si="23"/>
        <v>72.520376012290711</v>
      </c>
      <c r="Z20" s="35">
        <f t="shared" si="24"/>
        <v>62.265537378659552</v>
      </c>
      <c r="AA20" s="35">
        <f t="shared" si="25"/>
        <v>-2.1061748288587552</v>
      </c>
      <c r="AB20" s="35">
        <f t="shared" si="26"/>
        <v>-2.1061748288587552</v>
      </c>
      <c r="AC20" s="35">
        <f t="shared" si="27"/>
        <v>-2.1061748288587623</v>
      </c>
      <c r="AF20">
        <v>2.0299999999999998</v>
      </c>
      <c r="AG20">
        <v>1.88</v>
      </c>
      <c r="AJ20" t="s">
        <v>450</v>
      </c>
    </row>
    <row r="21" spans="1:36" ht="15" x14ac:dyDescent="0.25">
      <c r="A21">
        <v>3.06</v>
      </c>
      <c r="B21">
        <v>3.38</v>
      </c>
      <c r="C21">
        <v>2.5099999999999998</v>
      </c>
      <c r="D21" s="20">
        <f t="shared" si="3"/>
        <v>2.1061748288587534E-2</v>
      </c>
      <c r="E21" s="17">
        <f>IF(OR($A21="",$B21="",$C21=""),"",A21*'MPTO_working_3-way'!$I20)</f>
        <v>3.1244489497630781</v>
      </c>
      <c r="F21" s="21">
        <f>IF(OR($A21="",$B21="",$C21=""),"",B21*'MPTO_working_3-way'!$I20)</f>
        <v>3.4511887092154256</v>
      </c>
      <c r="G21" s="22">
        <f>IF(OR($A21="",$B21="",$C21=""),"",C21*'MPTO_working_3-way'!$I20)</f>
        <v>2.5628649882043546</v>
      </c>
      <c r="H21" s="17">
        <f>IF(OR($A21="",$B21="",$C21=""),"",'MPTO_working_3-way'!E20)</f>
        <v>3.1271811809435581</v>
      </c>
      <c r="I21" s="21">
        <f>IF(OR($A21="",$B21="",$C21=""),"",'MPTO_working_3-way'!F20)</f>
        <v>3.4621554594197437</v>
      </c>
      <c r="J21" s="22">
        <f>IF(OR($A21="",$B21="",$C21=""),"",'MPTO_working_3-way'!G20)</f>
        <v>2.5550237671032532</v>
      </c>
      <c r="K21" s="17">
        <f>IF(OR($A21="",$B21="",$C21=""),"",'OddsRatio_working_3-way'!H20)</f>
        <v>3.1263244545577056</v>
      </c>
      <c r="L21" s="21">
        <f>IF(OR($A21="",$B21="",$C21=""),"",'OddsRatio_working_3-way'!I20)</f>
        <v>3.4566272824501647</v>
      </c>
      <c r="M21" s="22">
        <f>IF(OR($A21="",$B21="",$C21=""),"",'OddsRatio_working_3-way'!J20)</f>
        <v>2.5586164691175415</v>
      </c>
      <c r="N21" s="23">
        <f t="shared" si="16"/>
        <v>32.005643749622742</v>
      </c>
      <c r="O21" s="24">
        <f t="shared" si="17"/>
        <v>28.975523631315269</v>
      </c>
      <c r="P21" s="24">
        <f t="shared" si="18"/>
        <v>39.018832619061996</v>
      </c>
      <c r="Q21" t="s">
        <v>219</v>
      </c>
      <c r="R21" t="s">
        <v>220</v>
      </c>
      <c r="S21" s="48" t="s">
        <v>447</v>
      </c>
      <c r="T21" s="35">
        <v>100</v>
      </c>
      <c r="U21" s="35">
        <f t="shared" si="19"/>
        <v>40.828402366863905</v>
      </c>
      <c r="V21" s="35">
        <f t="shared" si="20"/>
        <v>77.064220183486242</v>
      </c>
      <c r="W21" s="35">
        <f t="shared" si="21"/>
        <v>79.716024340770801</v>
      </c>
      <c r="X21" s="35">
        <f t="shared" si="22"/>
        <v>43.219755475742971</v>
      </c>
      <c r="Y21" s="35">
        <f t="shared" si="23"/>
        <v>79.455573292365315</v>
      </c>
      <c r="Z21" s="35">
        <f t="shared" si="24"/>
        <v>82.10737744964986</v>
      </c>
      <c r="AA21" s="35">
        <f t="shared" si="25"/>
        <v>-2.3913531088790663</v>
      </c>
      <c r="AB21" s="35">
        <f t="shared" si="26"/>
        <v>-2.3913531088790734</v>
      </c>
      <c r="AC21" s="35">
        <f t="shared" si="27"/>
        <v>-2.3913531088790592</v>
      </c>
      <c r="AF21">
        <v>1.99</v>
      </c>
      <c r="AG21">
        <v>1.92</v>
      </c>
      <c r="AJ21" t="s">
        <v>450</v>
      </c>
    </row>
    <row r="22" spans="1:36" ht="15" x14ac:dyDescent="0.25">
      <c r="A22">
        <v>1.69</v>
      </c>
      <c r="B22">
        <v>4.3600000000000003</v>
      </c>
      <c r="C22">
        <v>4.93</v>
      </c>
      <c r="D22" s="20">
        <f t="shared" si="3"/>
        <v>2.3913531088790574E-2</v>
      </c>
      <c r="E22" s="17">
        <f>IF(OR($A22="",$B22="",$C22=""),"",A22*'MPTO_working_3-way'!$I21)</f>
        <v>1.730413867540056</v>
      </c>
      <c r="F22" s="21">
        <f>IF(OR($A22="",$B22="",$C22=""),"",B22*'MPTO_working_3-way'!$I21)</f>
        <v>4.4642629955471271</v>
      </c>
      <c r="G22" s="22">
        <f>IF(OR($A22="",$B22="",$C22=""),"",C22*'MPTO_working_3-way'!$I21)</f>
        <v>5.0478937082677371</v>
      </c>
      <c r="H22" s="17">
        <f>IF(OR($A22="",$B22="",$C22=""),"",'MPTO_working_3-way'!E21)</f>
        <v>1.7130773605111895</v>
      </c>
      <c r="I22" s="21">
        <f>IF(OR($A22="",$B22="",$C22=""),"",'MPTO_working_3-way'!F21)</f>
        <v>4.5169847882892826</v>
      </c>
      <c r="J22" s="22">
        <f>IF(OR($A22="",$B22="",$C22=""),"",'MPTO_working_3-way'!G21)</f>
        <v>5.1316636178295179</v>
      </c>
      <c r="K22" s="17">
        <f>IF(OR($A22="",$B22="",$C22=""),"",'OddsRatio_working_3-way'!H21)</f>
        <v>1.7192002993808466</v>
      </c>
      <c r="L22" s="21">
        <f>IF(OR($A22="",$B22="",$C22=""),"",'OddsRatio_working_3-way'!I21)</f>
        <v>4.5021927622023838</v>
      </c>
      <c r="M22" s="22">
        <f>IF(OR($A22="",$B22="",$C22=""),"",'OddsRatio_working_3-way'!J21)</f>
        <v>5.0963147486474298</v>
      </c>
      <c r="N22" s="23">
        <f t="shared" si="16"/>
        <v>57.78964320377257</v>
      </c>
      <c r="O22" s="24">
        <f t="shared" si="17"/>
        <v>22.400113994122851</v>
      </c>
      <c r="P22" s="24">
        <f t="shared" si="18"/>
        <v>19.810242802104593</v>
      </c>
      <c r="Q22" t="s">
        <v>221</v>
      </c>
      <c r="R22" t="s">
        <v>222</v>
      </c>
      <c r="S22" s="48" t="s">
        <v>447</v>
      </c>
      <c r="T22" s="35">
        <v>100</v>
      </c>
      <c r="U22" s="35">
        <f t="shared" si="19"/>
        <v>30.069930069930074</v>
      </c>
      <c r="V22" s="35">
        <f t="shared" si="20"/>
        <v>80.620155038759677</v>
      </c>
      <c r="W22" s="35">
        <f t="shared" si="21"/>
        <v>86.666666666666671</v>
      </c>
      <c r="X22" s="35">
        <f t="shared" si="22"/>
        <v>32.713178294573645</v>
      </c>
      <c r="Y22" s="35">
        <f t="shared" si="23"/>
        <v>83.263403263403262</v>
      </c>
      <c r="Z22" s="35">
        <f t="shared" si="24"/>
        <v>89.309914891310243</v>
      </c>
      <c r="AA22" s="35">
        <f t="shared" si="25"/>
        <v>-2.6432482246435711</v>
      </c>
      <c r="AB22" s="35">
        <f t="shared" si="26"/>
        <v>-2.6432482246435853</v>
      </c>
      <c r="AC22" s="35">
        <f t="shared" si="27"/>
        <v>-2.6432482246435711</v>
      </c>
      <c r="AF22">
        <v>1.74</v>
      </c>
      <c r="AG22">
        <v>2.21</v>
      </c>
      <c r="AJ22" t="s">
        <v>450</v>
      </c>
    </row>
    <row r="23" spans="1:36" ht="15" x14ac:dyDescent="0.25">
      <c r="A23">
        <v>1.43</v>
      </c>
      <c r="B23">
        <v>5.16</v>
      </c>
      <c r="C23">
        <v>7.5</v>
      </c>
      <c r="D23" s="20">
        <f t="shared" si="3"/>
        <v>2.6432482246435907E-2</v>
      </c>
      <c r="E23" s="17">
        <f>IF(OR($A23="",$B23="",$C23=""),"",A23*'MPTO_working_3-way'!$I22)</f>
        <v>1.4677984496124032</v>
      </c>
      <c r="F23" s="21">
        <f>IF(OR($A23="",$B23="",$C23=""),"",B23*'MPTO_working_3-way'!$I22)</f>
        <v>5.2963916083916098</v>
      </c>
      <c r="G23" s="22">
        <f>IF(OR($A23="",$B23="",$C23=""),"",C23*'MPTO_working_3-way'!$I22)</f>
        <v>7.6982436168482691</v>
      </c>
      <c r="H23" s="17">
        <f>IF(OR($A23="",$B23="",$C23=""),"",'MPTO_working_3-way'!E22)</f>
        <v>1.4482471658414546</v>
      </c>
      <c r="I23" s="21">
        <f>IF(OR($A23="",$B23="",$C23=""),"",'MPTO_working_3-way'!F22)</f>
        <v>5.4057670893000189</v>
      </c>
      <c r="J23" s="22">
        <f>IF(OR($A23="",$B23="",$C23=""),"",'MPTO_working_3-way'!G22)</f>
        <v>8.030676805200839</v>
      </c>
      <c r="K23" s="17">
        <f>IF(OR($A23="",$B23="",$C23=""),"",'OddsRatio_working_3-way'!H22)</f>
        <v>1.454374151750206</v>
      </c>
      <c r="L23" s="21">
        <f>IF(OR($A23="",$B23="",$C23=""),"",'OddsRatio_working_3-way'!I22)</f>
        <v>5.3958057471647844</v>
      </c>
      <c r="M23" s="22">
        <f>IF(OR($A23="",$B23="",$C23=""),"",'OddsRatio_working_3-way'!J22)</f>
        <v>7.868446479944974</v>
      </c>
      <c r="N23" s="23">
        <f t="shared" si="16"/>
        <v>68.129244874462614</v>
      </c>
      <c r="O23" s="24">
        <f t="shared" si="17"/>
        <v>18.880779102806496</v>
      </c>
      <c r="P23" s="24">
        <f t="shared" si="18"/>
        <v>12.989976022730874</v>
      </c>
      <c r="Q23" t="s">
        <v>223</v>
      </c>
      <c r="R23" t="s">
        <v>224</v>
      </c>
      <c r="S23" s="48" t="s">
        <v>447</v>
      </c>
      <c r="T23" s="35">
        <v>100</v>
      </c>
      <c r="U23" s="35">
        <f t="shared" si="19"/>
        <v>45.054945054945051</v>
      </c>
      <c r="V23" s="35">
        <f t="shared" si="20"/>
        <v>72.752043596730246</v>
      </c>
      <c r="W23" s="35">
        <f t="shared" si="21"/>
        <v>79.209979209979196</v>
      </c>
      <c r="X23" s="35">
        <f t="shared" si="22"/>
        <v>48.037977193290551</v>
      </c>
      <c r="Y23" s="35">
        <f t="shared" si="23"/>
        <v>75.735075735075725</v>
      </c>
      <c r="Z23" s="35">
        <f t="shared" si="24"/>
        <v>82.193011348324703</v>
      </c>
      <c r="AA23" s="35">
        <f t="shared" si="25"/>
        <v>-2.9830321383455001</v>
      </c>
      <c r="AB23" s="35">
        <f t="shared" si="26"/>
        <v>-2.9830321383454788</v>
      </c>
      <c r="AC23" s="35">
        <f t="shared" si="27"/>
        <v>-2.9830321383455072</v>
      </c>
      <c r="AF23">
        <v>1.49</v>
      </c>
      <c r="AG23">
        <v>2.76</v>
      </c>
      <c r="AJ23" t="s">
        <v>450</v>
      </c>
    </row>
    <row r="24" spans="1:36" ht="15" x14ac:dyDescent="0.25">
      <c r="A24">
        <v>1.82</v>
      </c>
      <c r="B24">
        <v>3.67</v>
      </c>
      <c r="C24">
        <v>4.8099999999999996</v>
      </c>
      <c r="D24" s="20">
        <f t="shared" si="3"/>
        <v>2.9830321383454983E-2</v>
      </c>
      <c r="E24" s="17">
        <f>IF(OR($A24="",$B24="",$C24=""),"",A24*'MPTO_working_3-way'!$I23)</f>
        <v>1.874291184917888</v>
      </c>
      <c r="F24" s="21">
        <f>IF(OR($A24="",$B24="",$C24=""),"",B24*'MPTO_working_3-way'!$I23)</f>
        <v>3.7794772794772795</v>
      </c>
      <c r="G24" s="22">
        <f>IF(OR($A24="",$B24="",$C24=""),"",C24*'MPTO_working_3-way'!$I23)</f>
        <v>4.9534838458544179</v>
      </c>
      <c r="H24" s="17">
        <f>IF(OR($A24="",$B24="",$C24=""),"",'MPTO_working_3-way'!E23)</f>
        <v>1.8535436944903199</v>
      </c>
      <c r="I24" s="21">
        <f>IF(OR($A24="",$B24="",$C24=""),"",'MPTO_working_3-way'!F23)</f>
        <v>3.8089996393486083</v>
      </c>
      <c r="J24" s="22">
        <f>IF(OR($A24="",$B24="",$C24=""),"",'MPTO_working_3-way'!G23)</f>
        <v>5.0516080502671574</v>
      </c>
      <c r="K24" s="17">
        <f>IF(OR($A24="",$B24="",$C24=""),"",'OddsRatio_working_3-way'!H23)</f>
        <v>1.8613449128816804</v>
      </c>
      <c r="L24" s="21">
        <f>IF(OR($A24="",$B24="",$C24=""),"",'OddsRatio_working_3-way'!I23)</f>
        <v>3.8046230699927874</v>
      </c>
      <c r="M24" s="22">
        <f>IF(OR($A24="",$B24="",$C24=""),"",'OddsRatio_working_3-way'!J23)</f>
        <v>5.002102583023416</v>
      </c>
      <c r="N24" s="23">
        <f t="shared" si="16"/>
        <v>53.353502809319863</v>
      </c>
      <c r="O24" s="24">
        <f t="shared" si="17"/>
        <v>26.458685316883425</v>
      </c>
      <c r="P24" s="24">
        <f t="shared" si="18"/>
        <v>20.187811873796708</v>
      </c>
      <c r="Q24" t="s">
        <v>225</v>
      </c>
      <c r="R24" t="s">
        <v>226</v>
      </c>
      <c r="S24" s="48" t="s">
        <v>447</v>
      </c>
      <c r="T24" s="35">
        <v>100</v>
      </c>
      <c r="U24" s="35">
        <f t="shared" si="19"/>
        <v>63.768115942028999</v>
      </c>
      <c r="V24" s="35">
        <f t="shared" si="20"/>
        <v>68.847352024922117</v>
      </c>
      <c r="W24" s="35">
        <f t="shared" si="21"/>
        <v>64.664310954063609</v>
      </c>
      <c r="X24" s="35">
        <f t="shared" si="22"/>
        <v>66.488337021014274</v>
      </c>
      <c r="Y24" s="35">
        <f t="shared" si="23"/>
        <v>71.567573103907421</v>
      </c>
      <c r="Z24" s="35">
        <f t="shared" si="24"/>
        <v>67.384532033048899</v>
      </c>
      <c r="AA24" s="35">
        <f t="shared" si="25"/>
        <v>-2.7202210789852757</v>
      </c>
      <c r="AB24" s="35">
        <f t="shared" si="26"/>
        <v>-2.7202210789853041</v>
      </c>
      <c r="AC24" s="35">
        <f t="shared" si="27"/>
        <v>-2.7202210789852899</v>
      </c>
      <c r="AF24">
        <v>1.87</v>
      </c>
      <c r="AG24">
        <v>2.0299999999999998</v>
      </c>
      <c r="AJ24" t="s">
        <v>154</v>
      </c>
    </row>
    <row r="25" spans="1:36" ht="15" x14ac:dyDescent="0.25">
      <c r="A25">
        <v>2.76</v>
      </c>
      <c r="B25">
        <v>3.21</v>
      </c>
      <c r="C25">
        <v>2.83</v>
      </c>
      <c r="D25" s="20">
        <f t="shared" si="3"/>
        <v>2.7202210789853076E-2</v>
      </c>
      <c r="E25" s="17">
        <f>IF(OR($A25="",$B25="",$C25=""),"",A25*'MPTO_working_3-way'!$I24)</f>
        <v>2.8350781017799944</v>
      </c>
      <c r="F25" s="21">
        <f>IF(OR($A25="",$B25="",$C25=""),"",B25*'MPTO_working_3-way'!$I24)</f>
        <v>3.2973190966354284</v>
      </c>
      <c r="G25" s="22">
        <f>IF(OR($A25="",$B25="",$C25=""),"",C25*'MPTO_working_3-way'!$I24)</f>
        <v>2.9069822565352843</v>
      </c>
      <c r="H25" s="17">
        <f>IF(OR($A25="",$B25="",$C25=""),"",'MPTO_working_3-way'!E24)</f>
        <v>2.8308448184681061</v>
      </c>
      <c r="I25" s="21">
        <f>IF(OR($A25="",$B25="",$C25=""),"",'MPTO_working_3-way'!F24)</f>
        <v>3.3062324090757569</v>
      </c>
      <c r="J25" s="22">
        <f>IF(OR($A25="",$B25="",$C25=""),"",'MPTO_working_3-way'!G24)</f>
        <v>2.9045324883784729</v>
      </c>
      <c r="K25" s="17">
        <f>IF(OR($A25="",$B25="",$C25=""),"",'OddsRatio_working_3-way'!H24)</f>
        <v>2.8329649331079692</v>
      </c>
      <c r="L25" s="21">
        <f>IF(OR($A25="",$B25="",$C25=""),"",'OddsRatio_working_3-way'!I24)</f>
        <v>3.3016207398685298</v>
      </c>
      <c r="M25" s="22">
        <f>IF(OR($A25="",$B25="",$C25=""),"",'OddsRatio_working_3-way'!J24)</f>
        <v>2.9058669474929451</v>
      </c>
      <c r="N25" s="23">
        <f t="shared" si="16"/>
        <v>35.272396882899038</v>
      </c>
      <c r="O25" s="24">
        <f t="shared" si="17"/>
        <v>30.327668347913189</v>
      </c>
      <c r="P25" s="24">
        <f t="shared" si="18"/>
        <v>34.399934769187752</v>
      </c>
      <c r="Q25" t="s">
        <v>122</v>
      </c>
      <c r="R25" t="s">
        <v>227</v>
      </c>
      <c r="S25" s="48" t="s">
        <v>447</v>
      </c>
      <c r="T25" s="35">
        <v>100</v>
      </c>
      <c r="U25" s="35">
        <f t="shared" si="19"/>
        <v>46.524064171122987</v>
      </c>
      <c r="V25" s="35">
        <f t="shared" si="20"/>
        <v>72.899728997289984</v>
      </c>
      <c r="W25" s="35">
        <f t="shared" si="21"/>
        <v>77.728285077951</v>
      </c>
      <c r="X25" s="35">
        <f t="shared" si="22"/>
        <v>49.371985924759024</v>
      </c>
      <c r="Y25" s="35">
        <f t="shared" si="23"/>
        <v>75.747650750925999</v>
      </c>
      <c r="Z25" s="35">
        <f t="shared" si="24"/>
        <v>80.576206831587029</v>
      </c>
      <c r="AA25" s="35">
        <f t="shared" si="25"/>
        <v>-2.8479217536360366</v>
      </c>
      <c r="AB25" s="35">
        <f t="shared" si="26"/>
        <v>-2.8479217536360153</v>
      </c>
      <c r="AC25" s="35">
        <f t="shared" si="27"/>
        <v>-2.8479217536360295</v>
      </c>
      <c r="AF25">
        <v>1.83</v>
      </c>
      <c r="AG25">
        <v>2.0499999999999998</v>
      </c>
      <c r="AJ25" t="s">
        <v>154</v>
      </c>
    </row>
    <row r="26" spans="1:36" ht="15" x14ac:dyDescent="0.25">
      <c r="A26">
        <v>1.87</v>
      </c>
      <c r="B26">
        <v>3.69</v>
      </c>
      <c r="C26">
        <v>4.49</v>
      </c>
      <c r="D26" s="20">
        <f t="shared" si="3"/>
        <v>2.847921753636018E-2</v>
      </c>
      <c r="E26" s="17">
        <f>IF(OR($A26="",$B26="",$C26=""),"",A26*'MPTO_working_3-way'!$I25)</f>
        <v>1.9232561367929937</v>
      </c>
      <c r="F26" s="21">
        <f>IF(OR($A26="",$B26="",$C26=""),"",B26*'MPTO_working_3-way'!$I25)</f>
        <v>3.795088312709169</v>
      </c>
      <c r="G26" s="22">
        <f>IF(OR($A26="",$B26="",$C26=""),"",C26*'MPTO_working_3-way'!$I25)</f>
        <v>4.6178716867382574</v>
      </c>
      <c r="H26" s="17">
        <f>IF(OR($A26="",$B26="",$C26=""),"",'MPTO_working_3-way'!E25)</f>
        <v>1.9037962783417874</v>
      </c>
      <c r="I26" s="21">
        <f>IF(OR($A26="",$B26="",$C26=""),"",'MPTO_working_3-way'!F25)</f>
        <v>3.8239508474815445</v>
      </c>
      <c r="J26" s="22">
        <f>IF(OR($A26="",$B26="",$C26=""),"",'MPTO_working_3-way'!G25)</f>
        <v>4.6899018883674968</v>
      </c>
      <c r="K26" s="17">
        <f>IF(OR($A26="",$B26="",$C26=""),"",'OddsRatio_working_3-way'!H25)</f>
        <v>1.9112012140778067</v>
      </c>
      <c r="L26" s="21">
        <f>IF(OR($A26="",$B26="",$C26=""),"",'OddsRatio_working_3-way'!I25)</f>
        <v>3.817392259619885</v>
      </c>
      <c r="M26" s="22">
        <f>IF(OR($A26="",$B26="",$C26=""),"",'OddsRatio_working_3-way'!J25)</f>
        <v>4.6552784334845354</v>
      </c>
      <c r="N26" s="23">
        <f t="shared" si="16"/>
        <v>51.995154512673899</v>
      </c>
      <c r="O26" s="24">
        <f t="shared" si="17"/>
        <v>26.349847950867268</v>
      </c>
      <c r="P26" s="24">
        <f t="shared" si="18"/>
        <v>21.654997536458843</v>
      </c>
      <c r="Q26" t="s">
        <v>228</v>
      </c>
      <c r="R26" t="s">
        <v>229</v>
      </c>
      <c r="S26" s="48" t="s">
        <v>447</v>
      </c>
      <c r="T26" s="35">
        <v>100</v>
      </c>
      <c r="U26" s="35">
        <f t="shared" si="19"/>
        <v>67.10526315789474</v>
      </c>
      <c r="V26" s="35">
        <f t="shared" si="20"/>
        <v>72.752043596730246</v>
      </c>
      <c r="W26" s="35">
        <f t="shared" si="21"/>
        <v>57.264957264957268</v>
      </c>
      <c r="X26" s="35">
        <f t="shared" si="22"/>
        <v>69.982999138312493</v>
      </c>
      <c r="Y26" s="35">
        <f t="shared" si="23"/>
        <v>75.629779577148</v>
      </c>
      <c r="Z26" s="35">
        <f t="shared" si="24"/>
        <v>60.142693245375021</v>
      </c>
      <c r="AA26" s="35">
        <f t="shared" si="25"/>
        <v>-2.8777359804177536</v>
      </c>
      <c r="AB26" s="35">
        <f t="shared" si="26"/>
        <v>-2.8777359804177536</v>
      </c>
      <c r="AC26" s="35">
        <f t="shared" si="27"/>
        <v>-2.8777359804177536</v>
      </c>
      <c r="AF26">
        <v>1.81</v>
      </c>
      <c r="AG26">
        <v>2.0699999999999998</v>
      </c>
      <c r="AJ26" t="s">
        <v>154</v>
      </c>
    </row>
    <row r="27" spans="1:36" ht="15" x14ac:dyDescent="0.25">
      <c r="A27">
        <v>3.04</v>
      </c>
      <c r="B27">
        <v>3.67</v>
      </c>
      <c r="C27">
        <v>2.34</v>
      </c>
      <c r="D27" s="20">
        <f t="shared" si="3"/>
        <v>2.8777359804177616E-2</v>
      </c>
      <c r="E27" s="17">
        <f>IF(OR($A27="",$B27="",$C27=""),"",A27*'MPTO_working_3-way'!$I26)</f>
        <v>3.1274831738047002</v>
      </c>
      <c r="F27" s="21">
        <f>IF(OR($A27="",$B27="",$C27=""),"",B27*'MPTO_working_3-way'!$I26)</f>
        <v>3.7756129104813319</v>
      </c>
      <c r="G27" s="22">
        <f>IF(OR($A27="",$B27="",$C27=""),"",C27*'MPTO_working_3-way'!$I26)</f>
        <v>2.4073390219417754</v>
      </c>
      <c r="H27" s="17">
        <f>IF(OR($A27="",$B27="",$C27=""),"",'MPTO_working_3-way'!E26)</f>
        <v>3.1313123817772772</v>
      </c>
      <c r="I27" s="21">
        <f>IF(OR($A27="",$B27="",$C27=""),"",'MPTO_working_3-way'!F26)</f>
        <v>3.8039141481352257</v>
      </c>
      <c r="J27" s="22">
        <f>IF(OR($A27="",$B27="",$C27=""),"",'MPTO_working_3-way'!G26)</f>
        <v>2.3937304899961833</v>
      </c>
      <c r="K27" s="17">
        <f>IF(OR($A27="",$B27="",$C27=""),"",'OddsRatio_working_3-way'!H26)</f>
        <v>3.1310237749992775</v>
      </c>
      <c r="L27" s="21">
        <f>IF(OR($A27="",$B27="",$C27=""),"",'OddsRatio_working_3-way'!I26)</f>
        <v>3.789134058454938</v>
      </c>
      <c r="M27" s="22">
        <f>IF(OR($A27="",$B27="",$C27=""),"",'OddsRatio_working_3-way'!J26)</f>
        <v>2.399790126715212</v>
      </c>
      <c r="N27" s="23">
        <f t="shared" si="16"/>
        <v>31.974592489444557</v>
      </c>
      <c r="O27" s="24">
        <f t="shared" si="17"/>
        <v>26.485765985806943</v>
      </c>
      <c r="P27" s="24">
        <f t="shared" si="18"/>
        <v>41.539641524748497</v>
      </c>
      <c r="Q27" t="s">
        <v>230</v>
      </c>
      <c r="R27" t="s">
        <v>231</v>
      </c>
      <c r="S27" s="48" t="s">
        <v>447</v>
      </c>
      <c r="T27" s="35">
        <v>100</v>
      </c>
      <c r="U27" s="35">
        <f t="shared" si="19"/>
        <v>38.650306748466257</v>
      </c>
      <c r="V27" s="35">
        <f t="shared" si="20"/>
        <v>76.851851851851848</v>
      </c>
      <c r="W27" s="35">
        <f t="shared" si="21"/>
        <v>81.91681735985533</v>
      </c>
      <c r="X27" s="35">
        <f t="shared" si="22"/>
        <v>41.231330788292809</v>
      </c>
      <c r="Y27" s="35">
        <f t="shared" si="23"/>
        <v>79.432875891678407</v>
      </c>
      <c r="Z27" s="35">
        <f t="shared" si="24"/>
        <v>84.497841399681889</v>
      </c>
      <c r="AA27" s="35">
        <f t="shared" si="25"/>
        <v>-2.581024039826552</v>
      </c>
      <c r="AB27" s="35">
        <f t="shared" si="26"/>
        <v>-2.5810240398265591</v>
      </c>
      <c r="AC27" s="35">
        <f t="shared" si="27"/>
        <v>-2.5810240398265591</v>
      </c>
      <c r="AF27">
        <v>1.65</v>
      </c>
      <c r="AG27">
        <v>2.34</v>
      </c>
      <c r="AJ27" t="s">
        <v>154</v>
      </c>
    </row>
    <row r="28" spans="1:36" ht="15" x14ac:dyDescent="0.25">
      <c r="A28">
        <v>1.63</v>
      </c>
      <c r="B28">
        <v>4.32</v>
      </c>
      <c r="C28">
        <v>5.53</v>
      </c>
      <c r="D28" s="20">
        <f t="shared" si="3"/>
        <v>2.5810240398265405E-2</v>
      </c>
      <c r="E28" s="17">
        <f>IF(OR($A28="",$B28="",$C28=""),"",A28*'MPTO_working_3-way'!$I27)</f>
        <v>1.6720706918491726</v>
      </c>
      <c r="F28" s="21">
        <f>IF(OR($A28="",$B28="",$C28=""),"",B28*'MPTO_working_3-way'!$I27)</f>
        <v>4.4315002385205071</v>
      </c>
      <c r="G28" s="22">
        <f>IF(OR($A28="",$B28="",$C28=""),"",C28*'MPTO_working_3-way'!$I27)</f>
        <v>5.672730629402408</v>
      </c>
      <c r="H28" s="17">
        <f>IF(OR($A28="",$B28="",$C28=""),"",'MPTO_working_3-way'!E27)</f>
        <v>1.6531835248818103</v>
      </c>
      <c r="I28" s="21">
        <f>IF(OR($A28="",$B28="",$C28=""),"",'MPTO_working_3-way'!F27)</f>
        <v>4.4867582032833093</v>
      </c>
      <c r="J28" s="22">
        <f>IF(OR($A28="",$B28="",$C28=""),"",'MPTO_working_3-way'!G27)</f>
        <v>5.8062429012530359</v>
      </c>
      <c r="K28" s="17">
        <f>IF(OR($A28="",$B28="",$C28=""),"",'OddsRatio_working_3-way'!H27)</f>
        <v>1.6597174816998213</v>
      </c>
      <c r="L28" s="21">
        <f>IF(OR($A28="",$B28="",$C28=""),"",'OddsRatio_working_3-way'!I27)</f>
        <v>4.4766064114974711</v>
      </c>
      <c r="M28" s="22">
        <f>IF(OR($A28="",$B28="",$C28=""),"",'OddsRatio_working_3-way'!J27)</f>
        <v>5.7436828446034767</v>
      </c>
      <c r="N28" s="23">
        <f t="shared" si="16"/>
        <v>59.806083850084249</v>
      </c>
      <c r="O28" s="24">
        <f t="shared" si="17"/>
        <v>22.565721452693825</v>
      </c>
      <c r="P28" s="24">
        <f t="shared" si="18"/>
        <v>17.628194697221939</v>
      </c>
      <c r="Q28" t="s">
        <v>160</v>
      </c>
      <c r="R28" t="s">
        <v>173</v>
      </c>
      <c r="S28" s="48" t="s">
        <v>447</v>
      </c>
      <c r="T28" s="35">
        <v>100</v>
      </c>
      <c r="U28" s="35">
        <f t="shared" si="19"/>
        <v>63.898916967509031</v>
      </c>
      <c r="V28" s="35">
        <f t="shared" si="20"/>
        <v>67.532467532467535</v>
      </c>
      <c r="W28" s="35">
        <f t="shared" si="21"/>
        <v>66.442953020134226</v>
      </c>
      <c r="X28" s="35">
        <f t="shared" si="22"/>
        <v>66.024579447398239</v>
      </c>
      <c r="Y28" s="35">
        <f t="shared" si="23"/>
        <v>69.65813001235675</v>
      </c>
      <c r="Z28" s="35">
        <f t="shared" si="24"/>
        <v>68.568615500023441</v>
      </c>
      <c r="AA28" s="35">
        <f t="shared" si="25"/>
        <v>-2.1256624798892076</v>
      </c>
      <c r="AB28" s="35">
        <f t="shared" si="26"/>
        <v>-2.1256624798892148</v>
      </c>
      <c r="AC28" s="35">
        <f t="shared" si="27"/>
        <v>-2.1256624798892148</v>
      </c>
      <c r="AF28">
        <v>1.68</v>
      </c>
      <c r="AG28">
        <v>2.2999999999999998</v>
      </c>
      <c r="AJ28" t="s">
        <v>155</v>
      </c>
    </row>
    <row r="29" spans="1:36" ht="15" x14ac:dyDescent="0.25">
      <c r="A29">
        <v>2.77</v>
      </c>
      <c r="B29">
        <v>3.08</v>
      </c>
      <c r="C29">
        <v>2.98</v>
      </c>
      <c r="D29" s="20">
        <f t="shared" si="3"/>
        <v>2.1256624798892121E-2</v>
      </c>
      <c r="E29" s="17">
        <f>IF(OR($A29="",$B29="",$C29=""),"",A29*'MPTO_working_3-way'!$I28)</f>
        <v>2.828880850692931</v>
      </c>
      <c r="F29" s="21">
        <f>IF(OR($A29="",$B29="",$C29=""),"",B29*'MPTO_working_3-way'!$I28)</f>
        <v>3.1454704043805877</v>
      </c>
      <c r="G29" s="22">
        <f>IF(OR($A29="",$B29="",$C29=""),"",C29*'MPTO_working_3-way'!$I28)</f>
        <v>3.0433447419006985</v>
      </c>
      <c r="H29" s="17">
        <f>IF(OR($A29="",$B29="",$C29=""),"",'MPTO_working_3-way'!E28)</f>
        <v>2.825455065959448</v>
      </c>
      <c r="I29" s="21">
        <f>IF(OR($A29="",$B29="",$C29=""),"",'MPTO_working_3-way'!F28)</f>
        <v>3.1487159011083841</v>
      </c>
      <c r="J29" s="22">
        <f>IF(OR($A29="",$B29="",$C29=""),"",'MPTO_working_3-way'!G28)</f>
        <v>3.0442797040420255</v>
      </c>
      <c r="K29" s="17">
        <f>IF(OR($A29="",$B29="",$C29=""),"",'OddsRatio_working_3-way'!H28)</f>
        <v>2.8271022005361979</v>
      </c>
      <c r="L29" s="21">
        <f>IF(OR($A29="",$B29="",$C29=""),"",'OddsRatio_working_3-way'!I28)</f>
        <v>3.1471031509125944</v>
      </c>
      <c r="M29" s="22">
        <f>IF(OR($A29="",$B29="",$C29=""),"",'OddsRatio_working_3-way'!J28)</f>
        <v>3.0438770378879498</v>
      </c>
      <c r="N29" s="23">
        <f t="shared" si="16"/>
        <v>35.349668394660419</v>
      </c>
      <c r="O29" s="24">
        <f t="shared" si="17"/>
        <v>31.791747225067979</v>
      </c>
      <c r="P29" s="24">
        <f t="shared" si="18"/>
        <v>32.858584380271601</v>
      </c>
      <c r="Q29" t="s">
        <v>169</v>
      </c>
      <c r="R29" t="s">
        <v>171</v>
      </c>
      <c r="S29" s="48" t="s">
        <v>447</v>
      </c>
      <c r="T29" s="35">
        <v>100</v>
      </c>
      <c r="U29" s="35">
        <f t="shared" si="19"/>
        <v>57.805907172995774</v>
      </c>
      <c r="V29" s="35">
        <f t="shared" si="20"/>
        <v>72.067039106145245</v>
      </c>
      <c r="W29" s="35">
        <f t="shared" si="21"/>
        <v>67.948717948717942</v>
      </c>
      <c r="X29" s="35">
        <f t="shared" si="22"/>
        <v>59.984242945136799</v>
      </c>
      <c r="Y29" s="35">
        <f t="shared" si="23"/>
        <v>74.24537487828627</v>
      </c>
      <c r="Z29" s="35">
        <f t="shared" si="24"/>
        <v>70.127053720858967</v>
      </c>
      <c r="AA29" s="35">
        <f t="shared" si="25"/>
        <v>-2.1783357721410255</v>
      </c>
      <c r="AB29" s="35">
        <f t="shared" si="26"/>
        <v>-2.1783357721410255</v>
      </c>
      <c r="AC29" s="35">
        <f t="shared" si="27"/>
        <v>-2.1783357721410255</v>
      </c>
      <c r="AF29">
        <v>2.37</v>
      </c>
      <c r="AG29">
        <v>1.65</v>
      </c>
      <c r="AJ29" t="s">
        <v>155</v>
      </c>
    </row>
    <row r="30" spans="1:36" s="35" customFormat="1" ht="15" x14ac:dyDescent="0.25">
      <c r="A30">
        <v>2.37</v>
      </c>
      <c r="B30">
        <v>3.58</v>
      </c>
      <c r="C30">
        <v>3.12</v>
      </c>
      <c r="D30" s="20">
        <f t="shared" si="3"/>
        <v>2.1783357721410157E-2</v>
      </c>
      <c r="E30" s="17">
        <f>IF(OR($A30="",$B30="",$C30=""),"",A30*'MPTO_working_3-way'!$I29)</f>
        <v>2.4216265577997422</v>
      </c>
      <c r="F30" s="21">
        <f>IF(OR($A30="",$B30="",$C30=""),"",B30*'MPTO_working_3-way'!$I29)</f>
        <v>3.6579844206426486</v>
      </c>
      <c r="G30" s="22">
        <f>IF(OR($A30="",$B30="",$C30=""),"",C30*'MPTO_working_3-way'!$I29)</f>
        <v>3.1879640760907999</v>
      </c>
      <c r="H30" s="17">
        <f>IF(OR($A30="",$B30="",$C30=""),"",'MPTO_working_3-way'!E29)</f>
        <v>2.4114991331267999</v>
      </c>
      <c r="I30" s="21">
        <f>IF(OR($A30="",$B30="",$C30=""),"",'MPTO_working_3-way'!F29)</f>
        <v>3.6755450846576538</v>
      </c>
      <c r="J30" s="22">
        <f>IF(OR($A30="",$B30="",$C30=""),"",'MPTO_working_3-way'!G29)</f>
        <v>3.1923210502552704</v>
      </c>
      <c r="K30" s="17">
        <f>IF(OR($A30="",$B30="",$C30=""),"",'OddsRatio_working_3-way'!H29)</f>
        <v>2.4160019814999045</v>
      </c>
      <c r="L30" s="21">
        <f>IF(OR($A30="",$B30="",$C30=""),"",'OddsRatio_working_3-way'!I29)</f>
        <v>3.666631468810039</v>
      </c>
      <c r="M30" s="22">
        <f>IF(OR($A30="",$B30="",$C30=""),"",'OddsRatio_working_3-way'!J29)</f>
        <v>3.1911855480144506</v>
      </c>
      <c r="N30" s="23">
        <f t="shared" si="16"/>
        <v>41.294558683259019</v>
      </c>
      <c r="O30" s="24">
        <f t="shared" si="17"/>
        <v>27.337459240034605</v>
      </c>
      <c r="P30" s="24">
        <f t="shared" si="18"/>
        <v>31.367982076706376</v>
      </c>
      <c r="Q30" t="s">
        <v>158</v>
      </c>
      <c r="R30" t="s">
        <v>175</v>
      </c>
      <c r="S30" s="48" t="s">
        <v>447</v>
      </c>
      <c r="T30" s="35">
        <v>100</v>
      </c>
      <c r="U30" s="35">
        <f t="shared" si="19"/>
        <v>74.025974025974023</v>
      </c>
      <c r="V30" s="35">
        <f t="shared" si="20"/>
        <v>70.414201183431956</v>
      </c>
      <c r="W30" s="35">
        <f t="shared" si="21"/>
        <v>53.271028037383175</v>
      </c>
      <c r="X30" s="35">
        <f t="shared" si="22"/>
        <v>76.314770779184869</v>
      </c>
      <c r="Y30" s="35">
        <f t="shared" si="23"/>
        <v>72.702997936642788</v>
      </c>
      <c r="Z30" s="35">
        <f t="shared" si="24"/>
        <v>55.559824790594028</v>
      </c>
      <c r="AA30" s="35">
        <f t="shared" si="25"/>
        <v>-2.2887967532108462</v>
      </c>
      <c r="AB30" s="35">
        <f t="shared" si="26"/>
        <v>-2.288796753210832</v>
      </c>
      <c r="AC30" s="35">
        <f t="shared" si="27"/>
        <v>-2.2887967532108533</v>
      </c>
      <c r="AD30" s="36"/>
      <c r="AE30" s="36"/>
      <c r="AF30">
        <v>1.66</v>
      </c>
      <c r="AG30">
        <v>2.35</v>
      </c>
      <c r="AH30" s="36"/>
      <c r="AI30" s="36"/>
      <c r="AJ30" t="s">
        <v>155</v>
      </c>
    </row>
    <row r="31" spans="1:36" ht="15" x14ac:dyDescent="0.25">
      <c r="A31">
        <v>3.85</v>
      </c>
      <c r="B31">
        <v>3.38</v>
      </c>
      <c r="C31">
        <v>2.14</v>
      </c>
      <c r="D31" s="20">
        <f t="shared" si="3"/>
        <v>2.2887967532108533E-2</v>
      </c>
      <c r="E31" s="17">
        <f>IF(OR($A31="",$B31="",$C31=""),"",A31*'MPTO_working_3-way'!$I30)</f>
        <v>3.9381186749986181</v>
      </c>
      <c r="F31" s="21">
        <f>IF(OR($A31="",$B31="",$C31=""),"",B31*'MPTO_working_3-way'!$I30)</f>
        <v>3.4573613302585269</v>
      </c>
      <c r="G31" s="22">
        <f>IF(OR($A31="",$B31="",$C31=""),"",C31*'MPTO_working_3-way'!$I30)</f>
        <v>2.1889802505187124</v>
      </c>
      <c r="H31" s="17">
        <f>IF(OR($A31="",$B31="",$C31=""),"",'MPTO_working_3-way'!E30)</f>
        <v>3.9665078040206598</v>
      </c>
      <c r="I31" s="21">
        <f>IF(OR($A31="",$B31="",$C31=""),"",'MPTO_working_3-way'!F30)</f>
        <v>3.4694675414313023</v>
      </c>
      <c r="J31" s="22">
        <f>IF(OR($A31="",$B31="",$C31=""),"",'MPTO_working_3-way'!G30)</f>
        <v>2.1755191577855308</v>
      </c>
      <c r="K31" s="17">
        <f>IF(OR($A31="",$B31="",$C31=""),"",'OddsRatio_working_3-way'!H30)</f>
        <v>3.9527771615966736</v>
      </c>
      <c r="L31" s="21">
        <f>IF(OR($A31="",$B31="",$C31=""),"",'OddsRatio_working_3-way'!I30)</f>
        <v>3.4658279454737126</v>
      </c>
      <c r="M31" s="22">
        <f>IF(OR($A31="",$B31="",$C31=""),"",'OddsRatio_working_3-way'!J30)</f>
        <v>2.1811108646386694</v>
      </c>
      <c r="N31" s="23">
        <f t="shared" si="16"/>
        <v>25.392835577773713</v>
      </c>
      <c r="O31" s="24">
        <f t="shared" si="17"/>
        <v>28.923792004268879</v>
      </c>
      <c r="P31" s="24">
        <f t="shared" si="18"/>
        <v>45.683372417957393</v>
      </c>
      <c r="Q31" t="s">
        <v>124</v>
      </c>
      <c r="R31" t="s">
        <v>232</v>
      </c>
      <c r="S31" s="48" t="s">
        <v>447</v>
      </c>
      <c r="T31" s="35">
        <v>100</v>
      </c>
      <c r="U31" s="35">
        <f t="shared" si="19"/>
        <v>94.725738396624465</v>
      </c>
      <c r="V31" s="35">
        <f t="shared" si="20"/>
        <v>87.405541561712852</v>
      </c>
      <c r="W31" s="35">
        <f t="shared" si="21"/>
        <v>15.254237288135595</v>
      </c>
      <c r="X31" s="35">
        <f t="shared" si="22"/>
        <v>97.340221150151578</v>
      </c>
      <c r="Y31" s="35">
        <f t="shared" si="23"/>
        <v>90.020024315239937</v>
      </c>
      <c r="Z31" s="35">
        <f t="shared" si="24"/>
        <v>17.86872004166268</v>
      </c>
      <c r="AA31" s="35">
        <f t="shared" si="25"/>
        <v>-2.6144827535271133</v>
      </c>
      <c r="AB31" s="35">
        <f t="shared" si="26"/>
        <v>-2.6144827535270849</v>
      </c>
      <c r="AC31" s="35">
        <f t="shared" si="27"/>
        <v>-2.6144827535270849</v>
      </c>
      <c r="AF31">
        <v>2.37</v>
      </c>
      <c r="AG31">
        <v>1.65</v>
      </c>
      <c r="AJ31" t="s">
        <v>155</v>
      </c>
    </row>
    <row r="32" spans="1:36" ht="15" x14ac:dyDescent="0.25">
      <c r="A32">
        <v>18.96</v>
      </c>
      <c r="B32">
        <v>7.94</v>
      </c>
      <c r="C32">
        <v>1.18</v>
      </c>
      <c r="D32" s="20">
        <f t="shared" si="3"/>
        <v>2.614482753527092E-2</v>
      </c>
      <c r="E32" s="17">
        <f>IF(OR($A32="",$B32="",$C32=""),"",A32*'MPTO_working_3-way'!$I31)</f>
        <v>19.455705930068738</v>
      </c>
      <c r="F32" s="21">
        <f>IF(OR($A32="",$B32="",$C32=""),"",B32*'MPTO_working_3-way'!$I31)</f>
        <v>8.1475899306300512</v>
      </c>
      <c r="G32" s="22">
        <f>IF(OR($A32="",$B32="",$C32=""),"",C32*'MPTO_working_3-way'!$I31)</f>
        <v>1.2108508964916196</v>
      </c>
      <c r="H32" s="17">
        <f>IF(OR($A32="",$B32="",$C32=""),"",'MPTO_working_3-way'!E31)</f>
        <v>22.712987537266827</v>
      </c>
      <c r="I32" s="21">
        <f>IF(OR($A32="",$B32="",$C32=""),"",'MPTO_working_3-way'!F31)</f>
        <v>8.5302657590597022</v>
      </c>
      <c r="J32" s="22">
        <f>IF(OR($A32="",$B32="",$C32=""),"",'MPTO_working_3-way'!G31)</f>
        <v>1.1922607712145865</v>
      </c>
      <c r="K32" s="17">
        <f>IF(OR($A32="",$B32="",$C32=""),"",'OddsRatio_working_3-way'!H31)</f>
        <v>20.668179799636494</v>
      </c>
      <c r="L32" s="21">
        <f>IF(OR($A32="",$B32="",$C32=""),"",'OddsRatio_working_3-way'!I31)</f>
        <v>8.6000650227994004</v>
      </c>
      <c r="M32" s="22">
        <f>IF(OR($A32="",$B32="",$C32=""),"",'OddsRatio_working_3-way'!J31)</f>
        <v>1.1971198420898979</v>
      </c>
      <c r="N32" s="23">
        <f t="shared" si="16"/>
        <v>5.1398803188863109</v>
      </c>
      <c r="O32" s="24">
        <f t="shared" si="17"/>
        <v>12.273568116635323</v>
      </c>
      <c r="P32" s="24">
        <f t="shared" si="18"/>
        <v>82.58655156447837</v>
      </c>
      <c r="Q32" t="s">
        <v>170</v>
      </c>
      <c r="R32" t="s">
        <v>168</v>
      </c>
      <c r="S32" s="48" t="s">
        <v>447</v>
      </c>
      <c r="T32" s="35">
        <v>100</v>
      </c>
      <c r="U32" s="35">
        <f t="shared" si="19"/>
        <v>71.910112359550567</v>
      </c>
      <c r="V32" s="35">
        <f t="shared" si="20"/>
        <v>70.149253731343279</v>
      </c>
      <c r="W32" s="35">
        <f t="shared" si="21"/>
        <v>55.156950672645742</v>
      </c>
      <c r="X32" s="35">
        <f t="shared" si="22"/>
        <v>74.693795596010972</v>
      </c>
      <c r="Y32" s="35">
        <f t="shared" si="23"/>
        <v>72.932936967803698</v>
      </c>
      <c r="Z32" s="35">
        <f t="shared" si="24"/>
        <v>57.940633909106154</v>
      </c>
      <c r="AA32" s="35">
        <f t="shared" si="25"/>
        <v>-2.7836832364604049</v>
      </c>
      <c r="AB32" s="35">
        <f t="shared" si="26"/>
        <v>-2.7836832364604192</v>
      </c>
      <c r="AC32" s="35">
        <f t="shared" si="27"/>
        <v>-2.783683236460412</v>
      </c>
      <c r="AF32">
        <v>1.44</v>
      </c>
      <c r="AG32">
        <v>2.92</v>
      </c>
      <c r="AJ32" t="s">
        <v>155</v>
      </c>
    </row>
    <row r="33" spans="1:36" ht="15" x14ac:dyDescent="0.25">
      <c r="A33">
        <v>3.56</v>
      </c>
      <c r="B33">
        <v>3.35</v>
      </c>
      <c r="C33">
        <v>2.23</v>
      </c>
      <c r="D33" s="20">
        <f t="shared" si="3"/>
        <v>2.7836832364604103E-2</v>
      </c>
      <c r="E33" s="17">
        <f>IF(OR($A33="",$B33="",$C33=""),"",A33*'MPTO_working_3-way'!$I32)</f>
        <v>3.6590991232179908</v>
      </c>
      <c r="F33" s="21">
        <f>IF(OR($A33="",$B33="",$C33=""),"",B33*'MPTO_working_3-way'!$I32)</f>
        <v>3.4432533884214238</v>
      </c>
      <c r="G33" s="22">
        <f>IF(OR($A33="",$B33="",$C33=""),"",C33*'MPTO_working_3-way'!$I32)</f>
        <v>2.2920761361730673</v>
      </c>
      <c r="H33" s="17">
        <f>IF(OR($A33="",$B33="",$C33=""),"",'MPTO_working_3-way'!E32)</f>
        <v>3.6816149374422618</v>
      </c>
      <c r="I33" s="21">
        <f>IF(OR($A33="",$B33="",$C33=""),"",'MPTO_working_3-way'!F32)</f>
        <v>3.4574737130396498</v>
      </c>
      <c r="J33" s="22">
        <f>IF(OR($A33="",$B33="",$C33=""),"",'MPTO_working_3-way'!G32)</f>
        <v>2.2771182338556661</v>
      </c>
      <c r="K33" s="17">
        <f>IF(OR($A33="",$B33="",$C33=""),"",'OddsRatio_working_3-way'!H32)</f>
        <v>3.6712374093160545</v>
      </c>
      <c r="L33" s="21">
        <f>IF(OR($A33="",$B33="",$C33=""),"",'OddsRatio_working_3-way'!I32)</f>
        <v>3.452112465583097</v>
      </c>
      <c r="M33" s="22">
        <f>IF(OR($A33="",$B33="",$C33=""),"",'OddsRatio_working_3-way'!J32)</f>
        <v>2.2834460990073229</v>
      </c>
      <c r="N33" s="23">
        <f t="shared" si="16"/>
        <v>27.329131196657801</v>
      </c>
      <c r="O33" s="24">
        <f t="shared" si="17"/>
        <v>29.042300614955753</v>
      </c>
      <c r="P33" s="24">
        <f t="shared" si="18"/>
        <v>43.628568188386446</v>
      </c>
      <c r="Q33" t="s">
        <v>98</v>
      </c>
      <c r="R33" t="s">
        <v>117</v>
      </c>
      <c r="S33" s="48" t="s">
        <v>447</v>
      </c>
      <c r="T33" s="35">
        <v>100</v>
      </c>
      <c r="U33" s="35">
        <f t="shared" si="19"/>
        <v>75.609756097560975</v>
      </c>
      <c r="V33" s="35">
        <f t="shared" si="20"/>
        <v>69.512195121951223</v>
      </c>
      <c r="W33" s="35">
        <f t="shared" si="21"/>
        <v>51.92307692307692</v>
      </c>
      <c r="X33" s="35">
        <f t="shared" si="22"/>
        <v>78.564727954971843</v>
      </c>
      <c r="Y33" s="35">
        <f t="shared" si="23"/>
        <v>72.467166979362091</v>
      </c>
      <c r="Z33" s="35">
        <f t="shared" si="24"/>
        <v>54.878048780487809</v>
      </c>
      <c r="AA33" s="35">
        <f t="shared" si="25"/>
        <v>-2.9549718574108681</v>
      </c>
      <c r="AB33" s="35">
        <f t="shared" si="26"/>
        <v>-2.9549718574108681</v>
      </c>
      <c r="AC33" s="35">
        <f t="shared" si="27"/>
        <v>-2.9549718574108894</v>
      </c>
      <c r="AF33">
        <v>2.2000000000000002</v>
      </c>
      <c r="AG33">
        <v>1.73</v>
      </c>
      <c r="AJ33" t="s">
        <v>94</v>
      </c>
    </row>
    <row r="34" spans="1:36" ht="15" x14ac:dyDescent="0.25">
      <c r="A34">
        <v>4.0999999999999996</v>
      </c>
      <c r="B34">
        <v>3.28</v>
      </c>
      <c r="C34">
        <v>2.08</v>
      </c>
      <c r="D34" s="20">
        <f t="shared" si="3"/>
        <v>2.954971857410893E-2</v>
      </c>
      <c r="E34" s="17">
        <f>IF(OR($A34="",$B34="",$C34=""),"",A34*'MPTO_working_3-way'!$I33)</f>
        <v>4.2211538461538458</v>
      </c>
      <c r="F34" s="21">
        <f>IF(OR($A34="",$B34="",$C34=""),"",B34*'MPTO_working_3-way'!$I33)</f>
        <v>3.3769230769230769</v>
      </c>
      <c r="G34" s="22">
        <f>IF(OR($A34="",$B34="",$C34=""),"",C34*'MPTO_working_3-way'!$I33)</f>
        <v>2.1414634146341465</v>
      </c>
      <c r="H34" s="17">
        <f>IF(OR($A34="",$B34="",$C34=""),"",'MPTO_working_3-way'!E33)</f>
        <v>4.272545090180361</v>
      </c>
      <c r="I34" s="21">
        <f>IF(OR($A34="",$B34="",$C34=""),"",'MPTO_working_3-way'!F33)</f>
        <v>3.3895071542130366</v>
      </c>
      <c r="J34" s="22">
        <f>IF(OR($A34="",$B34="",$C34=""),"",'MPTO_working_3-way'!G33)</f>
        <v>2.1235059760956174</v>
      </c>
      <c r="K34" s="17">
        <f>IF(OR($A34="",$B34="",$C34=""),"",'OddsRatio_working_3-way'!H33)</f>
        <v>4.2461132328183657</v>
      </c>
      <c r="L34" s="21">
        <f>IF(OR($A34="",$B34="",$C34=""),"",'OddsRatio_working_3-way'!I33)</f>
        <v>3.3874639260728636</v>
      </c>
      <c r="M34" s="22">
        <f>IF(OR($A34="",$B34="",$C34=""),"",'OddsRatio_working_3-way'!J33)</f>
        <v>2.1309039649818828</v>
      </c>
      <c r="N34" s="23">
        <f t="shared" si="16"/>
        <v>23.690205011389523</v>
      </c>
      <c r="O34" s="24">
        <f t="shared" si="17"/>
        <v>29.6127562642369</v>
      </c>
      <c r="P34" s="24">
        <f t="shared" si="18"/>
        <v>46.697038724373577</v>
      </c>
      <c r="Q34" t="s">
        <v>113</v>
      </c>
      <c r="R34" t="s">
        <v>180</v>
      </c>
      <c r="S34" s="48" t="s">
        <v>447</v>
      </c>
      <c r="T34" s="35">
        <v>100</v>
      </c>
      <c r="U34" s="35">
        <f t="shared" si="19"/>
        <v>67.426710097719877</v>
      </c>
      <c r="V34" s="35">
        <f t="shared" si="20"/>
        <v>69.325153374233125</v>
      </c>
      <c r="W34" s="35">
        <f t="shared" si="21"/>
        <v>60.474308300395251</v>
      </c>
      <c r="X34" s="35">
        <f t="shared" si="22"/>
        <v>70.200538325371625</v>
      </c>
      <c r="Y34" s="35">
        <f t="shared" si="23"/>
        <v>72.098981601884887</v>
      </c>
      <c r="Z34" s="35">
        <f t="shared" si="24"/>
        <v>63.248136528047006</v>
      </c>
      <c r="AA34" s="35">
        <f t="shared" si="25"/>
        <v>-2.7738282276517481</v>
      </c>
      <c r="AB34" s="35">
        <f t="shared" si="26"/>
        <v>-2.7738282276517623</v>
      </c>
      <c r="AC34" s="35">
        <f t="shared" si="27"/>
        <v>-2.7738282276517552</v>
      </c>
      <c r="AF34">
        <v>2.09</v>
      </c>
      <c r="AG34">
        <v>1.81</v>
      </c>
      <c r="AJ34" t="s">
        <v>94</v>
      </c>
    </row>
    <row r="35" spans="1:36" s="35" customFormat="1" ht="15" x14ac:dyDescent="0.25">
      <c r="A35">
        <v>3.07</v>
      </c>
      <c r="B35">
        <v>3.26</v>
      </c>
      <c r="C35">
        <v>2.5299999999999998</v>
      </c>
      <c r="D35" s="20">
        <f t="shared" si="3"/>
        <v>2.7738282276517534E-2</v>
      </c>
      <c r="E35" s="17">
        <f>IF(OR($A35="",$B35="",$C35=""),"",A35*'MPTO_working_3-way'!$I34)</f>
        <v>3.1551565265889088</v>
      </c>
      <c r="F35" s="21">
        <f>IF(OR($A35="",$B35="",$C35=""),"",B35*'MPTO_working_3-way'!$I34)</f>
        <v>3.350426800221447</v>
      </c>
      <c r="G35" s="22">
        <f>IF(OR($A35="",$B35="",$C35=""),"",C35*'MPTO_working_3-way'!$I34)</f>
        <v>2.6001778541595892</v>
      </c>
      <c r="H35" s="17">
        <f>IF(OR($A35="",$B35="",$C35=""),"",'MPTO_working_3-way'!E34)</f>
        <v>3.1596893912186683</v>
      </c>
      <c r="I35" s="21">
        <f>IF(OR($A35="",$B35="",$C35=""),"",'MPTO_working_3-way'!F34)</f>
        <v>3.361317735791749</v>
      </c>
      <c r="J35" s="22">
        <f>IF(OR($A35="",$B35="",$C35=""),"",'MPTO_working_3-way'!G34)</f>
        <v>2.5906009382773751</v>
      </c>
      <c r="K35" s="17">
        <f>IF(OR($A35="",$B35="",$C35=""),"",'OddsRatio_working_3-way'!H34)</f>
        <v>3.1579121261732865</v>
      </c>
      <c r="L35" s="21">
        <f>IF(OR($A35="",$B35="",$C35=""),"",'OddsRatio_working_3-way'!I34)</f>
        <v>3.3559813551457127</v>
      </c>
      <c r="M35" s="22">
        <f>IF(OR($A35="",$B35="",$C35=""),"",'OddsRatio_working_3-way'!J34)</f>
        <v>2.5949785280411239</v>
      </c>
      <c r="N35" s="23">
        <f t="shared" si="16"/>
        <v>31.694148660228795</v>
      </c>
      <c r="O35" s="24">
        <f t="shared" si="17"/>
        <v>29.846943676963928</v>
      </c>
      <c r="P35" s="24">
        <f t="shared" si="18"/>
        <v>38.45890766280727</v>
      </c>
      <c r="Q35" t="s">
        <v>116</v>
      </c>
      <c r="R35" t="s">
        <v>96</v>
      </c>
      <c r="S35" s="48" t="s">
        <v>447</v>
      </c>
      <c r="T35" s="35">
        <v>100</v>
      </c>
      <c r="U35" s="35">
        <f t="shared" si="19"/>
        <v>76.580796252927385</v>
      </c>
      <c r="V35" s="35">
        <f t="shared" si="20"/>
        <v>71.83098591549296</v>
      </c>
      <c r="W35" s="35">
        <f t="shared" si="21"/>
        <v>48.453608247422686</v>
      </c>
      <c r="X35" s="35">
        <f t="shared" si="22"/>
        <v>79.715405837084361</v>
      </c>
      <c r="Y35" s="35">
        <f t="shared" si="23"/>
        <v>74.965595499649922</v>
      </c>
      <c r="Z35" s="35">
        <f t="shared" si="24"/>
        <v>51.588217831579641</v>
      </c>
      <c r="AA35" s="35">
        <f t="shared" si="25"/>
        <v>-3.1346095841569763</v>
      </c>
      <c r="AB35" s="35">
        <f t="shared" si="26"/>
        <v>-3.1346095841569621</v>
      </c>
      <c r="AC35" s="35">
        <f t="shared" si="27"/>
        <v>-3.134609584156955</v>
      </c>
      <c r="AD35" s="36"/>
      <c r="AE35" s="36"/>
      <c r="AF35">
        <v>2.25</v>
      </c>
      <c r="AG35">
        <v>1.7</v>
      </c>
      <c r="AH35" s="36"/>
      <c r="AI35" s="36"/>
      <c r="AJ35" t="s">
        <v>94</v>
      </c>
    </row>
    <row r="36" spans="1:36" ht="15" x14ac:dyDescent="0.25">
      <c r="A36">
        <v>4.2699999999999996</v>
      </c>
      <c r="B36">
        <v>3.55</v>
      </c>
      <c r="C36">
        <v>1.94</v>
      </c>
      <c r="D36" s="20">
        <f t="shared" si="3"/>
        <v>3.1346095841569666E-2</v>
      </c>
      <c r="E36" s="17">
        <f>IF(OR($A36="",$B36="",$C36=""),"",A36*'MPTO_working_3-way'!$I35)</f>
        <v>4.4038478292435022</v>
      </c>
      <c r="F36" s="21">
        <f>IF(OR($A36="",$B36="",$C36=""),"",B36*'MPTO_working_3-way'!$I35)</f>
        <v>3.6612786402375721</v>
      </c>
      <c r="G36" s="22">
        <f>IF(OR($A36="",$B36="",$C36=""),"",C36*'MPTO_working_3-way'!$I35)</f>
        <v>2.0008114259326453</v>
      </c>
      <c r="H36" s="17">
        <f>IF(OR($A36="",$B36="",$C36=""),"",'MPTO_working_3-way'!E35)</f>
        <v>4.4694067993671469</v>
      </c>
      <c r="I36" s="21">
        <f>IF(OR($A36="",$B36="",$C36=""),"",'MPTO_working_3-way'!F35)</f>
        <v>3.686752259441135</v>
      </c>
      <c r="J36" s="22">
        <f>IF(OR($A36="",$B36="",$C36=""),"",'MPTO_working_3-way'!G35)</f>
        <v>1.9801383454434416</v>
      </c>
      <c r="K36" s="17">
        <f>IF(OR($A36="",$B36="",$C36=""),"",'OddsRatio_working_3-way'!H35)</f>
        <v>4.4376420409476856</v>
      </c>
      <c r="L36" s="21">
        <f>IF(OR($A36="",$B36="",$C36=""),"",'OddsRatio_working_3-way'!I35)</f>
        <v>3.6807300319316809</v>
      </c>
      <c r="M36" s="22">
        <f>IF(OR($A36="",$B36="",$C36=""),"",'OddsRatio_working_3-way'!J35)</f>
        <v>1.98819067843756</v>
      </c>
      <c r="N36" s="23">
        <f t="shared" si="16"/>
        <v>22.707414941986791</v>
      </c>
      <c r="O36" s="24">
        <f t="shared" si="17"/>
        <v>27.312862479516507</v>
      </c>
      <c r="P36" s="24">
        <f t="shared" si="18"/>
        <v>49.979722578496691</v>
      </c>
      <c r="Q36" t="s">
        <v>125</v>
      </c>
      <c r="R36" t="s">
        <v>177</v>
      </c>
      <c r="S36" s="48" t="s">
        <v>447</v>
      </c>
      <c r="T36" s="35">
        <v>100</v>
      </c>
      <c r="U36" s="35">
        <f t="shared" si="19"/>
        <v>83.55263157894737</v>
      </c>
      <c r="V36" s="35">
        <f t="shared" si="20"/>
        <v>74.554707379134854</v>
      </c>
      <c r="W36" s="35">
        <f t="shared" si="21"/>
        <v>38.650306748466257</v>
      </c>
      <c r="X36" s="35">
        <f t="shared" si="22"/>
        <v>86.794985872398883</v>
      </c>
      <c r="Y36" s="35">
        <f t="shared" si="23"/>
        <v>77.797061672586381</v>
      </c>
      <c r="Z36" s="35">
        <f t="shared" si="24"/>
        <v>41.892661041917769</v>
      </c>
      <c r="AA36" s="35">
        <f t="shared" si="25"/>
        <v>-3.2423542934515126</v>
      </c>
      <c r="AB36" s="35">
        <f t="shared" si="26"/>
        <v>-3.2423542934515268</v>
      </c>
      <c r="AC36" s="35">
        <f t="shared" si="27"/>
        <v>-3.2423542934515126</v>
      </c>
      <c r="AF36">
        <v>2.08</v>
      </c>
      <c r="AG36">
        <v>1.81</v>
      </c>
      <c r="AJ36" t="s">
        <v>94</v>
      </c>
    </row>
    <row r="37" spans="1:36" ht="15" x14ac:dyDescent="0.25">
      <c r="A37">
        <v>6.08</v>
      </c>
      <c r="B37">
        <v>3.93</v>
      </c>
      <c r="C37">
        <v>1.63</v>
      </c>
      <c r="D37" s="20">
        <f t="shared" si="3"/>
        <v>3.2423542934515215E-2</v>
      </c>
      <c r="E37" s="17">
        <f>IF(OR($A37="",$B37="",$C37=""),"",A37*'MPTO_working_3-way'!$I36)</f>
        <v>6.2771351410418523</v>
      </c>
      <c r="F37" s="21">
        <f>IF(OR($A37="",$B37="",$C37=""),"",B37*'MPTO_working_3-way'!$I36)</f>
        <v>4.0574245237326449</v>
      </c>
      <c r="G37" s="22">
        <f>IF(OR($A37="",$B37="",$C37=""),"",C37*'MPTO_working_3-way'!$I36)</f>
        <v>1.6828503749832597</v>
      </c>
      <c r="H37" s="17">
        <f>IF(OR($A37="",$B37="",$C37=""),"",'MPTO_working_3-way'!E36)</f>
        <v>6.5076273448231792</v>
      </c>
      <c r="I37" s="21">
        <f>IF(OR($A37="",$B37="",$C37=""),"",'MPTO_working_3-way'!F36)</f>
        <v>4.1043307991057594</v>
      </c>
      <c r="J37" s="22">
        <f>IF(OR($A37="",$B37="",$C37=""),"",'MPTO_working_3-way'!G36)</f>
        <v>1.6592303147731171</v>
      </c>
      <c r="K37" s="17">
        <f>IF(OR($A37="",$B37="",$C37=""),"",'OddsRatio_working_3-way'!H36)</f>
        <v>6.3825954698306804</v>
      </c>
      <c r="L37" s="21">
        <f>IF(OR($A37="",$B37="",$C37=""),"",'OddsRatio_working_3-way'!I36)</f>
        <v>4.1045284894889562</v>
      </c>
      <c r="M37" s="22">
        <f>IF(OR($A37="",$B37="",$C37=""),"",'OddsRatio_working_3-way'!J36)</f>
        <v>1.6675266035419938</v>
      </c>
      <c r="N37" s="23">
        <f t="shared" si="16"/>
        <v>15.930834330165849</v>
      </c>
      <c r="O37" s="24">
        <f t="shared" si="17"/>
        <v>24.646176266516122</v>
      </c>
      <c r="P37" s="24">
        <f t="shared" si="18"/>
        <v>59.422989403318013</v>
      </c>
      <c r="Q37" t="s">
        <v>127</v>
      </c>
      <c r="R37" t="s">
        <v>162</v>
      </c>
      <c r="S37" s="48" t="s">
        <v>447</v>
      </c>
      <c r="T37" s="35">
        <v>100</v>
      </c>
      <c r="U37" s="35">
        <f t="shared" si="19"/>
        <v>38.650306748466257</v>
      </c>
      <c r="V37" s="35">
        <f t="shared" si="20"/>
        <v>74.293059125964007</v>
      </c>
      <c r="W37" s="35">
        <f t="shared" si="21"/>
        <v>84.126984126984127</v>
      </c>
      <c r="X37" s="35">
        <f t="shared" si="22"/>
        <v>41.57995674705186</v>
      </c>
      <c r="Y37" s="35">
        <f t="shared" si="23"/>
        <v>77.22270912454961</v>
      </c>
      <c r="Z37" s="35">
        <f t="shared" si="24"/>
        <v>87.05663412556973</v>
      </c>
      <c r="AA37" s="35">
        <f t="shared" si="25"/>
        <v>-2.929649998585603</v>
      </c>
      <c r="AB37" s="35">
        <f t="shared" si="26"/>
        <v>-2.929649998585603</v>
      </c>
      <c r="AC37" s="35">
        <f t="shared" si="27"/>
        <v>-2.929649998585603</v>
      </c>
      <c r="AF37">
        <v>1.93</v>
      </c>
      <c r="AG37">
        <v>1.96</v>
      </c>
      <c r="AJ37" t="s">
        <v>94</v>
      </c>
    </row>
    <row r="38" spans="1:36" ht="15" x14ac:dyDescent="0.25">
      <c r="A38">
        <v>1.63</v>
      </c>
      <c r="B38">
        <v>3.89</v>
      </c>
      <c r="C38">
        <v>6.3</v>
      </c>
      <c r="D38" s="20">
        <f t="shared" si="3"/>
        <v>2.9296499985856039E-2</v>
      </c>
      <c r="E38" s="17">
        <f>IF(OR($A38="",$B38="",$C38=""),"",A38*'MPTO_working_3-way'!$I37)</f>
        <v>1.6777532949769451</v>
      </c>
      <c r="F38" s="21">
        <f>IF(OR($A38="",$B38="",$C38=""),"",B38*'MPTO_working_3-way'!$I37)</f>
        <v>4.0039633849449805</v>
      </c>
      <c r="G38" s="22">
        <f>IF(OR($A38="",$B38="",$C38=""),"",C38*'MPTO_working_3-way'!$I37)</f>
        <v>6.4845679499108932</v>
      </c>
      <c r="H38" s="17">
        <f>IF(OR($A38="",$B38="",$C38=""),"",'MPTO_working_3-way'!E37)</f>
        <v>1.656365638982672</v>
      </c>
      <c r="I38" s="21">
        <f>IF(OR($A38="",$B38="",$C38=""),"",'MPTO_working_3-way'!F37)</f>
        <v>4.0436077418849798</v>
      </c>
      <c r="J38" s="22">
        <f>IF(OR($A38="",$B38="",$C38=""),"",'MPTO_working_3-way'!G37)</f>
        <v>6.7130016508129984</v>
      </c>
      <c r="K38" s="17">
        <f>IF(OR($A38="",$B38="",$C38=""),"",'OddsRatio_working_3-way'!H37)</f>
        <v>1.6639493195264921</v>
      </c>
      <c r="L38" s="21">
        <f>IF(OR($A38="",$B38="",$C38=""),"",'OddsRatio_working_3-way'!I37)</f>
        <v>4.0457357673516858</v>
      </c>
      <c r="M38" s="22">
        <f>IF(OR($A38="",$B38="",$C38=""),"",'OddsRatio_working_3-way'!J37)</f>
        <v>6.5856053864927109</v>
      </c>
      <c r="N38" s="23">
        <f t="shared" si="16"/>
        <v>59.603518764881436</v>
      </c>
      <c r="O38" s="24">
        <f t="shared" si="17"/>
        <v>24.975253364204807</v>
      </c>
      <c r="P38" s="24">
        <f t="shared" si="18"/>
        <v>15.421227870913764</v>
      </c>
      <c r="Q38" t="s">
        <v>181</v>
      </c>
      <c r="R38" t="s">
        <v>97</v>
      </c>
      <c r="S38" s="48" t="s">
        <v>447</v>
      </c>
      <c r="T38" s="35">
        <v>100</v>
      </c>
      <c r="U38" s="35">
        <f t="shared" si="19"/>
        <v>56.896551724137922</v>
      </c>
      <c r="V38" s="35">
        <f t="shared" si="20"/>
        <v>69.696969696969703</v>
      </c>
      <c r="W38" s="35">
        <f t="shared" si="21"/>
        <v>70.588235294117652</v>
      </c>
      <c r="X38" s="35">
        <f t="shared" si="22"/>
        <v>59.71479500891266</v>
      </c>
      <c r="Y38" s="35">
        <f t="shared" si="23"/>
        <v>72.515212981744426</v>
      </c>
      <c r="Z38" s="35">
        <f t="shared" si="24"/>
        <v>73.406478578892376</v>
      </c>
      <c r="AA38" s="35">
        <f t="shared" si="25"/>
        <v>-2.8182432847747378</v>
      </c>
      <c r="AB38" s="35">
        <f t="shared" si="26"/>
        <v>-2.8182432847747236</v>
      </c>
      <c r="AC38" s="35">
        <f t="shared" si="27"/>
        <v>-2.8182432847747236</v>
      </c>
      <c r="AF38">
        <v>2.21</v>
      </c>
      <c r="AG38">
        <v>1.72</v>
      </c>
      <c r="AJ38" t="s">
        <v>94</v>
      </c>
    </row>
    <row r="39" spans="1:36" ht="15" x14ac:dyDescent="0.25">
      <c r="A39">
        <v>2.3199999999999998</v>
      </c>
      <c r="B39">
        <v>3.3</v>
      </c>
      <c r="C39">
        <v>3.4</v>
      </c>
      <c r="D39" s="20">
        <f t="shared" si="3"/>
        <v>2.8182432847747352E-2</v>
      </c>
      <c r="E39" s="17">
        <f>IF(OR($A39="",$B39="",$C39=""),"",A39*'MPTO_working_3-way'!$I38)</f>
        <v>2.3853832442067735</v>
      </c>
      <c r="F39" s="21">
        <f>IF(OR($A39="",$B39="",$C39=""),"",B39*'MPTO_working_3-way'!$I38)</f>
        <v>3.3930020283975661</v>
      </c>
      <c r="G39" s="22">
        <f>IF(OR($A39="",$B39="",$C39=""),"",C39*'MPTO_working_3-way'!$I38)</f>
        <v>3.4958202716823408</v>
      </c>
      <c r="H39" s="17">
        <f>IF(OR($A39="",$B39="",$C39=""),"",'MPTO_working_3-way'!E38)</f>
        <v>2.3716895864716454</v>
      </c>
      <c r="I39" s="21">
        <f>IF(OR($A39="",$B39="",$C39=""),"",'MPTO_working_3-way'!F38)</f>
        <v>3.4055751317028924</v>
      </c>
      <c r="J39" s="22">
        <f>IF(OR($A39="",$B39="",$C39=""),"",'MPTO_working_3-way'!G38)</f>
        <v>3.5121793257295004</v>
      </c>
      <c r="K39" s="17">
        <f>IF(OR($A39="",$B39="",$C39=""),"",'OddsRatio_working_3-way'!H38)</f>
        <v>2.377615336419685</v>
      </c>
      <c r="L39" s="21">
        <f>IF(OR($A39="",$B39="",$C39=""),"",'OddsRatio_working_3-way'!I38)</f>
        <v>3.4003903589130871</v>
      </c>
      <c r="M39" s="22">
        <f>IF(OR($A39="",$B39="",$C39=""),"",'OddsRatio_working_3-way'!J38)</f>
        <v>3.5047551571266999</v>
      </c>
      <c r="N39" s="23">
        <f t="shared" si="16"/>
        <v>41.921984755641908</v>
      </c>
      <c r="O39" s="24">
        <f t="shared" si="17"/>
        <v>29.472425646390672</v>
      </c>
      <c r="P39" s="24">
        <f t="shared" si="18"/>
        <v>28.605589597967416</v>
      </c>
      <c r="Q39" t="s">
        <v>100</v>
      </c>
      <c r="R39" t="s">
        <v>95</v>
      </c>
      <c r="S39" s="48" t="s">
        <v>447</v>
      </c>
      <c r="T39" s="35">
        <v>100</v>
      </c>
      <c r="U39" s="35">
        <f t="shared" si="19"/>
        <v>56.896551724137922</v>
      </c>
      <c r="V39" s="35">
        <f t="shared" si="20"/>
        <v>70.149253731343279</v>
      </c>
      <c r="W39" s="35">
        <f t="shared" si="21"/>
        <v>70.238095238095241</v>
      </c>
      <c r="X39" s="35">
        <f t="shared" si="22"/>
        <v>59.61265103056148</v>
      </c>
      <c r="Y39" s="35">
        <f t="shared" si="23"/>
        <v>72.865353037766837</v>
      </c>
      <c r="Z39" s="35">
        <f t="shared" si="24"/>
        <v>72.954194544518785</v>
      </c>
      <c r="AA39" s="35">
        <f t="shared" si="25"/>
        <v>-2.7160993064235583</v>
      </c>
      <c r="AB39" s="35">
        <f t="shared" si="26"/>
        <v>-2.7160993064235583</v>
      </c>
      <c r="AC39" s="35">
        <f t="shared" si="27"/>
        <v>-2.7160993064235441</v>
      </c>
      <c r="AF39">
        <v>2.37</v>
      </c>
      <c r="AG39">
        <v>1.63</v>
      </c>
      <c r="AJ39" t="s">
        <v>94</v>
      </c>
    </row>
    <row r="40" spans="1:36" ht="15" x14ac:dyDescent="0.25">
      <c r="A40">
        <v>2.3199999999999998</v>
      </c>
      <c r="B40">
        <v>3.35</v>
      </c>
      <c r="C40">
        <v>3.36</v>
      </c>
      <c r="D40" s="20">
        <f t="shared" si="3"/>
        <v>2.7160993064235583E-2</v>
      </c>
      <c r="E40" s="17">
        <f>IF(OR($A40="",$B40="",$C40=""),"",A40*'MPTO_working_3-way'!$I39)</f>
        <v>2.3830135039090266</v>
      </c>
      <c r="F40" s="21">
        <f>IF(OR($A40="",$B40="",$C40=""),"",B40*'MPTO_working_3-way'!$I39)</f>
        <v>3.4409893267651892</v>
      </c>
      <c r="G40" s="22">
        <f>IF(OR($A40="",$B40="",$C40=""),"",C40*'MPTO_working_3-way'!$I39)</f>
        <v>3.4512609366958316</v>
      </c>
      <c r="H40" s="17">
        <f>IF(OR($A40="",$B40="",$C40=""),"",'MPTO_working_3-way'!E39)</f>
        <v>2.369775962287711</v>
      </c>
      <c r="I40" s="21">
        <f>IF(OR($A40="",$B40="",$C40=""),"",'MPTO_working_3-way'!F39)</f>
        <v>3.4547827866249907</v>
      </c>
      <c r="J40" s="22">
        <f>IF(OR($A40="",$B40="",$C40=""),"",'MPTO_working_3-way'!G39)</f>
        <v>3.4654191320103056</v>
      </c>
      <c r="K40" s="17">
        <f>IF(OR($A40="",$B40="",$C40=""),"",'OddsRatio_working_3-way'!H39)</f>
        <v>2.3755026521272926</v>
      </c>
      <c r="L40" s="21">
        <f>IF(OR($A40="",$B40="",$C40=""),"",'OddsRatio_working_3-way'!I39)</f>
        <v>3.4488115397720751</v>
      </c>
      <c r="M40" s="22">
        <f>IF(OR($A40="",$B40="",$C40=""),"",'OddsRatio_working_3-way'!J39)</f>
        <v>3.4592320144094026</v>
      </c>
      <c r="N40" s="23">
        <f t="shared" si="16"/>
        <v>41.96367323809239</v>
      </c>
      <c r="O40" s="24">
        <f t="shared" si="17"/>
        <v>29.061409526081896</v>
      </c>
      <c r="P40" s="24">
        <f t="shared" si="18"/>
        <v>28.974917235825696</v>
      </c>
      <c r="Q40" t="s">
        <v>176</v>
      </c>
      <c r="R40" t="s">
        <v>163</v>
      </c>
      <c r="S40" s="48" t="s">
        <v>447</v>
      </c>
      <c r="T40" s="35">
        <v>100</v>
      </c>
      <c r="U40" s="35">
        <f t="shared" si="19"/>
        <v>72.602739726027394</v>
      </c>
      <c r="V40" s="35">
        <f t="shared" si="20"/>
        <v>72.527472527472526</v>
      </c>
      <c r="W40" s="35">
        <f t="shared" si="21"/>
        <v>51.92307692307692</v>
      </c>
      <c r="X40" s="35">
        <f t="shared" si="22"/>
        <v>75.54945054945054</v>
      </c>
      <c r="Y40" s="35">
        <f t="shared" si="23"/>
        <v>75.474183350895672</v>
      </c>
      <c r="Z40" s="35">
        <f t="shared" si="24"/>
        <v>54.869787746500066</v>
      </c>
      <c r="AA40" s="35">
        <f t="shared" si="25"/>
        <v>-2.9467108234231461</v>
      </c>
      <c r="AB40" s="35">
        <f t="shared" si="26"/>
        <v>-2.9467108234231461</v>
      </c>
      <c r="AC40" s="35">
        <f t="shared" si="27"/>
        <v>-2.9467108234231461</v>
      </c>
      <c r="AF40">
        <v>2.34</v>
      </c>
      <c r="AG40">
        <v>1.65</v>
      </c>
      <c r="AJ40" t="s">
        <v>94</v>
      </c>
    </row>
    <row r="41" spans="1:36" s="35" customFormat="1" ht="15" x14ac:dyDescent="0.25">
      <c r="A41">
        <v>3.65</v>
      </c>
      <c r="B41">
        <v>3.64</v>
      </c>
      <c r="C41">
        <v>2.08</v>
      </c>
      <c r="D41" s="20">
        <f t="shared" si="3"/>
        <v>2.9467108234231265E-2</v>
      </c>
      <c r="E41" s="17">
        <f>IF(OR($A41="",$B41="",$C41=""),"",A41*'MPTO_working_3-way'!$I40)</f>
        <v>3.7575549450549439</v>
      </c>
      <c r="F41" s="21">
        <f>IF(OR($A41="",$B41="",$C41=""),"",B41*'MPTO_working_3-way'!$I40)</f>
        <v>3.7472602739726018</v>
      </c>
      <c r="G41" s="22">
        <f>IF(OR($A41="",$B41="",$C41=""),"",C41*'MPTO_working_3-way'!$I40)</f>
        <v>2.1412915851272012</v>
      </c>
      <c r="H41" s="17">
        <f>IF(OR($A41="",$B41="",$C41=""),"",'MPTO_working_3-way'!E40)</f>
        <v>3.7857244621740973</v>
      </c>
      <c r="I41" s="21">
        <f>IF(OR($A41="",$B41="",$C41=""),"",'MPTO_working_3-way'!F40)</f>
        <v>3.7749680352322756</v>
      </c>
      <c r="J41" s="22">
        <f>IF(OR($A41="",$B41="",$C41=""),"",'MPTO_working_3-way'!G40)</f>
        <v>2.1233818123701451</v>
      </c>
      <c r="K41" s="17">
        <f>IF(OR($A41="",$B41="",$C41=""),"",'OddsRatio_working_3-way'!H40)</f>
        <v>3.7741918551211642</v>
      </c>
      <c r="L41" s="21">
        <f>IF(OR($A41="",$B41="",$C41=""),"",'OddsRatio_working_3-way'!I40)</f>
        <v>3.7637232066112731</v>
      </c>
      <c r="M41" s="22">
        <f>IF(OR($A41="",$B41="",$C41=""),"",'OddsRatio_working_3-way'!J40)</f>
        <v>2.1306140390682482</v>
      </c>
      <c r="N41" s="23">
        <f t="shared" si="16"/>
        <v>26.613050630597705</v>
      </c>
      <c r="O41" s="24">
        <f t="shared" si="17"/>
        <v>26.686163407055393</v>
      </c>
      <c r="P41" s="24">
        <f t="shared" si="18"/>
        <v>46.700785962346927</v>
      </c>
      <c r="Q41" t="s">
        <v>179</v>
      </c>
      <c r="R41" t="s">
        <v>101</v>
      </c>
      <c r="S41" s="48" t="s">
        <v>447</v>
      </c>
      <c r="T41" s="35">
        <v>100</v>
      </c>
      <c r="U41" s="35">
        <f t="shared" si="19"/>
        <v>74.619289340101517</v>
      </c>
      <c r="V41" s="35">
        <f t="shared" si="20"/>
        <v>72.527472527472526</v>
      </c>
      <c r="W41" s="35">
        <f t="shared" si="21"/>
        <v>50</v>
      </c>
      <c r="X41" s="35">
        <f t="shared" si="22"/>
        <v>77.47252747252746</v>
      </c>
      <c r="Y41" s="35">
        <f t="shared" si="23"/>
        <v>75.380710659898469</v>
      </c>
      <c r="Z41" s="35">
        <f t="shared" si="24"/>
        <v>52.85323813242595</v>
      </c>
      <c r="AA41" s="35">
        <f t="shared" si="25"/>
        <v>-2.8532381324259433</v>
      </c>
      <c r="AB41" s="35">
        <f t="shared" si="26"/>
        <v>-2.8532381324259433</v>
      </c>
      <c r="AC41" s="35">
        <f t="shared" si="27"/>
        <v>-2.8532381324259504</v>
      </c>
      <c r="AD41" s="36"/>
      <c r="AE41" s="36"/>
      <c r="AF41">
        <v>2.1</v>
      </c>
      <c r="AG41">
        <v>1.79</v>
      </c>
      <c r="AH41" s="36"/>
      <c r="AI41" s="36"/>
      <c r="AJ41" t="s">
        <v>94</v>
      </c>
    </row>
    <row r="42" spans="1:36" ht="15" x14ac:dyDescent="0.25">
      <c r="A42">
        <v>3.94</v>
      </c>
      <c r="B42">
        <v>3.64</v>
      </c>
      <c r="C42">
        <v>2</v>
      </c>
      <c r="D42" s="20">
        <f t="shared" si="3"/>
        <v>2.8532381324259504E-2</v>
      </c>
      <c r="E42" s="17">
        <f>IF(OR($A42="",$B42="",$C42=""),"",A42*'MPTO_working_3-way'!$I41)</f>
        <v>4.0524175824175828</v>
      </c>
      <c r="F42" s="21">
        <f>IF(OR($A42="",$B42="",$C42=""),"",B42*'MPTO_working_3-way'!$I41)</f>
        <v>3.7438578680203047</v>
      </c>
      <c r="G42" s="22">
        <f>IF(OR($A42="",$B42="",$C42=""),"",C42*'MPTO_working_3-way'!$I41)</f>
        <v>2.057064762648519</v>
      </c>
      <c r="H42" s="17">
        <f>IF(OR($A42="",$B42="",$C42=""),"",'MPTO_working_3-way'!E41)</f>
        <v>4.0933896563534651</v>
      </c>
      <c r="I42" s="21">
        <f>IF(OR($A42="",$B42="",$C42=""),"",'MPTO_working_3-way'!F41)</f>
        <v>3.7705331790934906</v>
      </c>
      <c r="J42" s="22">
        <f>IF(OR($A42="",$B42="",$C42=""),"",'MPTO_working_3-way'!G41)</f>
        <v>2.0387808484021379</v>
      </c>
      <c r="K42" s="17">
        <f>IF(OR($A42="",$B42="",$C42=""),"",'OddsRatio_working_3-way'!H41)</f>
        <v>4.0752326998860582</v>
      </c>
      <c r="L42" s="21">
        <f>IF(OR($A42="",$B42="",$C42=""),"",'OddsRatio_working_3-way'!I41)</f>
        <v>3.7614334447956446</v>
      </c>
      <c r="M42" s="22">
        <f>IF(OR($A42="",$B42="",$C42=""),"",'OddsRatio_working_3-way'!J41)</f>
        <v>2.0459975169680469</v>
      </c>
      <c r="N42" s="23">
        <f t="shared" si="16"/>
        <v>24.676627708327679</v>
      </c>
      <c r="O42" s="24">
        <f t="shared" si="17"/>
        <v>26.710415706266776</v>
      </c>
      <c r="P42" s="24">
        <f t="shared" si="18"/>
        <v>48.612956585405534</v>
      </c>
      <c r="Q42" t="s">
        <v>178</v>
      </c>
      <c r="R42" t="s">
        <v>161</v>
      </c>
      <c r="S42" s="48" t="s">
        <v>447</v>
      </c>
      <c r="T42" s="35">
        <v>100</v>
      </c>
      <c r="U42" s="35">
        <f t="shared" si="19"/>
        <v>41.520467836257311</v>
      </c>
      <c r="V42" s="35">
        <f t="shared" si="20"/>
        <v>75.845410628019309</v>
      </c>
      <c r="W42" s="35">
        <f t="shared" si="21"/>
        <v>77.728285077951</v>
      </c>
      <c r="X42" s="35">
        <f t="shared" si="22"/>
        <v>46.426304294029677</v>
      </c>
      <c r="Y42" s="35">
        <f t="shared" si="23"/>
        <v>80.75124708579169</v>
      </c>
      <c r="Z42" s="35">
        <f t="shared" si="24"/>
        <v>82.634121535723352</v>
      </c>
      <c r="AA42" s="35">
        <f t="shared" si="25"/>
        <v>-4.9058364577723665</v>
      </c>
      <c r="AB42" s="35">
        <f t="shared" si="26"/>
        <v>-4.9058364577723808</v>
      </c>
      <c r="AC42" s="35">
        <f t="shared" si="27"/>
        <v>-4.9058364577723523</v>
      </c>
      <c r="AF42">
        <v>1.9</v>
      </c>
      <c r="AG42">
        <v>1.99</v>
      </c>
      <c r="AJ42" t="s">
        <v>94</v>
      </c>
    </row>
    <row r="43" spans="1:36" ht="15" x14ac:dyDescent="0.25">
      <c r="A43">
        <v>1.71</v>
      </c>
      <c r="B43">
        <v>4.1399999999999997</v>
      </c>
      <c r="C43">
        <v>4.49</v>
      </c>
      <c r="D43" s="20">
        <f t="shared" si="3"/>
        <v>4.9058364577723612E-2</v>
      </c>
      <c r="E43" s="17">
        <f>IF(OR($A43="",$B43="",$C43=""),"",A43*'MPTO_working_3-way'!$I42)</f>
        <v>1.7938898034279074</v>
      </c>
      <c r="F43" s="21">
        <f>IF(OR($A43="",$B43="",$C43=""),"",B43*'MPTO_working_3-way'!$I42)</f>
        <v>4.343101629351775</v>
      </c>
      <c r="G43" s="22">
        <f>IF(OR($A43="",$B43="",$C43=""),"",C43*'MPTO_working_3-way'!$I42)</f>
        <v>4.7102720569539791</v>
      </c>
      <c r="H43" s="17">
        <f>IF(OR($A43="",$B43="",$C43=""),"",'MPTO_working_3-way'!E42)</f>
        <v>1.7591927788018265</v>
      </c>
      <c r="I43" s="21">
        <f>IF(OR($A43="",$B43="",$C43=""),"",'MPTO_working_3-way'!F42)</f>
        <v>4.4406332851920798</v>
      </c>
      <c r="J43" s="22">
        <f>IF(OR($A43="",$B43="",$C43=""),"",'MPTO_working_3-way'!G42)</f>
        <v>4.8457979615226652</v>
      </c>
      <c r="K43" s="17">
        <f>IF(OR($A43="",$B43="",$C43=""),"",'OddsRatio_working_3-way'!H42)</f>
        <v>1.7712587187608044</v>
      </c>
      <c r="L43" s="21">
        <f>IF(OR($A43="",$B43="",$C43=""),"",'OddsRatio_working_3-way'!I42)</f>
        <v>4.4109188407167954</v>
      </c>
      <c r="M43" s="22">
        <f>IF(OR($A43="",$B43="",$C43=""),"",'OddsRatio_working_3-way'!J42)</f>
        <v>4.7911168006693066</v>
      </c>
      <c r="N43" s="23">
        <f t="shared" si="16"/>
        <v>55.744784216350439</v>
      </c>
      <c r="O43" s="24">
        <f t="shared" si="17"/>
        <v>23.025019567623012</v>
      </c>
      <c r="P43" s="24">
        <f t="shared" si="18"/>
        <v>21.23019621602656</v>
      </c>
      <c r="Q43" t="s">
        <v>135</v>
      </c>
      <c r="R43" t="s">
        <v>93</v>
      </c>
      <c r="S43" s="48" t="s">
        <v>447</v>
      </c>
      <c r="T43" s="35">
        <v>100</v>
      </c>
      <c r="U43" s="35">
        <f t="shared" si="19"/>
        <v>70.501474926253692</v>
      </c>
      <c r="V43" s="35">
        <f t="shared" si="20"/>
        <v>71.346704871060169</v>
      </c>
      <c r="W43" s="35">
        <f t="shared" si="21"/>
        <v>53.703703703703695</v>
      </c>
      <c r="X43" s="35">
        <f t="shared" si="22"/>
        <v>74.949591425236122</v>
      </c>
      <c r="Y43" s="35">
        <f t="shared" si="23"/>
        <v>75.794821370042612</v>
      </c>
      <c r="Z43" s="35">
        <f t="shared" si="24"/>
        <v>58.151820202686146</v>
      </c>
      <c r="AA43" s="35">
        <f t="shared" si="25"/>
        <v>-4.4481164989824293</v>
      </c>
      <c r="AB43" s="35">
        <f t="shared" si="26"/>
        <v>-4.4481164989824435</v>
      </c>
      <c r="AC43" s="35">
        <f t="shared" si="27"/>
        <v>-4.4481164989824507</v>
      </c>
      <c r="AF43">
        <v>1.83</v>
      </c>
      <c r="AG43">
        <v>2.0099999999999998</v>
      </c>
      <c r="AJ43" t="s">
        <v>71</v>
      </c>
    </row>
    <row r="44" spans="1:36" ht="15" x14ac:dyDescent="0.25">
      <c r="A44">
        <v>3.39</v>
      </c>
      <c r="B44">
        <v>3.49</v>
      </c>
      <c r="C44">
        <v>2.16</v>
      </c>
      <c r="D44" s="20">
        <f t="shared" si="3"/>
        <v>4.448116498982424E-2</v>
      </c>
      <c r="E44" s="17">
        <f>IF(OR($A44="",$B44="",$C44=""),"",A44*'MPTO_working_3-way'!$I43)</f>
        <v>3.5407911493155044</v>
      </c>
      <c r="F44" s="21">
        <f>IF(OR($A44="",$B44="",$C44=""),"",B44*'MPTO_working_3-way'!$I43)</f>
        <v>3.645239265814487</v>
      </c>
      <c r="G44" s="22">
        <f>IF(OR($A44="",$B44="",$C44=""),"",C44*'MPTO_working_3-way'!$I43)</f>
        <v>2.2560793163780204</v>
      </c>
      <c r="H44" s="17">
        <f>IF(OR($A44="",$B44="",$C44=""),"",'MPTO_working_3-way'!E43)</f>
        <v>3.5694119079957067</v>
      </c>
      <c r="I44" s="21">
        <f>IF(OR($A44="",$B44="",$C44=""),"",'MPTO_working_3-way'!F43)</f>
        <v>3.680450125095557</v>
      </c>
      <c r="J44" s="22">
        <f>IF(OR($A44="",$B44="",$C44=""),"",'MPTO_working_3-way'!G43)</f>
        <v>2.2314659062649316</v>
      </c>
      <c r="K44" s="17">
        <f>IF(OR($A44="",$B44="",$C44=""),"",'OddsRatio_working_3-way'!H43)</f>
        <v>3.5581098249996805</v>
      </c>
      <c r="L44" s="21">
        <f>IF(OR($A44="",$B44="",$C44=""),"",'OddsRatio_working_3-way'!I43)</f>
        <v>3.6651437088908811</v>
      </c>
      <c r="M44" s="22">
        <f>IF(OR($A44="",$B44="",$C44=""),"",'OddsRatio_working_3-way'!J43)</f>
        <v>2.2415930531379202</v>
      </c>
      <c r="N44" s="23">
        <f t="shared" si="16"/>
        <v>28.242275746574808</v>
      </c>
      <c r="O44" s="24">
        <f t="shared" si="17"/>
        <v>27.433041484495295</v>
      </c>
      <c r="P44" s="24">
        <f t="shared" si="18"/>
        <v>44.324682768929904</v>
      </c>
      <c r="Q44" t="s">
        <v>87</v>
      </c>
      <c r="R44" t="s">
        <v>138</v>
      </c>
      <c r="S44" s="48" t="s">
        <v>447</v>
      </c>
      <c r="T44" s="35">
        <v>100</v>
      </c>
      <c r="U44" s="35">
        <f t="shared" si="19"/>
        <v>49.238578680203041</v>
      </c>
      <c r="V44" s="35">
        <f t="shared" si="20"/>
        <v>72.067039106145245</v>
      </c>
      <c r="W44" s="35">
        <f t="shared" si="21"/>
        <v>73.958333333333343</v>
      </c>
      <c r="X44" s="35">
        <f t="shared" si="22"/>
        <v>53.974627560521412</v>
      </c>
      <c r="Y44" s="35">
        <f t="shared" si="23"/>
        <v>76.803087986463623</v>
      </c>
      <c r="Z44" s="35">
        <f t="shared" si="24"/>
        <v>78.694382213651707</v>
      </c>
      <c r="AA44" s="35">
        <f t="shared" si="25"/>
        <v>-4.7360488803183713</v>
      </c>
      <c r="AB44" s="35">
        <f t="shared" si="26"/>
        <v>-4.7360488803183785</v>
      </c>
      <c r="AC44" s="35">
        <f t="shared" si="27"/>
        <v>-4.7360488803183642</v>
      </c>
      <c r="AF44">
        <v>1.91</v>
      </c>
      <c r="AG44">
        <v>1.93</v>
      </c>
      <c r="AJ44" t="s">
        <v>71</v>
      </c>
    </row>
    <row r="45" spans="1:36" ht="15" x14ac:dyDescent="0.25">
      <c r="A45">
        <v>1.97</v>
      </c>
      <c r="B45">
        <v>3.58</v>
      </c>
      <c r="C45">
        <v>3.84</v>
      </c>
      <c r="D45" s="20">
        <f t="shared" si="3"/>
        <v>4.7360488803183776E-2</v>
      </c>
      <c r="E45" s="17">
        <f>IF(OR($A45="",$B45="",$C45=""),"",A45*'MPTO_working_3-way'!$I44)</f>
        <v>2.063300162942272</v>
      </c>
      <c r="F45" s="21">
        <f>IF(OR($A45="",$B45="",$C45=""),"",B45*'MPTO_working_3-way'!$I44)</f>
        <v>3.7495505499153978</v>
      </c>
      <c r="G45" s="22">
        <f>IF(OR($A45="",$B45="",$C45=""),"",C45*'MPTO_working_3-way'!$I44)</f>
        <v>4.0218642770042257</v>
      </c>
      <c r="H45" s="17">
        <f>IF(OR($A45="",$B45="",$C45=""),"",'MPTO_working_3-way'!E44)</f>
        <v>2.0332336778132296</v>
      </c>
      <c r="I45" s="21">
        <f>IF(OR($A45="",$B45="",$C45=""),"",'MPTO_working_3-way'!F44)</f>
        <v>3.7944503830227321</v>
      </c>
      <c r="J45" s="22">
        <f>IF(OR($A45="",$B45="",$C45=""),"",'MPTO_working_3-way'!G44)</f>
        <v>4.0878087971411992</v>
      </c>
      <c r="K45" s="17">
        <f>IF(OR($A45="",$B45="",$C45=""),"",'OddsRatio_working_3-way'!H44)</f>
        <v>2.0448579483132816</v>
      </c>
      <c r="L45" s="21">
        <f>IF(OR($A45="",$B45="",$C45=""),"",'OddsRatio_working_3-way'!I44)</f>
        <v>3.77910670788481</v>
      </c>
      <c r="M45" s="22">
        <f>IF(OR($A45="",$B45="",$C45=""),"",'OddsRatio_working_3-way'!J44)</f>
        <v>4.0591717249584729</v>
      </c>
      <c r="N45" s="23">
        <f t="shared" si="16"/>
        <v>48.466045704857457</v>
      </c>
      <c r="O45" s="24">
        <f t="shared" si="17"/>
        <v>26.669863139265139</v>
      </c>
      <c r="P45" s="24">
        <f t="shared" si="18"/>
        <v>24.864091155877393</v>
      </c>
      <c r="Q45" t="s">
        <v>129</v>
      </c>
      <c r="R45" t="s">
        <v>105</v>
      </c>
      <c r="S45" s="48" t="s">
        <v>447</v>
      </c>
      <c r="T45" s="35">
        <v>100</v>
      </c>
      <c r="U45" s="35">
        <f t="shared" si="19"/>
        <v>51.456310679611654</v>
      </c>
      <c r="V45" s="35">
        <f t="shared" si="20"/>
        <v>70.588235294117652</v>
      </c>
      <c r="W45" s="35">
        <f t="shared" si="21"/>
        <v>73.333333333333329</v>
      </c>
      <c r="X45" s="35">
        <f t="shared" si="22"/>
        <v>56.078431372549019</v>
      </c>
      <c r="Y45" s="35">
        <f t="shared" si="23"/>
        <v>75.21035598705501</v>
      </c>
      <c r="Z45" s="35">
        <f t="shared" si="24"/>
        <v>77.955454026270715</v>
      </c>
      <c r="AA45" s="35">
        <f t="shared" si="25"/>
        <v>-4.622120692937365</v>
      </c>
      <c r="AB45" s="35">
        <f t="shared" si="26"/>
        <v>-4.6221206929373579</v>
      </c>
      <c r="AC45" s="35">
        <f t="shared" si="27"/>
        <v>-4.6221206929373864</v>
      </c>
      <c r="AF45">
        <v>1.95</v>
      </c>
      <c r="AG45">
        <v>1.88</v>
      </c>
      <c r="AJ45" t="s">
        <v>71</v>
      </c>
    </row>
    <row r="46" spans="1:36" s="50" customFormat="1" ht="15" x14ac:dyDescent="0.25">
      <c r="A46">
        <v>2.06</v>
      </c>
      <c r="B46">
        <v>3.4</v>
      </c>
      <c r="C46">
        <v>3.75</v>
      </c>
      <c r="D46" s="20">
        <f t="shared" si="3"/>
        <v>4.6221206929373704E-2</v>
      </c>
      <c r="E46" s="17">
        <f>IF(OR($A46="",$B46="",$C46=""),"",A46*'MPTO_working_3-way'!$I45)</f>
        <v>2.1552156862745098</v>
      </c>
      <c r="F46" s="21">
        <f>IF(OR($A46="",$B46="",$C46=""),"",B46*'MPTO_working_3-way'!$I45)</f>
        <v>3.5571521035598703</v>
      </c>
      <c r="G46" s="22">
        <f>IF(OR($A46="",$B46="",$C46=""),"",C46*'MPTO_working_3-way'!$I45)</f>
        <v>3.9233295259851513</v>
      </c>
      <c r="H46" s="17">
        <f>IF(OR($A46="",$B46="",$C46=""),"",'MPTO_working_3-way'!E45)</f>
        <v>2.1275245706879793</v>
      </c>
      <c r="I46" s="21">
        <f>IF(OR($A46="",$B46="",$C46=""),"",'MPTO_working_3-way'!F45)</f>
        <v>3.587951368334775</v>
      </c>
      <c r="J46" s="22">
        <f>IF(OR($A46="",$B46="",$C46=""),"",'MPTO_working_3-way'!G45)</f>
        <v>3.9799474694413575</v>
      </c>
      <c r="K46" s="17">
        <f>IF(OR($A46="",$B46="",$C46=""),"",'OddsRatio_working_3-way'!H45)</f>
        <v>2.1385967855903329</v>
      </c>
      <c r="L46" s="21">
        <f>IF(OR($A46="",$B46="",$C46=""),"",'OddsRatio_working_3-way'!I45)</f>
        <v>3.5779549862422639</v>
      </c>
      <c r="M46" s="22">
        <f>IF(OR($A46="",$B46="",$C46=""),"",'OddsRatio_working_3-way'!J45)</f>
        <v>3.9539067550692608</v>
      </c>
      <c r="N46" s="23">
        <f t="shared" si="16"/>
        <v>46.39906837948979</v>
      </c>
      <c r="O46" s="24">
        <f t="shared" si="17"/>
        <v>28.11237672404382</v>
      </c>
      <c r="P46" s="24">
        <f t="shared" si="18"/>
        <v>25.488554896466393</v>
      </c>
      <c r="Q46" t="s">
        <v>68</v>
      </c>
      <c r="R46" t="s">
        <v>137</v>
      </c>
      <c r="S46" s="48" t="s">
        <v>447</v>
      </c>
      <c r="T46" s="35">
        <v>100</v>
      </c>
      <c r="U46" s="35">
        <f t="shared" si="19"/>
        <v>64.539007092198588</v>
      </c>
      <c r="V46" s="35">
        <f t="shared" si="20"/>
        <v>70.059880239520965</v>
      </c>
      <c r="W46" s="35">
        <f t="shared" si="21"/>
        <v>60.9375</v>
      </c>
      <c r="X46" s="35">
        <f t="shared" si="22"/>
        <v>69.00261976047905</v>
      </c>
      <c r="Y46" s="35">
        <f t="shared" si="23"/>
        <v>74.523492907801426</v>
      </c>
      <c r="Z46" s="35">
        <f t="shared" si="24"/>
        <v>65.401112668280462</v>
      </c>
      <c r="AA46" s="35">
        <f t="shared" si="25"/>
        <v>-4.4636126682804615</v>
      </c>
      <c r="AB46" s="35">
        <f t="shared" si="26"/>
        <v>-4.4636126682804615</v>
      </c>
      <c r="AC46" s="35">
        <f t="shared" si="27"/>
        <v>-4.4636126682804615</v>
      </c>
      <c r="AD46" s="51"/>
      <c r="AE46" s="51"/>
      <c r="AF46">
        <v>1.97</v>
      </c>
      <c r="AG46">
        <v>1.87</v>
      </c>
      <c r="AH46" s="51"/>
      <c r="AI46" s="51"/>
      <c r="AJ46" t="s">
        <v>71</v>
      </c>
    </row>
    <row r="47" spans="1:36" ht="15" x14ac:dyDescent="0.25">
      <c r="A47">
        <v>2.82</v>
      </c>
      <c r="B47">
        <v>3.34</v>
      </c>
      <c r="C47">
        <v>2.56</v>
      </c>
      <c r="D47" s="20">
        <f t="shared" si="3"/>
        <v>4.4636126682804589E-2</v>
      </c>
      <c r="E47" s="17">
        <f>IF(OR($A47="",$B47="",$C47=""),"",A47*'MPTO_working_3-way'!$I46)</f>
        <v>2.9458738772455089</v>
      </c>
      <c r="F47" s="21">
        <f>IF(OR($A47="",$B47="",$C47=""),"",B47*'MPTO_working_3-way'!$I46)</f>
        <v>3.489084663120567</v>
      </c>
      <c r="G47" s="22">
        <f>IF(OR($A47="",$B47="",$C47=""),"",C47*'MPTO_working_3-way'!$I46)</f>
        <v>2.6742684843079796</v>
      </c>
      <c r="H47" s="17">
        <f>IF(OR($A47="",$B47="",$C47=""),"",'MPTO_working_3-way'!E46)</f>
        <v>2.9435033950048601</v>
      </c>
      <c r="I47" s="21">
        <f>IF(OR($A47="",$B47="",$C47=""),"",'MPTO_working_3-way'!F46)</f>
        <v>3.5146606671833807</v>
      </c>
      <c r="J47" s="22">
        <f>IF(OR($A47="",$B47="",$C47=""),"",'MPTO_working_3-way'!G46)</f>
        <v>2.6613702481459982</v>
      </c>
      <c r="K47" s="17">
        <f>IF(OR($A47="",$B47="",$C47=""),"",'OddsRatio_working_3-way'!H46)</f>
        <v>2.9454333116769202</v>
      </c>
      <c r="L47" s="21">
        <f>IF(OR($A47="",$B47="",$C47=""),"",'OddsRatio_working_3-way'!I46)</f>
        <v>3.501271400727469</v>
      </c>
      <c r="M47" s="22">
        <f>IF(OR($A47="",$B47="",$C47=""),"",'OddsRatio_working_3-way'!J46)</f>
        <v>2.6675142671516459</v>
      </c>
      <c r="N47" s="23">
        <f t="shared" si="16"/>
        <v>33.945784567499324</v>
      </c>
      <c r="O47" s="24">
        <f t="shared" si="17"/>
        <v>28.660812119864705</v>
      </c>
      <c r="P47" s="24">
        <f t="shared" si="18"/>
        <v>37.393403312635975</v>
      </c>
      <c r="Q47" t="s">
        <v>133</v>
      </c>
      <c r="R47" t="s">
        <v>165</v>
      </c>
      <c r="S47" s="48" t="s">
        <v>447</v>
      </c>
      <c r="T47" s="35">
        <v>100</v>
      </c>
      <c r="U47" s="35">
        <f t="shared" si="19"/>
        <v>57.446808510638299</v>
      </c>
      <c r="V47" s="35">
        <f t="shared" si="20"/>
        <v>69.969969969969966</v>
      </c>
      <c r="W47" s="35">
        <f t="shared" si="21"/>
        <v>68.152866242038215</v>
      </c>
      <c r="X47" s="35">
        <f t="shared" si="22"/>
        <v>61.877163787991819</v>
      </c>
      <c r="Y47" s="35">
        <f t="shared" si="23"/>
        <v>74.40032524732348</v>
      </c>
      <c r="Z47" s="35">
        <f t="shared" si="24"/>
        <v>72.583221519391742</v>
      </c>
      <c r="AA47" s="35">
        <f t="shared" si="25"/>
        <v>-4.4303552773535202</v>
      </c>
      <c r="AB47" s="35">
        <f t="shared" si="26"/>
        <v>-4.4303552773535131</v>
      </c>
      <c r="AC47" s="35">
        <f t="shared" si="27"/>
        <v>-4.4303552773535273</v>
      </c>
      <c r="AF47">
        <v>1.96</v>
      </c>
      <c r="AG47">
        <v>1.88</v>
      </c>
      <c r="AJ47" t="s">
        <v>71</v>
      </c>
    </row>
    <row r="48" spans="1:36" ht="15" x14ac:dyDescent="0.25">
      <c r="A48">
        <v>2.35</v>
      </c>
      <c r="B48">
        <v>3.33</v>
      </c>
      <c r="C48">
        <v>3.14</v>
      </c>
      <c r="D48" s="20">
        <f t="shared" si="3"/>
        <v>4.4303552773535149E-2</v>
      </c>
      <c r="E48" s="17">
        <f>IF(OR($A48="",$B48="",$C48=""),"",A48*'MPTO_working_3-way'!$I47)</f>
        <v>2.4541133490178075</v>
      </c>
      <c r="F48" s="21">
        <f>IF(OR($A48="",$B48="",$C48=""),"",B48*'MPTO_working_3-way'!$I47)</f>
        <v>3.4775308307358723</v>
      </c>
      <c r="G48" s="22">
        <f>IF(OR($A48="",$B48="",$C48=""),"",C48*'MPTO_working_3-way'!$I47)</f>
        <v>3.2791131557089006</v>
      </c>
      <c r="H48" s="17">
        <f>IF(OR($A48="",$B48="",$C48=""),"",'MPTO_working_3-way'!E47)</f>
        <v>2.4344875506811929</v>
      </c>
      <c r="I48" s="21">
        <f>IF(OR($A48="",$B48="",$C48=""),"",'MPTO_working_3-way'!F47)</f>
        <v>3.5022289136878535</v>
      </c>
      <c r="J48" s="22">
        <f>IF(OR($A48="",$B48="",$C48=""),"",'MPTO_working_3-way'!G47)</f>
        <v>3.2926852800199393</v>
      </c>
      <c r="K48" s="17">
        <f>IF(OR($A48="",$B48="",$C48=""),"",'OddsRatio_working_3-way'!H47)</f>
        <v>2.4430295872761931</v>
      </c>
      <c r="L48" s="21">
        <f>IF(OR($A48="",$B48="",$C48=""),"",'OddsRatio_working_3-way'!I47)</f>
        <v>3.4905621765581705</v>
      </c>
      <c r="M48" s="22">
        <f>IF(OR($A48="",$B48="",$C48=""),"",'OddsRatio_working_3-way'!J47)</f>
        <v>3.2874691235341138</v>
      </c>
      <c r="N48" s="23">
        <f t="shared" si="16"/>
        <v>40.747914125491512</v>
      </c>
      <c r="O48" s="24">
        <f t="shared" si="17"/>
        <v>28.756035493965477</v>
      </c>
      <c r="P48" s="24">
        <f t="shared" si="18"/>
        <v>30.496050380543004</v>
      </c>
      <c r="Q48" t="s">
        <v>132</v>
      </c>
      <c r="R48" t="s">
        <v>131</v>
      </c>
      <c r="S48" s="48" t="s">
        <v>447</v>
      </c>
      <c r="T48" s="35">
        <v>100</v>
      </c>
      <c r="U48" s="35">
        <f t="shared" si="19"/>
        <v>55.156950672645742</v>
      </c>
      <c r="V48" s="35">
        <f t="shared" si="20"/>
        <v>70.930232558139537</v>
      </c>
      <c r="W48" s="35">
        <f t="shared" si="21"/>
        <v>69.418960244648318</v>
      </c>
      <c r="X48" s="35">
        <f t="shared" si="22"/>
        <v>59.650807197212139</v>
      </c>
      <c r="Y48" s="35">
        <f t="shared" si="23"/>
        <v>75.424089082705947</v>
      </c>
      <c r="Z48" s="35">
        <f t="shared" si="24"/>
        <v>73.912816769214729</v>
      </c>
      <c r="AA48" s="35">
        <f t="shared" si="25"/>
        <v>-4.4938565245663966</v>
      </c>
      <c r="AB48" s="35">
        <f t="shared" si="26"/>
        <v>-4.4938565245664108</v>
      </c>
      <c r="AC48" s="35">
        <f t="shared" si="27"/>
        <v>-4.4938565245664108</v>
      </c>
      <c r="AF48">
        <v>2.06</v>
      </c>
      <c r="AG48">
        <v>1.78</v>
      </c>
      <c r="AJ48" t="s">
        <v>71</v>
      </c>
    </row>
    <row r="49" spans="1:36" ht="15" x14ac:dyDescent="0.25">
      <c r="A49">
        <v>2.23</v>
      </c>
      <c r="B49">
        <v>3.44</v>
      </c>
      <c r="C49">
        <v>3.27</v>
      </c>
      <c r="D49" s="20">
        <f t="shared" si="3"/>
        <v>4.4938565245664197E-2</v>
      </c>
      <c r="E49" s="17">
        <f>IF(OR($A49="",$B49="",$C49=""),"",A49*'MPTO_working_3-way'!$I48)</f>
        <v>2.3302130004978312</v>
      </c>
      <c r="F49" s="21">
        <f>IF(OR($A49="",$B49="",$C49=""),"",B49*'MPTO_working_3-way'!$I48)</f>
        <v>3.5945886644450846</v>
      </c>
      <c r="G49" s="22">
        <f>IF(OR($A49="",$B49="",$C49=""),"",C49*'MPTO_working_3-way'!$I48)</f>
        <v>3.4169491083533221</v>
      </c>
      <c r="H49" s="17">
        <f>IF(OR($A49="",$B49="",$C49=""),"",'MPTO_working_3-way'!E48)</f>
        <v>2.3070660021403397</v>
      </c>
      <c r="I49" s="21">
        <f>IF(OR($A49="",$B49="",$C49=""),"",'MPTO_working_3-way'!F48)</f>
        <v>3.6268921371916099</v>
      </c>
      <c r="J49" s="22">
        <f>IF(OR($A49="",$B49="",$C49=""),"",'MPTO_working_3-way'!G48)</f>
        <v>3.4384244700023641</v>
      </c>
      <c r="K49" s="17">
        <f>IF(OR($A49="",$B49="",$C49=""),"",'OddsRatio_working_3-way'!H48)</f>
        <v>2.3167983591392933</v>
      </c>
      <c r="L49" s="21">
        <f>IF(OR($A49="",$B49="",$C49=""),"",'OddsRatio_working_3-way'!I48)</f>
        <v>3.6121853628454281</v>
      </c>
      <c r="M49" s="22">
        <f>IF(OR($A49="",$B49="",$C49=""),"",'OddsRatio_working_3-way'!J48)</f>
        <v>3.4301888416635746</v>
      </c>
      <c r="N49" s="23">
        <f t="shared" si="16"/>
        <v>42.914531838349454</v>
      </c>
      <c r="O49" s="24">
        <f t="shared" si="17"/>
        <v>27.819594767302124</v>
      </c>
      <c r="P49" s="24">
        <f t="shared" si="18"/>
        <v>29.265873394348407</v>
      </c>
      <c r="Q49" t="s">
        <v>102</v>
      </c>
      <c r="R49" t="s">
        <v>78</v>
      </c>
      <c r="S49" s="48" t="s">
        <v>447</v>
      </c>
      <c r="T49" s="35">
        <v>100</v>
      </c>
      <c r="U49" s="35">
        <f t="shared" si="19"/>
        <v>49.238578680203041</v>
      </c>
      <c r="V49" s="35">
        <f t="shared" si="20"/>
        <v>71.428571428571431</v>
      </c>
      <c r="W49" s="35">
        <f t="shared" si="21"/>
        <v>74.747474747474755</v>
      </c>
      <c r="X49" s="35">
        <f t="shared" si="22"/>
        <v>53.823953823953815</v>
      </c>
      <c r="Y49" s="35">
        <f t="shared" si="23"/>
        <v>76.013946572322212</v>
      </c>
      <c r="Z49" s="35">
        <f t="shared" si="24"/>
        <v>79.332849891225521</v>
      </c>
      <c r="AA49" s="35">
        <f t="shared" si="25"/>
        <v>-4.5853751437507739</v>
      </c>
      <c r="AB49" s="35">
        <f t="shared" si="26"/>
        <v>-4.585375143750781</v>
      </c>
      <c r="AC49" s="35">
        <f t="shared" si="27"/>
        <v>-4.5853751437507668</v>
      </c>
      <c r="AF49">
        <v>1.98</v>
      </c>
      <c r="AG49">
        <v>1.86</v>
      </c>
      <c r="AJ49" t="s">
        <v>71</v>
      </c>
    </row>
    <row r="50" spans="1:36" ht="15" x14ac:dyDescent="0.25">
      <c r="A50">
        <v>1.97</v>
      </c>
      <c r="B50">
        <v>3.5</v>
      </c>
      <c r="C50">
        <v>3.96</v>
      </c>
      <c r="D50" s="20">
        <f t="shared" si="3"/>
        <v>4.5853751437507695E-2</v>
      </c>
      <c r="E50" s="17">
        <f>IF(OR($A50="",$B50="",$C50=""),"",A50*'MPTO_working_3-way'!$I49)</f>
        <v>2.0603318903318901</v>
      </c>
      <c r="F50" s="21">
        <f>IF(OR($A50="",$B50="",$C50=""),"",B50*'MPTO_working_3-way'!$I49)</f>
        <v>3.6604881300312768</v>
      </c>
      <c r="G50" s="22">
        <f>IF(OR($A50="",$B50="",$C50=""),"",C50*'MPTO_working_3-way'!$I49)</f>
        <v>4.1415808556925304</v>
      </c>
      <c r="H50" s="17">
        <f>IF(OR($A50="",$B50="",$C50=""),"",'MPTO_working_3-way'!E49)</f>
        <v>2.0311594921642531</v>
      </c>
      <c r="I50" s="21">
        <f>IF(OR($A50="",$B50="",$C50=""),"",'MPTO_working_3-way'!F49)</f>
        <v>3.697818667726033</v>
      </c>
      <c r="J50" s="22">
        <f>IF(OR($A50="",$B50="",$C50=""),"",'MPTO_working_3-way'!G49)</f>
        <v>4.215128904440899</v>
      </c>
      <c r="K50" s="17">
        <f>IF(OR($A50="",$B50="",$C50=""),"",'OddsRatio_working_3-way'!H49)</f>
        <v>2.0424893757266296</v>
      </c>
      <c r="L50" s="21">
        <f>IF(OR($A50="",$B50="",$C50=""),"",'OddsRatio_working_3-way'!I49)</f>
        <v>3.6868282879552301</v>
      </c>
      <c r="M50" s="22">
        <f>IF(OR($A50="",$B50="",$C50=""),"",'OddsRatio_working_3-way'!J49)</f>
        <v>4.1812046929389917</v>
      </c>
      <c r="N50" s="23">
        <f t="shared" si="16"/>
        <v>48.535869618506666</v>
      </c>
      <c r="O50" s="24">
        <f t="shared" si="17"/>
        <v>27.318760899559468</v>
      </c>
      <c r="P50" s="24">
        <f t="shared" si="18"/>
        <v>24.145369481933873</v>
      </c>
      <c r="Q50" t="s">
        <v>75</v>
      </c>
      <c r="R50" t="s">
        <v>88</v>
      </c>
      <c r="S50" s="48" t="s">
        <v>447</v>
      </c>
      <c r="T50" s="35">
        <v>100</v>
      </c>
      <c r="U50" s="35">
        <f t="shared" si="19"/>
        <v>51.92307692307692</v>
      </c>
      <c r="V50" s="35">
        <f t="shared" si="20"/>
        <v>70.760233918128648</v>
      </c>
      <c r="W50" s="35">
        <f t="shared" si="21"/>
        <v>72.752043596730246</v>
      </c>
      <c r="X50" s="35">
        <f t="shared" si="22"/>
        <v>56.487722485141099</v>
      </c>
      <c r="Y50" s="35">
        <f t="shared" si="23"/>
        <v>75.324879480192834</v>
      </c>
      <c r="Z50" s="35">
        <f t="shared" si="24"/>
        <v>77.316689158794418</v>
      </c>
      <c r="AA50" s="35">
        <f t="shared" si="25"/>
        <v>-4.5646455620641788</v>
      </c>
      <c r="AB50" s="35">
        <f t="shared" si="26"/>
        <v>-4.5646455620641859</v>
      </c>
      <c r="AC50" s="35">
        <f t="shared" si="27"/>
        <v>-4.5646455620641717</v>
      </c>
      <c r="AF50">
        <v>1.79</v>
      </c>
      <c r="AG50">
        <v>2.0499999999999998</v>
      </c>
      <c r="AJ50" t="s">
        <v>71</v>
      </c>
    </row>
    <row r="51" spans="1:36" ht="15" x14ac:dyDescent="0.25">
      <c r="A51">
        <v>2.08</v>
      </c>
      <c r="B51">
        <v>3.42</v>
      </c>
      <c r="C51">
        <v>3.67</v>
      </c>
      <c r="D51" s="20">
        <f t="shared" si="3"/>
        <v>4.5646455620641735E-2</v>
      </c>
      <c r="E51" s="17">
        <f>IF(OR($A51="",$B51="",$C51=""),"",A51*'MPTO_working_3-way'!$I50)</f>
        <v>2.1749446276909348</v>
      </c>
      <c r="F51" s="21">
        <f>IF(OR($A51="",$B51="",$C51=""),"",B51*'MPTO_working_3-way'!$I50)</f>
        <v>3.5761108782225945</v>
      </c>
      <c r="G51" s="22">
        <f>IF(OR($A51="",$B51="",$C51=""),"",C51*'MPTO_working_3-way'!$I50)</f>
        <v>3.8375224921277553</v>
      </c>
      <c r="H51" s="17">
        <f>IF(OR($A51="",$B51="",$C51=""),"",'MPTO_working_3-way'!E50)</f>
        <v>2.1479797113265264</v>
      </c>
      <c r="I51" s="21">
        <f>IF(OR($A51="",$B51="",$C51=""),"",'MPTO_working_3-way'!F50)</f>
        <v>3.6077355904746353</v>
      </c>
      <c r="J51" s="22">
        <f>IF(OR($A51="",$B51="",$C51=""),"",'MPTO_working_3-way'!G50)</f>
        <v>3.8870564618430827</v>
      </c>
      <c r="K51" s="17">
        <f>IF(OR($A51="",$B51="",$C51=""),"",'OddsRatio_working_3-way'!H50)</f>
        <v>2.1588141459549877</v>
      </c>
      <c r="L51" s="21">
        <f>IF(OR($A51="",$B51="",$C51=""),"",'OddsRatio_working_3-way'!I50)</f>
        <v>3.596602067788027</v>
      </c>
      <c r="M51" s="22">
        <f>IF(OR($A51="",$B51="",$C51=""),"",'OddsRatio_working_3-way'!J50)</f>
        <v>3.8648460830553848</v>
      </c>
      <c r="N51" s="23">
        <f t="shared" si="16"/>
        <v>45.978182031312961</v>
      </c>
      <c r="O51" s="24">
        <f t="shared" si="17"/>
        <v>27.963338779278065</v>
      </c>
      <c r="P51" s="24">
        <f t="shared" si="18"/>
        <v>26.058479189408978</v>
      </c>
      <c r="Q51" t="s">
        <v>164</v>
      </c>
      <c r="R51" t="s">
        <v>136</v>
      </c>
      <c r="S51" s="48" t="s">
        <v>447</v>
      </c>
      <c r="T51" s="35">
        <v>100</v>
      </c>
      <c r="U51" s="35">
        <f t="shared" si="19"/>
        <v>28.571428571428573</v>
      </c>
      <c r="V51" s="35">
        <f t="shared" si="20"/>
        <v>79.166666666666671</v>
      </c>
      <c r="W51" s="35">
        <f t="shared" si="21"/>
        <v>87.357774968394423</v>
      </c>
      <c r="X51" s="35">
        <f t="shared" si="22"/>
        <v>33.475558364938898</v>
      </c>
      <c r="Y51" s="35">
        <f t="shared" si="23"/>
        <v>84.070796460176993</v>
      </c>
      <c r="Z51" s="35">
        <f t="shared" si="24"/>
        <v>92.261904761904773</v>
      </c>
      <c r="AA51" s="35">
        <f t="shared" si="25"/>
        <v>-4.9041297935103252</v>
      </c>
      <c r="AB51" s="35">
        <f t="shared" si="26"/>
        <v>-4.9041297935103216</v>
      </c>
      <c r="AC51" s="35">
        <f t="shared" si="27"/>
        <v>-4.9041297935103501</v>
      </c>
      <c r="AF51">
        <v>2.06</v>
      </c>
      <c r="AG51">
        <v>1.78</v>
      </c>
      <c r="AJ51" t="s">
        <v>71</v>
      </c>
    </row>
    <row r="52" spans="1:36" ht="15" x14ac:dyDescent="0.25">
      <c r="A52">
        <v>1.4</v>
      </c>
      <c r="B52">
        <v>4.8</v>
      </c>
      <c r="C52">
        <v>7.91</v>
      </c>
      <c r="D52" s="20">
        <f t="shared" si="3"/>
        <v>4.9041297935103367E-2</v>
      </c>
      <c r="E52" s="17">
        <f>IF(OR($A52="",$B52="",$C52=""),"",A52*'MPTO_working_3-way'!$I51)</f>
        <v>1.4686578171091447</v>
      </c>
      <c r="F52" s="21">
        <f>IF(OR($A52="",$B52="",$C52=""),"",B52*'MPTO_working_3-way'!$I51)</f>
        <v>5.0353982300884956</v>
      </c>
      <c r="G52" s="22">
        <f>IF(OR($A52="",$B52="",$C52=""),"",C52*'MPTO_working_3-way'!$I51)</f>
        <v>8.2979166666666675</v>
      </c>
      <c r="H52" s="17">
        <f>IF(OR($A52="",$B52="",$C52=""),"",'MPTO_working_3-way'!E51)</f>
        <v>1.432790762031749</v>
      </c>
      <c r="I52" s="21">
        <f>IF(OR($A52="",$B52="",$C52=""),"",'MPTO_working_3-way'!F51)</f>
        <v>5.2087067861715752</v>
      </c>
      <c r="J52" s="22">
        <f>IF(OR($A52="",$B52="",$C52=""),"",'MPTO_working_3-way'!G51)</f>
        <v>9.0847025043866694</v>
      </c>
      <c r="K52" s="17">
        <f>IF(OR($A52="",$B52="",$C52=""),"",'OddsRatio_working_3-way'!H51)</f>
        <v>1.4435316294600837</v>
      </c>
      <c r="L52" s="21">
        <f>IF(OR($A52="",$B52="",$C52=""),"",'OddsRatio_working_3-way'!I51)</f>
        <v>5.2135504798707926</v>
      </c>
      <c r="M52" s="22">
        <f>IF(OR($A52="",$B52="",$C52=""),"",'OddsRatio_working_3-way'!J51)</f>
        <v>8.6620088989229433</v>
      </c>
      <c r="N52" s="23">
        <f t="shared" si="16"/>
        <v>68.08937986442379</v>
      </c>
      <c r="O52" s="24">
        <f t="shared" si="17"/>
        <v>19.859402460456941</v>
      </c>
      <c r="P52" s="24">
        <f t="shared" si="18"/>
        <v>12.051217675119256</v>
      </c>
      <c r="Q52" t="s">
        <v>134</v>
      </c>
      <c r="R52" t="s">
        <v>83</v>
      </c>
      <c r="S52" s="48" t="s">
        <v>447</v>
      </c>
      <c r="T52" s="35">
        <v>100</v>
      </c>
      <c r="U52" s="35">
        <f t="shared" si="19"/>
        <v>45.355191256830594</v>
      </c>
      <c r="V52" s="35">
        <f t="shared" si="20"/>
        <v>73.614775725593674</v>
      </c>
      <c r="W52" s="35">
        <f t="shared" si="21"/>
        <v>76.359338061465735</v>
      </c>
      <c r="X52" s="35">
        <f t="shared" si="22"/>
        <v>50.025886212940605</v>
      </c>
      <c r="Y52" s="35">
        <f t="shared" si="23"/>
        <v>78.285470681703671</v>
      </c>
      <c r="Z52" s="35">
        <f t="shared" si="24"/>
        <v>81.030033017575718</v>
      </c>
      <c r="AA52" s="35">
        <f t="shared" si="25"/>
        <v>-4.6706949561100117</v>
      </c>
      <c r="AB52" s="35">
        <f t="shared" si="26"/>
        <v>-4.6706949561099975</v>
      </c>
      <c r="AC52" s="35">
        <f t="shared" si="27"/>
        <v>-4.6706949561099833</v>
      </c>
      <c r="AF52">
        <v>1.81</v>
      </c>
      <c r="AG52">
        <v>2.0299999999999998</v>
      </c>
      <c r="AJ52" t="s">
        <v>71</v>
      </c>
    </row>
    <row r="53" spans="1:36" s="35" customFormat="1" ht="15" x14ac:dyDescent="0.25">
      <c r="A53">
        <v>1.83</v>
      </c>
      <c r="B53">
        <v>3.79</v>
      </c>
      <c r="C53">
        <v>4.2300000000000004</v>
      </c>
      <c r="D53" s="20">
        <f t="shared" si="3"/>
        <v>4.6706949561099886E-2</v>
      </c>
      <c r="E53" s="17">
        <f>IF(OR($A53="",$B53="",$C53=""),"",A53*'MPTO_working_3-way'!$I52)</f>
        <v>1.9154737176968128</v>
      </c>
      <c r="F53" s="21">
        <f>IF(OR($A53="",$B53="",$C53=""),"",B53*'MPTO_working_3-way'!$I52)</f>
        <v>3.9670193388365687</v>
      </c>
      <c r="G53" s="22">
        <f>IF(OR($A53="",$B53="",$C53=""),"",C53*'MPTO_working_3-way'!$I52)</f>
        <v>4.4275703966434525</v>
      </c>
      <c r="H53" s="17">
        <f>IF(OR($A53="",$B53="",$C53=""),"",'MPTO_working_3-way'!E52)</f>
        <v>1.8836680366668577</v>
      </c>
      <c r="I53" s="21">
        <f>IF(OR($A53="",$B53="",$C53=""),"",'MPTO_working_3-way'!F52)</f>
        <v>4.0276577719501976</v>
      </c>
      <c r="J53" s="22">
        <f>IF(OR($A53="",$B53="",$C53=""),"",'MPTO_working_3-way'!G52)</f>
        <v>4.528213656036475</v>
      </c>
      <c r="K53" s="17">
        <f>IF(OR($A53="",$B53="",$C53=""),"",'OddsRatio_working_3-way'!H52)</f>
        <v>1.8953553558195728</v>
      </c>
      <c r="L53" s="21">
        <f>IF(OR($A53="",$B53="",$C53=""),"",'OddsRatio_working_3-way'!I52)</f>
        <v>4.0096884852248271</v>
      </c>
      <c r="M53" s="22">
        <f>IF(OR($A53="",$B53="",$C53=""),"",'OddsRatio_working_3-way'!J52)</f>
        <v>4.4843346979484568</v>
      </c>
      <c r="N53" s="23">
        <f t="shared" si="16"/>
        <v>52.206406736940835</v>
      </c>
      <c r="O53" s="24">
        <f t="shared" si="17"/>
        <v>25.207842830765632</v>
      </c>
      <c r="P53" s="24">
        <f t="shared" si="18"/>
        <v>22.585750432293551</v>
      </c>
      <c r="Q53" t="s">
        <v>103</v>
      </c>
      <c r="R53" t="s">
        <v>130</v>
      </c>
      <c r="S53" s="48" t="s">
        <v>447</v>
      </c>
      <c r="T53" s="35">
        <v>100</v>
      </c>
      <c r="U53" s="35">
        <f t="shared" si="19"/>
        <v>58.333333333333336</v>
      </c>
      <c r="V53" s="35">
        <f t="shared" si="20"/>
        <v>68.35443037974683</v>
      </c>
      <c r="W53" s="35">
        <f t="shared" si="21"/>
        <v>68.944099378881987</v>
      </c>
      <c r="X53" s="35">
        <f t="shared" si="22"/>
        <v>62.701470241371169</v>
      </c>
      <c r="Y53" s="35">
        <f t="shared" si="23"/>
        <v>72.722567287784685</v>
      </c>
      <c r="Z53" s="35">
        <f t="shared" si="24"/>
        <v>73.312236286919827</v>
      </c>
      <c r="AA53" s="35">
        <f t="shared" si="25"/>
        <v>-4.3681369080378332</v>
      </c>
      <c r="AB53" s="35">
        <f t="shared" si="26"/>
        <v>-4.3681369080378545</v>
      </c>
      <c r="AC53" s="35">
        <f t="shared" si="27"/>
        <v>-4.3681369080378403</v>
      </c>
      <c r="AD53" s="36"/>
      <c r="AE53" s="36"/>
      <c r="AF53">
        <v>2.0099999999999998</v>
      </c>
      <c r="AG53">
        <v>1.83</v>
      </c>
      <c r="AH53" s="36"/>
      <c r="AI53" s="36"/>
      <c r="AJ53" t="s">
        <v>71</v>
      </c>
    </row>
    <row r="54" spans="1:36" ht="15" x14ac:dyDescent="0.25">
      <c r="A54">
        <v>2.4</v>
      </c>
      <c r="B54">
        <v>3.16</v>
      </c>
      <c r="C54">
        <v>3.22</v>
      </c>
      <c r="D54" s="20">
        <f t="shared" si="3"/>
        <v>4.3681369080378341E-2</v>
      </c>
      <c r="E54" s="17">
        <f>IF(OR($A54="",$B54="",$C54=""),"",A54*'MPTO_working_3-way'!$I53)</f>
        <v>2.5048352857929079</v>
      </c>
      <c r="F54" s="21">
        <f>IF(OR($A54="",$B54="",$C54=""),"",B54*'MPTO_working_3-way'!$I53)</f>
        <v>3.2980331262939959</v>
      </c>
      <c r="G54" s="22">
        <f>IF(OR($A54="",$B54="",$C54=""),"",C54*'MPTO_working_3-way'!$I53)</f>
        <v>3.3606540084388183</v>
      </c>
      <c r="H54" s="17">
        <f>IF(OR($A54="",$B54="",$C54=""),"",'MPTO_working_3-way'!E53)</f>
        <v>2.4869051369230597</v>
      </c>
      <c r="I54" s="21">
        <f>IF(OR($A54="",$B54="",$C54=""),"",'MPTO_working_3-way'!F53)</f>
        <v>3.3124073122915658</v>
      </c>
      <c r="J54" s="22">
        <f>IF(OR($A54="",$B54="",$C54=""),"",'MPTO_working_3-way'!G53)</f>
        <v>3.3783949296481297</v>
      </c>
      <c r="K54" s="17">
        <f>IF(OR($A54="",$B54="",$C54=""),"",'OddsRatio_working_3-way'!H53)</f>
        <v>2.4947937764352668</v>
      </c>
      <c r="L54" s="21">
        <f>IF(OR($A54="",$B54="",$C54=""),"",'OddsRatio_working_3-way'!I53)</f>
        <v>3.306253255071554</v>
      </c>
      <c r="M54" s="22">
        <f>IF(OR($A54="",$B54="",$C54=""),"",'OddsRatio_working_3-way'!J53)</f>
        <v>3.3703158454902082</v>
      </c>
      <c r="N54" s="23">
        <f t="shared" si="16"/>
        <v>39.922784770394557</v>
      </c>
      <c r="O54" s="24">
        <f t="shared" si="17"/>
        <v>30.32110235726168</v>
      </c>
      <c r="P54" s="24">
        <f t="shared" si="18"/>
        <v>29.756112872343763</v>
      </c>
      <c r="Q54" t="s">
        <v>108</v>
      </c>
      <c r="R54" t="s">
        <v>77</v>
      </c>
      <c r="S54" s="48" t="s">
        <v>447</v>
      </c>
      <c r="T54" s="35">
        <v>100</v>
      </c>
      <c r="U54" s="35">
        <f t="shared" si="19"/>
        <v>61.832061068702288</v>
      </c>
      <c r="V54" s="35">
        <f t="shared" si="20"/>
        <v>70.059880239520965</v>
      </c>
      <c r="W54" s="35">
        <f t="shared" si="21"/>
        <v>63.63636363636364</v>
      </c>
      <c r="X54" s="35">
        <f t="shared" si="22"/>
        <v>66.303756124115409</v>
      </c>
      <c r="Y54" s="35">
        <f t="shared" si="23"/>
        <v>74.531575294934072</v>
      </c>
      <c r="Z54" s="35">
        <f t="shared" si="24"/>
        <v>68.108058691776748</v>
      </c>
      <c r="AA54" s="35">
        <f t="shared" si="25"/>
        <v>-4.4716950554131216</v>
      </c>
      <c r="AB54" s="35">
        <f t="shared" si="26"/>
        <v>-4.4716950554131074</v>
      </c>
      <c r="AC54" s="35">
        <f t="shared" si="27"/>
        <v>-4.4716950554131074</v>
      </c>
      <c r="AF54">
        <v>2.34</v>
      </c>
      <c r="AG54">
        <v>1.61</v>
      </c>
      <c r="AJ54" t="s">
        <v>72</v>
      </c>
    </row>
    <row r="55" spans="1:36" ht="15" x14ac:dyDescent="0.25">
      <c r="A55">
        <v>2.62</v>
      </c>
      <c r="B55">
        <v>3.34</v>
      </c>
      <c r="C55">
        <v>2.75</v>
      </c>
      <c r="D55" s="20">
        <f t="shared" si="3"/>
        <v>4.4716950554131163E-2</v>
      </c>
      <c r="E55" s="17">
        <f>IF(OR($A55="",$B55="",$C55=""),"",A55*'MPTO_working_3-way'!$I54)</f>
        <v>2.7371584104518236</v>
      </c>
      <c r="F55" s="21">
        <f>IF(OR($A55="",$B55="",$C55=""),"",B55*'MPTO_working_3-way'!$I54)</f>
        <v>3.4893546148507979</v>
      </c>
      <c r="G55" s="22">
        <f>IF(OR($A55="",$B55="",$C55=""),"",C55*'MPTO_working_3-way'!$I54)</f>
        <v>2.8729716140238608</v>
      </c>
      <c r="H55" s="17">
        <f>IF(OR($A55="",$B55="",$C55=""),"",'MPTO_working_3-way'!E54)</f>
        <v>2.7264765530290154</v>
      </c>
      <c r="I55" s="21">
        <f>IF(OR($A55="",$B55="",$C55=""),"",'MPTO_working_3-way'!F54)</f>
        <v>3.5149935001387611</v>
      </c>
      <c r="J55" s="22">
        <f>IF(OR($A55="",$B55="",$C55=""),"",'MPTO_working_3-way'!G54)</f>
        <v>2.8675420931590425</v>
      </c>
      <c r="K55" s="17">
        <f>IF(OR($A55="",$B55="",$C55=""),"",'OddsRatio_working_3-way'!H54)</f>
        <v>2.7317744275160565</v>
      </c>
      <c r="L55" s="21">
        <f>IF(OR($A55="",$B55="",$C55=""),"",'OddsRatio_working_3-way'!I54)</f>
        <v>3.5014519508565245</v>
      </c>
      <c r="M55" s="22">
        <f>IF(OR($A55="",$B55="",$C55=""),"",'OddsRatio_working_3-way'!J54)</f>
        <v>2.8707439803414188</v>
      </c>
      <c r="N55" s="23">
        <f t="shared" si="16"/>
        <v>36.534239165022591</v>
      </c>
      <c r="O55" s="24">
        <f t="shared" si="17"/>
        <v>28.658594794119519</v>
      </c>
      <c r="P55" s="24">
        <f t="shared" si="18"/>
        <v>34.807166040857886</v>
      </c>
      <c r="Q55" t="s">
        <v>79</v>
      </c>
      <c r="R55" t="s">
        <v>144</v>
      </c>
      <c r="S55" s="48" t="s">
        <v>447</v>
      </c>
      <c r="T55" s="35">
        <v>100</v>
      </c>
      <c r="U55" s="35">
        <f t="shared" si="19"/>
        <v>64.02877697841727</v>
      </c>
      <c r="V55" s="35">
        <f t="shared" si="20"/>
        <v>69.6048632218845</v>
      </c>
      <c r="W55" s="35">
        <f t="shared" si="21"/>
        <v>61.977186311787079</v>
      </c>
      <c r="X55" s="35">
        <f t="shared" si="22"/>
        <v>68.417950466328435</v>
      </c>
      <c r="Y55" s="35">
        <f t="shared" si="23"/>
        <v>73.994036709795679</v>
      </c>
      <c r="Z55" s="35">
        <f t="shared" si="24"/>
        <v>66.366359799698245</v>
      </c>
      <c r="AA55" s="35">
        <f t="shared" si="25"/>
        <v>-4.3891734879111652</v>
      </c>
      <c r="AB55" s="35">
        <f t="shared" si="26"/>
        <v>-4.3891734879111794</v>
      </c>
      <c r="AC55" s="35">
        <f t="shared" si="27"/>
        <v>-4.3891734879111652</v>
      </c>
      <c r="AF55">
        <v>2.12</v>
      </c>
      <c r="AG55">
        <v>1.74</v>
      </c>
      <c r="AJ55" t="s">
        <v>72</v>
      </c>
    </row>
    <row r="56" spans="1:36" ht="15" x14ac:dyDescent="0.25">
      <c r="A56">
        <v>2.78</v>
      </c>
      <c r="B56">
        <v>3.29</v>
      </c>
      <c r="C56">
        <v>2.63</v>
      </c>
      <c r="D56" s="20">
        <f t="shared" si="3"/>
        <v>4.3891734879111688E-2</v>
      </c>
      <c r="E56" s="17">
        <f>IF(OR($A56="",$B56="",$C56=""),"",A56*'MPTO_working_3-way'!$I55)</f>
        <v>2.9020190229639304</v>
      </c>
      <c r="F56" s="21">
        <f>IF(OR($A56="",$B56="",$C56=""),"",B56*'MPTO_working_3-way'!$I55)</f>
        <v>3.4344038077522776</v>
      </c>
      <c r="G56" s="22">
        <f>IF(OR($A56="",$B56="",$C56=""),"",C56*'MPTO_working_3-way'!$I55)</f>
        <v>2.7454352627320637</v>
      </c>
      <c r="H56" s="17">
        <f>IF(OR($A56="",$B56="",$C56=""),"",'MPTO_working_3-way'!E55)</f>
        <v>2.8978648804652871</v>
      </c>
      <c r="I56" s="21">
        <f>IF(OR($A56="",$B56="",$C56=""),"",'MPTO_working_3-way'!F55)</f>
        <v>3.4563710467168813</v>
      </c>
      <c r="J56" s="22">
        <f>IF(OR($A56="",$B56="",$C56=""),"",'MPTO_working_3-way'!G55)</f>
        <v>2.7352480247931172</v>
      </c>
      <c r="K56" s="17">
        <f>IF(OR($A56="",$B56="",$C56=""),"",'OddsRatio_working_3-way'!H55)</f>
        <v>2.9003833521246811</v>
      </c>
      <c r="L56" s="21">
        <f>IF(OR($A56="",$B56="",$C56=""),"",'OddsRatio_working_3-way'!I55)</f>
        <v>3.4448752114413033</v>
      </c>
      <c r="M56" s="22">
        <f>IF(OR($A56="",$B56="",$C56=""),"",'OddsRatio_working_3-way'!J55)</f>
        <v>2.7402386876197928</v>
      </c>
      <c r="N56" s="23">
        <f t="shared" si="16"/>
        <v>34.458767915954809</v>
      </c>
      <c r="O56" s="24">
        <f t="shared" si="17"/>
        <v>29.117135199499806</v>
      </c>
      <c r="P56" s="24">
        <f t="shared" si="18"/>
        <v>36.424096884545385</v>
      </c>
      <c r="Q56" t="s">
        <v>143</v>
      </c>
      <c r="R56" t="s">
        <v>89</v>
      </c>
      <c r="S56" s="48" t="s">
        <v>447</v>
      </c>
      <c r="T56" s="35">
        <v>100</v>
      </c>
      <c r="U56" s="35">
        <f t="shared" si="19"/>
        <v>55.752212389380524</v>
      </c>
      <c r="V56" s="35">
        <f t="shared" si="20"/>
        <v>70.238095238095241</v>
      </c>
      <c r="W56" s="35">
        <f t="shared" si="21"/>
        <v>69.6048632218845</v>
      </c>
      <c r="X56" s="35">
        <f t="shared" si="22"/>
        <v>60.157041540020259</v>
      </c>
      <c r="Y56" s="35">
        <f t="shared" si="23"/>
        <v>74.642924388734968</v>
      </c>
      <c r="Z56" s="35">
        <f t="shared" si="24"/>
        <v>74.009692372524242</v>
      </c>
      <c r="AA56" s="35">
        <f t="shared" si="25"/>
        <v>-4.4048291506397348</v>
      </c>
      <c r="AB56" s="35">
        <f t="shared" si="26"/>
        <v>-4.4048291506397277</v>
      </c>
      <c r="AC56" s="35">
        <f t="shared" si="27"/>
        <v>-4.4048291506397419</v>
      </c>
      <c r="AF56">
        <v>2.02</v>
      </c>
      <c r="AG56">
        <v>1.82</v>
      </c>
      <c r="AJ56" t="s">
        <v>72</v>
      </c>
    </row>
    <row r="57" spans="1:36" ht="15" x14ac:dyDescent="0.25">
      <c r="A57">
        <v>2.2599999999999998</v>
      </c>
      <c r="B57">
        <v>3.36</v>
      </c>
      <c r="C57">
        <v>3.29</v>
      </c>
      <c r="D57" s="20">
        <f t="shared" si="3"/>
        <v>4.404829150639733E-2</v>
      </c>
      <c r="E57" s="17">
        <f>IF(OR($A57="",$B57="",$C57=""),"",A57*'MPTO_working_3-way'!$I56)</f>
        <v>2.3595491388044576</v>
      </c>
      <c r="F57" s="21">
        <f>IF(OR($A57="",$B57="",$C57=""),"",B57*'MPTO_working_3-way'!$I56)</f>
        <v>3.5080022594614948</v>
      </c>
      <c r="G57" s="22">
        <f>IF(OR($A57="",$B57="",$C57=""),"",C57*'MPTO_working_3-way'!$I56)</f>
        <v>3.4349188790560472</v>
      </c>
      <c r="H57" s="17">
        <f>IF(OR($A57="",$B57="",$C57=""),"",'MPTO_working_3-way'!E56)</f>
        <v>2.3375676143002604</v>
      </c>
      <c r="I57" s="21">
        <f>IF(OR($A57="",$B57="",$C57=""),"",'MPTO_working_3-way'!F56)</f>
        <v>3.5343646513887936</v>
      </c>
      <c r="J57" s="22">
        <f>IF(OR($A57="",$B57="",$C57=""),"",'MPTO_working_3-way'!G56)</f>
        <v>3.4569945938127185</v>
      </c>
      <c r="K57" s="17">
        <f>IF(OR($A57="",$B57="",$C57=""),"",'OddsRatio_working_3-way'!H56)</f>
        <v>2.3468802073786454</v>
      </c>
      <c r="L57" s="21">
        <f>IF(OR($A57="",$B57="",$C57=""),"",'OddsRatio_working_3-way'!I56)</f>
        <v>3.5227280074711143</v>
      </c>
      <c r="M57" s="22">
        <f>IF(OR($A57="",$B57="",$C57=""),"",'OddsRatio_working_3-way'!J56)</f>
        <v>3.4479013292834111</v>
      </c>
      <c r="N57" s="23">
        <f t="shared" si="16"/>
        <v>42.380977939992491</v>
      </c>
      <c r="O57" s="24">
        <f t="shared" si="17"/>
        <v>28.506253019161615</v>
      </c>
      <c r="P57" s="24">
        <f t="shared" si="18"/>
        <v>29.112769040845905</v>
      </c>
      <c r="Q57" t="s">
        <v>76</v>
      </c>
      <c r="R57" t="s">
        <v>81</v>
      </c>
      <c r="S57" s="48" t="s">
        <v>447</v>
      </c>
      <c r="T57" s="35">
        <v>100</v>
      </c>
      <c r="U57" s="35">
        <f t="shared" si="19"/>
        <v>57.983193277310924</v>
      </c>
      <c r="V57" s="35">
        <f t="shared" si="20"/>
        <v>69.696969696969703</v>
      </c>
      <c r="W57" s="35">
        <f t="shared" si="21"/>
        <v>67.948717948717942</v>
      </c>
      <c r="X57" s="35">
        <f t="shared" si="22"/>
        <v>62.354312354312349</v>
      </c>
      <c r="Y57" s="35">
        <f t="shared" si="23"/>
        <v>74.068088773971127</v>
      </c>
      <c r="Z57" s="35">
        <f t="shared" si="24"/>
        <v>72.31983702571938</v>
      </c>
      <c r="AA57" s="35">
        <f t="shared" si="25"/>
        <v>-4.3711190770014241</v>
      </c>
      <c r="AB57" s="35">
        <f t="shared" si="26"/>
        <v>-4.3711190770014241</v>
      </c>
      <c r="AC57" s="35">
        <f t="shared" si="27"/>
        <v>-4.3711190770014383</v>
      </c>
      <c r="AF57">
        <v>2.3199999999999998</v>
      </c>
      <c r="AG57">
        <v>1.62</v>
      </c>
      <c r="AJ57" t="s">
        <v>72</v>
      </c>
    </row>
    <row r="58" spans="1:36" ht="15" x14ac:dyDescent="0.25">
      <c r="A58">
        <v>2.38</v>
      </c>
      <c r="B58">
        <v>3.3</v>
      </c>
      <c r="C58">
        <v>3.12</v>
      </c>
      <c r="D58" s="20">
        <f t="shared" si="3"/>
        <v>4.3711190770014285E-2</v>
      </c>
      <c r="E58" s="17">
        <f>IF(OR($A58="",$B58="",$C58=""),"",A58*'MPTO_working_3-way'!$I57)</f>
        <v>2.484032634032634</v>
      </c>
      <c r="F58" s="21">
        <f>IF(OR($A58="",$B58="",$C58=""),"",B58*'MPTO_working_3-way'!$I57)</f>
        <v>3.4442469295410469</v>
      </c>
      <c r="G58" s="22">
        <f>IF(OR($A58="",$B58="",$C58=""),"",C58*'MPTO_working_3-way'!$I57)</f>
        <v>3.2563789152024447</v>
      </c>
      <c r="H58" s="17">
        <f>IF(OR($A58="",$B58="",$C58=""),"",'MPTO_working_3-way'!E57)</f>
        <v>2.46549739610583</v>
      </c>
      <c r="I58" s="21">
        <f>IF(OR($A58="",$B58="",$C58=""),"",'MPTO_working_3-way'!F57)</f>
        <v>3.4666862840521966</v>
      </c>
      <c r="J58" s="22">
        <f>IF(OR($A58="",$B58="",$C58=""),"",'MPTO_working_3-way'!G57)</f>
        <v>3.2685888680211712</v>
      </c>
      <c r="K58" s="17">
        <f>IF(OR($A58="",$B58="",$C58=""),"",'OddsRatio_working_3-way'!H57)</f>
        <v>2.4736292332991803</v>
      </c>
      <c r="L58" s="21">
        <f>IF(OR($A58="",$B58="",$C58=""),"",'OddsRatio_working_3-way'!I57)</f>
        <v>3.4560487221653005</v>
      </c>
      <c r="M58" s="22">
        <f>IF(OR($A58="",$B58="",$C58=""),"",'OddsRatio_working_3-way'!J57)</f>
        <v>3.2638362134741037</v>
      </c>
      <c r="N58" s="23">
        <f t="shared" si="16"/>
        <v>40.257120067564401</v>
      </c>
      <c r="O58" s="24">
        <f t="shared" si="17"/>
        <v>29.033922957819176</v>
      </c>
      <c r="P58" s="24">
        <f t="shared" si="18"/>
        <v>30.708956974616431</v>
      </c>
      <c r="Q58" t="s">
        <v>80</v>
      </c>
      <c r="R58" t="s">
        <v>166</v>
      </c>
      <c r="S58" s="48" t="s">
        <v>447</v>
      </c>
      <c r="T58" s="35">
        <v>100</v>
      </c>
      <c r="U58" s="35">
        <f t="shared" si="19"/>
        <v>55.947136563876647</v>
      </c>
      <c r="V58" s="35">
        <f t="shared" si="20"/>
        <v>69.6048632218845</v>
      </c>
      <c r="W58" s="35">
        <f t="shared" si="21"/>
        <v>69.969969969969966</v>
      </c>
      <c r="X58" s="35">
        <f t="shared" si="22"/>
        <v>60.425166808145534</v>
      </c>
      <c r="Y58" s="35">
        <f t="shared" si="23"/>
        <v>74.082893466153379</v>
      </c>
      <c r="Z58" s="35">
        <f t="shared" si="24"/>
        <v>74.448000214238846</v>
      </c>
      <c r="AA58" s="35">
        <f t="shared" si="25"/>
        <v>-4.4780302442688864</v>
      </c>
      <c r="AB58" s="35">
        <f t="shared" si="26"/>
        <v>-4.4780302442688793</v>
      </c>
      <c r="AC58" s="35">
        <f t="shared" si="27"/>
        <v>-4.4780302442688793</v>
      </c>
      <c r="AF58">
        <v>2.09</v>
      </c>
      <c r="AG58">
        <v>1.76</v>
      </c>
      <c r="AJ58" t="s">
        <v>72</v>
      </c>
    </row>
    <row r="59" spans="1:36" ht="15" x14ac:dyDescent="0.25">
      <c r="A59">
        <v>2.27</v>
      </c>
      <c r="B59">
        <v>3.29</v>
      </c>
      <c r="C59">
        <v>3.33</v>
      </c>
      <c r="D59" s="20">
        <f t="shared" si="3"/>
        <v>4.4780302442688935E-2</v>
      </c>
      <c r="E59" s="17">
        <f>IF(OR($A59="",$B59="",$C59=""),"",A59*'MPTO_working_3-way'!$I58)</f>
        <v>2.3716512865449038</v>
      </c>
      <c r="F59" s="21">
        <f>IF(OR($A59="",$B59="",$C59=""),"",B59*'MPTO_working_3-way'!$I58)</f>
        <v>3.4373271950364468</v>
      </c>
      <c r="G59" s="22">
        <f>IF(OR($A59="",$B59="",$C59=""),"",C59*'MPTO_working_3-way'!$I58)</f>
        <v>3.4791184071341541</v>
      </c>
      <c r="H59" s="17">
        <f>IF(OR($A59="",$B59="",$C59=""),"",'MPTO_working_3-way'!E58)</f>
        <v>2.3496137536472825</v>
      </c>
      <c r="I59" s="21">
        <f>IF(OR($A59="",$B59="",$C59=""),"",'MPTO_working_3-way'!F58)</f>
        <v>3.4599130972281635</v>
      </c>
      <c r="J59" s="22">
        <f>IF(OR($A59="",$B59="",$C59=""),"",'MPTO_working_3-way'!G58)</f>
        <v>3.5041792072316698</v>
      </c>
      <c r="K59" s="17">
        <f>IF(OR($A59="",$B59="",$C59=""),"",'OddsRatio_working_3-way'!H58)</f>
        <v>2.35897256123538</v>
      </c>
      <c r="L59" s="21">
        <f>IF(OR($A59="",$B59="",$C59=""),"",'OddsRatio_working_3-way'!I58)</f>
        <v>3.4504308387630083</v>
      </c>
      <c r="M59" s="22">
        <f>IF(OR($A59="",$B59="",$C59=""),"",'OddsRatio_working_3-way'!J58)</f>
        <v>3.493233124156248</v>
      </c>
      <c r="N59" s="23">
        <f t="shared" si="16"/>
        <v>42.164714756899677</v>
      </c>
      <c r="O59" s="24">
        <f t="shared" si="17"/>
        <v>29.092371579988523</v>
      </c>
      <c r="P59" s="24">
        <f t="shared" si="18"/>
        <v>28.742913663111793</v>
      </c>
      <c r="Q59" t="s">
        <v>114</v>
      </c>
      <c r="R59" t="s">
        <v>85</v>
      </c>
      <c r="S59" s="48" t="s">
        <v>447</v>
      </c>
      <c r="T59" s="35">
        <v>100</v>
      </c>
      <c r="U59" s="35">
        <f t="shared" si="19"/>
        <v>36.708860759493668</v>
      </c>
      <c r="V59" s="35">
        <f t="shared" si="20"/>
        <v>75.728155339805824</v>
      </c>
      <c r="W59" s="35">
        <f t="shared" si="21"/>
        <v>82.486865148861654</v>
      </c>
      <c r="X59" s="35">
        <f t="shared" si="22"/>
        <v>41.78497951133253</v>
      </c>
      <c r="Y59" s="35">
        <f t="shared" si="23"/>
        <v>80.804274091644686</v>
      </c>
      <c r="Z59" s="35">
        <f t="shared" si="24"/>
        <v>87.562983900700502</v>
      </c>
      <c r="AA59" s="35">
        <f t="shared" si="25"/>
        <v>-5.0761187518388624</v>
      </c>
      <c r="AB59" s="35">
        <f t="shared" si="26"/>
        <v>-5.0761187518388624</v>
      </c>
      <c r="AC59" s="35">
        <f t="shared" si="27"/>
        <v>-5.0761187518388482</v>
      </c>
      <c r="AF59">
        <v>2.36</v>
      </c>
      <c r="AG59">
        <v>1.61</v>
      </c>
      <c r="AJ59" t="s">
        <v>72</v>
      </c>
    </row>
    <row r="60" spans="1:36" s="35" customFormat="1" ht="15" x14ac:dyDescent="0.25">
      <c r="A60">
        <v>1.58</v>
      </c>
      <c r="B60">
        <v>4.12</v>
      </c>
      <c r="C60">
        <v>5.71</v>
      </c>
      <c r="D60" s="20">
        <f t="shared" si="3"/>
        <v>5.0761187518388429E-2</v>
      </c>
      <c r="E60" s="17">
        <f>IF(OR($A60="",$B60="",$C60=""),"",A60*'MPTO_working_3-way'!$I59)</f>
        <v>1.6602026762790538</v>
      </c>
      <c r="F60" s="21">
        <f>IF(OR($A60="",$B60="",$C60=""),"",B60*'MPTO_working_3-way'!$I59)</f>
        <v>4.3291360925757605</v>
      </c>
      <c r="G60" s="22">
        <f>IF(OR($A60="",$B60="",$C60=""),"",C60*'MPTO_working_3-way'!$I59)</f>
        <v>5.9998463807299975</v>
      </c>
      <c r="H60" s="17">
        <f>IF(OR($A60="",$B60="",$C60=""),"",'MPTO_working_3-way'!E59)</f>
        <v>1.623400350939227</v>
      </c>
      <c r="I60" s="21">
        <f>IF(OR($A60="",$B60="",$C60=""),"",'MPTO_working_3-way'!F59)</f>
        <v>4.4287361942372039</v>
      </c>
      <c r="J60" s="22">
        <f>IF(OR($A60="",$B60="",$C60=""),"",'MPTO_working_3-way'!G59)</f>
        <v>6.3206749160640125</v>
      </c>
      <c r="K60" s="17">
        <f>IF(OR($A60="",$B60="",$C60=""),"",'OddsRatio_working_3-way'!H59)</f>
        <v>1.6355829115517211</v>
      </c>
      <c r="L60" s="21">
        <f>IF(OR($A60="",$B60="",$C60=""),"",'OddsRatio_working_3-way'!I59)</f>
        <v>4.4189977311058071</v>
      </c>
      <c r="M60" s="22">
        <f>IF(OR($A60="",$B60="",$C60=""),"",'OddsRatio_working_3-way'!J59)</f>
        <v>6.1613715748424207</v>
      </c>
      <c r="N60" s="23">
        <f t="shared" si="16"/>
        <v>60.233609684406744</v>
      </c>
      <c r="O60" s="24">
        <f t="shared" si="17"/>
        <v>23.099296917806466</v>
      </c>
      <c r="P60" s="24">
        <f t="shared" si="18"/>
        <v>16.667093397786807</v>
      </c>
      <c r="Q60" t="s">
        <v>139</v>
      </c>
      <c r="R60" t="s">
        <v>141</v>
      </c>
      <c r="S60" s="48" t="s">
        <v>447</v>
      </c>
      <c r="T60" s="35">
        <v>100</v>
      </c>
      <c r="U60" s="35">
        <f t="shared" si="19"/>
        <v>54.751131221719454</v>
      </c>
      <c r="V60" s="35">
        <f t="shared" si="20"/>
        <v>69.135802469135797</v>
      </c>
      <c r="W60" s="35">
        <f t="shared" si="21"/>
        <v>71.751412429378533</v>
      </c>
      <c r="X60" s="35">
        <f t="shared" si="22"/>
        <v>59.112785101485663</v>
      </c>
      <c r="Y60" s="35">
        <f t="shared" si="23"/>
        <v>73.497456348902006</v>
      </c>
      <c r="Z60" s="35">
        <f t="shared" si="24"/>
        <v>76.113066309144742</v>
      </c>
      <c r="AA60" s="35">
        <f t="shared" si="25"/>
        <v>-4.3616538797662088</v>
      </c>
      <c r="AB60" s="35">
        <f t="shared" si="26"/>
        <v>-4.3616538797662088</v>
      </c>
      <c r="AC60" s="35">
        <f t="shared" si="27"/>
        <v>-4.3616538797662088</v>
      </c>
      <c r="AD60" s="36"/>
      <c r="AE60" s="36"/>
      <c r="AF60">
        <v>1.81</v>
      </c>
      <c r="AG60">
        <v>2.0299999999999998</v>
      </c>
      <c r="AH60" s="36"/>
      <c r="AI60" s="36"/>
      <c r="AJ60" t="s">
        <v>72</v>
      </c>
    </row>
    <row r="61" spans="1:36" ht="15" x14ac:dyDescent="0.25">
      <c r="A61">
        <v>2.21</v>
      </c>
      <c r="B61">
        <v>3.24</v>
      </c>
      <c r="C61">
        <v>3.54</v>
      </c>
      <c r="D61" s="20">
        <f t="shared" si="3"/>
        <v>4.3616538797662141E-2</v>
      </c>
      <c r="E61" s="17">
        <f>IF(OR($A61="",$B61="",$C61=""),"",A61*'MPTO_working_3-way'!$I60)</f>
        <v>2.3063925507428333</v>
      </c>
      <c r="F61" s="21">
        <f>IF(OR($A61="",$B61="",$C61=""),"",B61*'MPTO_working_3-way'!$I60)</f>
        <v>3.3813175857044255</v>
      </c>
      <c r="G61" s="22">
        <f>IF(OR($A61="",$B61="",$C61=""),"",C61*'MPTO_working_3-way'!$I60)</f>
        <v>3.6944025473437239</v>
      </c>
      <c r="H61" s="17">
        <f>IF(OR($A61="",$B61="",$C61=""),"",'MPTO_working_3-way'!E60)</f>
        <v>2.283366507306682</v>
      </c>
      <c r="I61" s="21">
        <f>IF(OR($A61="",$B61="",$C61=""),"",'MPTO_working_3-way'!F60)</f>
        <v>3.4001678365503798</v>
      </c>
      <c r="J61" s="22">
        <f>IF(OR($A61="",$B61="",$C61=""),"",'MPTO_working_3-way'!G60)</f>
        <v>3.7320809343874566</v>
      </c>
      <c r="K61" s="17">
        <f>IF(OR($A61="",$B61="",$C61=""),"",'OddsRatio_working_3-way'!H60)</f>
        <v>2.2930245230204966</v>
      </c>
      <c r="L61" s="21">
        <f>IF(OR($A61="",$B61="",$C61=""),"",'OddsRatio_working_3-way'!I60)</f>
        <v>3.3936982905503421</v>
      </c>
      <c r="M61" s="22">
        <f>IF(OR($A61="",$B61="",$C61=""),"",'OddsRatio_working_3-way'!J60)</f>
        <v>3.7142828830347625</v>
      </c>
      <c r="N61" s="23">
        <f t="shared" si="16"/>
        <v>43.357753634693459</v>
      </c>
      <c r="O61" s="24">
        <f t="shared" si="17"/>
        <v>29.574270226133496</v>
      </c>
      <c r="P61" s="24">
        <f t="shared" si="18"/>
        <v>27.067976139173034</v>
      </c>
      <c r="Q61" t="s">
        <v>109</v>
      </c>
      <c r="R61" t="s">
        <v>82</v>
      </c>
      <c r="S61" s="48" t="s">
        <v>447</v>
      </c>
      <c r="T61" s="35">
        <v>100</v>
      </c>
      <c r="U61" s="35">
        <f t="shared" si="19"/>
        <v>54.954954954954964</v>
      </c>
      <c r="V61" s="35">
        <f t="shared" si="20"/>
        <v>71.988795518207283</v>
      </c>
      <c r="W61" s="35">
        <f t="shared" si="21"/>
        <v>68.652037617554868</v>
      </c>
      <c r="X61" s="35">
        <f t="shared" si="22"/>
        <v>59.359166864237856</v>
      </c>
      <c r="Y61" s="35">
        <f t="shared" si="23"/>
        <v>76.393007427490176</v>
      </c>
      <c r="Z61" s="35">
        <f t="shared" si="24"/>
        <v>73.05624952683776</v>
      </c>
      <c r="AA61" s="35">
        <f t="shared" si="25"/>
        <v>-4.4042119092828926</v>
      </c>
      <c r="AB61" s="35">
        <f t="shared" si="26"/>
        <v>-4.4042119092828926</v>
      </c>
      <c r="AC61" s="35">
        <f t="shared" si="27"/>
        <v>-4.4042119092828926</v>
      </c>
      <c r="AF61">
        <v>2.4500000000000002</v>
      </c>
      <c r="AG61">
        <v>1.56</v>
      </c>
      <c r="AJ61" t="s">
        <v>72</v>
      </c>
    </row>
    <row r="62" spans="1:36" ht="15" x14ac:dyDescent="0.25">
      <c r="A62">
        <v>2.2200000000000002</v>
      </c>
      <c r="B62">
        <v>3.57</v>
      </c>
      <c r="C62">
        <v>3.19</v>
      </c>
      <c r="D62" s="20">
        <f t="shared" si="3"/>
        <v>4.4042119092829068E-2</v>
      </c>
      <c r="E62" s="17">
        <f>IF(OR($A62="",$B62="",$C62=""),"",A62*'MPTO_working_3-way'!$I61)</f>
        <v>2.3177735043860808</v>
      </c>
      <c r="F62" s="21">
        <f>IF(OR($A62="",$B62="",$C62=""),"",B62*'MPTO_working_3-way'!$I61)</f>
        <v>3.7272303651613998</v>
      </c>
      <c r="G62" s="22">
        <f>IF(OR($A62="",$B62="",$C62=""),"",C62*'MPTO_working_3-way'!$I61)</f>
        <v>3.3304943599061247</v>
      </c>
      <c r="H62" s="17">
        <f>IF(OR($A62="",$B62="",$C62=""),"",'MPTO_working_3-way'!E61)</f>
        <v>2.2947898828934039</v>
      </c>
      <c r="I62" s="21">
        <f>IF(OR($A62="",$B62="",$C62=""),"",'MPTO_working_3-way'!F61)</f>
        <v>3.7674526520711433</v>
      </c>
      <c r="J62" s="22">
        <f>IF(OR($A62="",$B62="",$C62=""),"",'MPTO_working_3-way'!G61)</f>
        <v>3.3467323392605111</v>
      </c>
      <c r="K62" s="17">
        <f>IF(OR($A62="",$B62="",$C62=""),"",'OddsRatio_working_3-way'!H61)</f>
        <v>2.3044850927977607</v>
      </c>
      <c r="L62" s="21">
        <f>IF(OR($A62="",$B62="",$C62=""),"",'OddsRatio_working_3-way'!I61)</f>
        <v>3.7479726954838064</v>
      </c>
      <c r="M62" s="22">
        <f>IF(OR($A62="",$B62="",$C62=""),"",'OddsRatio_working_3-way'!J61)</f>
        <v>3.3416576665795863</v>
      </c>
      <c r="N62" s="23">
        <f t="shared" si="16"/>
        <v>43.144854236517581</v>
      </c>
      <c r="O62" s="24">
        <f t="shared" si="17"/>
        <v>26.829573222708415</v>
      </c>
      <c r="P62" s="24">
        <f t="shared" si="18"/>
        <v>30.025572540773993</v>
      </c>
      <c r="Q62" t="s">
        <v>69</v>
      </c>
      <c r="R62" t="s">
        <v>107</v>
      </c>
      <c r="S62" s="48" t="s">
        <v>447</v>
      </c>
      <c r="T62" s="35">
        <v>100</v>
      </c>
      <c r="U62" s="35">
        <f t="shared" si="19"/>
        <v>69.696969696969703</v>
      </c>
      <c r="V62" s="35">
        <f t="shared" si="20"/>
        <v>71.181556195965413</v>
      </c>
      <c r="W62" s="35">
        <f t="shared" si="21"/>
        <v>54.545454545454554</v>
      </c>
      <c r="X62" s="35">
        <f t="shared" si="22"/>
        <v>74.27298925858004</v>
      </c>
      <c r="Y62" s="35">
        <f t="shared" si="23"/>
        <v>75.757575757575751</v>
      </c>
      <c r="Z62" s="35">
        <f t="shared" si="24"/>
        <v>59.121474107064884</v>
      </c>
      <c r="AA62" s="35">
        <f t="shared" si="25"/>
        <v>-4.5760195616103374</v>
      </c>
      <c r="AB62" s="35">
        <f t="shared" si="26"/>
        <v>-4.5760195616103374</v>
      </c>
      <c r="AC62" s="35">
        <f t="shared" si="27"/>
        <v>-4.5760195616103303</v>
      </c>
      <c r="AF62">
        <v>1.94</v>
      </c>
      <c r="AG62">
        <v>1.89</v>
      </c>
      <c r="AJ62" t="s">
        <v>72</v>
      </c>
    </row>
    <row r="63" spans="1:36" ht="15" x14ac:dyDescent="0.25">
      <c r="A63">
        <v>3.3</v>
      </c>
      <c r="B63">
        <v>3.47</v>
      </c>
      <c r="C63">
        <v>2.2000000000000002</v>
      </c>
      <c r="D63" s="20">
        <f t="shared" si="3"/>
        <v>4.5760195616103339E-2</v>
      </c>
      <c r="E63" s="17">
        <f>IF(OR($A63="",$B63="",$C63=""),"",A63*'MPTO_working_3-way'!$I62)</f>
        <v>3.451008645533141</v>
      </c>
      <c r="F63" s="21">
        <f>IF(OR($A63="",$B63="",$C63=""),"",B63*'MPTO_working_3-way'!$I62)</f>
        <v>3.6287878787878789</v>
      </c>
      <c r="G63" s="22">
        <f>IF(OR($A63="",$B63="",$C63=""),"",C63*'MPTO_working_3-way'!$I62)</f>
        <v>2.3006724303554273</v>
      </c>
      <c r="H63" s="17">
        <f>IF(OR($A63="",$B63="",$C63=""),"",'MPTO_working_3-way'!E62)</f>
        <v>3.474914019826016</v>
      </c>
      <c r="I63" s="21">
        <f>IF(OR($A63="",$B63="",$C63=""),"",'MPTO_working_3-way'!F62)</f>
        <v>3.6639291808873717</v>
      </c>
      <c r="J63" s="22">
        <f>IF(OR($A63="",$B63="",$C63=""),"",'MPTO_working_3-way'!G62)</f>
        <v>2.276389901265655</v>
      </c>
      <c r="K63" s="17">
        <f>IF(OR($A63="",$B63="",$C63=""),"",'OddsRatio_working_3-way'!H62)</f>
        <v>3.4658045189653897</v>
      </c>
      <c r="L63" s="21">
        <f>IF(OR($A63="",$B63="",$C63=""),"",'OddsRatio_working_3-way'!I62)</f>
        <v>3.6480596355845707</v>
      </c>
      <c r="M63" s="22">
        <f>IF(OR($A63="",$B63="",$C63=""),"",'OddsRatio_working_3-way'!J62)</f>
        <v>2.2865067055471604</v>
      </c>
      <c r="N63" s="23">
        <f t="shared" si="16"/>
        <v>28.977035490605431</v>
      </c>
      <c r="O63" s="24">
        <f t="shared" si="17"/>
        <v>27.55741127348643</v>
      </c>
      <c r="P63" s="24">
        <f t="shared" si="18"/>
        <v>43.465553235908146</v>
      </c>
      <c r="Q63" t="s">
        <v>142</v>
      </c>
      <c r="R63" t="s">
        <v>91</v>
      </c>
      <c r="S63" s="48" t="s">
        <v>447</v>
      </c>
      <c r="T63" s="35">
        <v>100</v>
      </c>
      <c r="U63" s="35">
        <f t="shared" si="19"/>
        <v>37.888198757763973</v>
      </c>
      <c r="V63" s="35">
        <f t="shared" si="20"/>
        <v>75.961538461538453</v>
      </c>
      <c r="W63" s="35">
        <f t="shared" si="21"/>
        <v>81.412639405204473</v>
      </c>
      <c r="X63" s="35">
        <f t="shared" si="22"/>
        <v>42.625822133257074</v>
      </c>
      <c r="Y63" s="35">
        <f t="shared" si="23"/>
        <v>80.699161837031568</v>
      </c>
      <c r="Z63" s="35">
        <f t="shared" si="24"/>
        <v>86.150262780697545</v>
      </c>
      <c r="AA63" s="35">
        <f t="shared" si="25"/>
        <v>-4.7376233754931008</v>
      </c>
      <c r="AB63" s="35">
        <f t="shared" si="26"/>
        <v>-4.737623375493115</v>
      </c>
      <c r="AC63" s="35">
        <f t="shared" si="27"/>
        <v>-4.7376233754930723</v>
      </c>
      <c r="AF63">
        <v>1.97</v>
      </c>
      <c r="AG63">
        <v>1.87</v>
      </c>
      <c r="AJ63" t="s">
        <v>72</v>
      </c>
    </row>
    <row r="64" spans="1:36" ht="15" x14ac:dyDescent="0.25">
      <c r="A64">
        <v>1.61</v>
      </c>
      <c r="B64">
        <v>4.16</v>
      </c>
      <c r="C64">
        <v>5.38</v>
      </c>
      <c r="D64" s="20">
        <f t="shared" si="3"/>
        <v>4.737623375493083E-2</v>
      </c>
      <c r="E64" s="17">
        <f>IF(OR($A64="",$B64="",$C64=""),"",A64*'MPTO_working_3-way'!$I63)</f>
        <v>1.6862757363454388</v>
      </c>
      <c r="F64" s="21">
        <f>IF(OR($A64="",$B64="",$C64=""),"",B64*'MPTO_working_3-way'!$I63)</f>
        <v>4.3570851324205124</v>
      </c>
      <c r="G64" s="22">
        <f>IF(OR($A64="",$B64="",$C64=""),"",C64*'MPTO_working_3-way'!$I63)</f>
        <v>5.634884137601528</v>
      </c>
      <c r="H64" s="17">
        <f>IF(OR($A64="",$B64="",$C64=""),"",'MPTO_working_3-way'!E63)</f>
        <v>1.6520025708452599</v>
      </c>
      <c r="I64" s="21">
        <f>IF(OR($A64="",$B64="",$C64=""),"",'MPTO_working_3-way'!F63)</f>
        <v>4.4525076891747872</v>
      </c>
      <c r="J64" s="22">
        <f>IF(OR($A64="",$B64="",$C64=""),"",'MPTO_working_3-way'!G63)</f>
        <v>5.8795332543443557</v>
      </c>
      <c r="K64" s="17">
        <f>IF(OR($A64="",$B64="",$C64=""),"",'OddsRatio_working_3-way'!H63)</f>
        <v>1.6634980658271579</v>
      </c>
      <c r="L64" s="21">
        <f>IF(OR($A64="",$B64="",$C64=""),"",'OddsRatio_working_3-way'!I63)</f>
        <v>4.4371375213341286</v>
      </c>
      <c r="M64" s="22">
        <f>IF(OR($A64="",$B64="",$C64=""),"",'OddsRatio_working_3-way'!J63)</f>
        <v>5.7641336529884413</v>
      </c>
      <c r="N64" s="23">
        <f t="shared" si="16"/>
        <v>59.302282446833885</v>
      </c>
      <c r="O64" s="24">
        <f t="shared" si="17"/>
        <v>22.951123735433306</v>
      </c>
      <c r="P64" s="24">
        <f t="shared" si="18"/>
        <v>17.746593817732819</v>
      </c>
      <c r="Q64" t="s">
        <v>90</v>
      </c>
      <c r="R64" t="s">
        <v>140</v>
      </c>
      <c r="S64" s="48" t="s">
        <v>447</v>
      </c>
      <c r="T64" s="35">
        <v>100</v>
      </c>
      <c r="U64" s="35">
        <f t="shared" si="19"/>
        <v>66.777408637873762</v>
      </c>
      <c r="V64" s="35">
        <f t="shared" si="20"/>
        <v>68.652037617554868</v>
      </c>
      <c r="W64" s="35">
        <f t="shared" si="21"/>
        <v>60.15936254980079</v>
      </c>
      <c r="X64" s="35">
        <f t="shared" si="22"/>
        <v>71.188599832644357</v>
      </c>
      <c r="Y64" s="35">
        <f t="shared" si="23"/>
        <v>73.063228812325448</v>
      </c>
      <c r="Z64" s="35">
        <f t="shared" si="24"/>
        <v>64.570553744571384</v>
      </c>
      <c r="AA64" s="35">
        <f t="shared" si="25"/>
        <v>-4.4111911947705948</v>
      </c>
      <c r="AB64" s="35">
        <f t="shared" si="26"/>
        <v>-4.4111911947705806</v>
      </c>
      <c r="AC64" s="35">
        <f t="shared" si="27"/>
        <v>-4.4111911947705948</v>
      </c>
      <c r="AF64">
        <v>1.86</v>
      </c>
      <c r="AG64">
        <v>1.98</v>
      </c>
      <c r="AJ64" t="s">
        <v>72</v>
      </c>
    </row>
    <row r="65" spans="1:36" ht="15" x14ac:dyDescent="0.25">
      <c r="A65">
        <v>3.01</v>
      </c>
      <c r="B65">
        <v>3.19</v>
      </c>
      <c r="C65">
        <v>2.5099999999999998</v>
      </c>
      <c r="D65" s="20">
        <f t="shared" si="3"/>
        <v>4.4111911947706028E-2</v>
      </c>
      <c r="E65" s="17">
        <f>IF(OR($A65="",$B65="",$C65=""),"",A65*'MPTO_working_3-way'!$I64)</f>
        <v>3.142776854962595</v>
      </c>
      <c r="F65" s="21">
        <f>IF(OR($A65="",$B65="",$C65=""),"",B65*'MPTO_working_3-way'!$I64)</f>
        <v>3.3307169991131822</v>
      </c>
      <c r="G65" s="22">
        <f>IF(OR($A65="",$B65="",$C65=""),"",C65*'MPTO_working_3-way'!$I64)</f>
        <v>2.6207208989887421</v>
      </c>
      <c r="H65" s="17">
        <f>IF(OR($A65="",$B65="",$C65=""),"",'MPTO_working_3-way'!E64)</f>
        <v>3.149388639537575</v>
      </c>
      <c r="I65" s="21">
        <f>IF(OR($A65="",$B65="",$C65=""),"",'MPTO_working_3-way'!F64)</f>
        <v>3.3469929339039988</v>
      </c>
      <c r="J65" s="22">
        <f>IF(OR($A65="",$B65="",$C65=""),"",'MPTO_working_3-way'!G64)</f>
        <v>2.6061864350053523</v>
      </c>
      <c r="K65" s="17">
        <f>IF(OR($A65="",$B65="",$C65=""),"",'OddsRatio_working_3-way'!H64)</f>
        <v>3.1468161973047093</v>
      </c>
      <c r="L65" s="21">
        <f>IF(OR($A65="",$B65="",$C65=""),"",'OddsRatio_working_3-way'!I64)</f>
        <v>3.3390683940782657</v>
      </c>
      <c r="M65" s="22">
        <f>IF(OR($A65="",$B65="",$C65=""),"",'OddsRatio_working_3-way'!J64)</f>
        <v>2.6127823173781652</v>
      </c>
      <c r="N65" s="23">
        <f t="shared" si="16"/>
        <v>31.818994670937332</v>
      </c>
      <c r="O65" s="24">
        <f t="shared" si="17"/>
        <v>30.023565504552153</v>
      </c>
      <c r="P65" s="24">
        <f t="shared" si="18"/>
        <v>38.157439824510504</v>
      </c>
      <c r="Q65" t="s">
        <v>145</v>
      </c>
      <c r="R65" t="s">
        <v>70</v>
      </c>
      <c r="S65" s="48" t="s">
        <v>447</v>
      </c>
      <c r="T65" s="35">
        <v>100</v>
      </c>
      <c r="U65" s="35">
        <f t="shared" si="19"/>
        <v>50.73891625615763</v>
      </c>
      <c r="V65" s="35">
        <f t="shared" si="20"/>
        <v>72.375690607734811</v>
      </c>
      <c r="W65" s="35">
        <f t="shared" si="21"/>
        <v>71.264367816091948</v>
      </c>
      <c r="X65" s="35">
        <f t="shared" si="22"/>
        <v>56.359941576173235</v>
      </c>
      <c r="Y65" s="35">
        <f t="shared" si="23"/>
        <v>77.996715927750415</v>
      </c>
      <c r="Z65" s="35">
        <f t="shared" si="24"/>
        <v>76.885393136107567</v>
      </c>
      <c r="AA65" s="35">
        <f t="shared" si="25"/>
        <v>-5.6210253200156046</v>
      </c>
      <c r="AB65" s="35">
        <f t="shared" si="26"/>
        <v>-5.6210253200156046</v>
      </c>
      <c r="AC65" s="35">
        <f t="shared" si="27"/>
        <v>-5.6210253200156188</v>
      </c>
      <c r="AF65">
        <v>2.4900000000000002</v>
      </c>
      <c r="AG65">
        <v>1.55</v>
      </c>
      <c r="AJ65" t="s">
        <v>72</v>
      </c>
    </row>
    <row r="66" spans="1:36" ht="15" x14ac:dyDescent="0.25">
      <c r="A66">
        <v>2.0299999999999998</v>
      </c>
      <c r="B66">
        <v>3.62</v>
      </c>
      <c r="C66">
        <v>3.48</v>
      </c>
      <c r="D66" s="20">
        <f t="shared" si="3"/>
        <v>5.6210253200156046E-2</v>
      </c>
      <c r="E66" s="17">
        <f>IF(OR($A66="",$B66="",$C66=""),"",A66*'MPTO_working_3-way'!$I65)</f>
        <v>2.1441068139963164</v>
      </c>
      <c r="F66" s="21">
        <f>IF(OR($A66="",$B66="",$C66=""),"",B66*'MPTO_working_3-way'!$I65)</f>
        <v>3.8234811165845648</v>
      </c>
      <c r="G66" s="22">
        <f>IF(OR($A66="",$B66="",$C66=""),"",C66*'MPTO_working_3-way'!$I65)</f>
        <v>3.6756116811365431</v>
      </c>
      <c r="H66" s="17">
        <f>IF(OR($A66="",$B66="",$C66=""),"",'MPTO_working_3-way'!E65)</f>
        <v>2.1102652133959565</v>
      </c>
      <c r="I66" s="21">
        <f>IF(OR($A66="",$B66="",$C66=""),"",'MPTO_working_3-way'!F65)</f>
        <v>3.8833994879864711</v>
      </c>
      <c r="J66" s="22">
        <f>IF(OR($A66="",$B66="",$C66=""),"",'MPTO_working_3-way'!G65)</f>
        <v>3.7227369440160309</v>
      </c>
      <c r="K66" s="17">
        <f>IF(OR($A66="",$B66="",$C66=""),"",'OddsRatio_working_3-way'!H65)</f>
        <v>2.123552348799588</v>
      </c>
      <c r="L66" s="21">
        <f>IF(OR($A66="",$B66="",$C66=""),"",'OddsRatio_working_3-way'!I65)</f>
        <v>3.8579681105387573</v>
      </c>
      <c r="M66" s="22">
        <f>IF(OR($A66="",$B66="",$C66=""),"",'OddsRatio_working_3-way'!J65)</f>
        <v>3.705252257303862</v>
      </c>
      <c r="N66" s="23">
        <f t="shared" si="16"/>
        <v>46.639467468327254</v>
      </c>
      <c r="O66" s="24">
        <f t="shared" si="17"/>
        <v>26.154176508481857</v>
      </c>
      <c r="P66" s="24">
        <f t="shared" si="18"/>
        <v>27.206356023190892</v>
      </c>
      <c r="Q66" t="s">
        <v>115</v>
      </c>
      <c r="R66" t="s">
        <v>167</v>
      </c>
      <c r="S66" s="48" t="s">
        <v>447</v>
      </c>
      <c r="T66" s="35">
        <v>100</v>
      </c>
      <c r="U66" s="35">
        <f t="shared" si="19"/>
        <v>81.884057971014499</v>
      </c>
      <c r="V66" s="35">
        <f t="shared" si="20"/>
        <v>75.429975429975428</v>
      </c>
      <c r="W66" s="35">
        <f t="shared" si="21"/>
        <v>36.30573248407643</v>
      </c>
      <c r="X66" s="35">
        <f t="shared" si="22"/>
        <v>88.264292085948128</v>
      </c>
      <c r="Y66" s="35">
        <f t="shared" si="23"/>
        <v>81.810209544909071</v>
      </c>
      <c r="Z66" s="35">
        <f t="shared" si="24"/>
        <v>42.685966599010079</v>
      </c>
      <c r="AA66" s="35">
        <f t="shared" si="25"/>
        <v>-6.3802341149336286</v>
      </c>
      <c r="AB66" s="35">
        <f t="shared" si="26"/>
        <v>-6.3802341149336428</v>
      </c>
      <c r="AC66" s="35">
        <f t="shared" si="27"/>
        <v>-6.3802341149336499</v>
      </c>
      <c r="AF66">
        <v>1.75</v>
      </c>
      <c r="AG66">
        <v>2.06</v>
      </c>
      <c r="AJ66" t="s">
        <v>73</v>
      </c>
    </row>
    <row r="67" spans="1:36" ht="15" x14ac:dyDescent="0.25">
      <c r="A67">
        <v>5.52</v>
      </c>
      <c r="B67">
        <v>4.07</v>
      </c>
      <c r="C67">
        <v>1.57</v>
      </c>
      <c r="D67" s="20">
        <f t="shared" si="3"/>
        <v>6.3802341149336472E-2</v>
      </c>
      <c r="E67" s="17">
        <f>IF(OR($A67="",$B67="",$C67=""),"",A67*'MPTO_working_3-way'!$I66)</f>
        <v>5.8721889231443365</v>
      </c>
      <c r="F67" s="21">
        <f>IF(OR($A67="",$B67="",$C67=""),"",B67*'MPTO_working_3-way'!$I66)</f>
        <v>4.3296755284778001</v>
      </c>
      <c r="G67" s="22">
        <f>IF(OR($A67="",$B67="",$C67=""),"",C67*'MPTO_working_3-way'!$I66)</f>
        <v>1.6701696756044584</v>
      </c>
      <c r="H67" s="17">
        <f>IF(OR($A67="",$B67="",$C67=""),"",'MPTO_working_3-way'!E66)</f>
        <v>6.2542226463020105</v>
      </c>
      <c r="I67" s="21">
        <f>IF(OR($A67="",$B67="",$C67=""),"",'MPTO_working_3-way'!F66)</f>
        <v>4.4556767371484174</v>
      </c>
      <c r="J67" s="22">
        <f>IF(OR($A67="",$B67="",$C67=""),"",'MPTO_working_3-way'!G66)</f>
        <v>1.6242329630033721</v>
      </c>
      <c r="K67" s="17">
        <f>IF(OR($A67="",$B67="",$C67=""),"",'OddsRatio_working_3-way'!H66)</f>
        <v>6.0680096403928152</v>
      </c>
      <c r="L67" s="21">
        <f>IF(OR($A67="",$B67="",$C67=""),"",'OddsRatio_working_3-way'!I66)</f>
        <v>4.4422100876119366</v>
      </c>
      <c r="M67" s="22">
        <f>IF(OR($A67="",$B67="",$C67=""),"",'OddsRatio_working_3-way'!J66)</f>
        <v>1.6391074104035188</v>
      </c>
      <c r="N67" s="23">
        <f t="shared" si="16"/>
        <v>17.029424854821219</v>
      </c>
      <c r="O67" s="24">
        <f t="shared" si="17"/>
        <v>23.096418967718204</v>
      </c>
      <c r="P67" s="24">
        <f t="shared" si="18"/>
        <v>59.87415617746057</v>
      </c>
      <c r="Q67" t="s">
        <v>233</v>
      </c>
      <c r="R67" t="s">
        <v>234</v>
      </c>
      <c r="S67" s="48" t="s">
        <v>447</v>
      </c>
      <c r="T67" s="35">
        <v>100</v>
      </c>
      <c r="U67" s="35">
        <f t="shared" si="19"/>
        <v>57.805907172995774</v>
      </c>
      <c r="V67" s="35">
        <f t="shared" si="20"/>
        <v>69.040247678018574</v>
      </c>
      <c r="W67" s="35">
        <f t="shared" si="21"/>
        <v>67.637540453074436</v>
      </c>
      <c r="X67" s="35">
        <f t="shared" si="22"/>
        <v>63.322211868906997</v>
      </c>
      <c r="Y67" s="35">
        <f t="shared" si="23"/>
        <v>74.55655237392979</v>
      </c>
      <c r="Z67" s="35">
        <f t="shared" si="24"/>
        <v>73.153845148985639</v>
      </c>
      <c r="AA67" s="35">
        <f t="shared" si="25"/>
        <v>-5.5163046959112236</v>
      </c>
      <c r="AB67" s="35">
        <f t="shared" si="26"/>
        <v>-5.5163046959112165</v>
      </c>
      <c r="AC67" s="35">
        <f t="shared" si="27"/>
        <v>-5.5163046959112023</v>
      </c>
      <c r="AF67">
        <v>1.71</v>
      </c>
      <c r="AG67">
        <v>2.12</v>
      </c>
      <c r="AJ67" t="s">
        <v>73</v>
      </c>
    </row>
    <row r="68" spans="1:36" ht="15" x14ac:dyDescent="0.25">
      <c r="A68">
        <v>2.37</v>
      </c>
      <c r="B68">
        <v>3.23</v>
      </c>
      <c r="C68">
        <v>3.09</v>
      </c>
      <c r="D68" s="20">
        <f t="shared" ref="D68:D131" si="28">IF(OR($A68="",$B68="",$C68=""),"",(1/A68)+(1/B68)+(1/C68)-1)</f>
        <v>5.5163046959112005E-2</v>
      </c>
      <c r="E68" s="17">
        <f>IF(OR($A68="",$B68="",$C68=""),"",A68*'MPTO_working_3-way'!$I67)</f>
        <v>2.5007364212930954</v>
      </c>
      <c r="F68" s="21">
        <f>IF(OR($A68="",$B68="",$C68=""),"",B68*'MPTO_working_3-way'!$I67)</f>
        <v>3.4081766416779318</v>
      </c>
      <c r="G68" s="22">
        <f>IF(OR($A68="",$B68="",$C68=""),"",C68*'MPTO_working_3-way'!$I67)</f>
        <v>3.2604538151036557</v>
      </c>
      <c r="H68" s="17">
        <f>IF(OR($A68="",$B68="",$C68=""),"",'MPTO_working_3-way'!E67)</f>
        <v>2.4779877501544401</v>
      </c>
      <c r="I68" s="21">
        <f>IF(OR($A68="",$B68="",$C68=""),"",'MPTO_working_3-way'!F67)</f>
        <v>3.4339498861338837</v>
      </c>
      <c r="J68" s="22">
        <f>IF(OR($A68="",$B68="",$C68=""),"",'MPTO_working_3-way'!G67)</f>
        <v>3.2761437326882126</v>
      </c>
      <c r="K68" s="17">
        <f>IF(OR($A68="",$B68="",$C68=""),"",'OddsRatio_working_3-way'!H67)</f>
        <v>2.4879071082441779</v>
      </c>
      <c r="L68" s="21">
        <f>IF(OR($A68="",$B68="",$C68=""),"",'OddsRatio_working_3-way'!I67)</f>
        <v>3.4219217893317628</v>
      </c>
      <c r="M68" s="22">
        <f>IF(OR($A68="",$B68="",$C68=""),"",'OddsRatio_working_3-way'!J67)</f>
        <v>3.2698728877593659</v>
      </c>
      <c r="N68" s="23">
        <f t="shared" si="16"/>
        <v>39.988220729112832</v>
      </c>
      <c r="O68" s="24">
        <f t="shared" si="17"/>
        <v>29.341202206810348</v>
      </c>
      <c r="P68" s="24">
        <f t="shared" si="18"/>
        <v>30.670577064076838</v>
      </c>
      <c r="Q68" t="s">
        <v>235</v>
      </c>
      <c r="R68" t="s">
        <v>92</v>
      </c>
      <c r="S68" s="48" t="s">
        <v>447</v>
      </c>
      <c r="T68" s="35">
        <v>100</v>
      </c>
      <c r="U68" s="35">
        <f t="shared" si="19"/>
        <v>41.176470588235297</v>
      </c>
      <c r="V68" s="35">
        <f t="shared" si="20"/>
        <v>72.451790633608823</v>
      </c>
      <c r="W68" s="35">
        <f t="shared" si="21"/>
        <v>80.353634577603145</v>
      </c>
      <c r="X68" s="35">
        <f t="shared" si="22"/>
        <v>47.194574788788046</v>
      </c>
      <c r="Y68" s="35">
        <f t="shared" si="23"/>
        <v>78.469894834161565</v>
      </c>
      <c r="Z68" s="35">
        <f t="shared" si="24"/>
        <v>86.371738778155887</v>
      </c>
      <c r="AA68" s="35">
        <f t="shared" si="25"/>
        <v>-6.0181042005527488</v>
      </c>
      <c r="AB68" s="35">
        <f t="shared" si="26"/>
        <v>-6.0181042005527416</v>
      </c>
      <c r="AC68" s="35">
        <f t="shared" si="27"/>
        <v>-6.0181042005527416</v>
      </c>
      <c r="AF68">
        <v>2.0299999999999998</v>
      </c>
      <c r="AG68">
        <v>1.77</v>
      </c>
      <c r="AJ68" t="s">
        <v>73</v>
      </c>
    </row>
    <row r="69" spans="1:36" ht="15" x14ac:dyDescent="0.25">
      <c r="A69">
        <v>1.7</v>
      </c>
      <c r="B69">
        <v>3.63</v>
      </c>
      <c r="C69">
        <v>5.09</v>
      </c>
      <c r="D69" s="20">
        <f t="shared" si="28"/>
        <v>6.0181042005527541E-2</v>
      </c>
      <c r="E69" s="17">
        <f>IF(OR($A69="",$B69="",$C69=""),"",A69*'MPTO_working_3-way'!$I68)</f>
        <v>1.8023077714093967</v>
      </c>
      <c r="F69" s="21">
        <f>IF(OR($A69="",$B69="",$C69=""),"",B69*'MPTO_working_3-way'!$I68)</f>
        <v>3.8484571824800651</v>
      </c>
      <c r="G69" s="22">
        <f>IF(OR($A69="",$B69="",$C69=""),"",C69*'MPTO_working_3-way'!$I68)</f>
        <v>5.3963215038081351</v>
      </c>
      <c r="H69" s="17">
        <f>IF(OR($A69="",$B69="",$C69=""),"",'MPTO_working_3-way'!E68)</f>
        <v>1.760021285104032</v>
      </c>
      <c r="I69" s="21">
        <f>IF(OR($A69="",$B69="",$C69=""),"",'MPTO_working_3-way'!F68)</f>
        <v>3.915093426355984</v>
      </c>
      <c r="J69" s="22">
        <f>IF(OR($A69="",$B69="",$C69=""),"",'MPTO_working_3-way'!G68)</f>
        <v>5.6688279694802715</v>
      </c>
      <c r="K69" s="17">
        <f>IF(OR($A69="",$B69="",$C69=""),"",'OddsRatio_working_3-way'!H68)</f>
        <v>1.7748783395210352</v>
      </c>
      <c r="L69" s="21">
        <f>IF(OR($A69="",$B69="",$C69=""),"",'OddsRatio_working_3-way'!I68)</f>
        <v>3.9113286184861757</v>
      </c>
      <c r="M69" s="22">
        <f>IF(OR($A69="",$B69="",$C69=""),"",'OddsRatio_working_3-way'!J68)</f>
        <v>5.5275034409157628</v>
      </c>
      <c r="N69" s="23">
        <f t="shared" ref="N69:N132" si="29">(1/E69)* 100</f>
        <v>55.484419246442265</v>
      </c>
      <c r="O69" s="24">
        <f t="shared" ref="O69:O132" si="30">(1/F69)* 100</f>
        <v>25.98443876555147</v>
      </c>
      <c r="P69" s="24">
        <f t="shared" ref="P69:P132" si="31">(1/G69)* 100</f>
        <v>18.531141988006258</v>
      </c>
      <c r="Q69" t="s">
        <v>148</v>
      </c>
      <c r="R69" t="s">
        <v>236</v>
      </c>
      <c r="S69" s="48" t="s">
        <v>447</v>
      </c>
      <c r="T69" s="35">
        <v>100</v>
      </c>
      <c r="U69" s="35">
        <f t="shared" si="19"/>
        <v>67.741935483870961</v>
      </c>
      <c r="V69" s="35">
        <f t="shared" si="20"/>
        <v>71.83098591549296</v>
      </c>
      <c r="W69" s="35">
        <f t="shared" si="21"/>
        <v>54.954954954954964</v>
      </c>
      <c r="X69" s="35">
        <f t="shared" si="22"/>
        <v>73.214059129552084</v>
      </c>
      <c r="Y69" s="35">
        <f t="shared" si="23"/>
        <v>77.303109561174082</v>
      </c>
      <c r="Z69" s="35">
        <f t="shared" si="24"/>
        <v>60.427078600636072</v>
      </c>
      <c r="AA69" s="35">
        <f t="shared" si="25"/>
        <v>-5.4721236456811226</v>
      </c>
      <c r="AB69" s="35">
        <f t="shared" si="26"/>
        <v>-5.4721236456811226</v>
      </c>
      <c r="AC69" s="35">
        <f t="shared" si="27"/>
        <v>-5.4721236456811084</v>
      </c>
      <c r="AF69">
        <v>1.88</v>
      </c>
      <c r="AG69">
        <v>1.92</v>
      </c>
      <c r="AJ69" t="s">
        <v>73</v>
      </c>
    </row>
    <row r="70" spans="1:36" ht="15" x14ac:dyDescent="0.25">
      <c r="A70">
        <v>3.1</v>
      </c>
      <c r="B70">
        <v>3.55</v>
      </c>
      <c r="C70">
        <v>2.2200000000000002</v>
      </c>
      <c r="D70" s="20">
        <f t="shared" si="28"/>
        <v>5.4721236456811262E-2</v>
      </c>
      <c r="E70" s="17">
        <f>IF(OR($A70="",$B70="",$C70=""),"",A70*'MPTO_working_3-way'!$I69)</f>
        <v>3.2696358330161148</v>
      </c>
      <c r="F70" s="21">
        <f>IF(OR($A70="",$B70="",$C70=""),"",B70*'MPTO_working_3-way'!$I69)</f>
        <v>3.7442603894216799</v>
      </c>
      <c r="G70" s="22">
        <f>IF(OR($A70="",$B70="",$C70=""),"",C70*'MPTO_working_3-way'!$I69)</f>
        <v>2.3414811449341211</v>
      </c>
      <c r="H70" s="17">
        <f>IF(OR($A70="",$B70="",$C70=""),"",'MPTO_working_3-way'!E69)</f>
        <v>3.2857962620090473</v>
      </c>
      <c r="I70" s="21">
        <f>IF(OR($A70="",$B70="",$C70=""),"",'MPTO_working_3-way'!F69)</f>
        <v>3.7957905857859764</v>
      </c>
      <c r="J70" s="22">
        <f>IF(OR($A70="",$B70="",$C70=""),"",'MPTO_working_3-way'!G69)</f>
        <v>2.3136898993310835</v>
      </c>
      <c r="K70" s="17">
        <f>IF(OR($A70="",$B70="",$C70=""),"",'OddsRatio_working_3-way'!H69)</f>
        <v>3.2814602936507908</v>
      </c>
      <c r="L70" s="21">
        <f>IF(OR($A70="",$B70="",$C70=""),"",'OddsRatio_working_3-way'!I69)</f>
        <v>3.7703446422902465</v>
      </c>
      <c r="M70" s="22">
        <f>IF(OR($A70="",$B70="",$C70=""),"",'OddsRatio_working_3-way'!J69)</f>
        <v>2.3254197896447453</v>
      </c>
      <c r="N70" s="23">
        <f t="shared" si="29"/>
        <v>30.584445824278173</v>
      </c>
      <c r="O70" s="24">
        <f t="shared" si="30"/>
        <v>26.707544240918967</v>
      </c>
      <c r="P70" s="24">
        <f t="shared" si="31"/>
        <v>42.708009934802853</v>
      </c>
      <c r="Q70" t="s">
        <v>147</v>
      </c>
      <c r="R70" t="s">
        <v>237</v>
      </c>
      <c r="S70" s="48" t="s">
        <v>447</v>
      </c>
      <c r="T70" s="35">
        <v>100</v>
      </c>
      <c r="U70" s="35">
        <f t="shared" ref="U70:U133" si="32">(1/A71)*((T70*A71)-T70)</f>
        <v>84.251968503937007</v>
      </c>
      <c r="V70" s="35">
        <f t="shared" ref="V70:V133" si="33">(1/B71)*((T70*B71)-T70)</f>
        <v>75.550122249388764</v>
      </c>
      <c r="W70" s="35">
        <f t="shared" ref="W70:W133" si="34">(1/C71)*((T70*C71)-T70)</f>
        <v>33.774834437086092</v>
      </c>
      <c r="X70" s="35">
        <f t="shared" ref="X70:X133" si="35">((1/B71)+(1/C71))*T70</f>
        <v>90.675043313525165</v>
      </c>
      <c r="Y70" s="35">
        <f t="shared" ref="Y70:Y133" si="36">((1/A71)+(1/C71))*T70</f>
        <v>81.973197058976893</v>
      </c>
      <c r="Z70" s="35">
        <f t="shared" ref="Z70:Z133" si="37">((1/A71)+(1/B71))*T70</f>
        <v>40.197909246674243</v>
      </c>
      <c r="AA70" s="35">
        <f t="shared" ref="AA70:AA133" si="38">U70-X70</f>
        <v>-6.423074809588158</v>
      </c>
      <c r="AB70" s="35">
        <f t="shared" ref="AB70:AB133" si="39">V70-Y70</f>
        <v>-6.4230748095881296</v>
      </c>
      <c r="AC70" s="35">
        <f t="shared" ref="AC70:AC133" si="40">W70-Z70</f>
        <v>-6.4230748095881509</v>
      </c>
      <c r="AF70">
        <v>1.74</v>
      </c>
      <c r="AG70">
        <v>2.08</v>
      </c>
      <c r="AJ70" t="s">
        <v>73</v>
      </c>
    </row>
    <row r="71" spans="1:36" ht="15" x14ac:dyDescent="0.25">
      <c r="A71">
        <v>6.35</v>
      </c>
      <c r="B71">
        <v>4.09</v>
      </c>
      <c r="C71">
        <v>1.51</v>
      </c>
      <c r="D71" s="20">
        <f t="shared" si="28"/>
        <v>6.4230748095881474E-2</v>
      </c>
      <c r="E71" s="17">
        <f>IF(OR($A71="",$B71="",$C71=""),"",A71*'MPTO_working_3-way'!$I70)</f>
        <v>6.7578652504088472</v>
      </c>
      <c r="F71" s="21">
        <f>IF(OR($A71="",$B71="",$C71=""),"",B71*'MPTO_working_3-way'!$I70)</f>
        <v>4.3527037597121554</v>
      </c>
      <c r="G71" s="22">
        <f>IF(OR($A71="",$B71="",$C71=""),"",C71*'MPTO_working_3-way'!$I70)</f>
        <v>1.6069884296247809</v>
      </c>
      <c r="H71" s="17">
        <f>IF(OR($A71="",$B71="",$C71=""),"",'MPTO_working_3-way'!E70)</f>
        <v>7.3491549785383192</v>
      </c>
      <c r="I71" s="21">
        <f>IF(OR($A71="",$B71="",$C71=""),"",'MPTO_working_3-way'!F70)</f>
        <v>4.4825254276130986</v>
      </c>
      <c r="J71" s="22">
        <f>IF(OR($A71="",$B71="",$C71=""),"",'MPTO_working_3-way'!G70)</f>
        <v>1.5604484826130027</v>
      </c>
      <c r="K71" s="17">
        <f>IF(OR($A71="",$B71="",$C71=""),"",'OddsRatio_working_3-way'!H70)</f>
        <v>7.0336301222196012</v>
      </c>
      <c r="L71" s="21">
        <f>IF(OR($A71="",$B71="",$C71=""),"",'OddsRatio_working_3-way'!I70)</f>
        <v>4.4848443135810401</v>
      </c>
      <c r="M71" s="22">
        <f>IF(OR($A71="",$B71="",$C71=""),"",'OddsRatio_working_3-way'!J70)</f>
        <v>1.5751684789405598</v>
      </c>
      <c r="N71" s="23">
        <f t="shared" si="29"/>
        <v>14.797572353776964</v>
      </c>
      <c r="O71" s="24">
        <f t="shared" si="30"/>
        <v>22.97422602603514</v>
      </c>
      <c r="P71" s="24">
        <f t="shared" si="31"/>
        <v>62.228201620187896</v>
      </c>
      <c r="Q71" t="s">
        <v>238</v>
      </c>
      <c r="R71" t="s">
        <v>146</v>
      </c>
      <c r="S71" s="48" t="s">
        <v>447</v>
      </c>
      <c r="T71" s="35">
        <v>100</v>
      </c>
      <c r="U71" s="35">
        <f t="shared" si="32"/>
        <v>57.627118644067799</v>
      </c>
      <c r="V71" s="35">
        <f t="shared" si="33"/>
        <v>72.451790633608823</v>
      </c>
      <c r="W71" s="35">
        <f t="shared" si="34"/>
        <v>64.412811387900362</v>
      </c>
      <c r="X71" s="35">
        <f t="shared" si="35"/>
        <v>63.135397978490836</v>
      </c>
      <c r="Y71" s="35">
        <f t="shared" si="36"/>
        <v>77.96006996803186</v>
      </c>
      <c r="Z71" s="35">
        <f t="shared" si="37"/>
        <v>69.921090722323399</v>
      </c>
      <c r="AA71" s="35">
        <f t="shared" si="38"/>
        <v>-5.5082793344230367</v>
      </c>
      <c r="AB71" s="35">
        <f t="shared" si="39"/>
        <v>-5.5082793344230367</v>
      </c>
      <c r="AC71" s="35">
        <f t="shared" si="40"/>
        <v>-5.5082793344230367</v>
      </c>
      <c r="AF71">
        <v>1.78</v>
      </c>
      <c r="AG71">
        <v>2.02</v>
      </c>
      <c r="AJ71" t="s">
        <v>73</v>
      </c>
    </row>
    <row r="72" spans="1:36" ht="15" x14ac:dyDescent="0.25">
      <c r="A72">
        <v>2.36</v>
      </c>
      <c r="B72">
        <v>3.63</v>
      </c>
      <c r="C72">
        <v>2.81</v>
      </c>
      <c r="D72" s="20">
        <f t="shared" si="28"/>
        <v>5.5082793344230385E-2</v>
      </c>
      <c r="E72" s="17">
        <f>IF(OR($A72="",$B72="",$C72=""),"",A72*'MPTO_working_3-way'!$I71)</f>
        <v>2.4899953922923834</v>
      </c>
      <c r="F72" s="21">
        <f>IF(OR($A72="",$B72="",$C72=""),"",B72*'MPTO_working_3-way'!$I71)</f>
        <v>3.8299505398395564</v>
      </c>
      <c r="G72" s="22">
        <f>IF(OR($A72="",$B72="",$C72=""),"",C72*'MPTO_working_3-way'!$I71)</f>
        <v>2.9647826492972875</v>
      </c>
      <c r="H72" s="17">
        <f>IF(OR($A72="",$B72="",$C72=""),"",'MPTO_working_3-way'!E71)</f>
        <v>2.4668949941704343</v>
      </c>
      <c r="I72" s="21">
        <f>IF(OR($A72="",$B72="",$C72=""),"",'MPTO_working_3-way'!F71)</f>
        <v>3.8892170138223205</v>
      </c>
      <c r="J72" s="22">
        <f>IF(OR($A72="",$B72="",$C72=""),"",'MPTO_working_3-way'!G71)</f>
        <v>2.9628667904467672</v>
      </c>
      <c r="K72" s="17">
        <f>IF(OR($A72="",$B72="",$C72=""),"",'OddsRatio_working_3-way'!H71)</f>
        <v>2.4774951787598853</v>
      </c>
      <c r="L72" s="21">
        <f>IF(OR($A72="",$B72="",$C72=""),"",'OddsRatio_working_3-way'!I71)</f>
        <v>3.8572149412783094</v>
      </c>
      <c r="M72" s="22">
        <f>IF(OR($A72="",$B72="",$C72=""),"",'OddsRatio_working_3-way'!J71)</f>
        <v>2.9663722599672004</v>
      </c>
      <c r="N72" s="23">
        <f t="shared" si="29"/>
        <v>40.160716887084774</v>
      </c>
      <c r="O72" s="24">
        <f t="shared" si="30"/>
        <v>26.109997755790648</v>
      </c>
      <c r="P72" s="24">
        <f t="shared" si="31"/>
        <v>33.729285357124574</v>
      </c>
      <c r="Q72" t="s">
        <v>239</v>
      </c>
      <c r="R72" t="s">
        <v>84</v>
      </c>
      <c r="S72" s="48" t="s">
        <v>447</v>
      </c>
      <c r="T72" s="35">
        <v>100</v>
      </c>
      <c r="U72" s="35">
        <f t="shared" si="32"/>
        <v>68.35443037974683</v>
      </c>
      <c r="V72" s="35">
        <f t="shared" si="33"/>
        <v>71.509971509971507</v>
      </c>
      <c r="W72" s="35">
        <f t="shared" si="34"/>
        <v>57.983193277310924</v>
      </c>
      <c r="X72" s="35">
        <f t="shared" si="35"/>
        <v>70.506835212717561</v>
      </c>
      <c r="Y72" s="35">
        <f t="shared" si="36"/>
        <v>73.662376342942238</v>
      </c>
      <c r="Z72" s="35">
        <f t="shared" si="37"/>
        <v>60.135598110281649</v>
      </c>
      <c r="AA72" s="35">
        <f t="shared" si="38"/>
        <v>-2.1524048329707313</v>
      </c>
      <c r="AB72" s="35">
        <f t="shared" si="39"/>
        <v>-2.1524048329707313</v>
      </c>
      <c r="AC72" s="35">
        <f t="shared" si="40"/>
        <v>-2.1524048329707242</v>
      </c>
      <c r="AF72">
        <v>1.97</v>
      </c>
      <c r="AG72">
        <v>1.83</v>
      </c>
      <c r="AJ72" t="s">
        <v>73</v>
      </c>
    </row>
    <row r="73" spans="1:36" ht="15" x14ac:dyDescent="0.25">
      <c r="A73">
        <v>3.16</v>
      </c>
      <c r="B73">
        <v>3.51</v>
      </c>
      <c r="C73">
        <v>2.38</v>
      </c>
      <c r="D73" s="20">
        <f t="shared" si="28"/>
        <v>2.1524048329707224E-2</v>
      </c>
      <c r="E73" s="17">
        <f>IF(OR($A73="",$B73="",$C73=""),"",A73*'MPTO_working_3-way'!$I72)</f>
        <v>3.228015992721875</v>
      </c>
      <c r="F73" s="21">
        <f>IF(OR($A73="",$B73="",$C73=""),"",B73*'MPTO_working_3-way'!$I72)</f>
        <v>3.585549409637272</v>
      </c>
      <c r="G73" s="22">
        <f>IF(OR($A73="",$B73="",$C73=""),"",C73*'MPTO_working_3-way'!$I72)</f>
        <v>2.4312272350247031</v>
      </c>
      <c r="H73" s="17">
        <f>IF(OR($A73="",$B73="",$C73=""),"",'MPTO_working_3-way'!E72)</f>
        <v>3.2333054943231607</v>
      </c>
      <c r="I73" s="21">
        <f>IF(OR($A73="",$B73="",$C73=""),"",'MPTO_working_3-way'!F72)</f>
        <v>3.6006763235120802</v>
      </c>
      <c r="J73" s="22">
        <f>IF(OR($A73="",$B73="",$C73=""),"",'MPTO_working_3-way'!G72)</f>
        <v>2.4213462918563731</v>
      </c>
      <c r="K73" s="17">
        <f>IF(OR($A73="",$B73="",$C73=""),"",'OddsRatio_working_3-way'!H72)</f>
        <v>3.2315732855572956</v>
      </c>
      <c r="L73" s="21">
        <f>IF(OR($A73="",$B73="",$C73=""),"",'OddsRatio_working_3-way'!I72)</f>
        <v>3.5931708086800054</v>
      </c>
      <c r="M73" s="22">
        <f>IF(OR($A73="",$B73="",$C73=""),"",'OddsRatio_working_3-way'!J72)</f>
        <v>2.4257273768838279</v>
      </c>
      <c r="N73" s="23">
        <f t="shared" si="29"/>
        <v>30.978780844167886</v>
      </c>
      <c r="O73" s="24">
        <f t="shared" si="30"/>
        <v>27.889728623239467</v>
      </c>
      <c r="P73" s="24">
        <f t="shared" si="31"/>
        <v>41.131490532592657</v>
      </c>
      <c r="Q73" t="s">
        <v>240</v>
      </c>
      <c r="R73" t="s">
        <v>241</v>
      </c>
      <c r="S73" s="48" t="s">
        <v>447</v>
      </c>
      <c r="T73" s="35">
        <v>100</v>
      </c>
      <c r="U73" s="35">
        <f t="shared" si="32"/>
        <v>49.494949494949495</v>
      </c>
      <c r="V73" s="35">
        <f t="shared" si="33"/>
        <v>73.68421052631578</v>
      </c>
      <c r="W73" s="35">
        <f t="shared" si="34"/>
        <v>74.554707379134854</v>
      </c>
      <c r="X73" s="35">
        <f t="shared" si="35"/>
        <v>51.761082094549351</v>
      </c>
      <c r="Y73" s="35">
        <f t="shared" si="36"/>
        <v>75.950343125915637</v>
      </c>
      <c r="Z73" s="35">
        <f t="shared" si="37"/>
        <v>76.820839978734725</v>
      </c>
      <c r="AA73" s="35">
        <f t="shared" si="38"/>
        <v>-2.2661325995998567</v>
      </c>
      <c r="AB73" s="35">
        <f t="shared" si="39"/>
        <v>-2.2661325995998567</v>
      </c>
      <c r="AC73" s="35">
        <f t="shared" si="40"/>
        <v>-2.2661325995998709</v>
      </c>
      <c r="AF73">
        <v>1.93</v>
      </c>
      <c r="AG73">
        <v>1.97</v>
      </c>
      <c r="AJ73" t="s">
        <v>451</v>
      </c>
    </row>
    <row r="74" spans="1:36" ht="15" x14ac:dyDescent="0.25">
      <c r="A74">
        <v>1.98</v>
      </c>
      <c r="B74">
        <v>3.8</v>
      </c>
      <c r="C74">
        <v>3.93</v>
      </c>
      <c r="D74" s="20">
        <f t="shared" si="28"/>
        <v>2.2661325995998682E-2</v>
      </c>
      <c r="E74" s="17">
        <f>IF(OR($A74="",$B74="",$C74=""),"",A74*'MPTO_working_3-way'!$I73)</f>
        <v>2.0248694254720774</v>
      </c>
      <c r="F74" s="21">
        <f>IF(OR($A74="",$B74="",$C74=""),"",B74*'MPTO_working_3-way'!$I73)</f>
        <v>3.8861130387847949</v>
      </c>
      <c r="G74" s="22">
        <f>IF(OR($A74="",$B74="",$C74=""),"",C74*'MPTO_working_3-way'!$I73)</f>
        <v>4.0190590111642752</v>
      </c>
      <c r="H74" s="17">
        <f>IF(OR($A74="",$B74="",$C74=""),"",'MPTO_working_3-way'!E73)</f>
        <v>2.0100634642680402</v>
      </c>
      <c r="I74" s="21">
        <f>IF(OR($A74="",$B74="",$C74=""),"",'MPTO_working_3-way'!F73)</f>
        <v>3.9123000142894191</v>
      </c>
      <c r="J74" s="22">
        <f>IF(OR($A74="",$B74="",$C74=""),"",'MPTO_working_3-way'!G73)</f>
        <v>4.0502366915777257</v>
      </c>
      <c r="K74" s="17">
        <f>IF(OR($A74="",$B74="",$C74=""),"",'OddsRatio_working_3-way'!H73)</f>
        <v>2.0158771193444993</v>
      </c>
      <c r="L74" s="21">
        <f>IF(OR($A74="",$B74="",$C74=""),"",'OddsRatio_working_3-way'!I73)</f>
        <v>3.9025060552700004</v>
      </c>
      <c r="M74" s="22">
        <f>IF(OR($A74="",$B74="",$C74=""),"",'OddsRatio_working_3-way'!J73)</f>
        <v>4.0372652649789638</v>
      </c>
      <c r="N74" s="23">
        <f t="shared" si="29"/>
        <v>49.385900513899081</v>
      </c>
      <c r="O74" s="24">
        <f t="shared" si="30"/>
        <v>25.732653425663205</v>
      </c>
      <c r="P74" s="24">
        <f t="shared" si="31"/>
        <v>24.8814460604377</v>
      </c>
      <c r="Q74" t="s">
        <v>242</v>
      </c>
      <c r="R74" t="s">
        <v>243</v>
      </c>
      <c r="S74" s="48" t="s">
        <v>447</v>
      </c>
      <c r="T74" s="35">
        <v>100</v>
      </c>
      <c r="U74" s="35">
        <f t="shared" si="32"/>
        <v>78.723404255319153</v>
      </c>
      <c r="V74" s="35">
        <f t="shared" si="33"/>
        <v>71.910112359550567</v>
      </c>
      <c r="W74" s="35">
        <f t="shared" si="34"/>
        <v>44.751381215469614</v>
      </c>
      <c r="X74" s="35">
        <f t="shared" si="35"/>
        <v>83.338506424979826</v>
      </c>
      <c r="Y74" s="35">
        <f t="shared" si="36"/>
        <v>76.52521452921124</v>
      </c>
      <c r="Z74" s="35">
        <f t="shared" si="37"/>
        <v>49.366483385130287</v>
      </c>
      <c r="AA74" s="35">
        <f t="shared" si="38"/>
        <v>-4.6151021696606733</v>
      </c>
      <c r="AB74" s="35">
        <f t="shared" si="39"/>
        <v>-4.6151021696606733</v>
      </c>
      <c r="AC74" s="35">
        <f t="shared" si="40"/>
        <v>-4.6151021696606733</v>
      </c>
      <c r="AF74">
        <v>1.77</v>
      </c>
      <c r="AG74">
        <v>2.15</v>
      </c>
      <c r="AJ74" t="s">
        <v>451</v>
      </c>
    </row>
    <row r="75" spans="1:36" ht="15" x14ac:dyDescent="0.25">
      <c r="A75">
        <v>4.7</v>
      </c>
      <c r="B75">
        <v>3.56</v>
      </c>
      <c r="C75">
        <v>1.81</v>
      </c>
      <c r="D75" s="20">
        <f t="shared" si="28"/>
        <v>4.6151021696606787E-2</v>
      </c>
      <c r="E75" s="17">
        <f>IF(OR($A75="",$B75="",$C75=""),"",A75*'MPTO_working_3-way'!$I74)</f>
        <v>4.916909801974052</v>
      </c>
      <c r="F75" s="21">
        <f>IF(OR($A75="",$B75="",$C75=""),"",B75*'MPTO_working_3-way'!$I74)</f>
        <v>3.7242976372399204</v>
      </c>
      <c r="G75" s="22">
        <f>IF(OR($A75="",$B75="",$C75=""),"",C75*'MPTO_working_3-way'!$I74)</f>
        <v>1.8935333492708584</v>
      </c>
      <c r="H75" s="17">
        <f>IF(OR($A75="",$B75="",$C75=""),"",'MPTO_working_3-way'!E74)</f>
        <v>5.0663108260023915</v>
      </c>
      <c r="I75" s="21">
        <f>IF(OR($A75="",$B75="",$C75=""),"",'MPTO_working_3-way'!F74)</f>
        <v>3.7662626868938438</v>
      </c>
      <c r="J75" s="22">
        <f>IF(OR($A75="",$B75="",$C75=""),"",'MPTO_working_3-way'!G74)</f>
        <v>1.8618419650512557</v>
      </c>
      <c r="K75" s="17">
        <f>IF(OR($A75="",$B75="",$C75=""),"",'OddsRatio_working_3-way'!H74)</f>
        <v>4.9905055851776448</v>
      </c>
      <c r="L75" s="21">
        <f>IF(OR($A75="",$B75="",$C75=""),"",'OddsRatio_working_3-way'!I74)</f>
        <v>3.7609984589337211</v>
      </c>
      <c r="M75" s="22">
        <f>IF(OR($A75="",$B75="",$C75=""),"",'OddsRatio_working_3-way'!J74)</f>
        <v>1.8735971686469974</v>
      </c>
      <c r="N75" s="23">
        <f t="shared" si="29"/>
        <v>20.337977312468041</v>
      </c>
      <c r="O75" s="24">
        <f t="shared" si="30"/>
        <v>26.850700384438142</v>
      </c>
      <c r="P75" s="24">
        <f t="shared" si="31"/>
        <v>52.81132230309381</v>
      </c>
      <c r="Q75" t="s">
        <v>244</v>
      </c>
      <c r="R75" t="s">
        <v>245</v>
      </c>
      <c r="S75" s="48" t="s">
        <v>447</v>
      </c>
      <c r="T75" s="35">
        <v>100</v>
      </c>
      <c r="U75" s="35">
        <f t="shared" si="32"/>
        <v>54.751131221719454</v>
      </c>
      <c r="V75" s="35">
        <f t="shared" si="33"/>
        <v>65.753424657534239</v>
      </c>
      <c r="W75" s="35">
        <f t="shared" si="34"/>
        <v>75.124378109452735</v>
      </c>
      <c r="X75" s="35">
        <f t="shared" si="35"/>
        <v>59.122197233013019</v>
      </c>
      <c r="Y75" s="35">
        <f t="shared" si="36"/>
        <v>70.124490668827804</v>
      </c>
      <c r="Z75" s="35">
        <f t="shared" si="37"/>
        <v>79.495444120746299</v>
      </c>
      <c r="AA75" s="35">
        <f t="shared" si="38"/>
        <v>-4.3710660112935642</v>
      </c>
      <c r="AB75" s="35">
        <f t="shared" si="39"/>
        <v>-4.3710660112935642</v>
      </c>
      <c r="AC75" s="35">
        <f t="shared" si="40"/>
        <v>-4.3710660112935642</v>
      </c>
      <c r="AF75">
        <v>1.89</v>
      </c>
      <c r="AG75">
        <v>1.94</v>
      </c>
      <c r="AJ75" t="s">
        <v>458</v>
      </c>
    </row>
    <row r="76" spans="1:36" ht="15" x14ac:dyDescent="0.25">
      <c r="A76">
        <v>2.21</v>
      </c>
      <c r="B76">
        <v>2.92</v>
      </c>
      <c r="C76">
        <v>4.0199999999999996</v>
      </c>
      <c r="D76" s="20">
        <f t="shared" si="28"/>
        <v>4.3710660112935562E-2</v>
      </c>
      <c r="E76" s="17">
        <f>IF(OR($A76="",$B76="",$C76=""),"",A76*'MPTO_working_3-way'!$I75)</f>
        <v>2.3066005588495875</v>
      </c>
      <c r="F76" s="21">
        <f>IF(OR($A76="",$B76="",$C76=""),"",B76*'MPTO_working_3-way'!$I75)</f>
        <v>3.0476351275297717</v>
      </c>
      <c r="G76" s="22">
        <f>IF(OR($A76="",$B76="",$C76=""),"",C76*'MPTO_working_3-way'!$I75)</f>
        <v>4.1957168536540008</v>
      </c>
      <c r="H76" s="17">
        <f>IF(OR($A76="",$B76="",$C76=""),"",'MPTO_working_3-way'!E75)</f>
        <v>2.2835300944237278</v>
      </c>
      <c r="I76" s="21">
        <f>IF(OR($A76="",$B76="",$C76=""),"",'MPTO_working_3-way'!F75)</f>
        <v>3.049751820863349</v>
      </c>
      <c r="J76" s="22">
        <f>IF(OR($A76="",$B76="",$C76=""),"",'MPTO_working_3-way'!G75)</f>
        <v>4.2701101040818035</v>
      </c>
      <c r="K76" s="17">
        <f>IF(OR($A76="",$B76="",$C76=""),"",'OddsRatio_working_3-way'!H75)</f>
        <v>2.2937228100369516</v>
      </c>
      <c r="L76" s="21">
        <f>IF(OR($A76="",$B76="",$C76=""),"",'OddsRatio_working_3-way'!I75)</f>
        <v>3.0528494175792957</v>
      </c>
      <c r="M76" s="22">
        <f>IF(OR($A76="",$B76="",$C76=""),"",'OddsRatio_working_3-way'!J75)</f>
        <v>4.228961063067433</v>
      </c>
      <c r="N76" s="23">
        <f t="shared" si="29"/>
        <v>43.353843653742459</v>
      </c>
      <c r="O76" s="24">
        <f t="shared" si="30"/>
        <v>32.812326874921524</v>
      </c>
      <c r="P76" s="24">
        <f t="shared" si="31"/>
        <v>23.833829471336028</v>
      </c>
      <c r="Q76" t="s">
        <v>246</v>
      </c>
      <c r="R76" t="s">
        <v>247</v>
      </c>
      <c r="S76" s="48" t="s">
        <v>447</v>
      </c>
      <c r="T76" s="35">
        <v>100</v>
      </c>
      <c r="U76" s="35">
        <f t="shared" si="32"/>
        <v>48.186528497409334</v>
      </c>
      <c r="V76" s="35">
        <f t="shared" si="33"/>
        <v>70.674486803519059</v>
      </c>
      <c r="W76" s="35">
        <f t="shared" si="34"/>
        <v>76.525821596244128</v>
      </c>
      <c r="X76" s="35">
        <f t="shared" si="35"/>
        <v>52.799691600236812</v>
      </c>
      <c r="Y76" s="35">
        <f t="shared" si="36"/>
        <v>75.287649906346559</v>
      </c>
      <c r="Z76" s="35">
        <f t="shared" si="37"/>
        <v>81.138984699071614</v>
      </c>
      <c r="AA76" s="35">
        <f t="shared" si="38"/>
        <v>-4.6131631028274782</v>
      </c>
      <c r="AB76" s="35">
        <f t="shared" si="39"/>
        <v>-4.6131631028274995</v>
      </c>
      <c r="AC76" s="35">
        <f t="shared" si="40"/>
        <v>-4.6131631028274853</v>
      </c>
      <c r="AF76">
        <v>2.78</v>
      </c>
      <c r="AG76">
        <v>1.45</v>
      </c>
      <c r="AJ76" t="s">
        <v>458</v>
      </c>
    </row>
    <row r="77" spans="1:36" ht="15" x14ac:dyDescent="0.25">
      <c r="A77">
        <v>1.93</v>
      </c>
      <c r="B77">
        <v>3.41</v>
      </c>
      <c r="C77">
        <v>4.26</v>
      </c>
      <c r="D77" s="20">
        <f t="shared" si="28"/>
        <v>4.6131631028274889E-2</v>
      </c>
      <c r="E77" s="17">
        <f>IF(OR($A77="",$B77="",$C77=""),"",A77*'MPTO_working_3-way'!$I76)</f>
        <v>2.0190340478845705</v>
      </c>
      <c r="F77" s="21">
        <f>IF(OR($A77="",$B77="",$C77=""),"",B77*'MPTO_working_3-way'!$I76)</f>
        <v>3.5673088618064175</v>
      </c>
      <c r="G77" s="22">
        <f>IF(OR($A77="",$B77="",$C77=""),"",C77*'MPTO_working_3-way'!$I76)</f>
        <v>4.4565207481804512</v>
      </c>
      <c r="H77" s="17">
        <f>IF(OR($A77="",$B77="",$C77=""),"",'MPTO_working_3-way'!E76)</f>
        <v>1.9890304782824224</v>
      </c>
      <c r="I77" s="21">
        <f>IF(OR($A77="",$B77="",$C77=""),"",'MPTO_working_3-way'!F76)</f>
        <v>3.5987026035127965</v>
      </c>
      <c r="J77" s="22">
        <f>IF(OR($A77="",$B77="",$C77=""),"",'MPTO_working_3-way'!G76)</f>
        <v>4.5586212174409226</v>
      </c>
      <c r="K77" s="17">
        <f>IF(OR($A77="",$B77="",$C77=""),"",'OddsRatio_working_3-way'!H76)</f>
        <v>2.0006419466098886</v>
      </c>
      <c r="L77" s="21">
        <f>IF(OR($A77="",$B77="",$C77=""),"",'OddsRatio_working_3-way'!I76)</f>
        <v>3.5930613885267015</v>
      </c>
      <c r="M77" s="22">
        <f>IF(OR($A77="",$B77="",$C77=""),"",'OddsRatio_working_3-way'!J76)</f>
        <v>4.5076266085464933</v>
      </c>
      <c r="N77" s="23">
        <f t="shared" si="29"/>
        <v>49.528634796810053</v>
      </c>
      <c r="O77" s="24">
        <f t="shared" si="30"/>
        <v>28.032335823414488</v>
      </c>
      <c r="P77" s="24">
        <f t="shared" si="31"/>
        <v>22.439029379775448</v>
      </c>
      <c r="Q77" t="s">
        <v>248</v>
      </c>
      <c r="R77" t="s">
        <v>249</v>
      </c>
      <c r="S77" s="48" t="s">
        <v>447</v>
      </c>
      <c r="T77" s="35">
        <v>100</v>
      </c>
      <c r="U77" s="35">
        <f t="shared" si="32"/>
        <v>40.476190476190474</v>
      </c>
      <c r="V77" s="35">
        <f t="shared" si="33"/>
        <v>72.29916897506925</v>
      </c>
      <c r="W77" s="35">
        <f t="shared" si="34"/>
        <v>82.456140350877192</v>
      </c>
      <c r="X77" s="35">
        <f t="shared" si="35"/>
        <v>45.244690674053558</v>
      </c>
      <c r="Y77" s="35">
        <f t="shared" si="36"/>
        <v>77.067669172932327</v>
      </c>
      <c r="Z77" s="35">
        <f t="shared" si="37"/>
        <v>87.224640548740268</v>
      </c>
      <c r="AA77" s="35">
        <f t="shared" si="38"/>
        <v>-4.7685001978630837</v>
      </c>
      <c r="AB77" s="35">
        <f t="shared" si="39"/>
        <v>-4.7685001978630766</v>
      </c>
      <c r="AC77" s="35">
        <f t="shared" si="40"/>
        <v>-4.7685001978630766</v>
      </c>
      <c r="AF77">
        <v>2.34</v>
      </c>
      <c r="AG77">
        <v>1.61</v>
      </c>
      <c r="AJ77" t="s">
        <v>458</v>
      </c>
    </row>
    <row r="78" spans="1:36" ht="15" x14ac:dyDescent="0.25">
      <c r="A78">
        <v>1.68</v>
      </c>
      <c r="B78">
        <v>3.61</v>
      </c>
      <c r="C78">
        <v>5.7</v>
      </c>
      <c r="D78" s="20">
        <f t="shared" si="28"/>
        <v>4.7685001978630792E-2</v>
      </c>
      <c r="E78" s="17">
        <f>IF(OR($A78="",$B78="",$C78=""),"",A78*'MPTO_working_3-way'!$I77)</f>
        <v>1.7601108033240997</v>
      </c>
      <c r="F78" s="21">
        <f>IF(OR($A78="",$B78="",$C78=""),"",B78*'MPTO_working_3-way'!$I77)</f>
        <v>3.782142857142857</v>
      </c>
      <c r="G78" s="22">
        <f>IF(OR($A78="",$B78="",$C78=""),"",C78*'MPTO_working_3-way'!$I77)</f>
        <v>5.9718045112781954</v>
      </c>
      <c r="H78" s="17">
        <f>IF(OR($A78="",$B78="",$C78=""),"",'MPTO_working_3-way'!E77)</f>
        <v>1.7260928961748634</v>
      </c>
      <c r="I78" s="21">
        <f>IF(OR($A78="",$B78="",$C78=""),"",'MPTO_working_3-way'!F77)</f>
        <v>3.8297549886334932</v>
      </c>
      <c r="J78" s="22">
        <f>IF(OR($A78="",$B78="",$C78=""),"",'MPTO_working_3-way'!G77)</f>
        <v>6.2678792889623818</v>
      </c>
      <c r="K78" s="17">
        <f>IF(OR($A78="",$B78="",$C78=""),"",'OddsRatio_working_3-way'!H77)</f>
        <v>1.7382609514789016</v>
      </c>
      <c r="L78" s="21">
        <f>IF(OR($A78="",$B78="",$C78=""),"",'OddsRatio_working_3-way'!I77)</f>
        <v>3.8336192402351954</v>
      </c>
      <c r="M78" s="22">
        <f>IF(OR($A78="",$B78="",$C78=""),"",'OddsRatio_working_3-way'!J77)</f>
        <v>6.1026859881629951</v>
      </c>
      <c r="N78" s="23">
        <f t="shared" si="29"/>
        <v>56.814604973245196</v>
      </c>
      <c r="O78" s="24">
        <f t="shared" si="30"/>
        <v>26.440037771482533</v>
      </c>
      <c r="P78" s="24">
        <f t="shared" si="31"/>
        <v>16.745357255272271</v>
      </c>
      <c r="Q78" t="s">
        <v>250</v>
      </c>
      <c r="R78" t="s">
        <v>251</v>
      </c>
      <c r="S78" s="48" t="s">
        <v>447</v>
      </c>
      <c r="T78" s="35">
        <v>100</v>
      </c>
      <c r="U78" s="35">
        <f t="shared" si="32"/>
        <v>57.264957264957268</v>
      </c>
      <c r="V78" s="35">
        <f t="shared" si="33"/>
        <v>66.555183946488299</v>
      </c>
      <c r="W78" s="35">
        <f t="shared" si="34"/>
        <v>71.671388101982998</v>
      </c>
      <c r="X78" s="35">
        <f t="shared" si="35"/>
        <v>61.773427951528703</v>
      </c>
      <c r="Y78" s="35">
        <f t="shared" si="36"/>
        <v>71.063654633059741</v>
      </c>
      <c r="Z78" s="35">
        <f t="shared" si="37"/>
        <v>76.179858788554441</v>
      </c>
      <c r="AA78" s="35">
        <f t="shared" si="38"/>
        <v>-4.5084706865714352</v>
      </c>
      <c r="AB78" s="35">
        <f t="shared" si="39"/>
        <v>-4.5084706865714423</v>
      </c>
      <c r="AC78" s="35">
        <f t="shared" si="40"/>
        <v>-4.5084706865714423</v>
      </c>
      <c r="AF78">
        <v>1.98</v>
      </c>
      <c r="AG78">
        <v>1.85</v>
      </c>
      <c r="AJ78" t="s">
        <v>458</v>
      </c>
    </row>
    <row r="79" spans="1:36" ht="15" x14ac:dyDescent="0.25">
      <c r="A79">
        <v>2.34</v>
      </c>
      <c r="B79">
        <v>2.99</v>
      </c>
      <c r="C79">
        <v>3.53</v>
      </c>
      <c r="D79" s="20">
        <f t="shared" si="28"/>
        <v>4.508470686571453E-2</v>
      </c>
      <c r="E79" s="17">
        <f>IF(OR($A79="",$B79="",$C79=""),"",A79*'MPTO_working_3-way'!$I78)</f>
        <v>2.4454982140657719</v>
      </c>
      <c r="F79" s="21">
        <f>IF(OR($A79="",$B79="",$C79=""),"",B79*'MPTO_working_3-way'!$I78)</f>
        <v>3.1248032735284865</v>
      </c>
      <c r="G79" s="22">
        <f>IF(OR($A79="",$B79="",$C79=""),"",C79*'MPTO_working_3-way'!$I78)</f>
        <v>3.6891490152359721</v>
      </c>
      <c r="H79" s="17">
        <f>IF(OR($A79="",$B79="",$C79=""),"",'MPTO_working_3-way'!E78)</f>
        <v>2.4252878454294087</v>
      </c>
      <c r="I79" s="21">
        <f>IF(OR($A79="",$B79="",$C79=""),"",'MPTO_working_3-way'!F78)</f>
        <v>3.1306750831893293</v>
      </c>
      <c r="J79" s="22">
        <f>IF(OR($A79="",$B79="",$C79=""),"",'MPTO_working_3-way'!G78)</f>
        <v>3.7277562451518897</v>
      </c>
      <c r="K79" s="17">
        <f>IF(OR($A79="",$B79="",$C79=""),"",'OddsRatio_working_3-way'!H78)</f>
        <v>2.4342216637633167</v>
      </c>
      <c r="L79" s="21">
        <f>IF(OR($A79="",$B79="",$C79=""),"",'OddsRatio_working_3-way'!I78)</f>
        <v>3.1299262021559717</v>
      </c>
      <c r="M79" s="22">
        <f>IF(OR($A79="",$B79="",$C79=""),"",'OddsRatio_working_3-way'!J78)</f>
        <v>3.707896126359099</v>
      </c>
      <c r="N79" s="23">
        <f t="shared" si="29"/>
        <v>40.891463107529589</v>
      </c>
      <c r="O79" s="24">
        <f t="shared" si="30"/>
        <v>32.002014605892711</v>
      </c>
      <c r="P79" s="24">
        <f t="shared" si="31"/>
        <v>27.106522286577682</v>
      </c>
      <c r="Q79" t="s">
        <v>252</v>
      </c>
      <c r="R79" t="s">
        <v>253</v>
      </c>
      <c r="S79" s="48" t="s">
        <v>447</v>
      </c>
      <c r="T79" s="35">
        <v>100</v>
      </c>
      <c r="U79" s="35">
        <f t="shared" si="32"/>
        <v>51.219512195121943</v>
      </c>
      <c r="V79" s="35">
        <f t="shared" si="33"/>
        <v>70.414201183431956</v>
      </c>
      <c r="W79" s="35">
        <f t="shared" si="34"/>
        <v>73.890339425587456</v>
      </c>
      <c r="X79" s="35">
        <f t="shared" si="35"/>
        <v>55.695459390980574</v>
      </c>
      <c r="Y79" s="35">
        <f t="shared" si="36"/>
        <v>74.890148379290579</v>
      </c>
      <c r="Z79" s="35">
        <f t="shared" si="37"/>
        <v>78.366286621446108</v>
      </c>
      <c r="AA79" s="35">
        <f t="shared" si="38"/>
        <v>-4.4759471958586303</v>
      </c>
      <c r="AB79" s="35">
        <f t="shared" si="39"/>
        <v>-4.4759471958586232</v>
      </c>
      <c r="AC79" s="35">
        <f t="shared" si="40"/>
        <v>-4.4759471958586516</v>
      </c>
      <c r="AF79">
        <v>2.3199999999999998</v>
      </c>
      <c r="AG79">
        <v>1.62</v>
      </c>
      <c r="AJ79" t="s">
        <v>458</v>
      </c>
    </row>
    <row r="80" spans="1:36" ht="15" x14ac:dyDescent="0.25">
      <c r="A80">
        <v>2.0499999999999998</v>
      </c>
      <c r="B80">
        <v>3.38</v>
      </c>
      <c r="C80">
        <v>3.83</v>
      </c>
      <c r="D80" s="20">
        <f t="shared" si="28"/>
        <v>4.4759471958586428E-2</v>
      </c>
      <c r="E80" s="17">
        <f>IF(OR($A80="",$B80="",$C80=""),"",A80*'MPTO_working_3-way'!$I79)</f>
        <v>2.1417569175151021</v>
      </c>
      <c r="F80" s="21">
        <f>IF(OR($A80="",$B80="",$C80=""),"",B80*'MPTO_working_3-way'!$I79)</f>
        <v>3.531287015220022</v>
      </c>
      <c r="G80" s="22">
        <f>IF(OR($A80="",$B80="",$C80=""),"",C80*'MPTO_working_3-way'!$I79)</f>
        <v>4.0014287776013857</v>
      </c>
      <c r="H80" s="17">
        <f>IF(OR($A80="",$B80="",$C80=""),"",'MPTO_working_3-way'!E79)</f>
        <v>2.1146788028273202</v>
      </c>
      <c r="I80" s="21">
        <f>IF(OR($A80="",$B80="",$C80=""),"",'MPTO_working_3-way'!F79)</f>
        <v>3.5595021520861181</v>
      </c>
      <c r="J80" s="22">
        <f>IF(OR($A80="",$B80="",$C80=""),"",'MPTO_working_3-way'!G79)</f>
        <v>4.0621215082067259</v>
      </c>
      <c r="K80" s="17">
        <f>IF(OR($A80="",$B80="",$C80=""),"",'OddsRatio_working_3-way'!H79)</f>
        <v>2.1255035286800981</v>
      </c>
      <c r="L80" s="21">
        <f>IF(OR($A80="",$B80="",$C80=""),"",'OddsRatio_working_3-way'!I79)</f>
        <v>3.5511413316748888</v>
      </c>
      <c r="M80" s="22">
        <f>IF(OR($A80="",$B80="",$C80=""),"",'OddsRatio_working_3-way'!J79)</f>
        <v>4.0334999868235029</v>
      </c>
      <c r="N80" s="23">
        <f t="shared" si="29"/>
        <v>46.690639438214802</v>
      </c>
      <c r="O80" s="24">
        <f t="shared" si="30"/>
        <v>28.318287233236788</v>
      </c>
      <c r="P80" s="24">
        <f t="shared" si="31"/>
        <v>24.991073328548396</v>
      </c>
      <c r="Q80" t="s">
        <v>254</v>
      </c>
      <c r="R80" t="s">
        <v>255</v>
      </c>
      <c r="S80" s="48" t="s">
        <v>447</v>
      </c>
      <c r="T80" s="35">
        <v>100</v>
      </c>
      <c r="U80" s="35">
        <f t="shared" si="32"/>
        <v>67.320261437908499</v>
      </c>
      <c r="V80" s="35">
        <f t="shared" si="33"/>
        <v>64.788732394366207</v>
      </c>
      <c r="W80" s="35">
        <f t="shared" si="34"/>
        <v>63.503649635036496</v>
      </c>
      <c r="X80" s="35">
        <f t="shared" si="35"/>
        <v>71.707617970597298</v>
      </c>
      <c r="Y80" s="35">
        <f t="shared" si="36"/>
        <v>69.176088927055005</v>
      </c>
      <c r="Z80" s="35">
        <f t="shared" si="37"/>
        <v>67.891006167725308</v>
      </c>
      <c r="AA80" s="35">
        <f t="shared" si="38"/>
        <v>-4.3873565326887984</v>
      </c>
      <c r="AB80" s="35">
        <f t="shared" si="39"/>
        <v>-4.3873565326887984</v>
      </c>
      <c r="AC80" s="35">
        <f t="shared" si="40"/>
        <v>-4.3873565326888126</v>
      </c>
      <c r="AF80">
        <v>2.15</v>
      </c>
      <c r="AG80">
        <v>1.71</v>
      </c>
      <c r="AJ80" t="s">
        <v>458</v>
      </c>
    </row>
    <row r="81" spans="1:36" ht="15" x14ac:dyDescent="0.25">
      <c r="A81">
        <v>3.06</v>
      </c>
      <c r="B81">
        <v>2.84</v>
      </c>
      <c r="C81">
        <v>2.74</v>
      </c>
      <c r="D81" s="20">
        <f t="shared" si="28"/>
        <v>4.387356532688802E-2</v>
      </c>
      <c r="E81" s="17">
        <f>IF(OR($A81="",$B81="",$C81=""),"",A81*'MPTO_working_3-way'!$I80)</f>
        <v>3.1942531099002776</v>
      </c>
      <c r="F81" s="21">
        <f>IF(OR($A81="",$B81="",$C81=""),"",B81*'MPTO_working_3-way'!$I80)</f>
        <v>2.9646009255283619</v>
      </c>
      <c r="G81" s="22">
        <f>IF(OR($A81="",$B81="",$C81=""),"",C81*'MPTO_working_3-way'!$I80)</f>
        <v>2.8602135689956736</v>
      </c>
      <c r="H81" s="17">
        <f>IF(OR($A81="",$B81="",$C81=""),"",'MPTO_working_3-way'!E80)</f>
        <v>3.2033533846670434</v>
      </c>
      <c r="I81" s="21">
        <f>IF(OR($A81="",$B81="",$C81=""),"",'MPTO_working_3-way'!F80)</f>
        <v>2.9630669619539929</v>
      </c>
      <c r="J81" s="22">
        <f>IF(OR($A81="",$B81="",$C81=""),"",'MPTO_working_3-way'!G80)</f>
        <v>2.8543783356647294</v>
      </c>
      <c r="K81" s="17">
        <f>IF(OR($A81="",$B81="",$C81=""),"",'OddsRatio_working_3-way'!H80)</f>
        <v>3.1987671249772198</v>
      </c>
      <c r="L81" s="21">
        <f>IF(OR($A81="",$B81="",$C81=""),"",'OddsRatio_working_3-way'!I80)</f>
        <v>2.9639473349311083</v>
      </c>
      <c r="M81" s="22">
        <f>IF(OR($A81="",$B81="",$C81=""),"",'OddsRatio_working_3-way'!J80)</f>
        <v>2.8572110667283313</v>
      </c>
      <c r="N81" s="23">
        <f t="shared" si="29"/>
        <v>31.306222944593749</v>
      </c>
      <c r="O81" s="24">
        <f t="shared" si="30"/>
        <v>33.731352891005947</v>
      </c>
      <c r="P81" s="24">
        <f t="shared" si="31"/>
        <v>34.962424164400311</v>
      </c>
      <c r="Q81" t="s">
        <v>256</v>
      </c>
      <c r="R81" t="s">
        <v>257</v>
      </c>
      <c r="S81" s="48" t="s">
        <v>447</v>
      </c>
      <c r="T81" s="35">
        <v>100</v>
      </c>
      <c r="U81" s="35">
        <f t="shared" si="32"/>
        <v>73.118279569892465</v>
      </c>
      <c r="V81" s="35">
        <f t="shared" si="33"/>
        <v>66.442953020134226</v>
      </c>
      <c r="W81" s="35">
        <f t="shared" si="34"/>
        <v>55.947136563876647</v>
      </c>
      <c r="X81" s="35">
        <f t="shared" si="35"/>
        <v>77.60991041598912</v>
      </c>
      <c r="Y81" s="35">
        <f t="shared" si="36"/>
        <v>70.934583866230867</v>
      </c>
      <c r="Z81" s="35">
        <f t="shared" si="37"/>
        <v>60.438767409973295</v>
      </c>
      <c r="AA81" s="35">
        <f t="shared" si="38"/>
        <v>-4.4916308460966547</v>
      </c>
      <c r="AB81" s="35">
        <f t="shared" si="39"/>
        <v>-4.4916308460966405</v>
      </c>
      <c r="AC81" s="35">
        <f t="shared" si="40"/>
        <v>-4.4916308460966476</v>
      </c>
      <c r="AF81">
        <v>2.72</v>
      </c>
      <c r="AG81">
        <v>1.47</v>
      </c>
      <c r="AJ81" t="s">
        <v>458</v>
      </c>
    </row>
    <row r="82" spans="1:36" ht="15" x14ac:dyDescent="0.25">
      <c r="A82">
        <v>3.72</v>
      </c>
      <c r="B82">
        <v>2.98</v>
      </c>
      <c r="C82">
        <v>2.27</v>
      </c>
      <c r="D82" s="20">
        <f t="shared" si="28"/>
        <v>4.4916308460966281E-2</v>
      </c>
      <c r="E82" s="17">
        <f>IF(OR($A82="",$B82="",$C82=""),"",A82*'MPTO_working_3-way'!$I81)</f>
        <v>3.8870886674747949</v>
      </c>
      <c r="F82" s="21">
        <f>IF(OR($A82="",$B82="",$C82=""),"",B82*'MPTO_working_3-way'!$I81)</f>
        <v>3.1138505992136793</v>
      </c>
      <c r="G82" s="22">
        <f>IF(OR($A82="",$B82="",$C82=""),"",C82*'MPTO_working_3-way'!$I81)</f>
        <v>2.3719600202063935</v>
      </c>
      <c r="H82" s="17">
        <f>IF(OR($A82="",$B82="",$C82=""),"",'MPTO_working_3-way'!E81)</f>
        <v>3.9394102709357233</v>
      </c>
      <c r="I82" s="21">
        <f>IF(OR($A82="",$B82="",$C82=""),"",'MPTO_working_3-way'!F81)</f>
        <v>3.1191674786901666</v>
      </c>
      <c r="J82" s="22">
        <f>IF(OR($A82="",$B82="",$C82=""),"",'MPTO_working_3-way'!G81)</f>
        <v>2.349864062429186</v>
      </c>
      <c r="K82" s="17">
        <f>IF(OR($A82="",$B82="",$C82=""),"",'OddsRatio_working_3-way'!H81)</f>
        <v>3.911789770097633</v>
      </c>
      <c r="L82" s="21">
        <f>IF(OR($A82="",$B82="",$C82=""),"",'OddsRatio_working_3-way'!I81)</f>
        <v>3.1196116708798938</v>
      </c>
      <c r="M82" s="22">
        <f>IF(OR($A82="",$B82="",$C82=""),"",'OddsRatio_working_3-way'!J81)</f>
        <v>2.3595489000088206</v>
      </c>
      <c r="N82" s="23">
        <f t="shared" si="29"/>
        <v>25.726194731998209</v>
      </c>
      <c r="O82" s="24">
        <f t="shared" si="30"/>
        <v>32.114578658736022</v>
      </c>
      <c r="P82" s="24">
        <f t="shared" si="31"/>
        <v>42.159226609265787</v>
      </c>
      <c r="Q82" t="s">
        <v>258</v>
      </c>
      <c r="R82" t="s">
        <v>259</v>
      </c>
      <c r="S82" s="48" t="s">
        <v>447</v>
      </c>
      <c r="T82" s="35">
        <v>100</v>
      </c>
      <c r="U82" s="35">
        <f t="shared" si="32"/>
        <v>34.640522875816991</v>
      </c>
      <c r="V82" s="35">
        <f t="shared" si="33"/>
        <v>74.293059125964007</v>
      </c>
      <c r="W82" s="35">
        <f t="shared" si="34"/>
        <v>85.835694050991506</v>
      </c>
      <c r="X82" s="35">
        <f t="shared" si="35"/>
        <v>39.871246823044487</v>
      </c>
      <c r="Y82" s="35">
        <f t="shared" si="36"/>
        <v>79.523783073191495</v>
      </c>
      <c r="Z82" s="35">
        <f t="shared" si="37"/>
        <v>91.066417998218995</v>
      </c>
      <c r="AA82" s="35">
        <f t="shared" si="38"/>
        <v>-5.2307239472274958</v>
      </c>
      <c r="AB82" s="35">
        <f t="shared" si="39"/>
        <v>-5.2307239472274887</v>
      </c>
      <c r="AC82" s="35">
        <f t="shared" si="40"/>
        <v>-5.2307239472274887</v>
      </c>
      <c r="AF82">
        <v>2.61</v>
      </c>
      <c r="AG82">
        <v>1.51</v>
      </c>
      <c r="AJ82" t="s">
        <v>458</v>
      </c>
    </row>
    <row r="83" spans="1:36" ht="15" x14ac:dyDescent="0.25">
      <c r="A83">
        <v>1.53</v>
      </c>
      <c r="B83">
        <v>3.89</v>
      </c>
      <c r="C83">
        <v>7.06</v>
      </c>
      <c r="D83" s="20">
        <f t="shared" si="28"/>
        <v>5.2307239472275002E-2</v>
      </c>
      <c r="E83" s="17">
        <f>IF(OR($A83="",$B83="",$C83=""),"",A83*'MPTO_working_3-way'!$I82)</f>
        <v>1.6100300763925808</v>
      </c>
      <c r="F83" s="21">
        <f>IF(OR($A83="",$B83="",$C83=""),"",B83*'MPTO_working_3-way'!$I82)</f>
        <v>4.0934751615471496</v>
      </c>
      <c r="G83" s="22">
        <f>IF(OR($A83="",$B83="",$C83=""),"",C83*'MPTO_working_3-way'!$I82)</f>
        <v>7.4292891106742607</v>
      </c>
      <c r="H83" s="17">
        <f>IF(OR($A83="",$B83="",$C83=""),"",'MPTO_working_3-way'!E82)</f>
        <v>1.5719339993507109</v>
      </c>
      <c r="I83" s="21">
        <f>IF(OR($A83="",$B83="",$C83=""),"",'MPTO_working_3-way'!F82)</f>
        <v>4.1730364198933101</v>
      </c>
      <c r="J83" s="22">
        <f>IF(OR($A83="",$B83="",$C83=""),"",'MPTO_working_3-way'!G82)</f>
        <v>8.0510557378004073</v>
      </c>
      <c r="K83" s="17">
        <f>IF(OR($A83="",$B83="",$C83=""),"",'OddsRatio_working_3-way'!H82)</f>
        <v>1.5846031250420574</v>
      </c>
      <c r="L83" s="21">
        <f>IF(OR($A83="",$B83="",$C83=""),"",'OddsRatio_working_3-way'!I82)</f>
        <v>4.1877415686255599</v>
      </c>
      <c r="M83" s="22">
        <f>IF(OR($A83="",$B83="",$C83=""),"",'OddsRatio_working_3-way'!J82)</f>
        <v>7.6843300712356051</v>
      </c>
      <c r="N83" s="23">
        <f t="shared" si="29"/>
        <v>62.110640954024362</v>
      </c>
      <c r="O83" s="24">
        <f t="shared" si="30"/>
        <v>24.429120992199817</v>
      </c>
      <c r="P83" s="24">
        <f t="shared" si="31"/>
        <v>13.46023805377582</v>
      </c>
      <c r="Q83" t="s">
        <v>260</v>
      </c>
      <c r="R83" t="s">
        <v>261</v>
      </c>
      <c r="S83" s="48" t="s">
        <v>447</v>
      </c>
      <c r="T83" s="35">
        <v>100</v>
      </c>
      <c r="U83" s="35">
        <f t="shared" si="32"/>
        <v>66.442953020134226</v>
      </c>
      <c r="V83" s="35">
        <f t="shared" si="33"/>
        <v>66.777408637873762</v>
      </c>
      <c r="W83" s="35">
        <f t="shared" si="34"/>
        <v>61.240310077519375</v>
      </c>
      <c r="X83" s="35">
        <f t="shared" si="35"/>
        <v>71.98228128460687</v>
      </c>
      <c r="Y83" s="35">
        <f t="shared" si="36"/>
        <v>72.316736902346392</v>
      </c>
      <c r="Z83" s="35">
        <f t="shared" si="37"/>
        <v>66.779638341992026</v>
      </c>
      <c r="AA83" s="35">
        <f t="shared" si="38"/>
        <v>-5.539328264472644</v>
      </c>
      <c r="AB83" s="35">
        <f t="shared" si="39"/>
        <v>-5.5393282644726298</v>
      </c>
      <c r="AC83" s="35">
        <f t="shared" si="40"/>
        <v>-5.5393282644726511</v>
      </c>
      <c r="AF83">
        <v>2.0499999999999998</v>
      </c>
      <c r="AG83">
        <v>1.79</v>
      </c>
      <c r="AJ83" t="s">
        <v>458</v>
      </c>
    </row>
    <row r="84" spans="1:36" ht="15" x14ac:dyDescent="0.25">
      <c r="A84">
        <v>2.98</v>
      </c>
      <c r="B84">
        <v>3.01</v>
      </c>
      <c r="C84">
        <v>2.58</v>
      </c>
      <c r="D84" s="20">
        <f t="shared" si="28"/>
        <v>5.5393282644726316E-2</v>
      </c>
      <c r="E84" s="17">
        <f>IF(OR($A84="",$B84="",$C84=""),"",A84*'MPTO_working_3-way'!$I83)</f>
        <v>3.1450719822812845</v>
      </c>
      <c r="F84" s="21">
        <f>IF(OR($A84="",$B84="",$C84=""),"",B84*'MPTO_working_3-way'!$I83)</f>
        <v>3.176733780760626</v>
      </c>
      <c r="G84" s="22">
        <f>IF(OR($A84="",$B84="",$C84=""),"",C84*'MPTO_working_3-way'!$I83)</f>
        <v>2.7229146692233939</v>
      </c>
      <c r="H84" s="17">
        <f>IF(OR($A84="",$B84="",$C84=""),"",'MPTO_working_3-way'!E83)</f>
        <v>3.1535192231067914</v>
      </c>
      <c r="I84" s="21">
        <f>IF(OR($A84="",$B84="",$C84=""),"",'MPTO_working_3-way'!F83)</f>
        <v>3.1871343182230922</v>
      </c>
      <c r="J84" s="22">
        <f>IF(OR($A84="",$B84="",$C84=""),"",'MPTO_working_3-way'!G83)</f>
        <v>2.7090545447223766</v>
      </c>
      <c r="K84" s="17">
        <f>IF(OR($A84="",$B84="",$C84=""),"",'OddsRatio_working_3-way'!H83)</f>
        <v>3.1496969809648179</v>
      </c>
      <c r="L84" s="21">
        <f>IF(OR($A84="",$B84="",$C84=""),"",'OddsRatio_working_3-way'!I83)</f>
        <v>3.1822681473430725</v>
      </c>
      <c r="M84" s="22">
        <f>IF(OR($A84="",$B84="",$C84=""),"",'OddsRatio_working_3-way'!J83)</f>
        <v>2.7154147625880873</v>
      </c>
      <c r="N84" s="23">
        <f t="shared" si="29"/>
        <v>31.795774647887328</v>
      </c>
      <c r="O84" s="24">
        <f t="shared" si="30"/>
        <v>31.478873239436624</v>
      </c>
      <c r="P84" s="24">
        <f t="shared" si="31"/>
        <v>36.725352112676056</v>
      </c>
      <c r="Q84" t="s">
        <v>262</v>
      </c>
      <c r="R84" t="s">
        <v>263</v>
      </c>
      <c r="S84" s="48" t="s">
        <v>447</v>
      </c>
      <c r="T84" s="35">
        <v>100</v>
      </c>
      <c r="U84" s="35">
        <f t="shared" si="32"/>
        <v>37.888198757763973</v>
      </c>
      <c r="V84" s="35">
        <f t="shared" si="33"/>
        <v>73.045822102425873</v>
      </c>
      <c r="W84" s="35">
        <f t="shared" si="34"/>
        <v>82.993197278911566</v>
      </c>
      <c r="X84" s="35">
        <f t="shared" si="35"/>
        <v>43.96098061866256</v>
      </c>
      <c r="Y84" s="35">
        <f t="shared" si="36"/>
        <v>79.118603963324446</v>
      </c>
      <c r="Z84" s="35">
        <f t="shared" si="37"/>
        <v>89.065979139810139</v>
      </c>
      <c r="AA84" s="35">
        <f t="shared" si="38"/>
        <v>-6.0727818608985871</v>
      </c>
      <c r="AB84" s="35">
        <f t="shared" si="39"/>
        <v>-6.0727818608985729</v>
      </c>
      <c r="AC84" s="35">
        <f t="shared" si="40"/>
        <v>-6.0727818608985729</v>
      </c>
      <c r="AF84">
        <v>2.56</v>
      </c>
      <c r="AG84">
        <v>1.5</v>
      </c>
      <c r="AJ84" t="s">
        <v>86</v>
      </c>
    </row>
    <row r="85" spans="1:36" ht="15" x14ac:dyDescent="0.25">
      <c r="A85">
        <v>1.61</v>
      </c>
      <c r="B85">
        <v>3.71</v>
      </c>
      <c r="C85">
        <v>5.88</v>
      </c>
      <c r="D85" s="20">
        <f t="shared" si="28"/>
        <v>6.0727818608985684E-2</v>
      </c>
      <c r="E85" s="17">
        <f>IF(OR($A85="",$B85="",$C85=""),"",A85*'MPTO_working_3-way'!$I84)</f>
        <v>1.707771787960467</v>
      </c>
      <c r="F85" s="21">
        <f>IF(OR($A85="",$B85="",$C85=""),"",B85*'MPTO_working_3-way'!$I84)</f>
        <v>3.935300207039337</v>
      </c>
      <c r="G85" s="22">
        <f>IF(OR($A85="",$B85="",$C85=""),"",C85*'MPTO_working_3-way'!$I84)</f>
        <v>6.2370795734208357</v>
      </c>
      <c r="H85" s="17">
        <f>IF(OR($A85="",$B85="",$C85=""),"",'MPTO_working_3-way'!E84)</f>
        <v>1.6642385254072527</v>
      </c>
      <c r="I85" s="21">
        <f>IF(OR($A85="",$B85="",$C85=""),"",'MPTO_working_3-way'!F84)</f>
        <v>4.0112447581668125</v>
      </c>
      <c r="J85" s="22">
        <f>IF(OR($A85="",$B85="",$C85=""),"",'MPTO_working_3-way'!G84)</f>
        <v>6.6744347739716652</v>
      </c>
      <c r="K85" s="17">
        <f>IF(OR($A85="",$B85="",$C85=""),"",'OddsRatio_working_3-way'!H84)</f>
        <v>1.6790433509070641</v>
      </c>
      <c r="L85" s="21">
        <f>IF(OR($A85="",$B85="",$C85=""),"",'OddsRatio_working_3-way'!I84)</f>
        <v>4.0167335753412177</v>
      </c>
      <c r="M85" s="22">
        <f>IF(OR($A85="",$B85="",$C85=""),"",'OddsRatio_working_3-way'!J84)</f>
        <v>6.4323468072565113</v>
      </c>
      <c r="N85" s="23">
        <f t="shared" si="29"/>
        <v>58.555833223727483</v>
      </c>
      <c r="O85" s="24">
        <f t="shared" si="30"/>
        <v>25.411021965013813</v>
      </c>
      <c r="P85" s="24">
        <f t="shared" si="31"/>
        <v>16.033144811258715</v>
      </c>
      <c r="Q85" t="s">
        <v>264</v>
      </c>
      <c r="R85" t="s">
        <v>265</v>
      </c>
      <c r="S85" s="48" t="s">
        <v>447</v>
      </c>
      <c r="T85" s="35">
        <v>100</v>
      </c>
      <c r="U85" s="35">
        <f t="shared" si="32"/>
        <v>43.502824858757066</v>
      </c>
      <c r="V85" s="35">
        <f t="shared" si="33"/>
        <v>75.429975429975428</v>
      </c>
      <c r="W85" s="35">
        <f t="shared" si="34"/>
        <v>78.632478632478637</v>
      </c>
      <c r="X85" s="35">
        <f t="shared" si="35"/>
        <v>45.937545937545934</v>
      </c>
      <c r="Y85" s="35">
        <f t="shared" si="36"/>
        <v>77.864696508764311</v>
      </c>
      <c r="Z85" s="35">
        <f t="shared" si="37"/>
        <v>81.067199711267506</v>
      </c>
      <c r="AA85" s="35">
        <f t="shared" si="38"/>
        <v>-2.4347210787888685</v>
      </c>
      <c r="AB85" s="35">
        <f t="shared" si="39"/>
        <v>-2.4347210787888827</v>
      </c>
      <c r="AC85" s="35">
        <f t="shared" si="40"/>
        <v>-2.4347210787888685</v>
      </c>
      <c r="AF85">
        <v>2.48</v>
      </c>
      <c r="AG85">
        <v>1.53</v>
      </c>
      <c r="AJ85" t="s">
        <v>86</v>
      </c>
    </row>
    <row r="86" spans="1:36" ht="15" x14ac:dyDescent="0.25">
      <c r="A86">
        <v>1.77</v>
      </c>
      <c r="B86">
        <v>4.07</v>
      </c>
      <c r="C86">
        <v>4.68</v>
      </c>
      <c r="D86" s="20">
        <f t="shared" si="28"/>
        <v>2.4347210787888596E-2</v>
      </c>
      <c r="E86" s="17">
        <f>IF(OR($A86="",$B86="",$C86=""),"",A86*'MPTO_working_3-way'!$I85)</f>
        <v>1.8130945630945627</v>
      </c>
      <c r="F86" s="21">
        <f>IF(OR($A86="",$B86="",$C86=""),"",B86*'MPTO_working_3-way'!$I85)</f>
        <v>4.1690931479067066</v>
      </c>
      <c r="G86" s="22">
        <f>IF(OR($A86="",$B86="",$C86=""),"",C86*'MPTO_working_3-way'!$I85)</f>
        <v>4.7939449464873185</v>
      </c>
      <c r="H86" s="17">
        <f>IF(OR($A86="",$B86="",$C86=""),"",'MPTO_working_3-way'!E85)</f>
        <v>1.7957963530809444</v>
      </c>
      <c r="I86" s="21">
        <f>IF(OR($A86="",$B86="",$C86=""),"",'MPTO_working_3-way'!F85)</f>
        <v>4.2090286322669304</v>
      </c>
      <c r="J86" s="22">
        <f>IF(OR($A86="",$B86="",$C86=""),"",'MPTO_working_3-way'!G85)</f>
        <v>4.8647720641751464</v>
      </c>
      <c r="K86" s="17">
        <f>IF(OR($A86="",$B86="",$C86=""),"",'OddsRatio_working_3-way'!H85)</f>
        <v>1.8021148006309338</v>
      </c>
      <c r="L86" s="21">
        <f>IF(OR($A86="",$B86="",$C86=""),"",'OddsRatio_working_3-way'!I85)</f>
        <v>4.1980421271908659</v>
      </c>
      <c r="M86" s="22">
        <f>IF(OR($A86="",$B86="",$C86=""),"",'OddsRatio_working_3-way'!J85)</f>
        <v>4.8334837224958909</v>
      </c>
      <c r="N86" s="23">
        <f t="shared" si="29"/>
        <v>55.154321255765879</v>
      </c>
      <c r="O86" s="24">
        <f t="shared" si="30"/>
        <v>23.986031602630369</v>
      </c>
      <c r="P86" s="24">
        <f t="shared" si="31"/>
        <v>20.859647141603762</v>
      </c>
      <c r="Q86" t="s">
        <v>266</v>
      </c>
      <c r="R86" t="s">
        <v>267</v>
      </c>
      <c r="S86" s="48" t="s">
        <v>447</v>
      </c>
      <c r="T86" s="35">
        <v>100</v>
      </c>
      <c r="U86" s="35">
        <f t="shared" si="32"/>
        <v>63.898916967509031</v>
      </c>
      <c r="V86" s="35">
        <f t="shared" si="33"/>
        <v>72.067039106145245</v>
      </c>
      <c r="W86" s="35">
        <f t="shared" si="34"/>
        <v>61.977186311787079</v>
      </c>
      <c r="X86" s="35">
        <f t="shared" si="35"/>
        <v>65.955774582067676</v>
      </c>
      <c r="Y86" s="35">
        <f t="shared" si="36"/>
        <v>74.123896720703911</v>
      </c>
      <c r="Z86" s="35">
        <f t="shared" si="37"/>
        <v>64.034043926345731</v>
      </c>
      <c r="AA86" s="35">
        <f t="shared" si="38"/>
        <v>-2.0568576145586448</v>
      </c>
      <c r="AB86" s="35">
        <f t="shared" si="39"/>
        <v>-2.0568576145586661</v>
      </c>
      <c r="AC86" s="35">
        <f t="shared" si="40"/>
        <v>-2.0568576145586519</v>
      </c>
      <c r="AF86">
        <v>1.78</v>
      </c>
      <c r="AG86">
        <v>2.14</v>
      </c>
      <c r="AJ86" t="s">
        <v>459</v>
      </c>
    </row>
    <row r="87" spans="1:36" ht="15" x14ac:dyDescent="0.25">
      <c r="A87">
        <v>2.77</v>
      </c>
      <c r="B87">
        <v>3.58</v>
      </c>
      <c r="C87">
        <v>2.63</v>
      </c>
      <c r="D87" s="20">
        <f t="shared" si="28"/>
        <v>2.0568576145586714E-2</v>
      </c>
      <c r="E87" s="17">
        <f>IF(OR($A87="",$B87="",$C87=""),"",A87*'MPTO_working_3-way'!$I86)</f>
        <v>2.8269749559232751</v>
      </c>
      <c r="F87" s="21">
        <f>IF(OR($A87="",$B87="",$C87=""),"",B87*'MPTO_working_3-way'!$I86)</f>
        <v>3.6536355026012006</v>
      </c>
      <c r="G87" s="22">
        <f>IF(OR($A87="",$B87="",$C87=""),"",C87*'MPTO_working_3-way'!$I86)</f>
        <v>2.684095355262893</v>
      </c>
      <c r="H87" s="17">
        <f>IF(OR($A87="",$B87="",$C87=""),"",'MPTO_working_3-way'!E86)</f>
        <v>2.8236253091780887</v>
      </c>
      <c r="I87" s="21">
        <f>IF(OR($A87="",$B87="",$C87=""),"",'MPTO_working_3-way'!F86)</f>
        <v>3.6700827971179328</v>
      </c>
      <c r="J87" s="22">
        <f>IF(OR($A87="",$B87="",$C87=""),"",'MPTO_working_3-way'!G86)</f>
        <v>2.6782944295551374</v>
      </c>
      <c r="K87" s="17">
        <f>IF(OR($A87="",$B87="",$C87=""),"",'OddsRatio_working_3-way'!H86)</f>
        <v>2.8256559887025472</v>
      </c>
      <c r="L87" s="21">
        <f>IF(OR($A87="",$B87="",$C87=""),"",'OddsRatio_working_3-way'!I86)</f>
        <v>3.6611256784477817</v>
      </c>
      <c r="M87" s="22">
        <f>IF(OR($A87="",$B87="",$C87=""),"",'OddsRatio_working_3-way'!J86)</f>
        <v>2.6812538201046059</v>
      </c>
      <c r="N87" s="23">
        <f t="shared" si="29"/>
        <v>35.373500494043299</v>
      </c>
      <c r="O87" s="24">
        <f t="shared" si="30"/>
        <v>27.369998985614501</v>
      </c>
      <c r="P87" s="24">
        <f t="shared" si="31"/>
        <v>37.256500520342179</v>
      </c>
      <c r="Q87" t="s">
        <v>268</v>
      </c>
      <c r="R87" t="s">
        <v>269</v>
      </c>
      <c r="S87" s="48" t="s">
        <v>447</v>
      </c>
      <c r="T87" s="35">
        <v>100</v>
      </c>
      <c r="U87" s="35">
        <f t="shared" si="32"/>
        <v>34.21052631578948</v>
      </c>
      <c r="V87" s="35">
        <f t="shared" si="33"/>
        <v>76.905311778290994</v>
      </c>
      <c r="W87" s="35">
        <f t="shared" si="34"/>
        <v>86.595174262734588</v>
      </c>
      <c r="X87" s="35">
        <f t="shared" si="35"/>
        <v>36.499513958974426</v>
      </c>
      <c r="Y87" s="35">
        <f t="shared" si="36"/>
        <v>79.194299421475947</v>
      </c>
      <c r="Z87" s="35">
        <f t="shared" si="37"/>
        <v>88.884161905919541</v>
      </c>
      <c r="AA87" s="35">
        <f t="shared" si="38"/>
        <v>-2.2889876431849459</v>
      </c>
      <c r="AB87" s="35">
        <f t="shared" si="39"/>
        <v>-2.288987643184953</v>
      </c>
      <c r="AC87" s="35">
        <f t="shared" si="40"/>
        <v>-2.288987643184953</v>
      </c>
      <c r="AF87">
        <v>1.9</v>
      </c>
      <c r="AG87">
        <v>2.0099999999999998</v>
      </c>
      <c r="AJ87" t="s">
        <v>459</v>
      </c>
    </row>
    <row r="88" spans="1:36" ht="15" x14ac:dyDescent="0.25">
      <c r="A88">
        <v>1.52</v>
      </c>
      <c r="B88">
        <v>4.33</v>
      </c>
      <c r="C88">
        <v>7.46</v>
      </c>
      <c r="D88" s="20">
        <f t="shared" si="28"/>
        <v>2.2889876431849476E-2</v>
      </c>
      <c r="E88" s="17">
        <f>IF(OR($A88="",$B88="",$C88=""),"",A88*'MPTO_working_3-way'!$I87)</f>
        <v>1.5547926121764113</v>
      </c>
      <c r="F88" s="21">
        <f>IF(OR($A88="",$B88="",$C88=""),"",B88*'MPTO_working_3-way'!$I87)</f>
        <v>4.429113164949908</v>
      </c>
      <c r="G88" s="22">
        <f>IF(OR($A88="",$B88="",$C88=""),"",C88*'MPTO_working_3-way'!$I87)</f>
        <v>7.6307584781815967</v>
      </c>
      <c r="H88" s="17">
        <f>IF(OR($A88="",$B88="",$C88=""),"",'MPTO_working_3-way'!E87)</f>
        <v>1.5378351000760733</v>
      </c>
      <c r="I88" s="21">
        <f>IF(OR($A88="",$B88="",$C88=""),"",'MPTO_working_3-way'!F87)</f>
        <v>4.4779409672406931</v>
      </c>
      <c r="J88" s="22">
        <f>IF(OR($A88="",$B88="",$C88=""),"",'MPTO_working_3-way'!G87)</f>
        <v>7.9102472614695625</v>
      </c>
      <c r="K88" s="17">
        <f>IF(OR($A88="",$B88="",$C88=""),"",'OddsRatio_working_3-way'!H87)</f>
        <v>1.5435719081957147</v>
      </c>
      <c r="L88" s="21">
        <f>IF(OR($A88="",$B88="",$C88=""),"",'OddsRatio_working_3-way'!I87)</f>
        <v>4.4809508736379442</v>
      </c>
      <c r="M88" s="22">
        <f>IF(OR($A88="",$B88="",$C88=""),"",'OddsRatio_working_3-way'!J87)</f>
        <v>7.7528356287390725</v>
      </c>
      <c r="N88" s="23">
        <f t="shared" si="29"/>
        <v>64.317259560436938</v>
      </c>
      <c r="O88" s="24">
        <f t="shared" si="30"/>
        <v>22.577883263709964</v>
      </c>
      <c r="P88" s="24">
        <f t="shared" si="31"/>
        <v>13.104857175853102</v>
      </c>
      <c r="Q88" t="s">
        <v>270</v>
      </c>
      <c r="R88" t="s">
        <v>271</v>
      </c>
      <c r="S88" s="48" t="s">
        <v>447</v>
      </c>
      <c r="T88" s="35">
        <v>100</v>
      </c>
      <c r="U88" s="35">
        <f t="shared" si="32"/>
        <v>65.397923875432525</v>
      </c>
      <c r="V88" s="35">
        <f t="shared" si="33"/>
        <v>66.101694915254228</v>
      </c>
      <c r="W88" s="35">
        <f t="shared" si="34"/>
        <v>65.753424657534239</v>
      </c>
      <c r="X88" s="35">
        <f t="shared" si="35"/>
        <v>68.144880427211518</v>
      </c>
      <c r="Y88" s="35">
        <f t="shared" si="36"/>
        <v>68.848651467033221</v>
      </c>
      <c r="Z88" s="35">
        <f t="shared" si="37"/>
        <v>68.500381209313232</v>
      </c>
      <c r="AA88" s="35">
        <f t="shared" si="38"/>
        <v>-2.7469565517789931</v>
      </c>
      <c r="AB88" s="35">
        <f t="shared" si="39"/>
        <v>-2.7469565517789931</v>
      </c>
      <c r="AC88" s="35">
        <f t="shared" si="40"/>
        <v>-2.7469565517789931</v>
      </c>
      <c r="AF88">
        <v>1.93</v>
      </c>
      <c r="AG88">
        <v>1.97</v>
      </c>
      <c r="AJ88" t="s">
        <v>459</v>
      </c>
    </row>
    <row r="89" spans="1:36" ht="15" x14ac:dyDescent="0.25">
      <c r="A89">
        <v>2.89</v>
      </c>
      <c r="B89">
        <v>2.95</v>
      </c>
      <c r="C89">
        <v>2.92</v>
      </c>
      <c r="D89" s="20">
        <f t="shared" si="28"/>
        <v>2.7469565517789896E-2</v>
      </c>
      <c r="E89" s="17">
        <f>IF(OR($A89="",$B89="",$C89=""),"",A89*'MPTO_working_3-way'!$I88)</f>
        <v>2.969387044346413</v>
      </c>
      <c r="F89" s="21">
        <f>IF(OR($A89="",$B89="",$C89=""),"",B89*'MPTO_working_3-way'!$I88)</f>
        <v>3.0310352182774802</v>
      </c>
      <c r="G89" s="22">
        <f>IF(OR($A89="",$B89="",$C89=""),"",C89*'MPTO_working_3-way'!$I88)</f>
        <v>3.0002111313119464</v>
      </c>
      <c r="H89" s="17">
        <f>IF(OR($A89="",$B89="",$C89=""),"",'MPTO_working_3-way'!E88)</f>
        <v>2.9685549340651303</v>
      </c>
      <c r="I89" s="21">
        <f>IF(OR($A89="",$B89="",$C89=""),"",'MPTO_working_3-way'!F88)</f>
        <v>3.0318968065032625</v>
      </c>
      <c r="J89" s="22">
        <f>IF(OR($A89="",$B89="",$C89=""),"",'MPTO_working_3-way'!G88)</f>
        <v>3.0002169314167308</v>
      </c>
      <c r="K89" s="17">
        <f>IF(OR($A89="",$B89="",$C89=""),"",'OddsRatio_working_3-way'!H88)</f>
        <v>2.9689636616873414</v>
      </c>
      <c r="L89" s="21">
        <f>IF(OR($A89="",$B89="",$C89=""),"",'OddsRatio_working_3-way'!I88)</f>
        <v>3.0314704445980505</v>
      </c>
      <c r="M89" s="22">
        <f>IF(OR($A89="",$B89="",$C89=""),"",'OddsRatio_working_3-way'!J88)</f>
        <v>3.0002170531426962</v>
      </c>
      <c r="N89" s="23">
        <f t="shared" si="29"/>
        <v>33.676984005973814</v>
      </c>
      <c r="O89" s="24">
        <f t="shared" si="30"/>
        <v>32.992028399072652</v>
      </c>
      <c r="P89" s="24">
        <f t="shared" si="31"/>
        <v>33.330987594953534</v>
      </c>
      <c r="Q89" t="s">
        <v>272</v>
      </c>
      <c r="R89" t="s">
        <v>273</v>
      </c>
      <c r="S89" s="48" t="s">
        <v>447</v>
      </c>
      <c r="T89" s="35">
        <v>100</v>
      </c>
      <c r="U89" s="35">
        <f t="shared" si="32"/>
        <v>48.979591836734699</v>
      </c>
      <c r="V89" s="35">
        <f t="shared" si="33"/>
        <v>69.040247678018574</v>
      </c>
      <c r="W89" s="35">
        <f t="shared" si="34"/>
        <v>79.166666666666671</v>
      </c>
      <c r="X89" s="35">
        <f t="shared" si="35"/>
        <v>51.793085655314762</v>
      </c>
      <c r="Y89" s="35">
        <f t="shared" si="36"/>
        <v>71.853741496598644</v>
      </c>
      <c r="Z89" s="35">
        <f t="shared" si="37"/>
        <v>81.980160485246728</v>
      </c>
      <c r="AA89" s="35">
        <f t="shared" si="38"/>
        <v>-2.8134938185800635</v>
      </c>
      <c r="AB89" s="35">
        <f t="shared" si="39"/>
        <v>-2.8134938185800706</v>
      </c>
      <c r="AC89" s="35">
        <f t="shared" si="40"/>
        <v>-2.8134938185800564</v>
      </c>
      <c r="AF89">
        <v>2.25</v>
      </c>
      <c r="AG89">
        <v>1.69</v>
      </c>
      <c r="AJ89" t="s">
        <v>460</v>
      </c>
    </row>
    <row r="90" spans="1:36" ht="15" x14ac:dyDescent="0.25">
      <c r="A90">
        <v>1.96</v>
      </c>
      <c r="B90">
        <v>3.23</v>
      </c>
      <c r="C90">
        <v>4.8</v>
      </c>
      <c r="D90" s="20">
        <f t="shared" si="28"/>
        <v>2.8134938185800706E-2</v>
      </c>
      <c r="E90" s="17">
        <f>IF(OR($A90="",$B90="",$C90=""),"",A90*'MPTO_working_3-way'!$I89)</f>
        <v>2.0151444788441695</v>
      </c>
      <c r="F90" s="21">
        <f>IF(OR($A90="",$B90="",$C90=""),"",B90*'MPTO_working_3-way'!$I89)</f>
        <v>3.3208758503401361</v>
      </c>
      <c r="G90" s="22">
        <f>IF(OR($A90="",$B90="",$C90=""),"",C90*'MPTO_working_3-way'!$I89)</f>
        <v>4.9350477032918434</v>
      </c>
      <c r="H90" s="17">
        <f>IF(OR($A90="",$B90="",$C90=""),"",'MPTO_working_3-way'!E89)</f>
        <v>1.9967023705435132</v>
      </c>
      <c r="I90" s="21">
        <f>IF(OR($A90="",$B90="",$C90=""),"",'MPTO_working_3-way'!F89)</f>
        <v>3.3308994396588263</v>
      </c>
      <c r="J90" s="22">
        <f>IF(OR($A90="",$B90="",$C90=""),"",'MPTO_working_3-way'!G89)</f>
        <v>5.0262616995562777</v>
      </c>
      <c r="K90" s="17">
        <f>IF(OR($A90="",$B90="",$C90=""),"",'OddsRatio_working_3-way'!H89)</f>
        <v>2.0042297050435618</v>
      </c>
      <c r="L90" s="21">
        <f>IF(OR($A90="",$B90="",$C90=""),"",'OddsRatio_working_3-way'!I89)</f>
        <v>3.3327419190074399</v>
      </c>
      <c r="M90" s="22">
        <f>IF(OR($A90="",$B90="",$C90=""),"",'OddsRatio_working_3-way'!J89)</f>
        <v>4.9750759157974311</v>
      </c>
      <c r="N90" s="23">
        <f t="shared" si="29"/>
        <v>49.624233423380744</v>
      </c>
      <c r="O90" s="24">
        <f t="shared" si="30"/>
        <v>30.112537928738782</v>
      </c>
      <c r="P90" s="24">
        <f t="shared" si="31"/>
        <v>20.263228647880471</v>
      </c>
      <c r="Q90" t="s">
        <v>274</v>
      </c>
      <c r="R90" t="s">
        <v>275</v>
      </c>
      <c r="S90" s="48" t="s">
        <v>447</v>
      </c>
      <c r="T90" s="35">
        <v>100</v>
      </c>
      <c r="U90" s="35">
        <f t="shared" si="32"/>
        <v>35.897435897435898</v>
      </c>
      <c r="V90" s="35">
        <f t="shared" si="33"/>
        <v>75</v>
      </c>
      <c r="W90" s="35">
        <f t="shared" si="34"/>
        <v>85.855728429985859</v>
      </c>
      <c r="X90" s="35">
        <f t="shared" si="35"/>
        <v>39.144271570014141</v>
      </c>
      <c r="Y90" s="35">
        <f t="shared" si="36"/>
        <v>78.246835672578243</v>
      </c>
      <c r="Z90" s="35">
        <f t="shared" si="37"/>
        <v>89.102564102564102</v>
      </c>
      <c r="AA90" s="35">
        <f t="shared" si="38"/>
        <v>-3.2468356725782428</v>
      </c>
      <c r="AB90" s="35">
        <f t="shared" si="39"/>
        <v>-3.2468356725782428</v>
      </c>
      <c r="AC90" s="35">
        <f t="shared" si="40"/>
        <v>-3.2468356725782428</v>
      </c>
      <c r="AF90">
        <v>2.19</v>
      </c>
      <c r="AG90">
        <v>1.74</v>
      </c>
      <c r="AJ90" t="s">
        <v>460</v>
      </c>
    </row>
    <row r="91" spans="1:36" ht="15" x14ac:dyDescent="0.25">
      <c r="A91">
        <v>1.56</v>
      </c>
      <c r="B91">
        <v>4</v>
      </c>
      <c r="C91">
        <v>7.07</v>
      </c>
      <c r="D91" s="20">
        <f t="shared" si="28"/>
        <v>3.246835672578241E-2</v>
      </c>
      <c r="E91" s="17">
        <f>IF(OR($A91="",$B91="",$C91=""),"",A91*'MPTO_working_3-way'!$I90)</f>
        <v>1.6106506364922206</v>
      </c>
      <c r="F91" s="21">
        <f>IF(OR($A91="",$B91="",$C91=""),"",B91*'MPTO_working_3-way'!$I90)</f>
        <v>4.1298734269031296</v>
      </c>
      <c r="G91" s="22">
        <f>IF(OR($A91="",$B91="",$C91=""),"",C91*'MPTO_working_3-way'!$I90)</f>
        <v>7.299551282051282</v>
      </c>
      <c r="H91" s="17">
        <f>IF(OR($A91="",$B91="",$C91=""),"",'MPTO_working_3-way'!E90)</f>
        <v>1.5867906521707851</v>
      </c>
      <c r="I91" s="21">
        <f>IF(OR($A91="",$B91="",$C91=""),"",'MPTO_working_3-way'!F90)</f>
        <v>4.1810002779954001</v>
      </c>
      <c r="J91" s="22">
        <f>IF(OR($A91="",$B91="",$C91=""),"",'MPTO_working_3-way'!G90)</f>
        <v>7.6557995326129706</v>
      </c>
      <c r="K91" s="17">
        <f>IF(OR($A91="",$B91="",$C91=""),"",'OddsRatio_working_3-way'!H90)</f>
        <v>1.5950052213598207</v>
      </c>
      <c r="L91" s="21">
        <f>IF(OR($A91="",$B91="",$C91=""),"",'OddsRatio_working_3-way'!I90)</f>
        <v>4.1875279715704679</v>
      </c>
      <c r="M91" s="22">
        <f>IF(OR($A91="",$B91="",$C91=""),"",'OddsRatio_working_3-way'!J90)</f>
        <v>7.4494315958109132</v>
      </c>
      <c r="N91" s="23">
        <f t="shared" si="29"/>
        <v>62.086710633776221</v>
      </c>
      <c r="O91" s="24">
        <f t="shared" si="30"/>
        <v>24.21381714717273</v>
      </c>
      <c r="P91" s="24">
        <f t="shared" si="31"/>
        <v>13.699472219051048</v>
      </c>
      <c r="Q91" t="s">
        <v>276</v>
      </c>
      <c r="R91" t="s">
        <v>277</v>
      </c>
      <c r="S91" s="48" t="s">
        <v>447</v>
      </c>
      <c r="T91" s="35">
        <v>100</v>
      </c>
      <c r="U91" s="35">
        <f t="shared" si="32"/>
        <v>54.954954954954964</v>
      </c>
      <c r="V91" s="35">
        <f t="shared" si="33"/>
        <v>68.944099378881987</v>
      </c>
      <c r="W91" s="35">
        <f t="shared" si="34"/>
        <v>73.262032085561486</v>
      </c>
      <c r="X91" s="35">
        <f t="shared" si="35"/>
        <v>57.793868535556506</v>
      </c>
      <c r="Y91" s="35">
        <f t="shared" si="36"/>
        <v>71.783012959483543</v>
      </c>
      <c r="Z91" s="35">
        <f t="shared" si="37"/>
        <v>76.100945666163057</v>
      </c>
      <c r="AA91" s="35">
        <f t="shared" si="38"/>
        <v>-2.8389135806015418</v>
      </c>
      <c r="AB91" s="35">
        <f t="shared" si="39"/>
        <v>-2.838913580601556</v>
      </c>
      <c r="AC91" s="35">
        <f t="shared" si="40"/>
        <v>-2.8389135806015702</v>
      </c>
      <c r="AF91">
        <v>2.15</v>
      </c>
      <c r="AG91">
        <v>1.76</v>
      </c>
      <c r="AJ91" t="s">
        <v>460</v>
      </c>
    </row>
    <row r="92" spans="1:36" ht="15" x14ac:dyDescent="0.25">
      <c r="A92">
        <v>2.2200000000000002</v>
      </c>
      <c r="B92">
        <v>3.22</v>
      </c>
      <c r="C92">
        <v>3.74</v>
      </c>
      <c r="D92" s="20">
        <f t="shared" si="28"/>
        <v>2.8389135806015542E-2</v>
      </c>
      <c r="E92" s="17">
        <f>IF(OR($A92="",$B92="",$C92=""),"",A92*'MPTO_working_3-way'!$I91)</f>
        <v>2.2830238814893549</v>
      </c>
      <c r="F92" s="21">
        <f>IF(OR($A92="",$B92="",$C92=""),"",B92*'MPTO_working_3-way'!$I91)</f>
        <v>3.3114130172953704</v>
      </c>
      <c r="G92" s="22">
        <f>IF(OR($A92="",$B92="",$C92=""),"",C92*'MPTO_working_3-way'!$I91)</f>
        <v>3.8461753679144985</v>
      </c>
      <c r="H92" s="17">
        <f>IF(OR($A92="",$B92="",$C92=""),"",'MPTO_working_3-way'!E91)</f>
        <v>2.2676384591704881</v>
      </c>
      <c r="I92" s="21">
        <f>IF(OR($A92="",$B92="",$C92=""),"",'MPTO_working_3-way'!F91)</f>
        <v>3.3212003139123532</v>
      </c>
      <c r="J92" s="22">
        <f>IF(OR($A92="",$B92="",$C92=""),"",'MPTO_working_3-way'!G91)</f>
        <v>3.8772218176586768</v>
      </c>
      <c r="K92" s="17">
        <f>IF(OR($A92="",$B92="",$C92=""),"",'OddsRatio_working_3-way'!H91)</f>
        <v>2.2741921675038412</v>
      </c>
      <c r="L92" s="21">
        <f>IF(OR($A92="",$B92="",$C92=""),"",'OddsRatio_working_3-way'!I91)</f>
        <v>3.3186119769332185</v>
      </c>
      <c r="M92" s="22">
        <f>IF(OR($A92="",$B92="",$C92=""),"",'OddsRatio_working_3-way'!J91)</f>
        <v>3.8617102778364956</v>
      </c>
      <c r="N92" s="23">
        <f t="shared" si="29"/>
        <v>43.801556703280717</v>
      </c>
      <c r="O92" s="24">
        <f t="shared" si="30"/>
        <v>30.198588783007203</v>
      </c>
      <c r="P92" s="24">
        <f t="shared" si="31"/>
        <v>25.999854513712084</v>
      </c>
      <c r="Q92" t="s">
        <v>278</v>
      </c>
      <c r="R92" t="s">
        <v>279</v>
      </c>
      <c r="S92" s="48" t="s">
        <v>447</v>
      </c>
      <c r="T92" s="35">
        <v>100</v>
      </c>
      <c r="U92" s="35">
        <f t="shared" si="32"/>
        <v>54.337899543379002</v>
      </c>
      <c r="V92" s="35">
        <f t="shared" si="33"/>
        <v>72.972972972972968</v>
      </c>
      <c r="W92" s="35">
        <f t="shared" si="34"/>
        <v>69.879518072289159</v>
      </c>
      <c r="X92" s="35">
        <f t="shared" si="35"/>
        <v>57.147508954737866</v>
      </c>
      <c r="Y92" s="35">
        <f t="shared" si="36"/>
        <v>75.78258238433186</v>
      </c>
      <c r="Z92" s="35">
        <f t="shared" si="37"/>
        <v>72.689127483648036</v>
      </c>
      <c r="AA92" s="35">
        <f t="shared" si="38"/>
        <v>-2.8096094113588634</v>
      </c>
      <c r="AB92" s="35">
        <f t="shared" si="39"/>
        <v>-2.8096094113588919</v>
      </c>
      <c r="AC92" s="35">
        <f t="shared" si="40"/>
        <v>-2.8096094113588777</v>
      </c>
      <c r="AF92">
        <v>2.1</v>
      </c>
      <c r="AG92">
        <v>1.79</v>
      </c>
      <c r="AJ92" t="s">
        <v>460</v>
      </c>
    </row>
    <row r="93" spans="1:36" ht="15" x14ac:dyDescent="0.25">
      <c r="A93">
        <v>2.19</v>
      </c>
      <c r="B93">
        <v>3.7</v>
      </c>
      <c r="C93">
        <v>3.32</v>
      </c>
      <c r="D93" s="20">
        <f t="shared" si="28"/>
        <v>2.8096094113588821E-2</v>
      </c>
      <c r="E93" s="17">
        <f>IF(OR($A93="",$B93="",$C93=""),"",A93*'MPTO_working_3-way'!$I92)</f>
        <v>2.2515304461087595</v>
      </c>
      <c r="F93" s="21">
        <f>IF(OR($A93="",$B93="",$C93=""),"",B93*'MPTO_working_3-way'!$I92)</f>
        <v>3.8039555482202787</v>
      </c>
      <c r="G93" s="22">
        <f>IF(OR($A93="",$B93="",$C93=""),"",C93*'MPTO_working_3-way'!$I92)</f>
        <v>3.4132790324571145</v>
      </c>
      <c r="H93" s="17">
        <f>IF(OR($A93="",$B93="",$C93=""),"",'MPTO_working_3-way'!E92)</f>
        <v>2.2358577754531233</v>
      </c>
      <c r="I93" s="21">
        <f>IF(OR($A93="",$B93="",$C93=""),"",'MPTO_working_3-way'!F92)</f>
        <v>3.8328140968895212</v>
      </c>
      <c r="J93" s="22">
        <f>IF(OR($A93="",$B93="",$C93=""),"",'MPTO_working_3-way'!G92)</f>
        <v>3.426541491672455</v>
      </c>
      <c r="K93" s="17">
        <f>IF(OR($A93="",$B93="",$C93=""),"",'OddsRatio_working_3-way'!H92)</f>
        <v>2.2424387522012585</v>
      </c>
      <c r="L93" s="21">
        <f>IF(OR($A93="",$B93="",$C93=""),"",'OddsRatio_working_3-way'!I92)</f>
        <v>3.8189786814650417</v>
      </c>
      <c r="M93" s="22">
        <f>IF(OR($A93="",$B93="",$C93=""),"",'OddsRatio_working_3-way'!J92)</f>
        <v>3.4222335337032947</v>
      </c>
      <c r="N93" s="23">
        <f t="shared" si="29"/>
        <v>44.41423395931708</v>
      </c>
      <c r="O93" s="24">
        <f t="shared" si="30"/>
        <v>26.288424965109296</v>
      </c>
      <c r="P93" s="24">
        <f t="shared" si="31"/>
        <v>29.29734107557362</v>
      </c>
      <c r="Q93" t="s">
        <v>280</v>
      </c>
      <c r="R93" t="s">
        <v>281</v>
      </c>
      <c r="S93" s="48" t="s">
        <v>447</v>
      </c>
      <c r="T93" s="35">
        <v>100</v>
      </c>
      <c r="U93" s="35">
        <f t="shared" si="32"/>
        <v>65.156794425087099</v>
      </c>
      <c r="V93" s="35">
        <f t="shared" si="33"/>
        <v>67.845659163987136</v>
      </c>
      <c r="W93" s="35">
        <f t="shared" si="34"/>
        <v>64.285714285714292</v>
      </c>
      <c r="X93" s="35">
        <f t="shared" si="35"/>
        <v>67.868626550298572</v>
      </c>
      <c r="Y93" s="35">
        <f t="shared" si="36"/>
        <v>70.557491289198609</v>
      </c>
      <c r="Z93" s="35">
        <f t="shared" si="37"/>
        <v>66.99754641092575</v>
      </c>
      <c r="AA93" s="35">
        <f t="shared" si="38"/>
        <v>-2.7118321252114725</v>
      </c>
      <c r="AB93" s="35">
        <f t="shared" si="39"/>
        <v>-2.7118321252114725</v>
      </c>
      <c r="AC93" s="35">
        <f t="shared" si="40"/>
        <v>-2.7118321252114583</v>
      </c>
      <c r="AF93">
        <v>2.13</v>
      </c>
      <c r="AG93">
        <v>1.77</v>
      </c>
      <c r="AJ93" t="s">
        <v>460</v>
      </c>
    </row>
    <row r="94" spans="1:36" ht="15" x14ac:dyDescent="0.25">
      <c r="A94">
        <v>2.87</v>
      </c>
      <c r="B94">
        <v>3.11</v>
      </c>
      <c r="C94">
        <v>2.8</v>
      </c>
      <c r="D94" s="20">
        <f t="shared" si="28"/>
        <v>2.7118321252114663E-2</v>
      </c>
      <c r="E94" s="17">
        <f>IF(OR($A94="",$B94="",$C94=""),"",A94*'MPTO_working_3-way'!$I93)</f>
        <v>2.9478295819935694</v>
      </c>
      <c r="F94" s="21">
        <f>IF(OR($A94="",$B94="",$C94=""),"",B94*'MPTO_working_3-way'!$I93)</f>
        <v>3.1943379790940765</v>
      </c>
      <c r="G94" s="22">
        <f>IF(OR($A94="",$B94="",$C94=""),"",C94*'MPTO_working_3-way'!$I93)</f>
        <v>2.875931299505921</v>
      </c>
      <c r="H94" s="17">
        <f>IF(OR($A94="",$B94="",$C94=""),"",'MPTO_working_3-way'!E93)</f>
        <v>2.9464400662415615</v>
      </c>
      <c r="I94" s="21">
        <f>IF(OR($A94="",$B94="",$C94=""),"",'MPTO_working_3-way'!F93)</f>
        <v>3.1999593687820793</v>
      </c>
      <c r="J94" s="22">
        <f>IF(OR($A94="",$B94="",$C94=""),"",'MPTO_working_3-way'!G93)</f>
        <v>2.8727095223790924</v>
      </c>
      <c r="K94" s="17">
        <f>IF(OR($A94="",$B94="",$C94=""),"",'OddsRatio_working_3-way'!H93)</f>
        <v>2.9471922352556801</v>
      </c>
      <c r="L94" s="21">
        <f>IF(OR($A94="",$B94="",$C94=""),"",'OddsRatio_working_3-way'!I93)</f>
        <v>3.1970992601013282</v>
      </c>
      <c r="M94" s="22">
        <f>IF(OR($A94="",$B94="",$C94=""),"",'OddsRatio_working_3-way'!J93)</f>
        <v>2.8743026863423649</v>
      </c>
      <c r="N94" s="23">
        <f t="shared" si="29"/>
        <v>33.923263614300126</v>
      </c>
      <c r="O94" s="24">
        <f t="shared" si="30"/>
        <v>31.305391181042243</v>
      </c>
      <c r="P94" s="24">
        <f t="shared" si="31"/>
        <v>34.771345204657635</v>
      </c>
      <c r="Q94" t="s">
        <v>282</v>
      </c>
      <c r="R94" t="s">
        <v>283</v>
      </c>
      <c r="S94" s="48" t="s">
        <v>447</v>
      </c>
      <c r="T94" s="35">
        <v>100</v>
      </c>
      <c r="U94" s="35">
        <f t="shared" si="32"/>
        <v>62.546816479400754</v>
      </c>
      <c r="V94" s="35">
        <f t="shared" si="33"/>
        <v>69.969969969969966</v>
      </c>
      <c r="W94" s="35">
        <f t="shared" si="34"/>
        <v>64.664310954063609</v>
      </c>
      <c r="X94" s="35">
        <f t="shared" si="35"/>
        <v>65.365719075966425</v>
      </c>
      <c r="Y94" s="35">
        <f t="shared" si="36"/>
        <v>72.788872566535659</v>
      </c>
      <c r="Z94" s="35">
        <f t="shared" si="37"/>
        <v>67.483213550629287</v>
      </c>
      <c r="AA94" s="35">
        <f t="shared" si="38"/>
        <v>-2.8189025965656711</v>
      </c>
      <c r="AB94" s="35">
        <f t="shared" si="39"/>
        <v>-2.8189025965656924</v>
      </c>
      <c r="AC94" s="35">
        <f t="shared" si="40"/>
        <v>-2.8189025965656782</v>
      </c>
      <c r="AF94">
        <v>2.25</v>
      </c>
      <c r="AG94">
        <v>1.69</v>
      </c>
      <c r="AJ94" t="s">
        <v>460</v>
      </c>
    </row>
    <row r="95" spans="1:36" ht="15" x14ac:dyDescent="0.25">
      <c r="A95">
        <v>2.67</v>
      </c>
      <c r="B95">
        <v>3.33</v>
      </c>
      <c r="C95">
        <v>2.83</v>
      </c>
      <c r="D95" s="20">
        <f t="shared" si="28"/>
        <v>2.8189025965656755E-2</v>
      </c>
      <c r="E95" s="17">
        <f>IF(OR($A95="",$B95="",$C95=""),"",A95*'MPTO_working_3-way'!$I94)</f>
        <v>2.7452646993283034</v>
      </c>
      <c r="F95" s="21">
        <f>IF(OR($A95="",$B95="",$C95=""),"",B95*'MPTO_working_3-way'!$I94)</f>
        <v>3.4238694564656371</v>
      </c>
      <c r="G95" s="22">
        <f>IF(OR($A95="",$B95="",$C95=""),"",C95*'MPTO_working_3-way'!$I94)</f>
        <v>2.9097749434828089</v>
      </c>
      <c r="H95" s="17">
        <f>IF(OR($A95="",$B95="",$C95=""),"",'MPTO_working_3-way'!E94)</f>
        <v>2.7387093793275645</v>
      </c>
      <c r="I95" s="21">
        <f>IF(OR($A95="",$B95="",$C95=""),"",'MPTO_working_3-way'!F94)</f>
        <v>3.4375606499253859</v>
      </c>
      <c r="J95" s="22">
        <f>IF(OR($A95="",$B95="",$C95=""),"",'MPTO_working_3-way'!G94)</f>
        <v>2.9073101681161537</v>
      </c>
      <c r="K95" s="17">
        <f>IF(OR($A95="",$B95="",$C95=""),"",'OddsRatio_working_3-way'!H94)</f>
        <v>2.7419385586543754</v>
      </c>
      <c r="L95" s="21">
        <f>IF(OR($A95="",$B95="",$C95=""),"",'OddsRatio_working_3-way'!I94)</f>
        <v>3.4303693662662851</v>
      </c>
      <c r="M95" s="22">
        <f>IF(OR($A95="",$B95="",$C95=""),"",'OddsRatio_working_3-way'!J94)</f>
        <v>2.9088308756512027</v>
      </c>
      <c r="N95" s="23">
        <f t="shared" si="29"/>
        <v>36.426359915117644</v>
      </c>
      <c r="O95" s="24">
        <f t="shared" si="30"/>
        <v>29.206721013022253</v>
      </c>
      <c r="P95" s="24">
        <f t="shared" si="31"/>
        <v>34.366919071860103</v>
      </c>
      <c r="Q95" t="s">
        <v>284</v>
      </c>
      <c r="R95" t="s">
        <v>285</v>
      </c>
      <c r="S95" s="48" t="s">
        <v>447</v>
      </c>
      <c r="T95" s="35">
        <v>100</v>
      </c>
      <c r="U95" s="35">
        <f t="shared" si="32"/>
        <v>58.15899581589958</v>
      </c>
      <c r="V95" s="35">
        <f t="shared" si="33"/>
        <v>72.222222222222229</v>
      </c>
      <c r="W95" s="35">
        <f t="shared" si="34"/>
        <v>66.996699669967001</v>
      </c>
      <c r="X95" s="35">
        <f t="shared" si="35"/>
        <v>60.781078107810785</v>
      </c>
      <c r="Y95" s="35">
        <f t="shared" si="36"/>
        <v>74.844304514133427</v>
      </c>
      <c r="Z95" s="35">
        <f t="shared" si="37"/>
        <v>69.618781961878199</v>
      </c>
      <c r="AA95" s="35">
        <f t="shared" si="38"/>
        <v>-2.6220822919112052</v>
      </c>
      <c r="AB95" s="35">
        <f t="shared" si="39"/>
        <v>-2.6220822919111981</v>
      </c>
      <c r="AC95" s="35">
        <f t="shared" si="40"/>
        <v>-2.6220822919111981</v>
      </c>
      <c r="AF95">
        <v>2.16</v>
      </c>
      <c r="AG95">
        <v>1.75</v>
      </c>
      <c r="AJ95" t="s">
        <v>460</v>
      </c>
    </row>
    <row r="96" spans="1:36" ht="15" x14ac:dyDescent="0.25">
      <c r="A96">
        <v>2.39</v>
      </c>
      <c r="B96">
        <v>3.6</v>
      </c>
      <c r="C96">
        <v>3.03</v>
      </c>
      <c r="D96" s="20">
        <f t="shared" si="28"/>
        <v>2.6220822919111875E-2</v>
      </c>
      <c r="E96" s="17">
        <f>IF(OR($A96="",$B96="",$C96=""),"",A96*'MPTO_working_3-way'!$I95)</f>
        <v>2.4526677667766776</v>
      </c>
      <c r="F96" s="21">
        <f>IF(OR($A96="",$B96="",$C96=""),"",B96*'MPTO_working_3-way'!$I95)</f>
        <v>3.6943949625088028</v>
      </c>
      <c r="G96" s="22">
        <f>IF(OR($A96="",$B96="",$C96=""),"",C96*'MPTO_working_3-way'!$I95)</f>
        <v>3.1094490934449088</v>
      </c>
      <c r="H96" s="17">
        <f>IF(OR($A96="",$B96="",$C96=""),"",'MPTO_working_3-way'!E95)</f>
        <v>2.4409904739076453</v>
      </c>
      <c r="I96" s="21">
        <f>IF(OR($A96="",$B96="",$C96=""),"",'MPTO_working_3-way'!F95)</f>
        <v>3.716953908272786</v>
      </c>
      <c r="J96" s="22">
        <f>IF(OR($A96="",$B96="",$C96=""),"",'MPTO_working_3-way'!G95)</f>
        <v>3.1124264876184013</v>
      </c>
      <c r="K96" s="17">
        <f>IF(OR($A96="",$B96="",$C96=""),"",'OddsRatio_working_3-way'!H95)</f>
        <v>2.4462502669333488</v>
      </c>
      <c r="L96" s="21">
        <f>IF(OR($A96="",$B96="",$C96=""),"",'OddsRatio_working_3-way'!I95)</f>
        <v>3.7052163266379181</v>
      </c>
      <c r="M96" s="22">
        <f>IF(OR($A96="",$B96="",$C96=""),"",'OddsRatio_working_3-way'!J95)</f>
        <v>3.1121496704134519</v>
      </c>
      <c r="N96" s="23">
        <f t="shared" si="29"/>
        <v>40.771930611466829</v>
      </c>
      <c r="O96" s="24">
        <f t="shared" si="30"/>
        <v>27.06803171150159</v>
      </c>
      <c r="P96" s="24">
        <f t="shared" si="31"/>
        <v>32.160037677031596</v>
      </c>
      <c r="Q96" t="s">
        <v>286</v>
      </c>
      <c r="R96" t="s">
        <v>287</v>
      </c>
      <c r="S96" s="48" t="s">
        <v>447</v>
      </c>
      <c r="T96" s="35">
        <v>100</v>
      </c>
      <c r="U96" s="35">
        <f t="shared" si="32"/>
        <v>46.236559139784944</v>
      </c>
      <c r="V96" s="35">
        <f t="shared" si="33"/>
        <v>73.333333333333329</v>
      </c>
      <c r="W96" s="35">
        <f t="shared" si="34"/>
        <v>77.477477477477478</v>
      </c>
      <c r="X96" s="35">
        <f t="shared" si="35"/>
        <v>49.189189189189186</v>
      </c>
      <c r="Y96" s="35">
        <f t="shared" si="36"/>
        <v>76.285963382737563</v>
      </c>
      <c r="Z96" s="35">
        <f t="shared" si="37"/>
        <v>80.430107526881713</v>
      </c>
      <c r="AA96" s="35">
        <f t="shared" si="38"/>
        <v>-2.9526300494042417</v>
      </c>
      <c r="AB96" s="35">
        <f t="shared" si="39"/>
        <v>-2.9526300494042346</v>
      </c>
      <c r="AC96" s="35">
        <f t="shared" si="40"/>
        <v>-2.9526300494042346</v>
      </c>
      <c r="AF96">
        <v>1.82</v>
      </c>
      <c r="AG96">
        <v>2.0699999999999998</v>
      </c>
      <c r="AJ96" t="s">
        <v>452</v>
      </c>
    </row>
    <row r="97" spans="1:36" ht="15" x14ac:dyDescent="0.25">
      <c r="A97">
        <v>1.86</v>
      </c>
      <c r="B97">
        <v>3.75</v>
      </c>
      <c r="C97">
        <v>4.4400000000000004</v>
      </c>
      <c r="D97" s="20">
        <f t="shared" si="28"/>
        <v>2.9526300494042257E-2</v>
      </c>
      <c r="E97" s="17">
        <f>IF(OR($A97="",$B97="",$C97=""),"",A97*'MPTO_working_3-way'!$I96)</f>
        <v>1.9149189189189186</v>
      </c>
      <c r="F97" s="21">
        <f>IF(OR($A97="",$B97="",$C97=""),"",B97*'MPTO_working_3-way'!$I96)</f>
        <v>3.8607236268526584</v>
      </c>
      <c r="G97" s="22">
        <f>IF(OR($A97="",$B97="",$C97=""),"",C97*'MPTO_working_3-way'!$I96)</f>
        <v>4.5710967741935482</v>
      </c>
      <c r="H97" s="17">
        <f>IF(OR($A97="",$B97="",$C97=""),"",'MPTO_working_3-way'!E96)</f>
        <v>1.8946846780706261</v>
      </c>
      <c r="I97" s="21">
        <f>IF(OR($A97="",$B97="",$C97=""),"",'MPTO_working_3-way'!F96)</f>
        <v>3.8937085093542536</v>
      </c>
      <c r="J97" s="22">
        <f>IF(OR($A97="",$B97="",$C97=""),"",'MPTO_working_3-way'!G96)</f>
        <v>4.6428892686875951</v>
      </c>
      <c r="K97" s="17">
        <f>IF(OR($A97="",$B97="",$C97=""),"",'OddsRatio_working_3-way'!H96)</f>
        <v>1.9023292039040804</v>
      </c>
      <c r="L97" s="21">
        <f>IF(OR($A97="",$B97="",$C97=""),"",'OddsRatio_working_3-way'!I96)</f>
        <v>3.8853550124839784</v>
      </c>
      <c r="M97" s="22">
        <f>IF(OR($A97="",$B97="",$C97=""),"",'OddsRatio_working_3-way'!J96)</f>
        <v>4.6093168156163227</v>
      </c>
      <c r="N97" s="23">
        <f t="shared" si="29"/>
        <v>52.221532207982847</v>
      </c>
      <c r="O97" s="24">
        <f t="shared" si="30"/>
        <v>25.901879975159492</v>
      </c>
      <c r="P97" s="24">
        <f t="shared" si="31"/>
        <v>21.876587816857676</v>
      </c>
      <c r="Q97" t="s">
        <v>288</v>
      </c>
      <c r="R97" t="s">
        <v>289</v>
      </c>
      <c r="S97" s="48" t="s">
        <v>447</v>
      </c>
      <c r="T97" s="35">
        <v>100</v>
      </c>
      <c r="U97" s="35">
        <f t="shared" si="32"/>
        <v>80.079681274900395</v>
      </c>
      <c r="V97" s="35">
        <f t="shared" si="33"/>
        <v>75.429975429975428</v>
      </c>
      <c r="W97" s="35">
        <f t="shared" si="34"/>
        <v>41.520467836257311</v>
      </c>
      <c r="X97" s="35">
        <f t="shared" si="35"/>
        <v>83.049556733767261</v>
      </c>
      <c r="Y97" s="35">
        <f t="shared" si="36"/>
        <v>78.399850888842295</v>
      </c>
      <c r="Z97" s="35">
        <f t="shared" si="37"/>
        <v>44.49034329512417</v>
      </c>
      <c r="AA97" s="35">
        <f t="shared" si="38"/>
        <v>-2.9698754588668663</v>
      </c>
      <c r="AB97" s="35">
        <f t="shared" si="39"/>
        <v>-2.9698754588668663</v>
      </c>
      <c r="AC97" s="35">
        <f t="shared" si="40"/>
        <v>-2.9698754588668592</v>
      </c>
      <c r="AF97">
        <v>1.99</v>
      </c>
      <c r="AG97">
        <v>1.9</v>
      </c>
      <c r="AJ97" t="s">
        <v>452</v>
      </c>
    </row>
    <row r="98" spans="1:36" ht="15" x14ac:dyDescent="0.25">
      <c r="A98">
        <v>5.0199999999999996</v>
      </c>
      <c r="B98">
        <v>4.07</v>
      </c>
      <c r="C98">
        <v>1.71</v>
      </c>
      <c r="D98" s="20">
        <f t="shared" si="28"/>
        <v>2.9698754588668663E-2</v>
      </c>
      <c r="E98" s="17">
        <f>IF(OR($A98="",$B98="",$C98=""),"",A98*'MPTO_working_3-way'!$I97)</f>
        <v>5.1690877480351158</v>
      </c>
      <c r="F98" s="21">
        <f>IF(OR($A98="",$B98="",$C98=""),"",B98*'MPTO_working_3-way'!$I97)</f>
        <v>4.190873931175882</v>
      </c>
      <c r="G98" s="22">
        <f>IF(OR($A98="",$B98="",$C98=""),"",C98*'MPTO_working_3-way'!$I97)</f>
        <v>1.7607848703466233</v>
      </c>
      <c r="H98" s="17">
        <f>IF(OR($A98="",$B98="",$C98=""),"",'MPTO_working_3-way'!E97)</f>
        <v>5.2825196530059682</v>
      </c>
      <c r="I98" s="21">
        <f>IF(OR($A98="",$B98="",$C98=""),"",'MPTO_working_3-way'!F97)</f>
        <v>4.2408702182974434</v>
      </c>
      <c r="J98" s="22">
        <f>IF(OR($A98="",$B98="",$C98=""),"",'MPTO_working_3-way'!G97)</f>
        <v>1.7394458438855671</v>
      </c>
      <c r="K98" s="17">
        <f>IF(OR($A98="",$B98="",$C98=""),"",'OddsRatio_working_3-way'!H97)</f>
        <v>5.2297874634129169</v>
      </c>
      <c r="L98" s="21">
        <f>IF(OR($A98="",$B98="",$C98=""),"",'OddsRatio_working_3-way'!I97)</f>
        <v>4.230210824049168</v>
      </c>
      <c r="M98" s="22">
        <f>IF(OR($A98="",$B98="",$C98=""),"",'OddsRatio_working_3-way'!J97)</f>
        <v>1.7470520146823811</v>
      </c>
      <c r="N98" s="23">
        <f t="shared" si="29"/>
        <v>19.345773350048511</v>
      </c>
      <c r="O98" s="24">
        <f t="shared" si="30"/>
        <v>23.861371552148274</v>
      </c>
      <c r="P98" s="24">
        <f t="shared" si="31"/>
        <v>56.792855097803219</v>
      </c>
      <c r="Q98" t="s">
        <v>290</v>
      </c>
      <c r="R98" t="s">
        <v>291</v>
      </c>
      <c r="S98" s="48" t="s">
        <v>447</v>
      </c>
      <c r="T98" s="35">
        <v>100</v>
      </c>
      <c r="U98" s="35">
        <f t="shared" si="32"/>
        <v>28.571428571428573</v>
      </c>
      <c r="V98" s="35">
        <f t="shared" si="33"/>
        <v>79.38144329896906</v>
      </c>
      <c r="W98" s="35">
        <f t="shared" si="34"/>
        <v>88.851727982162771</v>
      </c>
      <c r="X98" s="35">
        <f t="shared" si="35"/>
        <v>31.766828718868162</v>
      </c>
      <c r="Y98" s="35">
        <f t="shared" si="36"/>
        <v>82.57684344640866</v>
      </c>
      <c r="Z98" s="35">
        <f t="shared" si="37"/>
        <v>92.047128129602356</v>
      </c>
      <c r="AA98" s="35">
        <f t="shared" si="38"/>
        <v>-3.1954001474395888</v>
      </c>
      <c r="AB98" s="35">
        <f t="shared" si="39"/>
        <v>-3.1954001474395994</v>
      </c>
      <c r="AC98" s="35">
        <f t="shared" si="40"/>
        <v>-3.1954001474395852</v>
      </c>
      <c r="AF98">
        <v>1.78</v>
      </c>
      <c r="AG98">
        <v>2.12</v>
      </c>
      <c r="AJ98" t="s">
        <v>452</v>
      </c>
    </row>
    <row r="99" spans="1:36" ht="15" x14ac:dyDescent="0.25">
      <c r="A99">
        <v>1.4</v>
      </c>
      <c r="B99">
        <v>4.8499999999999996</v>
      </c>
      <c r="C99">
        <v>8.9700000000000006</v>
      </c>
      <c r="D99" s="20">
        <f t="shared" si="28"/>
        <v>3.1954001474395977E-2</v>
      </c>
      <c r="E99" s="17">
        <f>IF(OR($A99="",$B99="",$C99=""),"",A99*'MPTO_working_3-way'!$I98)</f>
        <v>1.4447356020641542</v>
      </c>
      <c r="F99" s="21">
        <f>IF(OR($A99="",$B99="",$C99=""),"",B99*'MPTO_working_3-way'!$I98)</f>
        <v>5.0049769071508203</v>
      </c>
      <c r="G99" s="22">
        <f>IF(OR($A99="",$B99="",$C99=""),"",C99*'MPTO_working_3-way'!$I98)</f>
        <v>9.2566273932253331</v>
      </c>
      <c r="H99" s="17">
        <f>IF(OR($A99="",$B99="",$C99=""),"",'MPTO_working_3-way'!E98)</f>
        <v>1.421192636074647</v>
      </c>
      <c r="I99" s="21">
        <f>IF(OR($A99="",$B99="",$C99=""),"",'MPTO_working_3-way'!F98)</f>
        <v>5.1141939889945647</v>
      </c>
      <c r="J99" s="22">
        <f>IF(OR($A99="",$B99="",$C99=""),"",'MPTO_working_3-way'!G98)</f>
        <v>9.9175468687241537</v>
      </c>
      <c r="K99" s="17">
        <f>IF(OR($A99="",$B99="",$C99=""),"",'OddsRatio_working_3-way'!H98)</f>
        <v>1.4285264280840984</v>
      </c>
      <c r="L99" s="21">
        <f>IF(OR($A99="",$B99="",$C99=""),"",'OddsRatio_working_3-way'!I98)</f>
        <v>5.1245668703094429</v>
      </c>
      <c r="M99" s="22">
        <f>IF(OR($A99="",$B99="",$C99=""),"",'OddsRatio_working_3-way'!J98)</f>
        <v>9.538389079575655</v>
      </c>
      <c r="N99" s="23">
        <f t="shared" si="29"/>
        <v>69.216817151266866</v>
      </c>
      <c r="O99" s="24">
        <f t="shared" si="30"/>
        <v>19.980112167375999</v>
      </c>
      <c r="P99" s="24">
        <f t="shared" si="31"/>
        <v>10.803070681357143</v>
      </c>
      <c r="Q99" t="s">
        <v>292</v>
      </c>
      <c r="R99" t="s">
        <v>293</v>
      </c>
      <c r="S99" s="48" t="s">
        <v>447</v>
      </c>
      <c r="T99" s="35">
        <v>100</v>
      </c>
      <c r="U99" s="35">
        <f t="shared" si="32"/>
        <v>20</v>
      </c>
      <c r="V99" s="35">
        <f t="shared" si="33"/>
        <v>83.792544570502429</v>
      </c>
      <c r="W99" s="35">
        <f t="shared" si="34"/>
        <v>92.435703479576389</v>
      </c>
      <c r="X99" s="35">
        <f t="shared" si="35"/>
        <v>23.771751949921168</v>
      </c>
      <c r="Y99" s="35">
        <f t="shared" si="36"/>
        <v>87.564296520423596</v>
      </c>
      <c r="Z99" s="35">
        <f t="shared" si="37"/>
        <v>96.207455429497585</v>
      </c>
      <c r="AA99" s="35">
        <f t="shared" si="38"/>
        <v>-3.7717519499211676</v>
      </c>
      <c r="AB99" s="35">
        <f t="shared" si="39"/>
        <v>-3.7717519499211676</v>
      </c>
      <c r="AC99" s="35">
        <f t="shared" si="40"/>
        <v>-3.771751949921196</v>
      </c>
      <c r="AF99">
        <v>1.95</v>
      </c>
      <c r="AG99">
        <v>1.93</v>
      </c>
      <c r="AJ99" t="s">
        <v>453</v>
      </c>
    </row>
    <row r="100" spans="1:36" ht="15" x14ac:dyDescent="0.25">
      <c r="A100">
        <v>1.25</v>
      </c>
      <c r="B100">
        <v>6.17</v>
      </c>
      <c r="C100">
        <v>13.22</v>
      </c>
      <c r="D100" s="20">
        <f t="shared" si="28"/>
        <v>3.7717519499211871E-2</v>
      </c>
      <c r="E100" s="17">
        <f>IF(OR($A100="",$B100="",$C100=""),"",A100*'MPTO_working_3-way'!$I99)</f>
        <v>1.297146899374015</v>
      </c>
      <c r="F100" s="21">
        <f>IF(OR($A100="",$B100="",$C100=""),"",B100*'MPTO_working_3-way'!$I99)</f>
        <v>6.4027170953101376</v>
      </c>
      <c r="G100" s="22">
        <f>IF(OR($A100="",$B100="",$C100=""),"",C100*'MPTO_working_3-way'!$I99)</f>
        <v>13.718625607779581</v>
      </c>
      <c r="H100" s="17">
        <f>IF(OR($A100="",$B100="",$C100=""),"",'MPTO_working_3-way'!E99)</f>
        <v>1.2699581971094414</v>
      </c>
      <c r="I100" s="21">
        <f>IF(OR($A100="",$B100="",$C100=""),"",'MPTO_working_3-way'!F99)</f>
        <v>6.6888715890341777</v>
      </c>
      <c r="J100" s="22">
        <f>IF(OR($A100="",$B100="",$C100=""),"",'MPTO_working_3-way'!G99)</f>
        <v>15.855283448710223</v>
      </c>
      <c r="K100" s="17">
        <f>IF(OR($A100="",$B100="",$C100=""),"",'OddsRatio_working_3-way'!H99)</f>
        <v>1.2773744746374898</v>
      </c>
      <c r="L100" s="21">
        <f>IF(OR($A100="",$B100="",$C100=""),"",'OddsRatio_working_3-way'!I99)</f>
        <v>6.7361041355032931</v>
      </c>
      <c r="M100" s="22">
        <f>IF(OR($A100="",$B100="",$C100=""),"",'OddsRatio_working_3-way'!J99)</f>
        <v>14.558064320280513</v>
      </c>
      <c r="N100" s="23">
        <f t="shared" si="29"/>
        <v>77.092270773848824</v>
      </c>
      <c r="O100" s="24">
        <f t="shared" si="30"/>
        <v>15.618369281573912</v>
      </c>
      <c r="P100" s="24">
        <f t="shared" si="31"/>
        <v>7.2893599445772352</v>
      </c>
      <c r="Q100" t="s">
        <v>294</v>
      </c>
      <c r="R100" t="s">
        <v>295</v>
      </c>
      <c r="S100" s="48" t="s">
        <v>447</v>
      </c>
      <c r="T100" s="35">
        <v>100</v>
      </c>
      <c r="U100" s="35">
        <f t="shared" si="32"/>
        <v>55.947136563876647</v>
      </c>
      <c r="V100" s="35">
        <f t="shared" si="33"/>
        <v>68.454258675078862</v>
      </c>
      <c r="W100" s="35">
        <f t="shared" si="34"/>
        <v>72.752043596730246</v>
      </c>
      <c r="X100" s="35">
        <f t="shared" si="35"/>
        <v>58.793697728190899</v>
      </c>
      <c r="Y100" s="35">
        <f t="shared" si="36"/>
        <v>71.3008198393931</v>
      </c>
      <c r="Z100" s="35">
        <f t="shared" si="37"/>
        <v>75.59860476104447</v>
      </c>
      <c r="AA100" s="35">
        <f t="shared" si="38"/>
        <v>-2.8465611643142523</v>
      </c>
      <c r="AB100" s="35">
        <f t="shared" si="39"/>
        <v>-2.8465611643142381</v>
      </c>
      <c r="AC100" s="35">
        <f t="shared" si="40"/>
        <v>-2.8465611643142239</v>
      </c>
      <c r="AF100">
        <v>1.61</v>
      </c>
      <c r="AG100">
        <v>2.39</v>
      </c>
      <c r="AJ100" t="s">
        <v>453</v>
      </c>
    </row>
    <row r="101" spans="1:36" ht="15" x14ac:dyDescent="0.25">
      <c r="A101">
        <v>2.27</v>
      </c>
      <c r="B101">
        <v>3.17</v>
      </c>
      <c r="C101">
        <v>3.67</v>
      </c>
      <c r="D101" s="20">
        <f t="shared" si="28"/>
        <v>2.8465611643142319E-2</v>
      </c>
      <c r="E101" s="17">
        <f>IF(OR($A101="",$B101="",$C101=""),"",A101*'MPTO_working_3-way'!$I100)</f>
        <v>2.3346169384299329</v>
      </c>
      <c r="F101" s="21">
        <f>IF(OR($A101="",$B101="",$C101=""),"",B101*'MPTO_working_3-way'!$I100)</f>
        <v>3.2602359889087609</v>
      </c>
      <c r="G101" s="22">
        <f>IF(OR($A101="",$B101="",$C101=""),"",C101*'MPTO_working_3-way'!$I100)</f>
        <v>3.7744687947303324</v>
      </c>
      <c r="H101" s="17">
        <f>IF(OR($A101="",$B101="",$C101=""),"",'MPTO_working_3-way'!E100)</f>
        <v>2.3199697815103875</v>
      </c>
      <c r="I101" s="21">
        <f>IF(OR($A101="",$B101="",$C101=""),"",'MPTO_working_3-way'!F100)</f>
        <v>3.2683062831729424</v>
      </c>
      <c r="J101" s="22">
        <f>IF(OR($A101="",$B101="",$C101=""),"",'MPTO_working_3-way'!G100)</f>
        <v>3.8024111016184379</v>
      </c>
      <c r="K101" s="17">
        <f>IF(OR($A101="",$B101="",$C101=""),"",'OddsRatio_working_3-way'!H100)</f>
        <v>2.3262996676964982</v>
      </c>
      <c r="L101" s="21">
        <f>IF(OR($A101="",$B101="",$C101=""),"",'OddsRatio_working_3-way'!I100)</f>
        <v>3.2661970700011032</v>
      </c>
      <c r="M101" s="22">
        <f>IF(OR($A101="",$B101="",$C101=""),"",'OddsRatio_working_3-way'!J100)</f>
        <v>3.7883622935036598</v>
      </c>
      <c r="N101" s="23">
        <f t="shared" si="29"/>
        <v>42.833579399647292</v>
      </c>
      <c r="O101" s="24">
        <f t="shared" si="30"/>
        <v>30.672626257791592</v>
      </c>
      <c r="P101" s="24">
        <f t="shared" si="31"/>
        <v>26.493794342561127</v>
      </c>
      <c r="Q101" t="s">
        <v>296</v>
      </c>
      <c r="R101" t="s">
        <v>297</v>
      </c>
      <c r="S101" s="48" t="s">
        <v>447</v>
      </c>
      <c r="T101" s="35">
        <v>100</v>
      </c>
      <c r="U101" s="35">
        <f t="shared" si="32"/>
        <v>50</v>
      </c>
      <c r="V101" s="35">
        <f t="shared" si="33"/>
        <v>72.527472527472526</v>
      </c>
      <c r="W101" s="35">
        <f t="shared" si="34"/>
        <v>74.619289340101517</v>
      </c>
      <c r="X101" s="35">
        <f t="shared" si="35"/>
        <v>52.85323813242595</v>
      </c>
      <c r="Y101" s="35">
        <f t="shared" si="36"/>
        <v>75.380710659898469</v>
      </c>
      <c r="Z101" s="35">
        <f t="shared" si="37"/>
        <v>77.47252747252746</v>
      </c>
      <c r="AA101" s="35">
        <f t="shared" si="38"/>
        <v>-2.8532381324259504</v>
      </c>
      <c r="AB101" s="35">
        <f t="shared" si="39"/>
        <v>-2.8532381324259433</v>
      </c>
      <c r="AC101" s="35">
        <f t="shared" si="40"/>
        <v>-2.8532381324259433</v>
      </c>
      <c r="AF101">
        <v>2.39</v>
      </c>
      <c r="AG101">
        <v>1.63</v>
      </c>
      <c r="AJ101" t="s">
        <v>453</v>
      </c>
    </row>
    <row r="102" spans="1:36" ht="15" x14ac:dyDescent="0.25">
      <c r="A102">
        <v>2</v>
      </c>
      <c r="B102">
        <v>3.64</v>
      </c>
      <c r="C102">
        <v>3.94</v>
      </c>
      <c r="D102" s="20">
        <f t="shared" si="28"/>
        <v>2.8532381324259504E-2</v>
      </c>
      <c r="E102" s="17">
        <f>IF(OR($A102="",$B102="",$C102=""),"",A102*'MPTO_working_3-way'!$I101)</f>
        <v>2.057064762648519</v>
      </c>
      <c r="F102" s="21">
        <f>IF(OR($A102="",$B102="",$C102=""),"",B102*'MPTO_working_3-way'!$I101)</f>
        <v>3.7438578680203047</v>
      </c>
      <c r="G102" s="22">
        <f>IF(OR($A102="",$B102="",$C102=""),"",C102*'MPTO_working_3-way'!$I101)</f>
        <v>4.0524175824175828</v>
      </c>
      <c r="H102" s="17">
        <f>IF(OR($A102="",$B102="",$C102=""),"",'MPTO_working_3-way'!E101)</f>
        <v>2.0387808484021379</v>
      </c>
      <c r="I102" s="21">
        <f>IF(OR($A102="",$B102="",$C102=""),"",'MPTO_working_3-way'!F101)</f>
        <v>3.7705331790934906</v>
      </c>
      <c r="J102" s="22">
        <f>IF(OR($A102="",$B102="",$C102=""),"",'MPTO_working_3-way'!G101)</f>
        <v>4.0933896563534651</v>
      </c>
      <c r="K102" s="17">
        <f>IF(OR($A102="",$B102="",$C102=""),"",'OddsRatio_working_3-way'!H101)</f>
        <v>2.0459975169680469</v>
      </c>
      <c r="L102" s="21">
        <f>IF(OR($A102="",$B102="",$C102=""),"",'OddsRatio_working_3-way'!I101)</f>
        <v>3.7614334447956446</v>
      </c>
      <c r="M102" s="22">
        <f>IF(OR($A102="",$B102="",$C102=""),"",'OddsRatio_working_3-way'!J101)</f>
        <v>4.0752326998860582</v>
      </c>
      <c r="N102" s="23">
        <f t="shared" si="29"/>
        <v>48.612956585405534</v>
      </c>
      <c r="O102" s="24">
        <f t="shared" si="30"/>
        <v>26.710415706266776</v>
      </c>
      <c r="P102" s="24">
        <f t="shared" si="31"/>
        <v>24.676627708327679</v>
      </c>
      <c r="Q102" t="s">
        <v>298</v>
      </c>
      <c r="R102" t="s">
        <v>299</v>
      </c>
      <c r="S102" s="48" t="s">
        <v>447</v>
      </c>
      <c r="T102" s="35">
        <v>100</v>
      </c>
      <c r="U102" s="35">
        <f t="shared" si="32"/>
        <v>40.476190476190474</v>
      </c>
      <c r="V102" s="35">
        <f t="shared" si="33"/>
        <v>71.671388101982998</v>
      </c>
      <c r="W102" s="35">
        <f t="shared" si="34"/>
        <v>81.751824817518241</v>
      </c>
      <c r="X102" s="35">
        <f t="shared" si="35"/>
        <v>46.576787080498747</v>
      </c>
      <c r="Y102" s="35">
        <f t="shared" si="36"/>
        <v>77.771984706291278</v>
      </c>
      <c r="Z102" s="35">
        <f t="shared" si="37"/>
        <v>87.85242142182652</v>
      </c>
      <c r="AA102" s="35">
        <f t="shared" si="38"/>
        <v>-6.1005966043082722</v>
      </c>
      <c r="AB102" s="35">
        <f t="shared" si="39"/>
        <v>-6.1005966043082793</v>
      </c>
      <c r="AC102" s="35">
        <f t="shared" si="40"/>
        <v>-6.1005966043082793</v>
      </c>
      <c r="AF102">
        <v>1.88</v>
      </c>
      <c r="AG102">
        <v>2.0099999999999998</v>
      </c>
      <c r="AJ102" t="s">
        <v>453</v>
      </c>
    </row>
    <row r="103" spans="1:36" ht="15" x14ac:dyDescent="0.25">
      <c r="A103">
        <v>1.68</v>
      </c>
      <c r="B103">
        <v>3.53</v>
      </c>
      <c r="C103">
        <v>5.48</v>
      </c>
      <c r="D103" s="20">
        <f t="shared" si="28"/>
        <v>6.1005966043082616E-2</v>
      </c>
      <c r="E103" s="17">
        <f>IF(OR($A103="",$B103="",$C103=""),"",A103*'MPTO_working_3-way'!$I102)</f>
        <v>1.7824900229523788</v>
      </c>
      <c r="F103" s="21">
        <f>IF(OR($A103="",$B103="",$C103=""),"",B103*'MPTO_working_3-way'!$I102)</f>
        <v>3.7453510601320814</v>
      </c>
      <c r="G103" s="22">
        <f>IF(OR($A103="",$B103="",$C103=""),"",C103*'MPTO_working_3-way'!$I102)</f>
        <v>5.8143126939160936</v>
      </c>
      <c r="H103" s="17">
        <f>IF(OR($A103="",$B103="",$C103=""),"",'MPTO_working_3-way'!E102)</f>
        <v>1.7394245541599274</v>
      </c>
      <c r="I103" s="21">
        <f>IF(OR($A103="",$B103="",$C103=""),"",'MPTO_working_3-way'!F102)</f>
        <v>3.8029928470991772</v>
      </c>
      <c r="J103" s="22">
        <f>IF(OR($A103="",$B103="",$C103=""),"",'MPTO_working_3-way'!G102)</f>
        <v>6.1672649910883894</v>
      </c>
      <c r="K103" s="17">
        <f>IF(OR($A103="",$B103="",$C103=""),"",'OddsRatio_working_3-way'!H102)</f>
        <v>1.7546375201330511</v>
      </c>
      <c r="L103" s="21">
        <f>IF(OR($A103="",$B103="",$C103=""),"",'OddsRatio_working_3-way'!I102)</f>
        <v>3.8076954793185576</v>
      </c>
      <c r="M103" s="22">
        <f>IF(OR($A103="",$B103="",$C103=""),"",'OddsRatio_working_3-way'!J102)</f>
        <v>5.9717295444059841</v>
      </c>
      <c r="N103" s="23">
        <f t="shared" si="29"/>
        <v>56.101295778569195</v>
      </c>
      <c r="O103" s="24">
        <f t="shared" si="30"/>
        <v>26.699766829460696</v>
      </c>
      <c r="P103" s="24">
        <f t="shared" si="31"/>
        <v>17.198937391970116</v>
      </c>
      <c r="Q103" t="s">
        <v>118</v>
      </c>
      <c r="R103" t="s">
        <v>300</v>
      </c>
      <c r="S103" s="48" t="s">
        <v>447</v>
      </c>
      <c r="T103" s="35">
        <v>100</v>
      </c>
      <c r="U103" s="35">
        <f t="shared" si="32"/>
        <v>51.456310679611654</v>
      </c>
      <c r="V103" s="35">
        <f t="shared" si="33"/>
        <v>69.78851963746223</v>
      </c>
      <c r="W103" s="35">
        <f t="shared" si="34"/>
        <v>73.118279569892465</v>
      </c>
      <c r="X103" s="35">
        <f t="shared" si="35"/>
        <v>57.093200792645284</v>
      </c>
      <c r="Y103" s="35">
        <f t="shared" si="36"/>
        <v>75.425409750495874</v>
      </c>
      <c r="Z103" s="35">
        <f t="shared" si="37"/>
        <v>78.755169682926109</v>
      </c>
      <c r="AA103" s="35">
        <f t="shared" si="38"/>
        <v>-5.6368901130336297</v>
      </c>
      <c r="AB103" s="35">
        <f t="shared" si="39"/>
        <v>-5.636890113033644</v>
      </c>
      <c r="AC103" s="35">
        <f t="shared" si="40"/>
        <v>-5.636890113033644</v>
      </c>
      <c r="AF103">
        <v>2.13</v>
      </c>
      <c r="AG103">
        <v>1.7</v>
      </c>
      <c r="AJ103" t="s">
        <v>74</v>
      </c>
    </row>
    <row r="104" spans="1:36" ht="15" x14ac:dyDescent="0.25">
      <c r="A104">
        <v>2.06</v>
      </c>
      <c r="B104">
        <v>3.31</v>
      </c>
      <c r="C104">
        <v>3.72</v>
      </c>
      <c r="D104" s="20">
        <f t="shared" si="28"/>
        <v>5.6368901130336324E-2</v>
      </c>
      <c r="E104" s="17">
        <f>IF(OR($A104="",$B104="",$C104=""),"",A104*'MPTO_working_3-way'!$I103)</f>
        <v>2.1761199363284929</v>
      </c>
      <c r="F104" s="21">
        <f>IF(OR($A104="",$B104="",$C104=""),"",B104*'MPTO_working_3-way'!$I103)</f>
        <v>3.4965810627414133</v>
      </c>
      <c r="G104" s="22">
        <f>IF(OR($A104="",$B104="",$C104=""),"",C104*'MPTO_working_3-way'!$I103)</f>
        <v>3.9296923122048515</v>
      </c>
      <c r="H104" s="17">
        <f>IF(OR($A104="",$B104="",$C104=""),"",'MPTO_working_3-way'!E103)</f>
        <v>2.1429462611327037</v>
      </c>
      <c r="I104" s="21">
        <f>IF(OR($A104="",$B104="",$C104=""),"",'MPTO_working_3-way'!F103)</f>
        <v>3.5295134572726856</v>
      </c>
      <c r="J104" s="22">
        <f>IF(OR($A104="",$B104="",$C104=""),"",'MPTO_working_3-way'!G103)</f>
        <v>3.9995589191880243</v>
      </c>
      <c r="K104" s="17">
        <f>IF(OR($A104="",$B104="",$C104=""),"",'OddsRatio_working_3-way'!H103)</f>
        <v>2.1561775705374329</v>
      </c>
      <c r="L104" s="21">
        <f>IF(OR($A104="",$B104="",$C104=""),"",'OddsRatio_working_3-way'!I103)</f>
        <v>3.5195945169259142</v>
      </c>
      <c r="M104" s="22">
        <f>IF(OR($A104="",$B104="",$C104=""),"",'OddsRatio_working_3-way'!J103)</f>
        <v>3.9667952753413376</v>
      </c>
      <c r="N104" s="23">
        <f t="shared" si="29"/>
        <v>45.953349505504761</v>
      </c>
      <c r="O104" s="24">
        <f t="shared" si="30"/>
        <v>28.599365553274865</v>
      </c>
      <c r="P104" s="24">
        <f t="shared" si="31"/>
        <v>25.447284941220378</v>
      </c>
      <c r="Q104" t="s">
        <v>301</v>
      </c>
      <c r="R104" t="s">
        <v>302</v>
      </c>
      <c r="S104" s="48" t="s">
        <v>447</v>
      </c>
      <c r="T104" s="35">
        <v>100</v>
      </c>
      <c r="U104" s="35">
        <f t="shared" si="32"/>
        <v>54.545454545454554</v>
      </c>
      <c r="V104" s="35">
        <f t="shared" si="33"/>
        <v>69.230769230769241</v>
      </c>
      <c r="W104" s="35">
        <f t="shared" si="34"/>
        <v>66.996699669967001</v>
      </c>
      <c r="X104" s="35">
        <f t="shared" si="35"/>
        <v>63.772531099263773</v>
      </c>
      <c r="Y104" s="35">
        <f t="shared" si="36"/>
        <v>78.457845784578467</v>
      </c>
      <c r="Z104" s="35">
        <f t="shared" si="37"/>
        <v>76.223776223776227</v>
      </c>
      <c r="AA104" s="35">
        <f t="shared" si="38"/>
        <v>-9.2270765538092192</v>
      </c>
      <c r="AB104" s="35">
        <f t="shared" si="39"/>
        <v>-9.2270765538092263</v>
      </c>
      <c r="AC104" s="35">
        <f t="shared" si="40"/>
        <v>-9.2270765538092263</v>
      </c>
      <c r="AF104">
        <v>1.94</v>
      </c>
      <c r="AG104">
        <v>1.86</v>
      </c>
      <c r="AJ104" t="s">
        <v>74</v>
      </c>
    </row>
    <row r="105" spans="1:36" ht="15" x14ac:dyDescent="0.25">
      <c r="A105">
        <v>2.2000000000000002</v>
      </c>
      <c r="B105">
        <v>3.25</v>
      </c>
      <c r="C105">
        <v>3.03</v>
      </c>
      <c r="D105" s="20">
        <f t="shared" si="28"/>
        <v>9.2270765538092325E-2</v>
      </c>
      <c r="E105" s="17">
        <f>IF(OR($A105="",$B105="",$C105=""),"",A105*'MPTO_working_3-way'!$I104)</f>
        <v>2.4029956841838032</v>
      </c>
      <c r="F105" s="21">
        <f>IF(OR($A105="",$B105="",$C105=""),"",B105*'MPTO_working_3-way'!$I104)</f>
        <v>3.5498799879987999</v>
      </c>
      <c r="G105" s="22">
        <f>IF(OR($A105="",$B105="",$C105=""),"",C105*'MPTO_working_3-way'!$I104)</f>
        <v>3.3095804195804197</v>
      </c>
      <c r="H105" s="17">
        <f>IF(OR($A105="",$B105="",$C105=""),"",'MPTO_working_3-way'!E104)</f>
        <v>2.3596674351480389</v>
      </c>
      <c r="I105" s="21">
        <f>IF(OR($A105="",$B105="",$C105=""),"",'MPTO_working_3-way'!F104)</f>
        <v>3.6109506083671317</v>
      </c>
      <c r="J105" s="22">
        <f>IF(OR($A105="",$B105="",$C105=""),"",'MPTO_working_3-way'!G104)</f>
        <v>3.3413963292375715</v>
      </c>
      <c r="K105" s="17">
        <f>IF(OR($A105="",$B105="",$C105=""),"",'OddsRatio_working_3-way'!H104)</f>
        <v>2.3774917953710752</v>
      </c>
      <c r="L105" s="21">
        <f>IF(OR($A105="",$B105="",$C105=""),"",'OddsRatio_working_3-way'!I104)</f>
        <v>3.5827971163207666</v>
      </c>
      <c r="M105" s="22">
        <f>IF(OR($A105="",$B105="",$C105=""),"",'OddsRatio_working_3-way'!J104)</f>
        <v>3.33025695383607</v>
      </c>
      <c r="N105" s="23">
        <f t="shared" si="29"/>
        <v>41.614723096752385</v>
      </c>
      <c r="O105" s="24">
        <f t="shared" si="30"/>
        <v>28.16996640395546</v>
      </c>
      <c r="P105" s="24">
        <f t="shared" si="31"/>
        <v>30.215310499292158</v>
      </c>
      <c r="Q105" t="s">
        <v>303</v>
      </c>
      <c r="R105" t="s">
        <v>304</v>
      </c>
      <c r="S105" s="48" t="s">
        <v>447</v>
      </c>
      <c r="T105" s="35">
        <v>100</v>
      </c>
      <c r="U105" s="35">
        <f t="shared" si="32"/>
        <v>48.453608247422686</v>
      </c>
      <c r="V105" s="35">
        <f t="shared" si="33"/>
        <v>71.671388101982998</v>
      </c>
      <c r="W105" s="35">
        <f t="shared" si="34"/>
        <v>70.674486803519059</v>
      </c>
      <c r="X105" s="35">
        <f t="shared" si="35"/>
        <v>57.654125094497935</v>
      </c>
      <c r="Y105" s="35">
        <f t="shared" si="36"/>
        <v>80.871904949058262</v>
      </c>
      <c r="Z105" s="35">
        <f t="shared" si="37"/>
        <v>79.875003650594323</v>
      </c>
      <c r="AA105" s="35">
        <f t="shared" si="38"/>
        <v>-9.2005168470752494</v>
      </c>
      <c r="AB105" s="35">
        <f t="shared" si="39"/>
        <v>-9.2005168470752636</v>
      </c>
      <c r="AC105" s="35">
        <f t="shared" si="40"/>
        <v>-9.2005168470752636</v>
      </c>
      <c r="AF105">
        <v>1.82</v>
      </c>
      <c r="AG105">
        <v>2.0099999999999998</v>
      </c>
      <c r="AJ105" t="s">
        <v>156</v>
      </c>
    </row>
    <row r="106" spans="1:36" ht="15" x14ac:dyDescent="0.25">
      <c r="A106">
        <v>1.94</v>
      </c>
      <c r="B106">
        <v>3.53</v>
      </c>
      <c r="C106">
        <v>3.41</v>
      </c>
      <c r="D106" s="20">
        <f t="shared" si="28"/>
        <v>9.2005168470752574E-2</v>
      </c>
      <c r="E106" s="17">
        <f>IF(OR($A106="",$B106="",$C106=""),"",A106*'MPTO_working_3-way'!$I105)</f>
        <v>2.11849002683326</v>
      </c>
      <c r="F106" s="21">
        <f>IF(OR($A106="",$B106="",$C106=""),"",B106*'MPTO_working_3-way'!$I105)</f>
        <v>3.8547782447017562</v>
      </c>
      <c r="G106" s="22">
        <f>IF(OR($A106="",$B106="",$C106=""),"",C106*'MPTO_working_3-way'!$I105)</f>
        <v>3.7237376244852665</v>
      </c>
      <c r="H106" s="17">
        <f>IF(OR($A106="",$B106="",$C106=""),"",'MPTO_working_3-way'!E105)</f>
        <v>2.0627252979254531</v>
      </c>
      <c r="I106" s="21">
        <f>IF(OR($A106="",$B106="",$C106=""),"",'MPTO_working_3-way'!F105)</f>
        <v>3.9585503441076</v>
      </c>
      <c r="J106" s="22">
        <f>IF(OR($A106="",$B106="",$C106=""),"",'MPTO_working_3-way'!G105)</f>
        <v>3.8082653776661552</v>
      </c>
      <c r="K106" s="17">
        <f>IF(OR($A106="",$B106="",$C106=""),"",'OddsRatio_working_3-way'!H105)</f>
        <v>2.0835101652164107</v>
      </c>
      <c r="L106" s="21">
        <f>IF(OR($A106="",$B106="",$C106=""),"",'OddsRatio_working_3-way'!I105)</f>
        <v>3.9162560829760857</v>
      </c>
      <c r="M106" s="22">
        <f>IF(OR($A106="",$B106="",$C106=""),"",'OddsRatio_working_3-way'!J105)</f>
        <v>3.7779356363527148</v>
      </c>
      <c r="N106" s="23">
        <f t="shared" si="29"/>
        <v>47.203432035732071</v>
      </c>
      <c r="O106" s="24">
        <f t="shared" si="30"/>
        <v>25.941829504056724</v>
      </c>
      <c r="P106" s="24">
        <f t="shared" si="31"/>
        <v>26.854738460211209</v>
      </c>
      <c r="Q106" t="s">
        <v>151</v>
      </c>
      <c r="R106" t="s">
        <v>305</v>
      </c>
      <c r="S106" s="48" t="s">
        <v>447</v>
      </c>
      <c r="T106" s="35">
        <v>100</v>
      </c>
      <c r="U106" s="35">
        <f t="shared" si="32"/>
        <v>56.896551724137922</v>
      </c>
      <c r="V106" s="35">
        <f t="shared" si="33"/>
        <v>70.760233918128648</v>
      </c>
      <c r="W106" s="35">
        <f t="shared" si="34"/>
        <v>63.235294117647051</v>
      </c>
      <c r="X106" s="35">
        <f t="shared" si="35"/>
        <v>66.00447196422428</v>
      </c>
      <c r="Y106" s="35">
        <f t="shared" si="36"/>
        <v>79.868154158215006</v>
      </c>
      <c r="Z106" s="35">
        <f t="shared" si="37"/>
        <v>72.343214357733416</v>
      </c>
      <c r="AA106" s="35">
        <f t="shared" si="38"/>
        <v>-9.1079202400863579</v>
      </c>
      <c r="AB106" s="35">
        <f t="shared" si="39"/>
        <v>-9.1079202400863579</v>
      </c>
      <c r="AC106" s="35">
        <f t="shared" si="40"/>
        <v>-9.107920240086365</v>
      </c>
      <c r="AF106">
        <v>1.72</v>
      </c>
      <c r="AG106">
        <v>2.0299999999999998</v>
      </c>
      <c r="AJ106" t="s">
        <v>156</v>
      </c>
    </row>
    <row r="107" spans="1:36" ht="15" x14ac:dyDescent="0.25">
      <c r="A107">
        <v>2.3199999999999998</v>
      </c>
      <c r="B107">
        <v>3.42</v>
      </c>
      <c r="C107">
        <v>2.72</v>
      </c>
      <c r="D107" s="20">
        <f t="shared" si="28"/>
        <v>9.1079202400863535E-2</v>
      </c>
      <c r="E107" s="17">
        <f>IF(OR($A107="",$B107="",$C107=""),"",A107*'MPTO_working_3-way'!$I106)</f>
        <v>2.5313037495700033</v>
      </c>
      <c r="F107" s="21">
        <f>IF(OR($A107="",$B107="",$C107=""),"",B107*'MPTO_working_3-way'!$I106)</f>
        <v>3.7314908722109532</v>
      </c>
      <c r="G107" s="22">
        <f>IF(OR($A107="",$B107="",$C107=""),"",C107*'MPTO_working_3-way'!$I106)</f>
        <v>2.9677354305303489</v>
      </c>
      <c r="H107" s="17">
        <f>IF(OR($A107="",$B107="",$C107=""),"",'MPTO_working_3-way'!E106)</f>
        <v>2.4957899229529992</v>
      </c>
      <c r="I107" s="21">
        <f>IF(OR($A107="",$B107="",$C107=""),"",'MPTO_working_3-way'!F106)</f>
        <v>3.8162414603507524</v>
      </c>
      <c r="J107" s="22">
        <f>IF(OR($A107="",$B107="",$C107=""),"",'MPTO_working_3-way'!G106)</f>
        <v>2.9648312486079034</v>
      </c>
      <c r="K107" s="17">
        <f>IF(OR($A107="",$B107="",$C107=""),"",'OddsRatio_working_3-way'!H106)</f>
        <v>2.5117247532663423</v>
      </c>
      <c r="L107" s="21">
        <f>IF(OR($A107="",$B107="",$C107=""),"",'OddsRatio_working_3-way'!I106)</f>
        <v>3.771495380988295</v>
      </c>
      <c r="M107" s="22">
        <f>IF(OR($A107="",$B107="",$C107=""),"",'OddsRatio_working_3-way'!J106)</f>
        <v>2.9698231633470531</v>
      </c>
      <c r="N107" s="23">
        <f t="shared" si="29"/>
        <v>39.505333967520556</v>
      </c>
      <c r="O107" s="24">
        <f t="shared" si="30"/>
        <v>26.798940001358972</v>
      </c>
      <c r="P107" s="24">
        <f t="shared" si="31"/>
        <v>33.695726031120472</v>
      </c>
      <c r="Q107" t="s">
        <v>306</v>
      </c>
      <c r="R107" t="s">
        <v>150</v>
      </c>
      <c r="S107" s="48" t="s">
        <v>447</v>
      </c>
      <c r="T107" s="35">
        <v>100</v>
      </c>
      <c r="U107" s="35">
        <f t="shared" si="32"/>
        <v>43.181818181818187</v>
      </c>
      <c r="V107" s="35">
        <f t="shared" si="33"/>
        <v>73.958333333333343</v>
      </c>
      <c r="W107" s="35">
        <f t="shared" si="34"/>
        <v>76.415094339622627</v>
      </c>
      <c r="X107" s="35">
        <f t="shared" si="35"/>
        <v>49.62657232704403</v>
      </c>
      <c r="Y107" s="35">
        <f t="shared" si="36"/>
        <v>80.403087478559172</v>
      </c>
      <c r="Z107" s="35">
        <f t="shared" si="37"/>
        <v>82.859848484848484</v>
      </c>
      <c r="AA107" s="35">
        <f t="shared" si="38"/>
        <v>-6.4447541452258434</v>
      </c>
      <c r="AB107" s="35">
        <f t="shared" si="39"/>
        <v>-6.4447541452258292</v>
      </c>
      <c r="AC107" s="35">
        <f t="shared" si="40"/>
        <v>-6.4447541452258577</v>
      </c>
      <c r="AF107">
        <v>1.81</v>
      </c>
      <c r="AG107">
        <v>2.0099999999999998</v>
      </c>
      <c r="AJ107" t="s">
        <v>156</v>
      </c>
    </row>
    <row r="108" spans="1:36" s="35" customFormat="1" ht="15" x14ac:dyDescent="0.25">
      <c r="A108">
        <v>1.76</v>
      </c>
      <c r="B108">
        <v>3.84</v>
      </c>
      <c r="C108">
        <v>4.24</v>
      </c>
      <c r="D108" s="20">
        <f t="shared" si="28"/>
        <v>6.4447541452258506E-2</v>
      </c>
      <c r="E108" s="17">
        <f>IF(OR($A108="",$B108="",$C108=""),"",A108*'MPTO_working_3-way'!$I107)</f>
        <v>1.8734276729559749</v>
      </c>
      <c r="F108" s="21">
        <f>IF(OR($A108="",$B108="",$C108=""),"",B108*'MPTO_working_3-way'!$I107)</f>
        <v>4.0874785591766729</v>
      </c>
      <c r="G108" s="22">
        <f>IF(OR($A108="",$B108="",$C108=""),"",C108*'MPTO_working_3-way'!$I107)</f>
        <v>4.5132575757575761</v>
      </c>
      <c r="H108" s="17">
        <f>IF(OR($A108="",$B108="",$C108=""),"",'MPTO_working_3-way'!E107)</f>
        <v>1.8291590862048306</v>
      </c>
      <c r="I108" s="21">
        <f>IF(OR($A108="",$B108="",$C108=""),"",'MPTO_working_3-way'!F107)</f>
        <v>4.185253502168603</v>
      </c>
      <c r="J108" s="22">
        <f>IF(OR($A108="",$B108="",$C108=""),"",'MPTO_working_3-way'!G107)</f>
        <v>4.6649070652626907</v>
      </c>
      <c r="K108" s="17">
        <f>IF(OR($A108="",$B108="",$C108=""),"",'OddsRatio_working_3-way'!H107)</f>
        <v>1.8447278523073507</v>
      </c>
      <c r="L108" s="21">
        <f>IF(OR($A108="",$B108="",$C108=""),"",'OddsRatio_working_3-way'!I107)</f>
        <v>4.1566146059906277</v>
      </c>
      <c r="M108" s="22">
        <f>IF(OR($A108="",$B108="",$C108=""),"",'OddsRatio_working_3-way'!J107)</f>
        <v>4.6012082124681815</v>
      </c>
      <c r="N108" s="23">
        <f t="shared" si="29"/>
        <v>53.37809483843894</v>
      </c>
      <c r="O108" s="24">
        <f t="shared" si="30"/>
        <v>24.464960134284514</v>
      </c>
      <c r="P108" s="24">
        <f t="shared" si="31"/>
        <v>22.156945027276539</v>
      </c>
      <c r="Q108" t="s">
        <v>307</v>
      </c>
      <c r="R108" t="s">
        <v>149</v>
      </c>
      <c r="S108" s="48" t="s">
        <v>447</v>
      </c>
      <c r="T108" s="35">
        <v>100</v>
      </c>
      <c r="U108" s="35">
        <f t="shared" si="32"/>
        <v>76.019184652278184</v>
      </c>
      <c r="V108" s="35">
        <f t="shared" si="33"/>
        <v>71.098265895953759</v>
      </c>
      <c r="W108" s="35">
        <f t="shared" si="34"/>
        <v>43.820224719101127</v>
      </c>
      <c r="X108" s="35">
        <f t="shared" si="35"/>
        <v>85.081509384945122</v>
      </c>
      <c r="Y108" s="35">
        <f t="shared" si="36"/>
        <v>80.16059062862071</v>
      </c>
      <c r="Z108" s="35">
        <f t="shared" si="37"/>
        <v>52.882549451768071</v>
      </c>
      <c r="AA108" s="35">
        <f t="shared" si="38"/>
        <v>-9.0623247326669372</v>
      </c>
      <c r="AB108" s="35">
        <f t="shared" si="39"/>
        <v>-9.0623247326669514</v>
      </c>
      <c r="AC108" s="35">
        <f t="shared" si="40"/>
        <v>-9.0623247326669443</v>
      </c>
      <c r="AD108" s="36"/>
      <c r="AE108" s="36"/>
      <c r="AF108">
        <v>1.83</v>
      </c>
      <c r="AG108">
        <v>2</v>
      </c>
      <c r="AH108" s="36"/>
      <c r="AI108" s="36"/>
      <c r="AJ108" t="s">
        <v>156</v>
      </c>
    </row>
    <row r="109" spans="1:36" ht="15" x14ac:dyDescent="0.25">
      <c r="A109">
        <v>4.17</v>
      </c>
      <c r="B109">
        <v>3.46</v>
      </c>
      <c r="C109">
        <v>1.78</v>
      </c>
      <c r="D109" s="20">
        <f t="shared" si="28"/>
        <v>9.0623247326669487E-2</v>
      </c>
      <c r="E109" s="17">
        <f>IF(OR($A109="",$B109="",$C109=""),"",A109*'MPTO_working_3-way'!$I108)</f>
        <v>4.5478989413522113</v>
      </c>
      <c r="F109" s="21">
        <f>IF(OR($A109="",$B109="",$C109=""),"",B109*'MPTO_working_3-way'!$I108)</f>
        <v>3.7735564357502764</v>
      </c>
      <c r="G109" s="22">
        <f>IF(OR($A109="",$B109="",$C109=""),"",C109*'MPTO_working_3-way'!$I108)</f>
        <v>1.9413093802414718</v>
      </c>
      <c r="H109" s="17">
        <f>IF(OR($A109="",$B109="",$C109=""),"",'MPTO_working_3-way'!E108)</f>
        <v>4.770983162049208</v>
      </c>
      <c r="I109" s="21">
        <f>IF(OR($A109="",$B109="",$C109=""),"",'MPTO_working_3-way'!F108)</f>
        <v>3.863844429167806</v>
      </c>
      <c r="J109" s="22">
        <f>IF(OR($A109="",$B109="",$C109=""),"",'MPTO_working_3-way'!G108)</f>
        <v>1.8811489927191305</v>
      </c>
      <c r="K109" s="17">
        <f>IF(OR($A109="",$B109="",$C109=""),"",'OddsRatio_working_3-way'!H108)</f>
        <v>4.6669055255287217</v>
      </c>
      <c r="L109" s="21">
        <f>IF(OR($A109="",$B109="",$C109=""),"",'OddsRatio_working_3-way'!I108)</f>
        <v>3.8456112280128241</v>
      </c>
      <c r="M109" s="22">
        <f>IF(OR($A109="",$B109="",$C109=""),"",'OddsRatio_working_3-way'!J108)</f>
        <v>1.9022669747357739</v>
      </c>
      <c r="N109" s="23">
        <f t="shared" si="29"/>
        <v>21.988175482691648</v>
      </c>
      <c r="O109" s="24">
        <f t="shared" si="30"/>
        <v>26.500199931452073</v>
      </c>
      <c r="P109" s="24">
        <f t="shared" si="31"/>
        <v>51.511624585856275</v>
      </c>
      <c r="Q109" t="s">
        <v>308</v>
      </c>
      <c r="R109" t="s">
        <v>309</v>
      </c>
      <c r="S109" s="48" t="s">
        <v>447</v>
      </c>
      <c r="T109" s="35">
        <v>100</v>
      </c>
      <c r="U109" s="35">
        <f t="shared" si="32"/>
        <v>54.128440366972484</v>
      </c>
      <c r="V109" s="35">
        <f t="shared" si="33"/>
        <v>70.588235294117652</v>
      </c>
      <c r="W109" s="35">
        <f t="shared" si="34"/>
        <v>68.847352024922117</v>
      </c>
      <c r="X109" s="35">
        <f t="shared" si="35"/>
        <v>60.564412680960231</v>
      </c>
      <c r="Y109" s="35">
        <f t="shared" si="36"/>
        <v>77.024207608105399</v>
      </c>
      <c r="Z109" s="35">
        <f t="shared" si="37"/>
        <v>75.283324338909878</v>
      </c>
      <c r="AA109" s="35">
        <f t="shared" si="38"/>
        <v>-6.4359723139877474</v>
      </c>
      <c r="AB109" s="35">
        <f t="shared" si="39"/>
        <v>-6.4359723139877474</v>
      </c>
      <c r="AC109" s="35">
        <f t="shared" si="40"/>
        <v>-6.4359723139877616</v>
      </c>
      <c r="AF109">
        <v>1.93</v>
      </c>
      <c r="AG109">
        <v>1.88</v>
      </c>
      <c r="AJ109" t="s">
        <v>454</v>
      </c>
    </row>
    <row r="110" spans="1:36" ht="15" x14ac:dyDescent="0.25">
      <c r="A110">
        <v>2.1800000000000002</v>
      </c>
      <c r="B110">
        <v>3.4</v>
      </c>
      <c r="C110">
        <v>3.21</v>
      </c>
      <c r="D110" s="20">
        <f t="shared" si="28"/>
        <v>6.4359723139877589E-2</v>
      </c>
      <c r="E110" s="17">
        <f>IF(OR($A110="",$B110="",$C110=""),"",A110*'MPTO_working_3-way'!$I109)</f>
        <v>2.3203041964449334</v>
      </c>
      <c r="F110" s="21">
        <f>IF(OR($A110="",$B110="",$C110=""),"",B110*'MPTO_working_3-way'!$I109)</f>
        <v>3.6188230586755838</v>
      </c>
      <c r="G110" s="22">
        <f>IF(OR($A110="",$B110="",$C110=""),"",C110*'MPTO_working_3-way'!$I109)</f>
        <v>3.4165947112790072</v>
      </c>
      <c r="H110" s="17">
        <f>IF(OR($A110="",$B110="",$C110=""),"",'MPTO_working_3-way'!E109)</f>
        <v>2.2869565328835737</v>
      </c>
      <c r="I110" s="21">
        <f>IF(OR($A110="",$B110="",$C110=""),"",'MPTO_working_3-way'!F109)</f>
        <v>3.6675120695998173</v>
      </c>
      <c r="J110" s="22">
        <f>IF(OR($A110="",$B110="",$C110=""),"",'MPTO_working_3-way'!G109)</f>
        <v>3.4474052293390103</v>
      </c>
      <c r="K110" s="17">
        <f>IF(OR($A110="",$B110="",$C110=""),"",'OddsRatio_working_3-way'!H109)</f>
        <v>2.3006860863646392</v>
      </c>
      <c r="L110" s="21">
        <f>IF(OR($A110="",$B110="",$C110=""),"",'OddsRatio_working_3-way'!I109)</f>
        <v>3.6454632265043516</v>
      </c>
      <c r="M110" s="22">
        <f>IF(OR($A110="",$B110="",$C110=""),"",'OddsRatio_working_3-way'!J109)</f>
        <v>3.4360307210727576</v>
      </c>
      <c r="N110" s="23">
        <f t="shared" si="29"/>
        <v>43.097797328994851</v>
      </c>
      <c r="O110" s="24">
        <f t="shared" si="30"/>
        <v>27.633293581531998</v>
      </c>
      <c r="P110" s="24">
        <f t="shared" si="31"/>
        <v>29.268909089473144</v>
      </c>
      <c r="Q110" t="s">
        <v>310</v>
      </c>
      <c r="R110" t="s">
        <v>311</v>
      </c>
      <c r="S110" s="48" t="s">
        <v>447</v>
      </c>
      <c r="T110" s="35">
        <v>100</v>
      </c>
      <c r="U110" s="35">
        <f t="shared" si="32"/>
        <v>75.728155339805824</v>
      </c>
      <c r="V110" s="35">
        <f t="shared" si="33"/>
        <v>70.149253731343279</v>
      </c>
      <c r="W110" s="35">
        <f t="shared" si="34"/>
        <v>51.92307692307692</v>
      </c>
      <c r="X110" s="35">
        <f t="shared" si="35"/>
        <v>77.927669345579787</v>
      </c>
      <c r="Y110" s="35">
        <f t="shared" si="36"/>
        <v>72.348767737117242</v>
      </c>
      <c r="Z110" s="35">
        <f t="shared" si="37"/>
        <v>54.12259092885089</v>
      </c>
      <c r="AA110" s="35">
        <f t="shared" si="38"/>
        <v>-2.1995140057739633</v>
      </c>
      <c r="AB110" s="35">
        <f t="shared" si="39"/>
        <v>-2.1995140057739633</v>
      </c>
      <c r="AC110" s="35">
        <f t="shared" si="40"/>
        <v>-2.1995140057739704</v>
      </c>
      <c r="AF110">
        <v>1.87</v>
      </c>
      <c r="AG110">
        <v>1.94</v>
      </c>
      <c r="AJ110" t="s">
        <v>454</v>
      </c>
    </row>
    <row r="111" spans="1:36" ht="15" x14ac:dyDescent="0.25">
      <c r="A111">
        <v>4.12</v>
      </c>
      <c r="B111">
        <v>3.35</v>
      </c>
      <c r="C111">
        <v>2.08</v>
      </c>
      <c r="D111" s="20">
        <f t="shared" si="28"/>
        <v>2.1995140057739615E-2</v>
      </c>
      <c r="E111" s="17">
        <f>IF(OR($A111="",$B111="",$C111=""),"",A111*'MPTO_working_3-way'!$I110)</f>
        <v>4.2106199770378874</v>
      </c>
      <c r="F111" s="21">
        <f>IF(OR($A111="",$B111="",$C111=""),"",B111*'MPTO_working_3-way'!$I110)</f>
        <v>3.423683719193428</v>
      </c>
      <c r="G111" s="22">
        <f>IF(OR($A111="",$B111="",$C111=""),"",C111*'MPTO_working_3-way'!$I110)</f>
        <v>2.1257498913200985</v>
      </c>
      <c r="H111" s="17">
        <f>IF(OR($A111="",$B111="",$C111=""),"",'MPTO_working_3-way'!E110)</f>
        <v>4.2483277888929658</v>
      </c>
      <c r="I111" s="21">
        <f>IF(OR($A111="",$B111="",$C111=""),"",'MPTO_working_3-way'!F110)</f>
        <v>3.4343519413526784</v>
      </c>
      <c r="J111" s="22">
        <f>IF(OR($A111="",$B111="",$C111=""),"",'MPTO_working_3-way'!G110)</f>
        <v>2.1122111434188375</v>
      </c>
      <c r="K111" s="17">
        <f>IF(OR($A111="",$B111="",$C111=""),"",'OddsRatio_working_3-way'!H110)</f>
        <v>4.2291671420356938</v>
      </c>
      <c r="L111" s="21">
        <f>IF(OR($A111="",$B111="",$C111=""),"",'OddsRatio_working_3-way'!I110)</f>
        <v>3.4322252512127829</v>
      </c>
      <c r="M111" s="22">
        <f>IF(OR($A111="",$B111="",$C111=""),"",'OddsRatio_working_3-way'!J110)</f>
        <v>2.1177886260892795</v>
      </c>
      <c r="N111" s="23">
        <f t="shared" si="29"/>
        <v>23.749471703772375</v>
      </c>
      <c r="O111" s="24">
        <f t="shared" si="30"/>
        <v>29.208305498370802</v>
      </c>
      <c r="P111" s="24">
        <f t="shared" si="31"/>
        <v>47.042222797856823</v>
      </c>
      <c r="Q111" t="s">
        <v>312</v>
      </c>
      <c r="R111" t="s">
        <v>313</v>
      </c>
      <c r="S111" s="48" t="s">
        <v>447</v>
      </c>
      <c r="T111" s="35">
        <v>100</v>
      </c>
      <c r="U111" s="35">
        <f t="shared" si="32"/>
        <v>62.406015037593981</v>
      </c>
      <c r="V111" s="35">
        <f t="shared" si="33"/>
        <v>71.83098591549296</v>
      </c>
      <c r="W111" s="35">
        <f t="shared" si="34"/>
        <v>63.503649635036496</v>
      </c>
      <c r="X111" s="35">
        <f t="shared" si="35"/>
        <v>64.665364449470559</v>
      </c>
      <c r="Y111" s="35">
        <f t="shared" si="36"/>
        <v>74.090335327369516</v>
      </c>
      <c r="Z111" s="35">
        <f t="shared" si="37"/>
        <v>65.762999046913052</v>
      </c>
      <c r="AA111" s="35">
        <f t="shared" si="38"/>
        <v>-2.2593494118765776</v>
      </c>
      <c r="AB111" s="35">
        <f t="shared" si="39"/>
        <v>-2.2593494118765562</v>
      </c>
      <c r="AC111" s="35">
        <f t="shared" si="40"/>
        <v>-2.2593494118765562</v>
      </c>
      <c r="AF111">
        <v>2.2599999999999998</v>
      </c>
      <c r="AG111">
        <v>1.7</v>
      </c>
      <c r="AJ111" t="s">
        <v>455</v>
      </c>
    </row>
    <row r="112" spans="1:36" ht="15" x14ac:dyDescent="0.25">
      <c r="A112">
        <v>2.66</v>
      </c>
      <c r="B112">
        <v>3.55</v>
      </c>
      <c r="C112">
        <v>2.74</v>
      </c>
      <c r="D112" s="20">
        <f t="shared" si="28"/>
        <v>2.2593494118765545E-2</v>
      </c>
      <c r="E112" s="17">
        <f>IF(OR($A112="",$B112="",$C112=""),"",A112*'MPTO_working_3-way'!$I111)</f>
        <v>2.7200986943559164</v>
      </c>
      <c r="F112" s="21">
        <f>IF(OR($A112="",$B112="",$C112=""),"",B112*'MPTO_working_3-way'!$I111)</f>
        <v>3.6302069041216174</v>
      </c>
      <c r="G112" s="22">
        <f>IF(OR($A112="",$B112="",$C112=""),"",C112*'MPTO_working_3-way'!$I111)</f>
        <v>2.8019061738854179</v>
      </c>
      <c r="H112" s="17">
        <f>IF(OR($A112="",$B112="",$C112=""),"",'MPTO_working_3-way'!E111)</f>
        <v>2.7143768345827906</v>
      </c>
      <c r="I112" s="21">
        <f>IF(OR($A112="",$B112="",$C112=""),"",'MPTO_working_3-way'!F111)</f>
        <v>3.6475187283077268</v>
      </c>
      <c r="J112" s="22">
        <f>IF(OR($A112="",$B112="",$C112=""),"",'MPTO_working_3-way'!G111)</f>
        <v>2.7977323007653432</v>
      </c>
      <c r="K112" s="17">
        <f>IF(OR($A112="",$B112="",$C112=""),"",'OddsRatio_working_3-way'!H111)</f>
        <v>2.7173573694230768</v>
      </c>
      <c r="L112" s="21">
        <f>IF(OR($A112="",$B112="",$C112=""),"",'OddsRatio_working_3-way'!I111)</f>
        <v>3.6381092120655696</v>
      </c>
      <c r="M112" s="22">
        <f>IF(OR($A112="",$B112="",$C112=""),"",'OddsRatio_working_3-way'!J111)</f>
        <v>2.8001215799976826</v>
      </c>
      <c r="N112" s="23">
        <f t="shared" si="29"/>
        <v>36.763371934810877</v>
      </c>
      <c r="O112" s="24">
        <f t="shared" si="30"/>
        <v>27.546639252562517</v>
      </c>
      <c r="P112" s="24">
        <f t="shared" si="31"/>
        <v>35.689988812626609</v>
      </c>
      <c r="Q112" t="s">
        <v>314</v>
      </c>
      <c r="R112" t="s">
        <v>315</v>
      </c>
      <c r="S112" s="48" t="s">
        <v>447</v>
      </c>
      <c r="T112" s="35">
        <v>100</v>
      </c>
      <c r="U112" s="35">
        <f t="shared" si="32"/>
        <v>54.954954954954964</v>
      </c>
      <c r="V112" s="35">
        <f t="shared" si="33"/>
        <v>68.944099378881987</v>
      </c>
      <c r="W112" s="35">
        <f t="shared" si="34"/>
        <v>73.753280839895012</v>
      </c>
      <c r="X112" s="35">
        <f t="shared" si="35"/>
        <v>57.302619781222994</v>
      </c>
      <c r="Y112" s="35">
        <f t="shared" si="36"/>
        <v>71.291764205150017</v>
      </c>
      <c r="Z112" s="35">
        <f t="shared" si="37"/>
        <v>76.100945666163057</v>
      </c>
      <c r="AA112" s="35">
        <f t="shared" si="38"/>
        <v>-2.34766482626803</v>
      </c>
      <c r="AB112" s="35">
        <f t="shared" si="39"/>
        <v>-2.34766482626803</v>
      </c>
      <c r="AC112" s="35">
        <f t="shared" si="40"/>
        <v>-2.3476648262680442</v>
      </c>
      <c r="AF112">
        <v>1.84</v>
      </c>
      <c r="AG112">
        <v>2.06</v>
      </c>
      <c r="AJ112" t="s">
        <v>455</v>
      </c>
    </row>
    <row r="113" spans="1:36" s="35" customFormat="1" ht="15" x14ac:dyDescent="0.25">
      <c r="A113">
        <v>2.2200000000000002</v>
      </c>
      <c r="B113">
        <v>3.22</v>
      </c>
      <c r="C113">
        <v>3.81</v>
      </c>
      <c r="D113" s="20">
        <f t="shared" si="28"/>
        <v>2.3476648262680477E-2</v>
      </c>
      <c r="E113" s="17">
        <f>IF(OR($A113="",$B113="",$C113=""),"",A113*'MPTO_working_3-way'!$I112)</f>
        <v>2.272118159143151</v>
      </c>
      <c r="F113" s="21">
        <f>IF(OR($A113="",$B113="",$C113=""),"",B113*'MPTO_working_3-way'!$I112)</f>
        <v>3.2955948074058314</v>
      </c>
      <c r="G113" s="22">
        <f>IF(OR($A113="",$B113="",$C113=""),"",C113*'MPTO_working_3-way'!$I112)</f>
        <v>3.8994460298808127</v>
      </c>
      <c r="H113" s="17">
        <f>IF(OR($A113="",$B113="",$C113=""),"",'MPTO_working_3-way'!E112)</f>
        <v>2.2592493049396323</v>
      </c>
      <c r="I113" s="21">
        <f>IF(OR($A113="",$B113="",$C113=""),"",'MPTO_working_3-way'!F112)</f>
        <v>3.303235825344315</v>
      </c>
      <c r="J113" s="22">
        <f>IF(OR($A113="",$B113="",$C113=""),"",'MPTO_working_3-way'!G112)</f>
        <v>3.927087460787384</v>
      </c>
      <c r="K113" s="17">
        <f>IF(OR($A113="",$B113="",$C113=""),"",'OddsRatio_working_3-way'!H112)</f>
        <v>2.264755011708548</v>
      </c>
      <c r="L113" s="21">
        <f>IF(OR($A113="",$B113="",$C113=""),"",'OddsRatio_working_3-way'!I112)</f>
        <v>3.3014394475352264</v>
      </c>
      <c r="M113" s="22">
        <f>IF(OR($A113="",$B113="",$C113=""),"",'OddsRatio_working_3-way'!J112)</f>
        <v>3.9130832646729661</v>
      </c>
      <c r="N113" s="23">
        <f t="shared" si="29"/>
        <v>44.011795600327169</v>
      </c>
      <c r="O113" s="24">
        <f t="shared" si="30"/>
        <v>30.343536097119976</v>
      </c>
      <c r="P113" s="24">
        <f t="shared" si="31"/>
        <v>25.644668302552841</v>
      </c>
      <c r="Q113" t="s">
        <v>316</v>
      </c>
      <c r="R113" t="s">
        <v>317</v>
      </c>
      <c r="S113" s="48" t="s">
        <v>447</v>
      </c>
      <c r="T113" s="35">
        <v>100</v>
      </c>
      <c r="U113" s="35">
        <f t="shared" si="32"/>
        <v>31.03448275862069</v>
      </c>
      <c r="V113" s="35">
        <f t="shared" si="33"/>
        <v>76.798143851508115</v>
      </c>
      <c r="W113" s="35">
        <f t="shared" si="34"/>
        <v>89.701338825952632</v>
      </c>
      <c r="X113" s="35">
        <f t="shared" si="35"/>
        <v>33.500517322539253</v>
      </c>
      <c r="Y113" s="35">
        <f t="shared" si="36"/>
        <v>79.264178415426684</v>
      </c>
      <c r="Z113" s="35">
        <f t="shared" si="37"/>
        <v>92.167373389871202</v>
      </c>
      <c r="AA113" s="35">
        <f t="shared" si="38"/>
        <v>-2.4660345639185621</v>
      </c>
      <c r="AB113" s="35">
        <f t="shared" si="39"/>
        <v>-2.4660345639185692</v>
      </c>
      <c r="AC113" s="35">
        <f t="shared" si="40"/>
        <v>-2.4660345639185692</v>
      </c>
      <c r="AD113" s="36"/>
      <c r="AE113" s="36"/>
      <c r="AF113">
        <v>2.34</v>
      </c>
      <c r="AG113">
        <v>1.66</v>
      </c>
      <c r="AH113" s="36"/>
      <c r="AI113" s="36"/>
      <c r="AJ113" t="s">
        <v>455</v>
      </c>
    </row>
    <row r="114" spans="1:36" ht="15" x14ac:dyDescent="0.25">
      <c r="A114">
        <v>1.45</v>
      </c>
      <c r="B114">
        <v>4.3099999999999996</v>
      </c>
      <c r="C114">
        <v>9.7100000000000009</v>
      </c>
      <c r="D114" s="20">
        <f t="shared" si="28"/>
        <v>2.4660345639185621E-2</v>
      </c>
      <c r="E114" s="17">
        <f>IF(OR($A114="",$B114="",$C114=""),"",A114*'MPTO_working_3-way'!$I113)</f>
        <v>1.4857575011768192</v>
      </c>
      <c r="F114" s="21">
        <f>IF(OR($A114="",$B114="",$C114=""),"",B114*'MPTO_working_3-way'!$I113)</f>
        <v>4.4162860897048892</v>
      </c>
      <c r="G114" s="22">
        <f>IF(OR($A114="",$B114="",$C114=""),"",C114*'MPTO_working_3-way'!$I113)</f>
        <v>9.9494519561564925</v>
      </c>
      <c r="H114" s="17">
        <f>IF(OR($A114="",$B114="",$C114=""),"",'MPTO_working_3-way'!E113)</f>
        <v>1.4674912736481482</v>
      </c>
      <c r="I114" s="21">
        <f>IF(OR($A114="",$B114="",$C114=""),"",'MPTO_working_3-way'!F113)</f>
        <v>4.4683062669043734</v>
      </c>
      <c r="J114" s="22">
        <f>IF(OR($A114="",$B114="",$C114=""),"",'MPTO_working_3-way'!G113)</f>
        <v>10.552252501080307</v>
      </c>
      <c r="K114" s="17">
        <f>IF(OR($A114="",$B114="",$C114=""),"",'OddsRatio_working_3-way'!H113)</f>
        <v>1.4736050917896475</v>
      </c>
      <c r="L114" s="21">
        <f>IF(OR($A114="",$B114="",$C114=""),"",'OddsRatio_working_3-way'!I113)</f>
        <v>4.48362856405274</v>
      </c>
      <c r="M114" s="22">
        <f>IF(OR($A114="",$B114="",$C114=""),"",'OddsRatio_working_3-way'!J113)</f>
        <v>10.166889665528508</v>
      </c>
      <c r="N114" s="23">
        <f t="shared" si="29"/>
        <v>67.305734563543055</v>
      </c>
      <c r="O114" s="24">
        <f t="shared" si="30"/>
        <v>22.643460584022609</v>
      </c>
      <c r="P114" s="24">
        <f t="shared" si="31"/>
        <v>10.050804852434339</v>
      </c>
      <c r="Q114" t="s">
        <v>318</v>
      </c>
      <c r="R114" t="s">
        <v>319</v>
      </c>
      <c r="S114" s="48" t="s">
        <v>447</v>
      </c>
      <c r="T114" s="35">
        <v>100</v>
      </c>
      <c r="U114" s="35">
        <f t="shared" si="32"/>
        <v>59.839357429718881</v>
      </c>
      <c r="V114" s="35">
        <f t="shared" si="33"/>
        <v>67.637540453074436</v>
      </c>
      <c r="W114" s="35">
        <f t="shared" si="34"/>
        <v>68.75</v>
      </c>
      <c r="X114" s="35">
        <f t="shared" si="35"/>
        <v>63.612459546925571</v>
      </c>
      <c r="Y114" s="35">
        <f t="shared" si="36"/>
        <v>71.410642570281112</v>
      </c>
      <c r="Z114" s="35">
        <f t="shared" si="37"/>
        <v>72.52310211720669</v>
      </c>
      <c r="AA114" s="35">
        <f t="shared" si="38"/>
        <v>-3.7731021172066903</v>
      </c>
      <c r="AB114" s="35">
        <f t="shared" si="39"/>
        <v>-3.7731021172066761</v>
      </c>
      <c r="AC114" s="35">
        <f t="shared" si="40"/>
        <v>-3.7731021172066903</v>
      </c>
      <c r="AF114">
        <v>2.4</v>
      </c>
      <c r="AG114">
        <v>1.63</v>
      </c>
      <c r="AJ114" t="s">
        <v>455</v>
      </c>
    </row>
    <row r="115" spans="1:36" ht="15" x14ac:dyDescent="0.25">
      <c r="A115">
        <v>2.4900000000000002</v>
      </c>
      <c r="B115">
        <v>3.09</v>
      </c>
      <c r="C115">
        <v>3.2</v>
      </c>
      <c r="D115" s="20">
        <f t="shared" si="28"/>
        <v>3.7731021172066947E-2</v>
      </c>
      <c r="E115" s="17">
        <f>IF(OR($A115="",$B115="",$C115=""),"",A115*'MPTO_working_3-way'!$I114)</f>
        <v>2.5839502427184469</v>
      </c>
      <c r="F115" s="21">
        <f>IF(OR($A115="",$B115="",$C115=""),"",B115*'MPTO_working_3-way'!$I114)</f>
        <v>3.2065888554216868</v>
      </c>
      <c r="G115" s="22">
        <f>IF(OR($A115="",$B115="",$C115=""),"",C115*'MPTO_working_3-way'!$I114)</f>
        <v>3.3207392677506142</v>
      </c>
      <c r="H115" s="17">
        <f>IF(OR($A115="",$B115="",$C115=""),"",'MPTO_working_3-way'!E114)</f>
        <v>2.5704996899253945</v>
      </c>
      <c r="I115" s="21">
        <f>IF(OR($A115="",$B115="",$C115=""),"",'MPTO_working_3-way'!F114)</f>
        <v>3.2149421415084731</v>
      </c>
      <c r="J115" s="22">
        <f>IF(OR($A115="",$B115="",$C115=""),"",'MPTO_working_3-way'!G114)</f>
        <v>3.3341891869931914</v>
      </c>
      <c r="K115" s="17">
        <f>IF(OR($A115="",$B115="",$C115=""),"",'OddsRatio_working_3-way'!H114)</f>
        <v>2.5765640240272156</v>
      </c>
      <c r="L115" s="21">
        <f>IF(OR($A115="",$B115="",$C115=""),"",'OddsRatio_working_3-way'!I114)</f>
        <v>3.2114220202797852</v>
      </c>
      <c r="M115" s="22">
        <f>IF(OR($A115="",$B115="",$C115=""),"",'OddsRatio_working_3-way'!J114)</f>
        <v>3.3278126529260894</v>
      </c>
      <c r="N115" s="23">
        <f t="shared" si="29"/>
        <v>38.700435614733401</v>
      </c>
      <c r="O115" s="24">
        <f t="shared" si="30"/>
        <v>31.185787922552162</v>
      </c>
      <c r="P115" s="24">
        <f t="shared" si="31"/>
        <v>30.11377646271443</v>
      </c>
      <c r="Q115" t="s">
        <v>320</v>
      </c>
      <c r="R115" t="s">
        <v>321</v>
      </c>
      <c r="S115" s="48" t="s">
        <v>447</v>
      </c>
      <c r="T115" s="35">
        <v>100</v>
      </c>
      <c r="U115" s="35">
        <f t="shared" si="32"/>
        <v>55.357142857142868</v>
      </c>
      <c r="V115" s="35">
        <f t="shared" si="33"/>
        <v>70.845481049562679</v>
      </c>
      <c r="W115" s="35">
        <f t="shared" si="34"/>
        <v>69.969969969969966</v>
      </c>
      <c r="X115" s="35">
        <f t="shared" si="35"/>
        <v>59.184548980467341</v>
      </c>
      <c r="Y115" s="35">
        <f t="shared" si="36"/>
        <v>74.672887172887172</v>
      </c>
      <c r="Z115" s="35">
        <f t="shared" si="37"/>
        <v>73.79737609329446</v>
      </c>
      <c r="AA115" s="35">
        <f t="shared" si="38"/>
        <v>-3.8274061233244723</v>
      </c>
      <c r="AB115" s="35">
        <f t="shared" si="39"/>
        <v>-3.8274061233244936</v>
      </c>
      <c r="AC115" s="35">
        <f t="shared" si="40"/>
        <v>-3.8274061233244936</v>
      </c>
      <c r="AF115">
        <v>2.1800000000000002</v>
      </c>
      <c r="AG115">
        <v>1.71</v>
      </c>
      <c r="AJ115" t="s">
        <v>456</v>
      </c>
    </row>
    <row r="116" spans="1:36" ht="15" x14ac:dyDescent="0.25">
      <c r="A116">
        <v>2.2400000000000002</v>
      </c>
      <c r="B116">
        <v>3.43</v>
      </c>
      <c r="C116">
        <v>3.33</v>
      </c>
      <c r="D116" s="20">
        <f t="shared" si="28"/>
        <v>3.8274061233244838E-2</v>
      </c>
      <c r="E116" s="17">
        <f>IF(OR($A116="",$B116="",$C116=""),"",A116*'MPTO_working_3-way'!$I115)</f>
        <v>2.3257338971624688</v>
      </c>
      <c r="F116" s="21">
        <f>IF(OR($A116="",$B116="",$C116=""),"",B116*'MPTO_working_3-way'!$I115)</f>
        <v>3.56128003003003</v>
      </c>
      <c r="G116" s="22">
        <f>IF(OR($A116="",$B116="",$C116=""),"",C116*'MPTO_working_3-way'!$I115)</f>
        <v>3.4574526239067054</v>
      </c>
      <c r="H116" s="17">
        <f>IF(OR($A116="",$B116="",$C116=""),"",'MPTO_working_3-way'!E115)</f>
        <v>2.3058978702929505</v>
      </c>
      <c r="I116" s="21">
        <f>IF(OR($A116="",$B116="",$C116=""),"",'MPTO_working_3-way'!F115)</f>
        <v>3.586965652875389</v>
      </c>
      <c r="J116" s="22">
        <f>IF(OR($A116="",$B116="",$C116=""),"",'MPTO_working_3-way'!G115)</f>
        <v>3.4777494300499727</v>
      </c>
      <c r="K116" s="17">
        <f>IF(OR($A116="",$B116="",$C116=""),"",'OddsRatio_working_3-way'!H115)</f>
        <v>2.3142713383373157</v>
      </c>
      <c r="L116" s="21">
        <f>IF(OR($A116="",$B116="",$C116=""),"",'OddsRatio_working_3-way'!I115)</f>
        <v>3.5755478646449008</v>
      </c>
      <c r="M116" s="22">
        <f>IF(OR($A116="",$B116="",$C116=""),"",'OddsRatio_working_3-way'!J115)</f>
        <v>3.4695582405854388</v>
      </c>
      <c r="N116" s="23">
        <f t="shared" si="29"/>
        <v>42.997180426361695</v>
      </c>
      <c r="O116" s="24">
        <f t="shared" si="30"/>
        <v>28.079791298848455</v>
      </c>
      <c r="P116" s="24">
        <f t="shared" si="31"/>
        <v>28.923028274789853</v>
      </c>
      <c r="Q116" t="s">
        <v>322</v>
      </c>
      <c r="R116" t="s">
        <v>323</v>
      </c>
      <c r="S116" s="48" t="s">
        <v>447</v>
      </c>
      <c r="T116" s="35">
        <v>100</v>
      </c>
      <c r="U116" s="35">
        <f t="shared" si="32"/>
        <v>43.181818181818187</v>
      </c>
      <c r="V116" s="35">
        <f t="shared" si="33"/>
        <v>72.222222222222229</v>
      </c>
      <c r="W116" s="35">
        <f t="shared" si="34"/>
        <v>80.237154150197625</v>
      </c>
      <c r="X116" s="35">
        <f t="shared" si="35"/>
        <v>47.540623627580153</v>
      </c>
      <c r="Y116" s="35">
        <f t="shared" si="36"/>
        <v>76.581027667984202</v>
      </c>
      <c r="Z116" s="35">
        <f t="shared" si="37"/>
        <v>84.595959595959599</v>
      </c>
      <c r="AA116" s="35">
        <f t="shared" si="38"/>
        <v>-4.3588054457619663</v>
      </c>
      <c r="AB116" s="35">
        <f t="shared" si="39"/>
        <v>-4.3588054457619734</v>
      </c>
      <c r="AC116" s="35">
        <f t="shared" si="40"/>
        <v>-4.3588054457619734</v>
      </c>
      <c r="AF116">
        <v>2.06</v>
      </c>
      <c r="AG116">
        <v>1.81</v>
      </c>
      <c r="AJ116" t="s">
        <v>456</v>
      </c>
    </row>
    <row r="117" spans="1:36" ht="15" x14ac:dyDescent="0.25">
      <c r="A117">
        <v>1.76</v>
      </c>
      <c r="B117">
        <v>3.6</v>
      </c>
      <c r="C117">
        <v>5.0599999999999996</v>
      </c>
      <c r="D117" s="20">
        <f t="shared" si="28"/>
        <v>4.3588054457619707E-2</v>
      </c>
      <c r="E117" s="17">
        <f>IF(OR($A117="",$B117="",$C117=""),"",A117*'MPTO_working_3-way'!$I116)</f>
        <v>1.8367149758454107</v>
      </c>
      <c r="F117" s="21">
        <f>IF(OR($A117="",$B117="",$C117=""),"",B117*'MPTO_working_3-way'!$I116)</f>
        <v>3.7569169960474311</v>
      </c>
      <c r="G117" s="22">
        <f>IF(OR($A117="",$B117="",$C117=""),"",C117*'MPTO_working_3-way'!$I116)</f>
        <v>5.280555555555555</v>
      </c>
      <c r="H117" s="17">
        <f>IF(OR($A117="",$B117="",$C117=""),"",'MPTO_working_3-way'!E116)</f>
        <v>1.8061872025383396</v>
      </c>
      <c r="I117" s="21">
        <f>IF(OR($A117="",$B117="",$C117=""),"",'MPTO_working_3-way'!F116)</f>
        <v>3.7986931739190886</v>
      </c>
      <c r="J117" s="22">
        <f>IF(OR($A117="",$B117="",$C117=""),"",'MPTO_working_3-way'!G116)</f>
        <v>5.4615230861483113</v>
      </c>
      <c r="K117" s="17">
        <f>IF(OR($A117="",$B117="",$C117=""),"",'OddsRatio_working_3-way'!H116)</f>
        <v>1.8173761181806198</v>
      </c>
      <c r="L117" s="21">
        <f>IF(OR($A117="",$B117="",$C117=""),"",'OddsRatio_working_3-way'!I116)</f>
        <v>3.7962867200915946</v>
      </c>
      <c r="M117" s="22">
        <f>IF(OR($A117="",$B117="",$C117=""),"",'OddsRatio_working_3-way'!J116)</f>
        <v>5.3665092629122588</v>
      </c>
      <c r="N117" s="23">
        <f t="shared" si="29"/>
        <v>54.445028932140985</v>
      </c>
      <c r="O117" s="24">
        <f t="shared" si="30"/>
        <v>26.617569700157812</v>
      </c>
      <c r="P117" s="24">
        <f t="shared" si="31"/>
        <v>18.937401367701213</v>
      </c>
      <c r="Q117" t="s">
        <v>324</v>
      </c>
      <c r="R117" t="s">
        <v>325</v>
      </c>
      <c r="S117" s="48" t="s">
        <v>447</v>
      </c>
      <c r="T117" s="35">
        <v>100</v>
      </c>
      <c r="U117" s="35">
        <f t="shared" si="32"/>
        <v>73.958333333333343</v>
      </c>
      <c r="V117" s="35">
        <f t="shared" si="33"/>
        <v>68.944099378881987</v>
      </c>
      <c r="W117" s="35">
        <f t="shared" si="34"/>
        <v>53.051643192488264</v>
      </c>
      <c r="X117" s="35">
        <f t="shared" si="35"/>
        <v>78.004257428629757</v>
      </c>
      <c r="Y117" s="35">
        <f t="shared" si="36"/>
        <v>72.9900234741784</v>
      </c>
      <c r="Z117" s="35">
        <f t="shared" si="37"/>
        <v>57.097567287784678</v>
      </c>
      <c r="AA117" s="35">
        <f t="shared" si="38"/>
        <v>-4.0459240952964137</v>
      </c>
      <c r="AB117" s="35">
        <f t="shared" si="39"/>
        <v>-4.0459240952964137</v>
      </c>
      <c r="AC117" s="35">
        <f t="shared" si="40"/>
        <v>-4.0459240952964137</v>
      </c>
      <c r="AF117">
        <v>2.09</v>
      </c>
      <c r="AG117">
        <v>1.78</v>
      </c>
      <c r="AJ117" t="s">
        <v>456</v>
      </c>
    </row>
    <row r="118" spans="1:36" ht="15" x14ac:dyDescent="0.25">
      <c r="A118">
        <v>3.84</v>
      </c>
      <c r="B118">
        <v>3.22</v>
      </c>
      <c r="C118">
        <v>2.13</v>
      </c>
      <c r="D118" s="20">
        <f t="shared" si="28"/>
        <v>4.0459240952964048E-2</v>
      </c>
      <c r="E118" s="17">
        <f>IF(OR($A118="",$B118="",$C118=""),"",A118*'MPTO_working_3-way'!$I117)</f>
        <v>3.9953634852593818</v>
      </c>
      <c r="F118" s="21">
        <f>IF(OR($A118="",$B118="",$C118=""),"",B118*'MPTO_working_3-way'!$I117)</f>
        <v>3.3502787558685445</v>
      </c>
      <c r="G118" s="22">
        <f>IF(OR($A118="",$B118="",$C118=""),"",C118*'MPTO_working_3-way'!$I117)</f>
        <v>2.2161781832298133</v>
      </c>
      <c r="H118" s="17">
        <f>IF(OR($A118="",$B118="",$C118=""),"",'MPTO_working_3-way'!E117)</f>
        <v>4.049726543375411</v>
      </c>
      <c r="I118" s="21">
        <f>IF(OR($A118="",$B118="",$C118=""),"",'MPTO_working_3-way'!F117)</f>
        <v>3.3661806071772928</v>
      </c>
      <c r="J118" s="22">
        <f>IF(OR($A118="",$B118="",$C118=""),"",'MPTO_working_3-way'!G117)</f>
        <v>2.1929961410897008</v>
      </c>
      <c r="K118" s="17">
        <f>IF(OR($A118="",$B118="",$C118=""),"",'OddsRatio_working_3-way'!H117)</f>
        <v>4.0224591201199473</v>
      </c>
      <c r="L118" s="21">
        <f>IF(OR($A118="",$B118="",$C118=""),"",'OddsRatio_working_3-way'!I117)</f>
        <v>3.3626264953050296</v>
      </c>
      <c r="M118" s="22">
        <f>IF(OR($A118="",$B118="",$C118=""),"",'OddsRatio_working_3-way'!J117)</f>
        <v>2.2025981710336411</v>
      </c>
      <c r="N118" s="23">
        <f t="shared" si="29"/>
        <v>25.029011845591299</v>
      </c>
      <c r="O118" s="24">
        <f t="shared" si="30"/>
        <v>29.8482625736244</v>
      </c>
      <c r="P118" s="24">
        <f t="shared" si="31"/>
        <v>45.122725580784312</v>
      </c>
      <c r="Q118" t="s">
        <v>326</v>
      </c>
      <c r="R118" t="s">
        <v>327</v>
      </c>
      <c r="S118" s="48" t="s">
        <v>447</v>
      </c>
      <c r="T118" s="35">
        <v>100</v>
      </c>
      <c r="U118" s="35">
        <f t="shared" si="32"/>
        <v>46.808510638297875</v>
      </c>
      <c r="V118" s="35">
        <f t="shared" si="33"/>
        <v>72.375690607734811</v>
      </c>
      <c r="W118" s="35">
        <f t="shared" si="34"/>
        <v>77.876106194690252</v>
      </c>
      <c r="X118" s="35">
        <f t="shared" si="35"/>
        <v>49.748203197574931</v>
      </c>
      <c r="Y118" s="35">
        <f t="shared" si="36"/>
        <v>75.315383167011859</v>
      </c>
      <c r="Z118" s="35">
        <f t="shared" si="37"/>
        <v>80.815798753967314</v>
      </c>
      <c r="AA118" s="35">
        <f t="shared" si="38"/>
        <v>-2.9396925592770558</v>
      </c>
      <c r="AB118" s="35">
        <f t="shared" si="39"/>
        <v>-2.9396925592770486</v>
      </c>
      <c r="AC118" s="35">
        <f t="shared" si="40"/>
        <v>-2.9396925592770629</v>
      </c>
      <c r="AF118">
        <v>2.27</v>
      </c>
      <c r="AG118">
        <v>1.66</v>
      </c>
      <c r="AJ118" t="s">
        <v>456</v>
      </c>
    </row>
    <row r="119" spans="1:36" ht="15" x14ac:dyDescent="0.25">
      <c r="A119">
        <v>1.88</v>
      </c>
      <c r="B119">
        <v>3.62</v>
      </c>
      <c r="C119">
        <v>4.5199999999999996</v>
      </c>
      <c r="D119" s="20">
        <f t="shared" si="28"/>
        <v>2.9396925592770629E-2</v>
      </c>
      <c r="E119" s="17">
        <f>IF(OR($A119="",$B119="",$C119=""),"",A119*'MPTO_working_3-way'!$I118)</f>
        <v>1.9352662201144086</v>
      </c>
      <c r="F119" s="21">
        <f>IF(OR($A119="",$B119="",$C119=""),"",B119*'MPTO_working_3-way'!$I118)</f>
        <v>3.7264168706458296</v>
      </c>
      <c r="G119" s="22">
        <f>IF(OR($A119="",$B119="",$C119=""),"",C119*'MPTO_working_3-way'!$I118)</f>
        <v>4.6528741036793226</v>
      </c>
      <c r="H119" s="17">
        <f>IF(OR($A119="",$B119="",$C119=""),"",'MPTO_working_3-way'!E118)</f>
        <v>1.9152834930358713</v>
      </c>
      <c r="I119" s="21">
        <f>IF(OR($A119="",$B119="",$C119=""),"",'MPTO_working_3-way'!F118)</f>
        <v>3.7531321944166445</v>
      </c>
      <c r="J119" s="22">
        <f>IF(OR($A119="",$B119="",$C119=""),"",'MPTO_working_3-way'!G118)</f>
        <v>4.7294749133274072</v>
      </c>
      <c r="K119" s="17">
        <f>IF(OR($A119="",$B119="",$C119=""),"",'OddsRatio_working_3-way'!H118)</f>
        <v>1.9229350650447588</v>
      </c>
      <c r="L119" s="21">
        <f>IF(OR($A119="",$B119="",$C119=""),"",'OddsRatio_working_3-way'!I118)</f>
        <v>3.747829398201441</v>
      </c>
      <c r="M119" s="22">
        <f>IF(OR($A119="",$B119="",$C119=""),"",'OddsRatio_working_3-way'!J118)</f>
        <v>4.6917402601790368</v>
      </c>
      <c r="N119" s="23">
        <f t="shared" si="29"/>
        <v>51.672477388712046</v>
      </c>
      <c r="O119" s="24">
        <f t="shared" si="30"/>
        <v>26.835430246071446</v>
      </c>
      <c r="P119" s="24">
        <f t="shared" si="31"/>
        <v>21.492092365216514</v>
      </c>
      <c r="Q119" t="s">
        <v>328</v>
      </c>
      <c r="R119" t="s">
        <v>329</v>
      </c>
      <c r="S119" s="48" t="s">
        <v>447</v>
      </c>
      <c r="T119" s="35">
        <v>100</v>
      </c>
      <c r="U119" s="35">
        <f t="shared" si="32"/>
        <v>69.969969969969966</v>
      </c>
      <c r="V119" s="35">
        <f t="shared" si="33"/>
        <v>70.326409495548958</v>
      </c>
      <c r="W119" s="35">
        <f t="shared" si="34"/>
        <v>56.896551724137922</v>
      </c>
      <c r="X119" s="35">
        <f t="shared" si="35"/>
        <v>72.777038780313106</v>
      </c>
      <c r="Y119" s="35">
        <f t="shared" si="36"/>
        <v>73.133478305892098</v>
      </c>
      <c r="Z119" s="35">
        <f t="shared" si="37"/>
        <v>59.703620534481061</v>
      </c>
      <c r="AA119" s="35">
        <f t="shared" si="38"/>
        <v>-2.8070688103431394</v>
      </c>
      <c r="AB119" s="35">
        <f t="shared" si="39"/>
        <v>-2.8070688103431394</v>
      </c>
      <c r="AC119" s="35">
        <f t="shared" si="40"/>
        <v>-2.8070688103431394</v>
      </c>
      <c r="AF119">
        <v>2.0499999999999998</v>
      </c>
      <c r="AG119">
        <v>1.85</v>
      </c>
      <c r="AJ119" t="s">
        <v>457</v>
      </c>
    </row>
    <row r="120" spans="1:36" ht="15" x14ac:dyDescent="0.25">
      <c r="A120">
        <v>3.33</v>
      </c>
      <c r="B120">
        <v>3.37</v>
      </c>
      <c r="C120">
        <v>2.3199999999999998</v>
      </c>
      <c r="D120" s="20">
        <f t="shared" si="28"/>
        <v>2.8070688103431385E-2</v>
      </c>
      <c r="E120" s="17">
        <f>IF(OR($A120="",$B120="",$C120=""),"",A120*'MPTO_working_3-way'!$I119)</f>
        <v>3.4234753913844265</v>
      </c>
      <c r="F120" s="21">
        <f>IF(OR($A120="",$B120="",$C120=""),"",B120*'MPTO_working_3-way'!$I119)</f>
        <v>3.4645982189085638</v>
      </c>
      <c r="G120" s="22">
        <f>IF(OR($A120="",$B120="",$C120=""),"",C120*'MPTO_working_3-way'!$I119)</f>
        <v>2.3851239963999609</v>
      </c>
      <c r="H120" s="17">
        <f>IF(OR($A120="",$B120="",$C120=""),"",'MPTO_working_3-way'!E119)</f>
        <v>3.4370945872563605</v>
      </c>
      <c r="I120" s="21">
        <f>IF(OR($A120="",$B120="",$C120=""),"",'MPTO_working_3-way'!F119)</f>
        <v>3.4797252709751216</v>
      </c>
      <c r="J120" s="22">
        <f>IF(OR($A120="",$B120="",$C120=""),"",'MPTO_working_3-way'!G119)</f>
        <v>2.3714800868801875</v>
      </c>
      <c r="K120" s="17">
        <f>IF(OR($A120="",$B120="",$C120=""),"",'OddsRatio_working_3-way'!H119)</f>
        <v>3.431287192239358</v>
      </c>
      <c r="L120" s="21">
        <f>IF(OR($A120="",$B120="",$C120=""),"",'OddsRatio_working_3-way'!I119)</f>
        <v>3.4730260281576295</v>
      </c>
      <c r="M120" s="22">
        <f>IF(OR($A120="",$B120="",$C120=""),"",'OddsRatio_working_3-way'!J119)</f>
        <v>2.3773815853029836</v>
      </c>
      <c r="N120" s="23">
        <f t="shared" si="29"/>
        <v>29.210082903374047</v>
      </c>
      <c r="O120" s="24">
        <f t="shared" si="30"/>
        <v>28.86337568790373</v>
      </c>
      <c r="P120" s="24">
        <f t="shared" si="31"/>
        <v>41.926541408722223</v>
      </c>
      <c r="Q120" t="s">
        <v>330</v>
      </c>
      <c r="R120" t="s">
        <v>331</v>
      </c>
      <c r="S120" s="48" t="s">
        <v>447</v>
      </c>
      <c r="T120" s="35">
        <v>100</v>
      </c>
      <c r="U120" s="35">
        <f t="shared" si="32"/>
        <v>44.751381215469614</v>
      </c>
      <c r="V120" s="35">
        <f t="shared" si="33"/>
        <v>73.821989528795811</v>
      </c>
      <c r="W120" s="35">
        <f t="shared" si="34"/>
        <v>78.448275862068954</v>
      </c>
      <c r="X120" s="35">
        <f t="shared" si="35"/>
        <v>47.729734609135221</v>
      </c>
      <c r="Y120" s="35">
        <f t="shared" si="36"/>
        <v>76.800342922461425</v>
      </c>
      <c r="Z120" s="35">
        <f t="shared" si="37"/>
        <v>81.426629255734582</v>
      </c>
      <c r="AA120" s="35">
        <f t="shared" si="38"/>
        <v>-2.978353393665607</v>
      </c>
      <c r="AB120" s="35">
        <f t="shared" si="39"/>
        <v>-2.9783533936656141</v>
      </c>
      <c r="AC120" s="35">
        <f t="shared" si="40"/>
        <v>-2.9783533936656283</v>
      </c>
      <c r="AF120">
        <v>2.17</v>
      </c>
      <c r="AG120">
        <v>1.75</v>
      </c>
      <c r="AJ120" t="s">
        <v>457</v>
      </c>
    </row>
    <row r="121" spans="1:36" ht="15" x14ac:dyDescent="0.25">
      <c r="A121">
        <v>1.81</v>
      </c>
      <c r="B121">
        <v>3.82</v>
      </c>
      <c r="C121">
        <v>4.6399999999999997</v>
      </c>
      <c r="D121" s="20">
        <f t="shared" si="28"/>
        <v>2.9783533936656115E-2</v>
      </c>
      <c r="E121" s="17">
        <f>IF(OR($A121="",$B121="",$C121=""),"",A121*'MPTO_working_3-way'!$I120)</f>
        <v>1.8639081964253477</v>
      </c>
      <c r="F121" s="21">
        <f>IF(OR($A121="",$B121="",$C121=""),"",B121*'MPTO_working_3-way'!$I120)</f>
        <v>3.9337730996380262</v>
      </c>
      <c r="G121" s="22">
        <f>IF(OR($A121="",$B121="",$C121=""),"",C121*'MPTO_working_3-way'!$I120)</f>
        <v>4.7781955974660839</v>
      </c>
      <c r="H121" s="17">
        <f>IF(OR($A121="",$B121="",$C121=""),"",'MPTO_working_3-way'!E120)</f>
        <v>1.8431197539097346</v>
      </c>
      <c r="I121" s="21">
        <f>IF(OR($A121="",$B121="",$C121=""),"",'MPTO_working_3-way'!F120)</f>
        <v>3.9705817995677171</v>
      </c>
      <c r="J121" s="22">
        <f>IF(OR($A121="",$B121="",$C121=""),"",'MPTO_working_3-way'!G120)</f>
        <v>4.8640640805761812</v>
      </c>
      <c r="K121" s="17">
        <f>IF(OR($A121="",$B121="",$C121=""),"",'OddsRatio_working_3-way'!H120)</f>
        <v>1.850837781744245</v>
      </c>
      <c r="L121" s="21">
        <f>IF(OR($A121="",$B121="",$C121=""),"",'OddsRatio_working_3-way'!I120)</f>
        <v>3.9621759808873716</v>
      </c>
      <c r="M121" s="22">
        <f>IF(OR($A121="",$B121="",$C121=""),"",'OddsRatio_working_3-way'!J120)</f>
        <v>4.8235179327766069</v>
      </c>
      <c r="N121" s="23">
        <f t="shared" si="29"/>
        <v>53.6507110123678</v>
      </c>
      <c r="O121" s="24">
        <f t="shared" si="30"/>
        <v>25.420886631514588</v>
      </c>
      <c r="P121" s="24">
        <f t="shared" si="31"/>
        <v>20.928402356117616</v>
      </c>
      <c r="Q121" t="s">
        <v>332</v>
      </c>
      <c r="R121" t="s">
        <v>333</v>
      </c>
      <c r="S121" s="48" t="s">
        <v>447</v>
      </c>
      <c r="T121" s="35">
        <v>100</v>
      </c>
      <c r="U121" s="35">
        <f t="shared" si="32"/>
        <v>41.860465116279073</v>
      </c>
      <c r="V121" s="35">
        <f t="shared" si="33"/>
        <v>75.786924939467312</v>
      </c>
      <c r="W121" s="35">
        <f t="shared" si="34"/>
        <v>77.375565610859724</v>
      </c>
      <c r="X121" s="35">
        <f t="shared" si="35"/>
        <v>46.837509449672957</v>
      </c>
      <c r="Y121" s="35">
        <f t="shared" si="36"/>
        <v>80.763969272861203</v>
      </c>
      <c r="Z121" s="35">
        <f t="shared" si="37"/>
        <v>82.352609944253615</v>
      </c>
      <c r="AA121" s="35">
        <f t="shared" si="38"/>
        <v>-4.9770443333938843</v>
      </c>
      <c r="AB121" s="35">
        <f t="shared" si="39"/>
        <v>-4.9770443333938914</v>
      </c>
      <c r="AC121" s="35">
        <f t="shared" si="40"/>
        <v>-4.9770443333938914</v>
      </c>
      <c r="AF121">
        <v>1.82</v>
      </c>
      <c r="AG121">
        <v>2.0699999999999998</v>
      </c>
      <c r="AJ121" t="s">
        <v>457</v>
      </c>
    </row>
    <row r="122" spans="1:36" ht="15" x14ac:dyDescent="0.25">
      <c r="A122">
        <v>1.72</v>
      </c>
      <c r="B122">
        <v>4.13</v>
      </c>
      <c r="C122">
        <v>4.42</v>
      </c>
      <c r="D122" s="20">
        <f t="shared" si="28"/>
        <v>4.9770443333938985E-2</v>
      </c>
      <c r="E122" s="17">
        <f>IF(OR($A122="",$B122="",$C122=""),"",A122*'MPTO_working_3-way'!$I121)</f>
        <v>1.805605162534375</v>
      </c>
      <c r="F122" s="21">
        <f>IF(OR($A122="",$B122="",$C122=""),"",B122*'MPTO_working_3-way'!$I121)</f>
        <v>4.3355519309691681</v>
      </c>
      <c r="G122" s="22">
        <f>IF(OR($A122="",$B122="",$C122=""),"",C122*'MPTO_working_3-way'!$I121)</f>
        <v>4.6399853595360101</v>
      </c>
      <c r="H122" s="17">
        <f>IF(OR($A122="",$B122="",$C122=""),"",'MPTO_working_3-way'!E121)</f>
        <v>1.7705219394662277</v>
      </c>
      <c r="I122" s="21">
        <f>IF(OR($A122="",$B122="",$C122=""),"",'MPTO_working_3-way'!F121)</f>
        <v>4.4337914657677242</v>
      </c>
      <c r="J122" s="22">
        <f>IF(OR($A122="",$B122="",$C122=""),"",'MPTO_working_3-way'!G121)</f>
        <v>4.7697590534224235</v>
      </c>
      <c r="K122" s="17">
        <f>IF(OR($A122="",$B122="",$C122=""),"",'OddsRatio_working_3-way'!H121)</f>
        <v>1.782765095396823</v>
      </c>
      <c r="L122" s="21">
        <f>IF(OR($A122="",$B122="",$C122=""),"",'OddsRatio_working_3-way'!I121)</f>
        <v>4.4028538174889666</v>
      </c>
      <c r="M122" s="22">
        <f>IF(OR($A122="",$B122="",$C122=""),"",'OddsRatio_working_3-way'!J121)</f>
        <v>4.7181342031349089</v>
      </c>
      <c r="N122" s="23">
        <f t="shared" si="29"/>
        <v>55.383093754361269</v>
      </c>
      <c r="O122" s="24">
        <f t="shared" si="30"/>
        <v>23.065114105932537</v>
      </c>
      <c r="P122" s="24">
        <f t="shared" si="31"/>
        <v>21.551792139706194</v>
      </c>
      <c r="Q122" t="s">
        <v>152</v>
      </c>
      <c r="R122" t="s">
        <v>334</v>
      </c>
      <c r="S122" s="48" t="s">
        <v>448</v>
      </c>
      <c r="T122" s="35">
        <v>100</v>
      </c>
      <c r="U122" s="35">
        <f t="shared" si="32"/>
        <v>29.577464788732396</v>
      </c>
      <c r="V122" s="35">
        <f t="shared" si="33"/>
        <v>78.260869565217391</v>
      </c>
      <c r="W122" s="35">
        <f t="shared" si="34"/>
        <v>87.228607918263094</v>
      </c>
      <c r="X122" s="35">
        <f t="shared" si="35"/>
        <v>34.510522516519522</v>
      </c>
      <c r="Y122" s="35">
        <f t="shared" si="36"/>
        <v>83.193927293004521</v>
      </c>
      <c r="Z122" s="35">
        <f t="shared" si="37"/>
        <v>92.16166564605021</v>
      </c>
      <c r="AA122" s="35">
        <f t="shared" si="38"/>
        <v>-4.9330577277871264</v>
      </c>
      <c r="AB122" s="35">
        <f t="shared" si="39"/>
        <v>-4.9330577277871299</v>
      </c>
      <c r="AC122" s="35">
        <f t="shared" si="40"/>
        <v>-4.9330577277871157</v>
      </c>
      <c r="AF122">
        <v>1.7</v>
      </c>
      <c r="AG122">
        <v>2.1800000000000002</v>
      </c>
      <c r="AJ122" t="s">
        <v>112</v>
      </c>
    </row>
    <row r="123" spans="1:36" ht="15" x14ac:dyDescent="0.25">
      <c r="A123">
        <v>1.42</v>
      </c>
      <c r="B123">
        <v>4.5999999999999996</v>
      </c>
      <c r="C123">
        <v>7.83</v>
      </c>
      <c r="D123" s="20">
        <f t="shared" si="28"/>
        <v>4.9330577277871157E-2</v>
      </c>
      <c r="E123" s="17">
        <f>IF(OR($A123="",$B123="",$C123=""),"",A123*'MPTO_working_3-way'!$I122)</f>
        <v>1.4900494197345771</v>
      </c>
      <c r="F123" s="21">
        <f>IF(OR($A123="",$B123="",$C123=""),"",B123*'MPTO_working_3-way'!$I122)</f>
        <v>4.8269206554782071</v>
      </c>
      <c r="G123" s="22">
        <f>IF(OR($A123="",$B123="",$C123=""),"",C123*'MPTO_working_3-way'!$I122)</f>
        <v>8.2162584200857314</v>
      </c>
      <c r="H123" s="17">
        <f>IF(OR($A123="",$B123="",$C123=""),"",'MPTO_working_3-way'!E122)</f>
        <v>1.4539494381553999</v>
      </c>
      <c r="I123" s="21">
        <f>IF(OR($A123="",$B123="",$C123=""),"",'MPTO_working_3-way'!F122)</f>
        <v>4.9764172912188194</v>
      </c>
      <c r="J123" s="22">
        <f>IF(OR($A123="",$B123="",$C123=""),"",'MPTO_working_3-way'!G122)</f>
        <v>8.9871164695518519</v>
      </c>
      <c r="K123" s="17">
        <f>IF(OR($A123="",$B123="",$C123=""),"",'OddsRatio_working_3-way'!H122)</f>
        <v>1.4649660939361766</v>
      </c>
      <c r="L123" s="21">
        <f>IF(OR($A123="",$B123="",$C123=""),"",'OddsRatio_working_3-way'!I122)</f>
        <v>4.9854236623100876</v>
      </c>
      <c r="M123" s="22">
        <f>IF(OR($A123="",$B123="",$C123=""),"",'OddsRatio_working_3-way'!J122)</f>
        <v>8.5612343371049704</v>
      </c>
      <c r="N123" s="23">
        <f t="shared" si="29"/>
        <v>67.111868019661415</v>
      </c>
      <c r="O123" s="24">
        <f t="shared" si="30"/>
        <v>20.717141866938956</v>
      </c>
      <c r="P123" s="24">
        <f t="shared" si="31"/>
        <v>12.170990113399641</v>
      </c>
      <c r="Q123" t="s">
        <v>335</v>
      </c>
      <c r="R123" t="s">
        <v>336</v>
      </c>
      <c r="S123" s="48" t="s">
        <v>448</v>
      </c>
      <c r="T123" s="35">
        <v>100</v>
      </c>
      <c r="U123" s="35">
        <f t="shared" si="32"/>
        <v>39.759036144578317</v>
      </c>
      <c r="V123" s="35">
        <f t="shared" si="33"/>
        <v>78.632478632478637</v>
      </c>
      <c r="W123" s="35">
        <f t="shared" si="34"/>
        <v>76.635514018691595</v>
      </c>
      <c r="X123" s="35">
        <f t="shared" si="35"/>
        <v>44.732007348829782</v>
      </c>
      <c r="Y123" s="35">
        <f t="shared" si="36"/>
        <v>83.605449836730102</v>
      </c>
      <c r="Z123" s="35">
        <f t="shared" si="37"/>
        <v>81.60848522294306</v>
      </c>
      <c r="AA123" s="35">
        <f t="shared" si="38"/>
        <v>-4.9729712042514649</v>
      </c>
      <c r="AB123" s="35">
        <f t="shared" si="39"/>
        <v>-4.9729712042514649</v>
      </c>
      <c r="AC123" s="35">
        <f t="shared" si="40"/>
        <v>-4.9729712042514649</v>
      </c>
      <c r="AF123">
        <v>1.76</v>
      </c>
      <c r="AG123">
        <v>2.09</v>
      </c>
      <c r="AJ123" t="s">
        <v>112</v>
      </c>
    </row>
    <row r="124" spans="1:36" ht="15" x14ac:dyDescent="0.25">
      <c r="A124">
        <v>1.66</v>
      </c>
      <c r="B124">
        <v>4.68</v>
      </c>
      <c r="C124">
        <v>4.28</v>
      </c>
      <c r="D124" s="20">
        <f t="shared" si="28"/>
        <v>4.972971204251464E-2</v>
      </c>
      <c r="E124" s="17">
        <f>IF(OR($A124="",$B124="",$C124=""),"",A124*'MPTO_working_3-way'!$I123)</f>
        <v>1.7425513219905742</v>
      </c>
      <c r="F124" s="21">
        <f>IF(OR($A124="",$B124="",$C124=""),"",B124*'MPTO_working_3-way'!$I123)</f>
        <v>4.9127350523589683</v>
      </c>
      <c r="G124" s="22">
        <f>IF(OR($A124="",$B124="",$C124=""),"",C124*'MPTO_working_3-way'!$I123)</f>
        <v>4.4928431675419631</v>
      </c>
      <c r="H124" s="17">
        <f>IF(OR($A124="",$B124="",$C124=""),"",'MPTO_working_3-way'!E123)</f>
        <v>1.7069709015062613</v>
      </c>
      <c r="I124" s="21">
        <f>IF(OR($A124="",$B124="",$C124=""),"",'MPTO_working_3-way'!F123)</f>
        <v>5.0736016484321338</v>
      </c>
      <c r="J124" s="22">
        <f>IF(OR($A124="",$B124="",$C124=""),"",'MPTO_working_3-way'!G123)</f>
        <v>4.606845172998824</v>
      </c>
      <c r="K124" s="17">
        <f>IF(OR($A124="",$B124="",$C124=""),"",'OddsRatio_working_3-way'!H123)</f>
        <v>1.7190502463186099</v>
      </c>
      <c r="L124" s="21">
        <f>IF(OR($A124="",$B124="",$C124=""),"",'OddsRatio_working_3-way'!I123)</f>
        <v>5.0092498582613407</v>
      </c>
      <c r="M124" s="22">
        <f>IF(OR($A124="",$B124="",$C124=""),"",'OddsRatio_working_3-way'!J123)</f>
        <v>4.5734618301894558</v>
      </c>
      <c r="N124" s="23">
        <f t="shared" si="29"/>
        <v>57.38711895484758</v>
      </c>
      <c r="O124" s="24">
        <f t="shared" si="30"/>
        <v>20.355260142104058</v>
      </c>
      <c r="P124" s="24">
        <f t="shared" si="31"/>
        <v>22.257620903048359</v>
      </c>
      <c r="Q124" t="s">
        <v>337</v>
      </c>
      <c r="R124" t="s">
        <v>338</v>
      </c>
      <c r="S124" s="48" t="s">
        <v>448</v>
      </c>
      <c r="T124" s="35">
        <v>100</v>
      </c>
      <c r="U124" s="35">
        <f t="shared" si="32"/>
        <v>68.944099378881987</v>
      </c>
      <c r="V124" s="35">
        <f t="shared" si="33"/>
        <v>71.346704871060169</v>
      </c>
      <c r="W124" s="35">
        <f t="shared" si="34"/>
        <v>55.156950672645742</v>
      </c>
      <c r="X124" s="35">
        <f t="shared" si="35"/>
        <v>73.496344456294096</v>
      </c>
      <c r="Y124" s="35">
        <f t="shared" si="36"/>
        <v>75.898949948472278</v>
      </c>
      <c r="Z124" s="35">
        <f t="shared" si="37"/>
        <v>59.709195750057845</v>
      </c>
      <c r="AA124" s="35">
        <f t="shared" si="38"/>
        <v>-4.5522450774121097</v>
      </c>
      <c r="AB124" s="35">
        <f t="shared" si="39"/>
        <v>-4.5522450774121097</v>
      </c>
      <c r="AC124" s="35">
        <f t="shared" si="40"/>
        <v>-4.5522450774121026</v>
      </c>
      <c r="AF124">
        <v>1.63</v>
      </c>
      <c r="AG124">
        <v>2.2999999999999998</v>
      </c>
      <c r="AJ124" t="s">
        <v>112</v>
      </c>
    </row>
    <row r="125" spans="1:36" ht="15" x14ac:dyDescent="0.25">
      <c r="A125">
        <v>3.22</v>
      </c>
      <c r="B125">
        <v>3.49</v>
      </c>
      <c r="C125">
        <v>2.23</v>
      </c>
      <c r="D125" s="20">
        <f t="shared" si="28"/>
        <v>4.5522450774120982E-2</v>
      </c>
      <c r="E125" s="17">
        <f>IF(OR($A125="",$B125="",$C125=""),"",A125*'MPTO_working_3-way'!$I124)</f>
        <v>3.3665822914926697</v>
      </c>
      <c r="F125" s="21">
        <f>IF(OR($A125="",$B125="",$C125=""),"",B125*'MPTO_working_3-way'!$I124)</f>
        <v>3.6488733532016826</v>
      </c>
      <c r="G125" s="22">
        <f>IF(OR($A125="",$B125="",$C125=""),"",C125*'MPTO_working_3-way'!$I124)</f>
        <v>2.3315150652262897</v>
      </c>
      <c r="H125" s="17">
        <f>IF(OR($A125="",$B125="",$C125=""),"",'MPTO_working_3-way'!E124)</f>
        <v>3.385413909501986</v>
      </c>
      <c r="I125" s="21">
        <f>IF(OR($A125="",$B125="",$C125=""),"",'MPTO_working_3-way'!F124)</f>
        <v>3.6851577918213203</v>
      </c>
      <c r="J125" s="22">
        <f>IF(OR($A125="",$B125="",$C125=""),"",'MPTO_working_3-way'!G124)</f>
        <v>2.308102388161041</v>
      </c>
      <c r="K125" s="17">
        <f>IF(OR($A125="",$B125="",$C125=""),"",'OddsRatio_working_3-way'!H124)</f>
        <v>3.3787714133472293</v>
      </c>
      <c r="L125" s="21">
        <f>IF(OR($A125="",$B125="",$C125=""),"",'OddsRatio_working_3-way'!I124)</f>
        <v>3.6680814501056762</v>
      </c>
      <c r="M125" s="22">
        <f>IF(OR($A125="",$B125="",$C125=""),"",'OddsRatio_working_3-way'!J124)</f>
        <v>2.3179679452329238</v>
      </c>
      <c r="N125" s="23">
        <f t="shared" si="29"/>
        <v>29.703714729534251</v>
      </c>
      <c r="O125" s="24">
        <f t="shared" si="30"/>
        <v>27.405719607192065</v>
      </c>
      <c r="P125" s="24">
        <f t="shared" si="31"/>
        <v>42.890565663273684</v>
      </c>
      <c r="Q125" t="s">
        <v>339</v>
      </c>
      <c r="R125" t="s">
        <v>340</v>
      </c>
      <c r="S125" s="48" t="s">
        <v>448</v>
      </c>
      <c r="T125" s="35">
        <v>100</v>
      </c>
      <c r="U125" s="35">
        <f t="shared" si="32"/>
        <v>75.429975429975428</v>
      </c>
      <c r="V125" s="35">
        <f t="shared" si="33"/>
        <v>74.683544303797461</v>
      </c>
      <c r="W125" s="35">
        <f t="shared" si="34"/>
        <v>47.643979057591622</v>
      </c>
      <c r="X125" s="35">
        <f t="shared" si="35"/>
        <v>77.672476638610902</v>
      </c>
      <c r="Y125" s="35">
        <f t="shared" si="36"/>
        <v>76.926045512432935</v>
      </c>
      <c r="Z125" s="35">
        <f t="shared" si="37"/>
        <v>49.886480266227096</v>
      </c>
      <c r="AA125" s="35">
        <f t="shared" si="38"/>
        <v>-2.2425012086354741</v>
      </c>
      <c r="AB125" s="35">
        <f t="shared" si="39"/>
        <v>-2.2425012086354741</v>
      </c>
      <c r="AC125" s="35">
        <f t="shared" si="40"/>
        <v>-2.2425012086354741</v>
      </c>
      <c r="AF125">
        <v>1.81</v>
      </c>
      <c r="AG125">
        <v>2.02</v>
      </c>
      <c r="AJ125" t="s">
        <v>112</v>
      </c>
    </row>
    <row r="126" spans="1:36" ht="15" x14ac:dyDescent="0.25">
      <c r="A126">
        <v>4.07</v>
      </c>
      <c r="B126">
        <v>3.95</v>
      </c>
      <c r="C126">
        <v>1.91</v>
      </c>
      <c r="D126" s="20">
        <f t="shared" si="28"/>
        <v>2.2425012086354723E-2</v>
      </c>
      <c r="E126" s="17">
        <f>IF(OR($A126="",$B126="",$C126=""),"",A126*'MPTO_working_3-way'!$I125)</f>
        <v>4.161269799191464</v>
      </c>
      <c r="F126" s="21">
        <f>IF(OR($A126="",$B126="",$C126=""),"",B126*'MPTO_working_3-way'!$I125)</f>
        <v>4.038578797741101</v>
      </c>
      <c r="G126" s="22">
        <f>IF(OR($A126="",$B126="",$C126=""),"",C126*'MPTO_working_3-way'!$I125)</f>
        <v>1.9528317730849374</v>
      </c>
      <c r="H126" s="17">
        <f>IF(OR($A126="",$B126="",$C126=""),"",'MPTO_working_3-way'!E125)</f>
        <v>4.1977079883881983</v>
      </c>
      <c r="I126" s="21">
        <f>IF(OR($A126="",$B126="",$C126=""),"",'MPTO_working_3-way'!F125)</f>
        <v>4.0701771323248881</v>
      </c>
      <c r="J126" s="22">
        <f>IF(OR($A126="",$B126="",$C126=""),"",'MPTO_working_3-way'!G125)</f>
        <v>1.9376645359055455</v>
      </c>
      <c r="K126" s="17">
        <f>IF(OR($A126="",$B126="",$C126=""),"",'OddsRatio_working_3-way'!H125)</f>
        <v>4.1829546715384573</v>
      </c>
      <c r="L126" s="21">
        <f>IF(OR($A126="",$B126="",$C126=""),"",'OddsRatio_working_3-way'!I125)</f>
        <v>4.0585395052242497</v>
      </c>
      <c r="M126" s="22">
        <f>IF(OR($A126="",$B126="",$C126=""),"",'OddsRatio_working_3-way'!J125)</f>
        <v>1.9434816778827351</v>
      </c>
      <c r="N126" s="23">
        <f t="shared" si="29"/>
        <v>24.031126272905937</v>
      </c>
      <c r="O126" s="24">
        <f t="shared" si="30"/>
        <v>24.761185805247386</v>
      </c>
      <c r="P126" s="24">
        <f t="shared" si="31"/>
        <v>51.207687921846691</v>
      </c>
      <c r="Q126" t="s">
        <v>341</v>
      </c>
      <c r="R126" t="s">
        <v>342</v>
      </c>
      <c r="S126" s="48" t="s">
        <v>448</v>
      </c>
      <c r="T126" s="35">
        <v>100</v>
      </c>
      <c r="U126" s="35">
        <f t="shared" si="32"/>
        <v>35.064935064935064</v>
      </c>
      <c r="V126" s="35">
        <f t="shared" si="33"/>
        <v>77.32426303854875</v>
      </c>
      <c r="W126" s="35">
        <f t="shared" si="34"/>
        <v>85.052316890881897</v>
      </c>
      <c r="X126" s="35">
        <f t="shared" si="35"/>
        <v>37.623420070569331</v>
      </c>
      <c r="Y126" s="35">
        <f t="shared" si="36"/>
        <v>79.882748044183018</v>
      </c>
      <c r="Z126" s="35">
        <f t="shared" si="37"/>
        <v>87.610801896516179</v>
      </c>
      <c r="AA126" s="35">
        <f t="shared" si="38"/>
        <v>-2.5584850056342674</v>
      </c>
      <c r="AB126" s="35">
        <f t="shared" si="39"/>
        <v>-2.5584850056342674</v>
      </c>
      <c r="AC126" s="35">
        <f t="shared" si="40"/>
        <v>-2.5584850056342816</v>
      </c>
      <c r="AF126">
        <v>1.65</v>
      </c>
      <c r="AG126">
        <v>2.37</v>
      </c>
      <c r="AJ126" t="s">
        <v>450</v>
      </c>
    </row>
    <row r="127" spans="1:36" ht="15" x14ac:dyDescent="0.25">
      <c r="A127">
        <v>1.54</v>
      </c>
      <c r="B127">
        <v>4.41</v>
      </c>
      <c r="C127">
        <v>6.69</v>
      </c>
      <c r="D127" s="20">
        <f t="shared" si="28"/>
        <v>2.5584850056342701E-2</v>
      </c>
      <c r="E127" s="17">
        <f>IF(OR($A127="",$B127="",$C127=""),"",A127*'MPTO_working_3-way'!$I126)</f>
        <v>1.5794006690867679</v>
      </c>
      <c r="F127" s="21">
        <f>IF(OR($A127="",$B127="",$C127=""),"",B127*'MPTO_working_3-way'!$I126)</f>
        <v>4.5228291887484717</v>
      </c>
      <c r="G127" s="22">
        <f>IF(OR($A127="",$B127="",$C127=""),"",C127*'MPTO_working_3-way'!$I126)</f>
        <v>6.8611626468769327</v>
      </c>
      <c r="H127" s="17">
        <f>IF(OR($A127="",$B127="",$C127=""),"",'MPTO_working_3-way'!E126)</f>
        <v>1.5604948470264317</v>
      </c>
      <c r="I127" s="21">
        <f>IF(OR($A127="",$B127="",$C127=""),"",'MPTO_working_3-way'!F126)</f>
        <v>4.5823405904637378</v>
      </c>
      <c r="J127" s="22">
        <f>IF(OR($A127="",$B127="",$C127=""),"",'MPTO_working_3-way'!G126)</f>
        <v>7.0947875380118628</v>
      </c>
      <c r="K127" s="17">
        <f>IF(OR($A127="",$B127="",$C127=""),"",'OddsRatio_working_3-way'!H126)</f>
        <v>1.5668468372315627</v>
      </c>
      <c r="L127" s="21">
        <f>IF(OR($A127="",$B127="",$C127=""),"",'OddsRatio_working_3-way'!I126)</f>
        <v>4.5795328054807953</v>
      </c>
      <c r="M127" s="22">
        <f>IF(OR($A127="",$B127="",$C127=""),"",'OddsRatio_working_3-way'!J126)</f>
        <v>6.9728861182362838</v>
      </c>
      <c r="N127" s="23">
        <f t="shared" si="29"/>
        <v>63.315156158456887</v>
      </c>
      <c r="O127" s="24">
        <f t="shared" si="30"/>
        <v>22.110054531524629</v>
      </c>
      <c r="P127" s="24">
        <f t="shared" si="31"/>
        <v>14.574789310018478</v>
      </c>
      <c r="Q127" t="s">
        <v>343</v>
      </c>
      <c r="R127" t="s">
        <v>344</v>
      </c>
      <c r="S127" s="48" t="s">
        <v>448</v>
      </c>
      <c r="T127" s="35">
        <v>100</v>
      </c>
      <c r="U127" s="35">
        <f t="shared" si="32"/>
        <v>69.418960244648318</v>
      </c>
      <c r="V127" s="35">
        <f t="shared" si="33"/>
        <v>71.264367816091948</v>
      </c>
      <c r="W127" s="35">
        <f t="shared" si="34"/>
        <v>56.521739130434774</v>
      </c>
      <c r="X127" s="35">
        <f t="shared" si="35"/>
        <v>72.213893053473271</v>
      </c>
      <c r="Y127" s="35">
        <f t="shared" si="36"/>
        <v>74.059300624916901</v>
      </c>
      <c r="Z127" s="35">
        <f t="shared" si="37"/>
        <v>59.316671939259727</v>
      </c>
      <c r="AA127" s="35">
        <f t="shared" si="38"/>
        <v>-2.794932808824953</v>
      </c>
      <c r="AB127" s="35">
        <f t="shared" si="39"/>
        <v>-2.794932808824953</v>
      </c>
      <c r="AC127" s="35">
        <f t="shared" si="40"/>
        <v>-2.794932808824953</v>
      </c>
      <c r="AF127">
        <v>1.73</v>
      </c>
      <c r="AG127">
        <v>2.2200000000000002</v>
      </c>
      <c r="AJ127" t="s">
        <v>450</v>
      </c>
    </row>
    <row r="128" spans="1:36" ht="15" x14ac:dyDescent="0.25">
      <c r="A128">
        <v>3.27</v>
      </c>
      <c r="B128">
        <v>3.48</v>
      </c>
      <c r="C128">
        <v>2.2999999999999998</v>
      </c>
      <c r="D128" s="20">
        <f t="shared" si="28"/>
        <v>2.7949328088249459E-2</v>
      </c>
      <c r="E128" s="17">
        <f>IF(OR($A128="",$B128="",$C128=""),"",A128*'MPTO_working_3-way'!$I127)</f>
        <v>3.3613943028485758</v>
      </c>
      <c r="F128" s="21">
        <f>IF(OR($A128="",$B128="",$C128=""),"",B128*'MPTO_working_3-way'!$I127)</f>
        <v>3.5772636617471081</v>
      </c>
      <c r="G128" s="22">
        <f>IF(OR($A128="",$B128="",$C128=""),"",C128*'MPTO_working_3-way'!$I127)</f>
        <v>2.3642834546029734</v>
      </c>
      <c r="H128" s="17">
        <f>IF(OR($A128="",$B128="",$C128=""),"",'MPTO_working_3-way'!E127)</f>
        <v>3.3727500463907965</v>
      </c>
      <c r="I128" s="21">
        <f>IF(OR($A128="",$B128="",$C128=""),"",'MPTO_working_3-way'!F127)</f>
        <v>3.5966063684184486</v>
      </c>
      <c r="J128" s="22">
        <f>IF(OR($A128="",$B128="",$C128=""),"",'MPTO_working_3-way'!G127)</f>
        <v>2.3503631543783268</v>
      </c>
      <c r="K128" s="17">
        <f>IF(OR($A128="",$B128="",$C128=""),"",'OddsRatio_working_3-way'!H127)</f>
        <v>3.3684253331627616</v>
      </c>
      <c r="L128" s="21">
        <f>IF(OR($A128="",$B128="",$C128=""),"",'OddsRatio_working_3-way'!I127)</f>
        <v>3.5875307604597557</v>
      </c>
      <c r="M128" s="22">
        <f>IF(OR($A128="",$B128="",$C128=""),"",'OddsRatio_working_3-way'!J127)</f>
        <v>2.3563669308861628</v>
      </c>
      <c r="N128" s="23">
        <f t="shared" si="29"/>
        <v>29.749559554871656</v>
      </c>
      <c r="O128" s="24">
        <f t="shared" si="30"/>
        <v>27.954327512767335</v>
      </c>
      <c r="P128" s="24">
        <f t="shared" si="31"/>
        <v>42.296112932361012</v>
      </c>
      <c r="Q128" t="s">
        <v>345</v>
      </c>
      <c r="R128" t="s">
        <v>346</v>
      </c>
      <c r="S128" s="48" t="s">
        <v>448</v>
      </c>
      <c r="T128" s="35">
        <v>100</v>
      </c>
      <c r="U128" s="35">
        <f t="shared" si="32"/>
        <v>68.652037617554868</v>
      </c>
      <c r="V128" s="35">
        <f t="shared" si="33"/>
        <v>70.760233918128648</v>
      </c>
      <c r="W128" s="35">
        <f t="shared" si="34"/>
        <v>57.805907172995774</v>
      </c>
      <c r="X128" s="35">
        <f t="shared" si="35"/>
        <v>71.433858908875564</v>
      </c>
      <c r="Y128" s="35">
        <f t="shared" si="36"/>
        <v>73.542055209449359</v>
      </c>
      <c r="Z128" s="35">
        <f t="shared" si="37"/>
        <v>60.587728464316484</v>
      </c>
      <c r="AA128" s="35">
        <f t="shared" si="38"/>
        <v>-2.7818212913206963</v>
      </c>
      <c r="AB128" s="35">
        <f t="shared" si="39"/>
        <v>-2.7818212913207105</v>
      </c>
      <c r="AC128" s="35">
        <f t="shared" si="40"/>
        <v>-2.7818212913207105</v>
      </c>
      <c r="AF128">
        <v>1.92</v>
      </c>
      <c r="AG128">
        <v>1.97</v>
      </c>
      <c r="AJ128" t="s">
        <v>154</v>
      </c>
    </row>
    <row r="129" spans="1:36" ht="15" x14ac:dyDescent="0.25">
      <c r="A129">
        <v>3.19</v>
      </c>
      <c r="B129">
        <v>3.42</v>
      </c>
      <c r="C129">
        <v>2.37</v>
      </c>
      <c r="D129" s="20">
        <f t="shared" si="28"/>
        <v>2.7818212913206963E-2</v>
      </c>
      <c r="E129" s="17">
        <f>IF(OR($A129="",$B129="",$C129=""),"",A129*'MPTO_working_3-way'!$I128)</f>
        <v>3.2787400991931301</v>
      </c>
      <c r="F129" s="21">
        <f>IF(OR($A129="",$B129="",$C129=""),"",B129*'MPTO_working_3-way'!$I128)</f>
        <v>3.5151382881631679</v>
      </c>
      <c r="G129" s="22">
        <f>IF(OR($A129="",$B129="",$C129=""),"",C129*'MPTO_working_3-way'!$I128)</f>
        <v>2.4359291646043006</v>
      </c>
      <c r="H129" s="17">
        <f>IF(OR($A129="",$B129="",$C129=""),"",'MPTO_working_3-way'!E128)</f>
        <v>3.2872365663222403</v>
      </c>
      <c r="I129" s="21">
        <f>IF(OR($A129="",$B129="",$C129=""),"",'MPTO_working_3-way'!F128)</f>
        <v>3.5320097883462722</v>
      </c>
      <c r="J129" s="22">
        <f>IF(OR($A129="",$B129="",$C129=""),"",'MPTO_working_3-way'!G128)</f>
        <v>2.4232543789424632</v>
      </c>
      <c r="K129" s="17">
        <f>IF(OR($A129="",$B129="",$C129=""),"",'OddsRatio_working_3-way'!H128)</f>
        <v>3.2840374479130956</v>
      </c>
      <c r="L129" s="21">
        <f>IF(OR($A129="",$B129="",$C129=""),"",'OddsRatio_working_3-way'!I128)</f>
        <v>3.5239135269176671</v>
      </c>
      <c r="M129" s="22">
        <f>IF(OR($A129="",$B129="",$C129=""),"",'OddsRatio_working_3-way'!J128)</f>
        <v>2.4288270792881015</v>
      </c>
      <c r="N129" s="23">
        <f t="shared" si="29"/>
        <v>30.499520234802734</v>
      </c>
      <c r="O129" s="24">
        <f t="shared" si="30"/>
        <v>28.448382909070386</v>
      </c>
      <c r="P129" s="24">
        <f t="shared" si="31"/>
        <v>41.052096856126887</v>
      </c>
      <c r="Q129" t="s">
        <v>347</v>
      </c>
      <c r="R129" t="s">
        <v>348</v>
      </c>
      <c r="S129" s="48" t="s">
        <v>448</v>
      </c>
      <c r="T129" s="35">
        <v>100</v>
      </c>
      <c r="U129" s="35">
        <f t="shared" si="32"/>
        <v>54.751131221719454</v>
      </c>
      <c r="V129" s="35">
        <f t="shared" si="33"/>
        <v>73.118279569892465</v>
      </c>
      <c r="W129" s="35">
        <f t="shared" si="34"/>
        <v>69.418960244648318</v>
      </c>
      <c r="X129" s="35">
        <f t="shared" si="35"/>
        <v>57.462760185459203</v>
      </c>
      <c r="Y129" s="35">
        <f t="shared" si="36"/>
        <v>75.829908533632235</v>
      </c>
      <c r="Z129" s="35">
        <f t="shared" si="37"/>
        <v>72.130589208388059</v>
      </c>
      <c r="AA129" s="35">
        <f t="shared" si="38"/>
        <v>-2.7116289637397486</v>
      </c>
      <c r="AB129" s="35">
        <f t="shared" si="39"/>
        <v>-2.7116289637397699</v>
      </c>
      <c r="AC129" s="35">
        <f t="shared" si="40"/>
        <v>-2.7116289637397415</v>
      </c>
      <c r="AF129">
        <v>1.76</v>
      </c>
      <c r="AG129">
        <v>2.16</v>
      </c>
      <c r="AJ129" t="s">
        <v>154</v>
      </c>
    </row>
    <row r="130" spans="1:36" ht="15" x14ac:dyDescent="0.25">
      <c r="A130">
        <v>2.21</v>
      </c>
      <c r="B130">
        <v>3.72</v>
      </c>
      <c r="C130">
        <v>3.27</v>
      </c>
      <c r="D130" s="20">
        <f t="shared" si="28"/>
        <v>2.7116289637397539E-2</v>
      </c>
      <c r="E130" s="17">
        <f>IF(OR($A130="",$B130="",$C130=""),"",A130*'MPTO_working_3-way'!$I129)</f>
        <v>2.2699270000986487</v>
      </c>
      <c r="F130" s="21">
        <f>IF(OR($A130="",$B130="",$C130=""),"",B130*'MPTO_working_3-way'!$I129)</f>
        <v>3.8208725974511188</v>
      </c>
      <c r="G130" s="22">
        <f>IF(OR($A130="",$B130="",$C130=""),"",C130*'MPTO_working_3-way'!$I129)</f>
        <v>3.3586702671142898</v>
      </c>
      <c r="H130" s="17">
        <f>IF(OR($A130="",$B130="",$C130=""),"",'MPTO_working_3-way'!E129)</f>
        <v>2.2550460482520185</v>
      </c>
      <c r="I130" s="21">
        <f>IF(OR($A130="",$B130="",$C130=""),"",'MPTO_working_3-way'!F129)</f>
        <v>3.8494341401444618</v>
      </c>
      <c r="J130" s="22">
        <f>IF(OR($A130="",$B130="",$C130=""),"",'MPTO_working_3-way'!G129)</f>
        <v>3.3695942748045677</v>
      </c>
      <c r="K130" s="17">
        <f>IF(OR($A130="",$B130="",$C130=""),"",'OddsRatio_working_3-way'!H129)</f>
        <v>2.2613492507908934</v>
      </c>
      <c r="L130" s="21">
        <f>IF(OR($A130="",$B130="",$C130=""),"",'OddsRatio_working_3-way'!I129)</f>
        <v>3.8354297207861419</v>
      </c>
      <c r="M130" s="22">
        <f>IF(OR($A130="",$B130="",$C130=""),"",'OddsRatio_working_3-way'!J129)</f>
        <v>3.3663328919796118</v>
      </c>
      <c r="N130" s="23">
        <f t="shared" si="29"/>
        <v>44.054280157755784</v>
      </c>
      <c r="O130" s="24">
        <f t="shared" si="30"/>
        <v>26.172032029204377</v>
      </c>
      <c r="P130" s="24">
        <f t="shared" si="31"/>
        <v>29.773687813039839</v>
      </c>
      <c r="Q130" t="s">
        <v>349</v>
      </c>
      <c r="R130" t="s">
        <v>121</v>
      </c>
      <c r="S130" s="48" t="s">
        <v>448</v>
      </c>
      <c r="T130" s="35">
        <v>100</v>
      </c>
      <c r="U130" s="35">
        <f t="shared" si="32"/>
        <v>90.757855822550837</v>
      </c>
      <c r="V130" s="35">
        <f t="shared" si="33"/>
        <v>83.41625207296849</v>
      </c>
      <c r="W130" s="35">
        <f t="shared" si="34"/>
        <v>22.480620155038757</v>
      </c>
      <c r="X130" s="35">
        <f t="shared" si="35"/>
        <v>94.103127771992746</v>
      </c>
      <c r="Y130" s="35">
        <f t="shared" si="36"/>
        <v>86.761524022410399</v>
      </c>
      <c r="Z130" s="35">
        <f t="shared" si="37"/>
        <v>25.825892104480673</v>
      </c>
      <c r="AA130" s="35">
        <f t="shared" si="38"/>
        <v>-3.3452719494419085</v>
      </c>
      <c r="AB130" s="35">
        <f t="shared" si="39"/>
        <v>-3.3452719494419085</v>
      </c>
      <c r="AC130" s="35">
        <f t="shared" si="40"/>
        <v>-3.3452719494419156</v>
      </c>
      <c r="AF130">
        <v>1.85</v>
      </c>
      <c r="AG130">
        <v>2.0499999999999998</v>
      </c>
      <c r="AJ130" t="s">
        <v>154</v>
      </c>
    </row>
    <row r="131" spans="1:36" ht="15" x14ac:dyDescent="0.25">
      <c r="A131">
        <v>10.82</v>
      </c>
      <c r="B131">
        <v>6.03</v>
      </c>
      <c r="C131">
        <v>1.29</v>
      </c>
      <c r="D131" s="20">
        <f t="shared" si="28"/>
        <v>3.3452719494419192E-2</v>
      </c>
      <c r="E131" s="17">
        <f>IF(OR($A131="",$B131="",$C131=""),"",A131*'MPTO_working_3-way'!$I130)</f>
        <v>11.181958424929617</v>
      </c>
      <c r="F131" s="21">
        <f>IF(OR($A131="",$B131="",$C131=""),"",B131*'MPTO_working_3-way'!$I130)</f>
        <v>6.231719898551348</v>
      </c>
      <c r="G131" s="22">
        <f>IF(OR($A131="",$B131="",$C131=""),"",C131*'MPTO_working_3-way'!$I130)</f>
        <v>1.3331540081478008</v>
      </c>
      <c r="H131" s="17">
        <f>IF(OR($A131="",$B131="",$C131=""),"",'MPTO_working_3-way'!E130)</f>
        <v>12.304582424609418</v>
      </c>
      <c r="I131" s="21">
        <f>IF(OR($A131="",$B131="",$C131=""),"",'MPTO_working_3-way'!F130)</f>
        <v>6.4646852152630894</v>
      </c>
      <c r="J131" s="22">
        <f>IF(OR($A131="",$B131="",$C131=""),"",'MPTO_working_3-way'!G130)</f>
        <v>1.3088270443114256</v>
      </c>
      <c r="K131" s="17">
        <f>IF(OR($A131="",$B131="",$C131=""),"",'OddsRatio_working_3-way'!H130)</f>
        <v>11.690664989342954</v>
      </c>
      <c r="L131" s="21">
        <f>IF(OR($A131="",$B131="",$C131=""),"",'OddsRatio_working_3-way'!I130)</f>
        <v>6.4759719853762769</v>
      </c>
      <c r="M131" s="22">
        <f>IF(OR($A131="",$B131="",$C131=""),"",'OddsRatio_working_3-way'!J130)</f>
        <v>1.3157121025366043</v>
      </c>
      <c r="N131" s="23">
        <f t="shared" si="29"/>
        <v>8.9429772674753458</v>
      </c>
      <c r="O131" s="24">
        <f t="shared" si="30"/>
        <v>16.046934334010491</v>
      </c>
      <c r="P131" s="24">
        <f t="shared" si="31"/>
        <v>75.010088398514156</v>
      </c>
      <c r="Q131" t="s">
        <v>123</v>
      </c>
      <c r="R131" t="s">
        <v>183</v>
      </c>
      <c r="S131" s="48" t="s">
        <v>448</v>
      </c>
      <c r="T131" s="35">
        <v>100</v>
      </c>
      <c r="U131" s="35">
        <f t="shared" si="32"/>
        <v>64.02877697841727</v>
      </c>
      <c r="V131" s="35">
        <f t="shared" si="33"/>
        <v>71.264367816091948</v>
      </c>
      <c r="W131" s="35">
        <f t="shared" si="34"/>
        <v>62.546816479400754</v>
      </c>
      <c r="X131" s="35">
        <f t="shared" si="35"/>
        <v>66.188815704507292</v>
      </c>
      <c r="Y131" s="35">
        <f t="shared" si="36"/>
        <v>73.424406542181984</v>
      </c>
      <c r="Z131" s="35">
        <f t="shared" si="37"/>
        <v>64.706855205490783</v>
      </c>
      <c r="AA131" s="35">
        <f t="shared" si="38"/>
        <v>-2.160038726090022</v>
      </c>
      <c r="AB131" s="35">
        <f t="shared" si="39"/>
        <v>-2.1600387260900362</v>
      </c>
      <c r="AC131" s="35">
        <f t="shared" si="40"/>
        <v>-2.1600387260900291</v>
      </c>
      <c r="AF131">
        <v>1.61</v>
      </c>
      <c r="AG131">
        <v>2.4300000000000002</v>
      </c>
      <c r="AJ131" t="s">
        <v>155</v>
      </c>
    </row>
    <row r="132" spans="1:36" ht="15" x14ac:dyDescent="0.25">
      <c r="A132">
        <v>2.78</v>
      </c>
      <c r="B132">
        <v>3.48</v>
      </c>
      <c r="C132">
        <v>2.67</v>
      </c>
      <c r="D132" s="20">
        <f t="shared" ref="D132:D195" si="41">IF(OR($A132="",$B132="",$C132=""),"",(1/A132)+(1/B132)+(1/C132)-1)</f>
        <v>2.16003872609003E-2</v>
      </c>
      <c r="E132" s="17">
        <f>IF(OR($A132="",$B132="",$C132=""),"",A132*'MPTO_working_3-way'!$I131)</f>
        <v>2.8400490765853026</v>
      </c>
      <c r="F132" s="21">
        <f>IF(OR($A132="",$B132="",$C132=""),"",B132*'MPTO_working_3-way'!$I131)</f>
        <v>3.5551693476679329</v>
      </c>
      <c r="G132" s="22">
        <f>IF(OR($A132="",$B132="",$C132=""),"",C132*'MPTO_working_3-way'!$I131)</f>
        <v>2.7276730339866035</v>
      </c>
      <c r="H132" s="17">
        <f>IF(OR($A132="",$B132="",$C132=""),"",'MPTO_working_3-way'!E131)</f>
        <v>2.8367820474748768</v>
      </c>
      <c r="I132" s="21">
        <f>IF(OR($A132="",$B132="",$C132=""),"",'MPTO_working_3-way'!F131)</f>
        <v>3.5694374276595577</v>
      </c>
      <c r="J132" s="22">
        <f>IF(OR($A132="",$B132="",$C132=""),"",'MPTO_working_3-way'!G131)</f>
        <v>2.7223351084100864</v>
      </c>
      <c r="K132" s="17">
        <f>IF(OR($A132="",$B132="",$C132=""),"",'OddsRatio_working_3-way'!H131)</f>
        <v>2.8386855839094092</v>
      </c>
      <c r="L132" s="21">
        <f>IF(OR($A132="",$B132="",$C132=""),"",'OddsRatio_working_3-way'!I131)</f>
        <v>3.5617641843232222</v>
      </c>
      <c r="M132" s="22">
        <f>IF(OR($A132="",$B132="",$C132=""),"",'OddsRatio_working_3-way'!J131)</f>
        <v>2.725058946701524</v>
      </c>
      <c r="N132" s="23">
        <f t="shared" si="29"/>
        <v>35.210659148268576</v>
      </c>
      <c r="O132" s="24">
        <f t="shared" si="30"/>
        <v>28.128055296605353</v>
      </c>
      <c r="P132" s="24">
        <f t="shared" si="31"/>
        <v>36.661285555126085</v>
      </c>
      <c r="Q132" t="s">
        <v>157</v>
      </c>
      <c r="R132" t="s">
        <v>174</v>
      </c>
      <c r="S132" s="48" t="s">
        <v>448</v>
      </c>
      <c r="T132" s="35">
        <v>100</v>
      </c>
      <c r="U132" s="35">
        <f t="shared" si="32"/>
        <v>40.828402366863905</v>
      </c>
      <c r="V132" s="35">
        <f t="shared" si="33"/>
        <v>73.821989528795811</v>
      </c>
      <c r="W132" s="35">
        <f t="shared" si="34"/>
        <v>82.935153583617733</v>
      </c>
      <c r="X132" s="35">
        <f t="shared" si="35"/>
        <v>43.242856887586441</v>
      </c>
      <c r="Y132" s="35">
        <f t="shared" si="36"/>
        <v>76.236444049518354</v>
      </c>
      <c r="Z132" s="35">
        <f t="shared" si="37"/>
        <v>85.349608104340291</v>
      </c>
      <c r="AA132" s="35">
        <f t="shared" si="38"/>
        <v>-2.4144545207225363</v>
      </c>
      <c r="AB132" s="35">
        <f t="shared" si="39"/>
        <v>-2.4144545207225434</v>
      </c>
      <c r="AC132" s="35">
        <f t="shared" si="40"/>
        <v>-2.4144545207225576</v>
      </c>
      <c r="AF132">
        <v>1.83</v>
      </c>
      <c r="AG132">
        <v>2.08</v>
      </c>
      <c r="AJ132" t="s">
        <v>155</v>
      </c>
    </row>
    <row r="133" spans="1:36" ht="15" x14ac:dyDescent="0.25">
      <c r="A133">
        <v>1.69</v>
      </c>
      <c r="B133">
        <v>3.82</v>
      </c>
      <c r="C133">
        <v>5.86</v>
      </c>
      <c r="D133" s="20">
        <f t="shared" si="41"/>
        <v>2.414454520722531E-2</v>
      </c>
      <c r="E133" s="17">
        <f>IF(OR($A133="",$B133="",$C133=""),"",A133*'MPTO_working_3-way'!$I132)</f>
        <v>1.7308042814002107</v>
      </c>
      <c r="F133" s="21">
        <f>IF(OR($A133="",$B133="",$C133=""),"",B133*'MPTO_working_3-way'!$I132)</f>
        <v>3.9122321626916006</v>
      </c>
      <c r="G133" s="22">
        <f>IF(OR($A133="",$B133="",$C133=""),"",C133*'MPTO_working_3-way'!$I132)</f>
        <v>6.0014870349143408</v>
      </c>
      <c r="H133" s="17">
        <f>IF(OR($A133="",$B133="",$C133=""),"",'MPTO_working_3-way'!E132)</f>
        <v>1.7133033709574932</v>
      </c>
      <c r="I133" s="21">
        <f>IF(OR($A133="",$B133="",$C133=""),"",'MPTO_working_3-way'!F132)</f>
        <v>3.9411674663160343</v>
      </c>
      <c r="J133" s="22">
        <f>IF(OR($A133="",$B133="",$C133=""),"",'MPTO_working_3-way'!G132)</f>
        <v>6.1500508182838312</v>
      </c>
      <c r="K133" s="17">
        <f>IF(OR($A133="",$B133="",$C133=""),"",'OddsRatio_working_3-way'!H132)</f>
        <v>1.7196765829946199</v>
      </c>
      <c r="L133" s="21">
        <f>IF(OR($A133="",$B133="",$C133=""),"",'OddsRatio_working_3-way'!I132)</f>
        <v>3.9412869044127961</v>
      </c>
      <c r="M133" s="22">
        <f>IF(OR($A133="",$B133="",$C133=""),"",'OddsRatio_working_3-way'!J132)</f>
        <v>6.0690263671794993</v>
      </c>
      <c r="N133" s="23">
        <f t="shared" ref="N133:N186" si="42">(1/E133)* 100</f>
        <v>57.776607716211892</v>
      </c>
      <c r="O133" s="24">
        <f t="shared" ref="O133:O186" si="43">(1/F133)* 100</f>
        <v>25.560855246177518</v>
      </c>
      <c r="P133" s="24">
        <f t="shared" ref="P133:P186" si="44">(1/G133)* 100</f>
        <v>16.662537037610598</v>
      </c>
      <c r="Q133" t="s">
        <v>172</v>
      </c>
      <c r="R133" t="s">
        <v>185</v>
      </c>
      <c r="S133" s="48" t="s">
        <v>448</v>
      </c>
      <c r="T133" s="35">
        <v>100</v>
      </c>
      <c r="U133" s="35">
        <f t="shared" si="32"/>
        <v>67.21311475409837</v>
      </c>
      <c r="V133" s="35">
        <f t="shared" si="33"/>
        <v>72.375690607734811</v>
      </c>
      <c r="W133" s="35">
        <f t="shared" si="34"/>
        <v>58.15899581589958</v>
      </c>
      <c r="X133" s="35">
        <f t="shared" si="35"/>
        <v>69.465313576365602</v>
      </c>
      <c r="Y133" s="35">
        <f t="shared" si="36"/>
        <v>74.627889430002057</v>
      </c>
      <c r="Z133" s="35">
        <f t="shared" si="37"/>
        <v>60.41119463816684</v>
      </c>
      <c r="AA133" s="35">
        <f t="shared" si="38"/>
        <v>-2.252198822267232</v>
      </c>
      <c r="AB133" s="35">
        <f t="shared" si="39"/>
        <v>-2.2521988222672462</v>
      </c>
      <c r="AC133" s="35">
        <f t="shared" si="40"/>
        <v>-2.2521988222672604</v>
      </c>
      <c r="AF133">
        <v>2.23</v>
      </c>
      <c r="AG133">
        <v>1.72</v>
      </c>
      <c r="AJ133" t="s">
        <v>155</v>
      </c>
    </row>
    <row r="134" spans="1:36" s="35" customFormat="1" ht="15" x14ac:dyDescent="0.25">
      <c r="A134">
        <v>3.05</v>
      </c>
      <c r="B134">
        <v>3.62</v>
      </c>
      <c r="C134">
        <v>2.39</v>
      </c>
      <c r="D134" s="20">
        <f t="shared" si="41"/>
        <v>2.2521988222672595E-2</v>
      </c>
      <c r="E134" s="17">
        <f>IF(OR($A134="",$B134="",$C134=""),"",A134*'MPTO_working_3-way'!$I133)</f>
        <v>3.1186920640791511</v>
      </c>
      <c r="F134" s="21">
        <f>IF(OR($A134="",$B134="",$C134=""),"",B134*'MPTO_working_3-way'!$I133)</f>
        <v>3.7015295973660751</v>
      </c>
      <c r="G134" s="22">
        <f>IF(OR($A134="",$B134="",$C134=""),"",C134*'MPTO_working_3-way'!$I133)</f>
        <v>2.4438275518521877</v>
      </c>
      <c r="H134" s="17">
        <f>IF(OR($A134="",$B134="",$C134=""),"",'MPTO_working_3-way'!E133)</f>
        <v>3.1214734855639086</v>
      </c>
      <c r="I134" s="21">
        <f>IF(OR($A134="",$B134="",$C134=""),"",'MPTO_working_3-way'!F133)</f>
        <v>3.7211273378680927</v>
      </c>
      <c r="J134" s="22">
        <f>IF(OR($A134="",$B134="",$C134=""),"",'MPTO_working_3-way'!G133)</f>
        <v>2.4336660959909548</v>
      </c>
      <c r="K134" s="17">
        <f>IF(OR($A134="",$B134="",$C134=""),"",'OddsRatio_working_3-way'!H133)</f>
        <v>3.1211502906643558</v>
      </c>
      <c r="L134" s="21">
        <f>IF(OR($A134="",$B134="",$C134=""),"",'OddsRatio_working_3-way'!I133)</f>
        <v>3.7109335422149328</v>
      </c>
      <c r="M134" s="22">
        <f>IF(OR($A134="",$B134="",$C134=""),"",'OddsRatio_working_3-way'!J133)</f>
        <v>2.43824336781632</v>
      </c>
      <c r="N134" s="23">
        <f t="shared" si="42"/>
        <v>32.064723911601313</v>
      </c>
      <c r="O134" s="24">
        <f t="shared" si="43"/>
        <v>27.015858544304965</v>
      </c>
      <c r="P134" s="24">
        <f t="shared" si="44"/>
        <v>40.919417544093712</v>
      </c>
      <c r="Q134" t="s">
        <v>184</v>
      </c>
      <c r="R134" t="s">
        <v>159</v>
      </c>
      <c r="S134" s="48" t="s">
        <v>448</v>
      </c>
      <c r="T134" s="35">
        <v>100</v>
      </c>
      <c r="U134" s="35">
        <f t="shared" ref="U134:U186" si="45">(1/A135)*((T134*A135)-T134)</f>
        <v>50</v>
      </c>
      <c r="V134" s="35">
        <f t="shared" ref="V134:V186" si="46">(1/B135)*((T134*B135)-T134)</f>
        <v>71.988795518207283</v>
      </c>
      <c r="W134" s="35">
        <f t="shared" ref="W134:W186" si="47">(1/C135)*((T134*C135)-T134)</f>
        <v>75.062344139650875</v>
      </c>
      <c r="X134" s="35">
        <f t="shared" ref="X134:X186" si="48">((1/B135)+(1/C135))*T134</f>
        <v>52.948860342141849</v>
      </c>
      <c r="Y134" s="35">
        <f t="shared" ref="Y134:Y186" si="49">((1/A135)+(1/C135))*T134</f>
        <v>74.937655860349125</v>
      </c>
      <c r="Z134" s="35">
        <f t="shared" ref="Z134:Z186" si="50">((1/A135)+(1/B135))*T134</f>
        <v>78.011204481792717</v>
      </c>
      <c r="AA134" s="35">
        <f t="shared" ref="AA134:AA186" si="51">U134-X134</f>
        <v>-2.9488603421418489</v>
      </c>
      <c r="AB134" s="35">
        <f t="shared" ref="AB134:AB186" si="52">V134-Y134</f>
        <v>-2.9488603421418418</v>
      </c>
      <c r="AC134" s="35">
        <f t="shared" ref="AC134:AC186" si="53">W134-Z134</f>
        <v>-2.9488603421418418</v>
      </c>
      <c r="AD134" s="36"/>
      <c r="AE134" s="36"/>
      <c r="AF134">
        <v>1.66</v>
      </c>
      <c r="AG134">
        <v>2.34</v>
      </c>
      <c r="AH134" s="36"/>
      <c r="AI134" s="36"/>
      <c r="AJ134" t="s">
        <v>155</v>
      </c>
    </row>
    <row r="135" spans="1:36" ht="15" x14ac:dyDescent="0.25">
      <c r="A135">
        <v>2</v>
      </c>
      <c r="B135">
        <v>3.57</v>
      </c>
      <c r="C135">
        <v>4.01</v>
      </c>
      <c r="D135" s="20">
        <f t="shared" si="41"/>
        <v>2.9488603421418347E-2</v>
      </c>
      <c r="E135" s="17">
        <f>IF(OR($A135="",$B135="",$C135=""),"",A135*'MPTO_working_3-way'!$I134)</f>
        <v>2.0589772068428367</v>
      </c>
      <c r="F135" s="21">
        <f>IF(OR($A135="",$B135="",$C135=""),"",B135*'MPTO_working_3-way'!$I134)</f>
        <v>3.6752743142144633</v>
      </c>
      <c r="G135" s="22">
        <f>IF(OR($A135="",$B135="",$C135=""),"",C135*'MPTO_working_3-way'!$I134)</f>
        <v>4.1282492997198874</v>
      </c>
      <c r="H135" s="17">
        <f>IF(OR($A135="",$B135="",$C135=""),"",'MPTO_working_3-way'!E134)</f>
        <v>2.0401065962358795</v>
      </c>
      <c r="I135" s="21">
        <f>IF(OR($A135="",$B135="",$C135=""),"",'MPTO_working_3-way'!F134)</f>
        <v>3.699832440977441</v>
      </c>
      <c r="J135" s="22">
        <f>IF(OR($A135="",$B135="",$C135=""),"",'MPTO_working_3-way'!G134)</f>
        <v>4.1745457019688264</v>
      </c>
      <c r="K135" s="17">
        <f>IF(OR($A135="",$B135="",$C135=""),"",'OddsRatio_working_3-way'!H134)</f>
        <v>2.047570035607936</v>
      </c>
      <c r="L135" s="21">
        <f>IF(OR($A135="",$B135="",$C135=""),"",'OddsRatio_working_3-way'!I134)</f>
        <v>3.6922549915123954</v>
      </c>
      <c r="M135" s="22">
        <f>IF(OR($A135="",$B135="",$C135=""),"",'OddsRatio_working_3-way'!J134)</f>
        <v>4.1531858071798871</v>
      </c>
      <c r="N135" s="23">
        <f t="shared" si="42"/>
        <v>48.567803309166543</v>
      </c>
      <c r="O135" s="24">
        <f t="shared" si="43"/>
        <v>27.208853394491062</v>
      </c>
      <c r="P135" s="24">
        <f t="shared" si="44"/>
        <v>24.223343296342414</v>
      </c>
      <c r="Q135" t="s">
        <v>99</v>
      </c>
      <c r="R135" t="s">
        <v>126</v>
      </c>
      <c r="S135" s="48" t="s">
        <v>448</v>
      </c>
      <c r="T135" s="35">
        <v>100</v>
      </c>
      <c r="U135" s="35">
        <f t="shared" si="45"/>
        <v>69.696969696969703</v>
      </c>
      <c r="V135" s="35">
        <f t="shared" si="46"/>
        <v>69.135802469135797</v>
      </c>
      <c r="W135" s="35">
        <f t="shared" si="47"/>
        <v>56.709956709956707</v>
      </c>
      <c r="X135" s="35">
        <f t="shared" si="48"/>
        <v>74.154240820907489</v>
      </c>
      <c r="Y135" s="35">
        <f t="shared" si="49"/>
        <v>73.593073593073584</v>
      </c>
      <c r="Z135" s="35">
        <f t="shared" si="50"/>
        <v>61.167227833894501</v>
      </c>
      <c r="AA135" s="35">
        <f t="shared" si="51"/>
        <v>-4.4572711239377867</v>
      </c>
      <c r="AB135" s="35">
        <f t="shared" si="52"/>
        <v>-4.4572711239377867</v>
      </c>
      <c r="AC135" s="35">
        <f t="shared" si="53"/>
        <v>-4.4572711239377938</v>
      </c>
      <c r="AF135">
        <v>2</v>
      </c>
      <c r="AG135">
        <v>1.88</v>
      </c>
      <c r="AJ135" t="s">
        <v>94</v>
      </c>
    </row>
    <row r="136" spans="1:36" ht="15" x14ac:dyDescent="0.25">
      <c r="A136">
        <v>3.3</v>
      </c>
      <c r="B136">
        <v>3.24</v>
      </c>
      <c r="C136">
        <v>2.31</v>
      </c>
      <c r="D136" s="20">
        <f t="shared" si="41"/>
        <v>4.4572711239377893E-2</v>
      </c>
      <c r="E136" s="17">
        <f>IF(OR($A136="",$B136="",$C136=""),"",A136*'MPTO_working_3-way'!$I135)</f>
        <v>3.447089947089947</v>
      </c>
      <c r="F136" s="21">
        <f>IF(OR($A136="",$B136="",$C136=""),"",B136*'MPTO_working_3-way'!$I135)</f>
        <v>3.3844155844155845</v>
      </c>
      <c r="G136" s="22">
        <f>IF(OR($A136="",$B136="",$C136=""),"",C136*'MPTO_working_3-way'!$I135)</f>
        <v>2.412962962962963</v>
      </c>
      <c r="H136" s="17">
        <f>IF(OR($A136="",$B136="",$C136=""),"",'MPTO_working_3-way'!E135)</f>
        <v>3.4701409495548958</v>
      </c>
      <c r="I136" s="21">
        <f>IF(OR($A136="",$B136="",$C136=""),"",'MPTO_working_3-way'!F135)</f>
        <v>3.4038566490813174</v>
      </c>
      <c r="J136" s="22">
        <f>IF(OR($A136="",$B136="",$C136=""),"",'MPTO_working_3-way'!G135)</f>
        <v>2.3920992073638456</v>
      </c>
      <c r="K136" s="17">
        <f>IF(OR($A136="",$B136="",$C136=""),"",'OddsRatio_working_3-way'!H135)</f>
        <v>3.4598763053222554</v>
      </c>
      <c r="L136" s="21">
        <f>IF(OR($A136="",$B136="",$C136=""),"",'OddsRatio_working_3-way'!I135)</f>
        <v>3.3957056190964581</v>
      </c>
      <c r="M136" s="22">
        <f>IF(OR($A136="",$B136="",$C136=""),"",'OddsRatio_working_3-way'!J135)</f>
        <v>2.4010599825965895</v>
      </c>
      <c r="N136" s="23">
        <f t="shared" si="42"/>
        <v>29.009976976208751</v>
      </c>
      <c r="O136" s="24">
        <f t="shared" si="43"/>
        <v>29.547198772064466</v>
      </c>
      <c r="P136" s="24">
        <f t="shared" si="44"/>
        <v>41.442824251726783</v>
      </c>
      <c r="Q136" t="s">
        <v>106</v>
      </c>
      <c r="R136" t="s">
        <v>104</v>
      </c>
      <c r="S136" s="48" t="s">
        <v>448</v>
      </c>
      <c r="T136" s="35">
        <v>100</v>
      </c>
      <c r="U136" s="35">
        <f t="shared" si="45"/>
        <v>28.571428571428573</v>
      </c>
      <c r="V136" s="35">
        <f t="shared" si="46"/>
        <v>80.314960629921259</v>
      </c>
      <c r="W136" s="35">
        <f t="shared" si="47"/>
        <v>88.571428571428569</v>
      </c>
      <c r="X136" s="35">
        <f t="shared" si="48"/>
        <v>31.113610798650164</v>
      </c>
      <c r="Y136" s="35">
        <f t="shared" si="49"/>
        <v>82.857142857142861</v>
      </c>
      <c r="Z136" s="35">
        <f t="shared" si="50"/>
        <v>91.113610798650171</v>
      </c>
      <c r="AA136" s="35">
        <f t="shared" si="51"/>
        <v>-2.5421822272215913</v>
      </c>
      <c r="AB136" s="35">
        <f t="shared" si="52"/>
        <v>-2.5421822272216019</v>
      </c>
      <c r="AC136" s="35">
        <f t="shared" si="53"/>
        <v>-2.5421822272216019</v>
      </c>
      <c r="AF136">
        <v>2.17</v>
      </c>
      <c r="AG136">
        <v>1.7</v>
      </c>
      <c r="AJ136" t="s">
        <v>71</v>
      </c>
    </row>
    <row r="137" spans="1:36" ht="15" x14ac:dyDescent="0.25">
      <c r="A137">
        <v>1.4</v>
      </c>
      <c r="B137">
        <v>5.08</v>
      </c>
      <c r="C137">
        <v>8.75</v>
      </c>
      <c r="D137" s="20">
        <f t="shared" si="41"/>
        <v>2.542182227221601E-2</v>
      </c>
      <c r="E137" s="17">
        <f>IF(OR($A137="",$B137="",$C137=""),"",A137*'MPTO_working_3-way'!$I136)</f>
        <v>1.4355905511811022</v>
      </c>
      <c r="F137" s="21">
        <f>IF(OR($A137="",$B137="",$C137=""),"",B137*'MPTO_working_3-way'!$I136)</f>
        <v>5.2091428571428571</v>
      </c>
      <c r="G137" s="22">
        <f>IF(OR($A137="",$B137="",$C137=""),"",C137*'MPTO_working_3-way'!$I136)</f>
        <v>8.9724409448818907</v>
      </c>
      <c r="H137" s="17">
        <f>IF(OR($A137="",$B137="",$C137=""),"",'MPTO_working_3-way'!E136)</f>
        <v>1.4168083297917551</v>
      </c>
      <c r="I137" s="21">
        <f>IF(OR($A137="",$B137="",$C137=""),"",'MPTO_working_3-way'!F136)</f>
        <v>5.3085191082802554</v>
      </c>
      <c r="J137" s="22">
        <f>IF(OR($A137="",$B137="",$C137=""),"",'MPTO_working_3-way'!G136)</f>
        <v>9.4507441530829208</v>
      </c>
      <c r="K137" s="17">
        <f>IF(OR($A137="",$B137="",$C137=""),"",'OddsRatio_working_3-way'!H136)</f>
        <v>1.422676348619899</v>
      </c>
      <c r="L137" s="21">
        <f>IF(OR($A137="",$B137="",$C137=""),"",'OddsRatio_working_3-way'!I136)</f>
        <v>5.3112987559229685</v>
      </c>
      <c r="M137" s="22">
        <f>IF(OR($A137="",$B137="",$C137=""),"",'OddsRatio_working_3-way'!J136)</f>
        <v>9.1893542545105404</v>
      </c>
      <c r="N137" s="23">
        <f t="shared" si="42"/>
        <v>69.657744624835459</v>
      </c>
      <c r="O137" s="24">
        <f t="shared" si="43"/>
        <v>19.197016235190873</v>
      </c>
      <c r="P137" s="24">
        <f t="shared" si="44"/>
        <v>11.145239139973672</v>
      </c>
      <c r="Q137" t="s">
        <v>350</v>
      </c>
      <c r="R137" t="s">
        <v>351</v>
      </c>
      <c r="S137" s="48" t="s">
        <v>448</v>
      </c>
      <c r="T137" s="35">
        <v>100</v>
      </c>
      <c r="U137" s="35">
        <f t="shared" si="45"/>
        <v>68.652037617554868</v>
      </c>
      <c r="V137" s="35">
        <f t="shared" si="46"/>
        <v>71.509971509971507</v>
      </c>
      <c r="W137" s="35">
        <f t="shared" si="47"/>
        <v>57.627118644067799</v>
      </c>
      <c r="X137" s="35">
        <f t="shared" si="48"/>
        <v>70.862909845960701</v>
      </c>
      <c r="Y137" s="35">
        <f t="shared" si="49"/>
        <v>73.720843738377354</v>
      </c>
      <c r="Z137" s="35">
        <f t="shared" si="50"/>
        <v>59.837990872473632</v>
      </c>
      <c r="AA137" s="35">
        <f t="shared" si="51"/>
        <v>-2.2108722284058331</v>
      </c>
      <c r="AB137" s="35">
        <f t="shared" si="52"/>
        <v>-2.2108722284058473</v>
      </c>
      <c r="AC137" s="35">
        <f t="shared" si="53"/>
        <v>-2.2108722284058331</v>
      </c>
      <c r="AF137">
        <v>1.83</v>
      </c>
      <c r="AG137">
        <v>2.0699999999999998</v>
      </c>
      <c r="AJ137" t="s">
        <v>451</v>
      </c>
    </row>
    <row r="138" spans="1:36" ht="15" x14ac:dyDescent="0.25">
      <c r="A138">
        <v>3.19</v>
      </c>
      <c r="B138">
        <v>3.51</v>
      </c>
      <c r="C138">
        <v>2.36</v>
      </c>
      <c r="D138" s="20">
        <f t="shared" si="41"/>
        <v>2.2108722284058357E-2</v>
      </c>
      <c r="E138" s="17">
        <f>IF(OR($A138="",$B138="",$C138=""),"",A138*'MPTO_working_3-way'!$I137)</f>
        <v>3.260526824086146</v>
      </c>
      <c r="F138" s="21">
        <f>IF(OR($A138="",$B138="",$C138=""),"",B138*'MPTO_working_3-way'!$I137)</f>
        <v>3.5876016152170447</v>
      </c>
      <c r="G138" s="22">
        <f>IF(OR($A138="",$B138="",$C138=""),"",C138*'MPTO_working_3-way'!$I137)</f>
        <v>2.4121765845903775</v>
      </c>
      <c r="H138" s="17">
        <f>IF(OR($A138="",$B138="",$C138=""),"",'MPTO_working_3-way'!E137)</f>
        <v>3.2667989857987427</v>
      </c>
      <c r="I138" s="21">
        <f>IF(OR($A138="",$B138="",$C138=""),"",'MPTO_working_3-way'!F137)</f>
        <v>3.6032048384744972</v>
      </c>
      <c r="J138" s="22">
        <f>IF(OR($A138="",$B138="",$C138=""),"",'MPTO_working_3-way'!G137)</f>
        <v>2.4017720881751599</v>
      </c>
      <c r="K138" s="17">
        <f>IF(OR($A138="",$B138="",$C138=""),"",'OddsRatio_working_3-way'!H137)</f>
        <v>3.2646440676354889</v>
      </c>
      <c r="L138" s="21">
        <f>IF(OR($A138="",$B138="",$C138=""),"",'OddsRatio_working_3-way'!I137)</f>
        <v>3.5955509633630487</v>
      </c>
      <c r="M138" s="22">
        <f>IF(OR($A138="",$B138="",$C138=""),"",'OddsRatio_working_3-way'!J137)</f>
        <v>2.4063543068421298</v>
      </c>
      <c r="N138" s="23">
        <f t="shared" si="42"/>
        <v>30.669890295421137</v>
      </c>
      <c r="O138" s="24">
        <f t="shared" si="43"/>
        <v>27.873774940852829</v>
      </c>
      <c r="P138" s="24">
        <f t="shared" si="44"/>
        <v>41.456334763726034</v>
      </c>
      <c r="Q138" t="s">
        <v>352</v>
      </c>
      <c r="R138" t="s">
        <v>353</v>
      </c>
      <c r="S138" s="48" t="s">
        <v>448</v>
      </c>
      <c r="T138" s="35">
        <v>100</v>
      </c>
      <c r="U138" s="35">
        <f t="shared" si="45"/>
        <v>49.748743718592962</v>
      </c>
      <c r="V138" s="35">
        <f t="shared" si="46"/>
        <v>71.181556195965413</v>
      </c>
      <c r="W138" s="35">
        <f t="shared" si="47"/>
        <v>76.744186046511629</v>
      </c>
      <c r="X138" s="35">
        <f t="shared" si="48"/>
        <v>52.074257757522957</v>
      </c>
      <c r="Y138" s="35">
        <f t="shared" si="49"/>
        <v>73.507070234895394</v>
      </c>
      <c r="Z138" s="35">
        <f t="shared" si="50"/>
        <v>79.06970008544161</v>
      </c>
      <c r="AA138" s="35">
        <f t="shared" si="51"/>
        <v>-2.3255140389299953</v>
      </c>
      <c r="AB138" s="35">
        <f t="shared" si="52"/>
        <v>-2.3255140389299811</v>
      </c>
      <c r="AC138" s="35">
        <f t="shared" si="53"/>
        <v>-2.3255140389299811</v>
      </c>
      <c r="AF138">
        <v>2.09</v>
      </c>
      <c r="AG138">
        <v>1.81</v>
      </c>
      <c r="AJ138" t="s">
        <v>451</v>
      </c>
    </row>
    <row r="139" spans="1:36" ht="15" x14ac:dyDescent="0.25">
      <c r="A139">
        <v>1.99</v>
      </c>
      <c r="B139">
        <v>3.47</v>
      </c>
      <c r="C139">
        <v>4.3</v>
      </c>
      <c r="D139" s="20">
        <f t="shared" si="41"/>
        <v>2.3255140389299767E-2</v>
      </c>
      <c r="E139" s="17">
        <f>IF(OR($A139="",$B139="",$C139=""),"",A139*'MPTO_working_3-way'!$I138)</f>
        <v>2.0362777293747065</v>
      </c>
      <c r="F139" s="21">
        <f>IF(OR($A139="",$B139="",$C139=""),"",B139*'MPTO_working_3-way'!$I138)</f>
        <v>3.5506953371508705</v>
      </c>
      <c r="G139" s="22">
        <f>IF(OR($A139="",$B139="",$C139=""),"",C139*'MPTO_working_3-way'!$I138)</f>
        <v>4.3999971036739884</v>
      </c>
      <c r="H139" s="17">
        <f>IF(OR($A139="",$B139="",$C139=""),"",'MPTO_working_3-way'!E138)</f>
        <v>2.0211785174833548</v>
      </c>
      <c r="I139" s="21">
        <f>IF(OR($A139="",$B139="",$C139=""),"",'MPTO_working_3-way'!F138)</f>
        <v>3.5659176421279164</v>
      </c>
      <c r="J139" s="22">
        <f>IF(OR($A139="",$B139="",$C139=""),"",'MPTO_working_3-way'!G138)</f>
        <v>4.4482714194330288</v>
      </c>
      <c r="K139" s="17">
        <f>IF(OR($A139="",$B139="",$C139=""),"",'OddsRatio_working_3-way'!H138)</f>
        <v>2.0272134146728558</v>
      </c>
      <c r="L139" s="21">
        <f>IF(OR($A139="",$B139="",$C139=""),"",'OddsRatio_working_3-way'!I138)</f>
        <v>3.5628455901433864</v>
      </c>
      <c r="M139" s="22">
        <f>IF(OR($A139="",$B139="",$C139=""),"",'OddsRatio_working_3-way'!J138)</f>
        <v>4.4240447155761853</v>
      </c>
      <c r="N139" s="23">
        <f t="shared" si="42"/>
        <v>49.109214601442247</v>
      </c>
      <c r="O139" s="24">
        <f t="shared" si="43"/>
        <v>28.16349771091356</v>
      </c>
      <c r="P139" s="24">
        <f t="shared" si="44"/>
        <v>22.727287687644203</v>
      </c>
      <c r="Q139" t="s">
        <v>354</v>
      </c>
      <c r="R139" t="s">
        <v>355</v>
      </c>
      <c r="S139" s="48" t="s">
        <v>448</v>
      </c>
      <c r="T139" s="35">
        <v>100</v>
      </c>
      <c r="U139" s="35">
        <f t="shared" si="45"/>
        <v>57.264957264957268</v>
      </c>
      <c r="V139" s="35">
        <f t="shared" si="46"/>
        <v>69.6048632218845</v>
      </c>
      <c r="W139" s="35">
        <f t="shared" si="47"/>
        <v>70.930232558139537</v>
      </c>
      <c r="X139" s="35">
        <f t="shared" si="48"/>
        <v>59.464904219975963</v>
      </c>
      <c r="Y139" s="35">
        <f t="shared" si="49"/>
        <v>71.804810176903217</v>
      </c>
      <c r="Z139" s="35">
        <f t="shared" si="50"/>
        <v>73.13017951315824</v>
      </c>
      <c r="AA139" s="35">
        <f t="shared" si="51"/>
        <v>-2.1999469550186959</v>
      </c>
      <c r="AB139" s="35">
        <f t="shared" si="52"/>
        <v>-2.1999469550187172</v>
      </c>
      <c r="AC139" s="35">
        <f t="shared" si="53"/>
        <v>-2.199946955018703</v>
      </c>
      <c r="AF139">
        <v>2.13</v>
      </c>
      <c r="AG139">
        <v>1.79</v>
      </c>
      <c r="AJ139" t="s">
        <v>451</v>
      </c>
    </row>
    <row r="140" spans="1:36" ht="15" x14ac:dyDescent="0.25">
      <c r="A140">
        <v>2.34</v>
      </c>
      <c r="B140">
        <v>3.29</v>
      </c>
      <c r="C140">
        <v>3.44</v>
      </c>
      <c r="D140" s="20">
        <f t="shared" si="41"/>
        <v>2.1999469550187056E-2</v>
      </c>
      <c r="E140" s="17">
        <f>IF(OR($A140="",$B140="",$C140=""),"",A140*'MPTO_working_3-way'!$I139)</f>
        <v>2.3914787587474375</v>
      </c>
      <c r="F140" s="21">
        <f>IF(OR($A140="",$B140="",$C140=""),"",B140*'MPTO_working_3-way'!$I139)</f>
        <v>3.3623782548201153</v>
      </c>
      <c r="G140" s="22">
        <f>IF(OR($A140="",$B140="",$C140=""),"",C140*'MPTO_working_3-way'!$I139)</f>
        <v>3.5156781752526434</v>
      </c>
      <c r="H140" s="17">
        <f>IF(OR($A140="",$B140="",$C140=""),"",'MPTO_working_3-way'!E139)</f>
        <v>2.3808544777577492</v>
      </c>
      <c r="I140" s="21">
        <f>IF(OR($A140="",$B140="",$C140=""),"",'MPTO_working_3-way'!F139)</f>
        <v>3.3713371668489054</v>
      </c>
      <c r="J140" s="22">
        <f>IF(OR($A140="",$B140="",$C140=""),"",'MPTO_working_3-way'!G139)</f>
        <v>3.5290233491628729</v>
      </c>
      <c r="K140" s="17">
        <f>IF(OR($A140="",$B140="",$C140=""),"",'OddsRatio_working_3-way'!H139)</f>
        <v>2.3854869896665867</v>
      </c>
      <c r="L140" s="21">
        <f>IF(OR($A140="",$B140="",$C140=""),"",'OddsRatio_working_3-way'!I139)</f>
        <v>3.3677352286093156</v>
      </c>
      <c r="M140" s="22">
        <f>IF(OR($A140="",$B140="",$C140=""),"",'OddsRatio_working_3-way'!J139)</f>
        <v>3.5228270558107986</v>
      </c>
      <c r="N140" s="23">
        <f t="shared" si="42"/>
        <v>41.815132011616136</v>
      </c>
      <c r="O140" s="24">
        <f t="shared" si="43"/>
        <v>29.740853771179864</v>
      </c>
      <c r="P140" s="24">
        <f t="shared" si="44"/>
        <v>28.444014217204</v>
      </c>
      <c r="Q140" t="s">
        <v>356</v>
      </c>
      <c r="R140" t="s">
        <v>357</v>
      </c>
      <c r="S140" s="48" t="s">
        <v>448</v>
      </c>
      <c r="T140" s="35">
        <v>100</v>
      </c>
      <c r="U140" s="35">
        <f t="shared" si="45"/>
        <v>55.357142857142868</v>
      </c>
      <c r="V140" s="35">
        <f t="shared" si="46"/>
        <v>68.152866242038215</v>
      </c>
      <c r="W140" s="35">
        <f t="shared" si="47"/>
        <v>74.160206718346245</v>
      </c>
      <c r="X140" s="35">
        <f t="shared" si="48"/>
        <v>57.686927039615533</v>
      </c>
      <c r="Y140" s="35">
        <f t="shared" si="49"/>
        <v>70.482650424510879</v>
      </c>
      <c r="Z140" s="35">
        <f t="shared" si="50"/>
        <v>76.48999090081891</v>
      </c>
      <c r="AA140" s="35">
        <f t="shared" si="51"/>
        <v>-2.3297841824726646</v>
      </c>
      <c r="AB140" s="35">
        <f t="shared" si="52"/>
        <v>-2.3297841824726646</v>
      </c>
      <c r="AC140" s="35">
        <f t="shared" si="53"/>
        <v>-2.3297841824726646</v>
      </c>
      <c r="AF140">
        <v>2.16</v>
      </c>
      <c r="AG140">
        <v>1.77</v>
      </c>
      <c r="AJ140" t="s">
        <v>451</v>
      </c>
    </row>
    <row r="141" spans="1:36" ht="15" x14ac:dyDescent="0.25">
      <c r="A141">
        <v>2.2400000000000002</v>
      </c>
      <c r="B141">
        <v>3.14</v>
      </c>
      <c r="C141">
        <v>3.87</v>
      </c>
      <c r="D141" s="20">
        <f t="shared" si="41"/>
        <v>2.3297841824726717E-2</v>
      </c>
      <c r="E141" s="17">
        <f>IF(OR($A141="",$B141="",$C141=""),"",A141*'MPTO_working_3-way'!$I140)</f>
        <v>2.292187165687388</v>
      </c>
      <c r="F141" s="21">
        <f>IF(OR($A141="",$B141="",$C141=""),"",B141*'MPTO_working_3-way'!$I140)</f>
        <v>3.2131552233296419</v>
      </c>
      <c r="G141" s="22">
        <f>IF(OR($A141="",$B141="",$C141=""),"",C141*'MPTO_working_3-way'!$I140)</f>
        <v>3.9601626478616927</v>
      </c>
      <c r="H141" s="17">
        <f>IF(OR($A141="",$B141="",$C141=""),"",'MPTO_working_3-way'!E140)</f>
        <v>2.279656266428804</v>
      </c>
      <c r="I141" s="21">
        <f>IF(OR($A141="",$B141="",$C141=""),"",'MPTO_working_3-way'!F140)</f>
        <v>3.2184829462382338</v>
      </c>
      <c r="J141" s="22">
        <f>IF(OR($A141="",$B141="",$C141=""),"",'MPTO_working_3-way'!G140)</f>
        <v>3.9899137288441011</v>
      </c>
      <c r="K141" s="17">
        <f>IF(OR($A141="",$B141="",$C141=""),"",'OddsRatio_working_3-way'!H140)</f>
        <v>2.2850939549642941</v>
      </c>
      <c r="L141" s="21">
        <f>IF(OR($A141="",$B141="",$C141=""),"",'OddsRatio_working_3-way'!I140)</f>
        <v>3.2178234384061195</v>
      </c>
      <c r="M141" s="22">
        <f>IF(OR($A141="",$B141="",$C141=""),"",'OddsRatio_working_3-way'!J140)</f>
        <v>3.9743706860867141</v>
      </c>
      <c r="N141" s="23">
        <f t="shared" si="42"/>
        <v>43.626454897286578</v>
      </c>
      <c r="O141" s="24">
        <f t="shared" si="43"/>
        <v>31.12205699679043</v>
      </c>
      <c r="P141" s="24">
        <f t="shared" si="44"/>
        <v>25.251488105922981</v>
      </c>
      <c r="Q141" t="s">
        <v>358</v>
      </c>
      <c r="R141" t="s">
        <v>359</v>
      </c>
      <c r="S141" s="48" t="s">
        <v>448</v>
      </c>
      <c r="T141" s="35">
        <v>100</v>
      </c>
      <c r="U141" s="35">
        <f t="shared" si="45"/>
        <v>33.333333333333329</v>
      </c>
      <c r="V141" s="35">
        <f t="shared" si="46"/>
        <v>79.123173277661792</v>
      </c>
      <c r="W141" s="35">
        <f t="shared" si="47"/>
        <v>85.163204747774472</v>
      </c>
      <c r="X141" s="35">
        <f t="shared" si="48"/>
        <v>35.713621974563722</v>
      </c>
      <c r="Y141" s="35">
        <f t="shared" si="49"/>
        <v>81.503461918892185</v>
      </c>
      <c r="Z141" s="35">
        <f t="shared" si="50"/>
        <v>87.543493389004865</v>
      </c>
      <c r="AA141" s="35">
        <f t="shared" si="51"/>
        <v>-2.3802886412303934</v>
      </c>
      <c r="AB141" s="35">
        <f t="shared" si="52"/>
        <v>-2.3802886412303934</v>
      </c>
      <c r="AC141" s="35">
        <f t="shared" si="53"/>
        <v>-2.3802886412303934</v>
      </c>
      <c r="AF141">
        <v>2.4900000000000002</v>
      </c>
      <c r="AG141">
        <v>1.59</v>
      </c>
      <c r="AJ141" t="s">
        <v>451</v>
      </c>
    </row>
    <row r="142" spans="1:36" ht="15" x14ac:dyDescent="0.25">
      <c r="A142">
        <v>1.5</v>
      </c>
      <c r="B142">
        <v>4.79</v>
      </c>
      <c r="C142">
        <v>6.74</v>
      </c>
      <c r="D142" s="20">
        <f t="shared" si="41"/>
        <v>2.3802886412303881E-2</v>
      </c>
      <c r="E142" s="17">
        <f>IF(OR($A142="",$B142="",$C142=""),"",A142*'MPTO_working_3-way'!$I141)</f>
        <v>1.5357043296184558</v>
      </c>
      <c r="F142" s="21">
        <f>IF(OR($A142="",$B142="",$C142=""),"",B142*'MPTO_working_3-way'!$I141)</f>
        <v>4.9040158259149358</v>
      </c>
      <c r="G142" s="22">
        <f>IF(OR($A142="",$B142="",$C142=""),"",C142*'MPTO_working_3-way'!$I141)</f>
        <v>6.9004314544189285</v>
      </c>
      <c r="H142" s="17">
        <f>IF(OR($A142="",$B142="",$C142=""),"",'MPTO_working_3-way'!E141)</f>
        <v>1.5180671904502665</v>
      </c>
      <c r="I142" s="21">
        <f>IF(OR($A142="",$B142="",$C142=""),"",'MPTO_working_3-way'!F141)</f>
        <v>4.9792372837788283</v>
      </c>
      <c r="J142" s="22">
        <f>IF(OR($A142="",$B142="",$C142=""),"",'MPTO_working_3-way'!G141)</f>
        <v>7.1208001058704156</v>
      </c>
      <c r="K142" s="17">
        <f>IF(OR($A142="",$B142="",$C142=""),"",'OddsRatio_working_3-way'!H141)</f>
        <v>1.5238337484537565</v>
      </c>
      <c r="L142" s="21">
        <f>IF(OR($A142="",$B142="",$C142=""),"",'OddsRatio_working_3-way'!I141)</f>
        <v>4.9706598132794735</v>
      </c>
      <c r="M142" s="22">
        <f>IF(OR($A142="",$B142="",$C142=""),"",'OddsRatio_working_3-way'!J141)</f>
        <v>7.0136114322491236</v>
      </c>
      <c r="N142" s="23">
        <f t="shared" si="42"/>
        <v>65.116701223890473</v>
      </c>
      <c r="O142" s="24">
        <f t="shared" si="43"/>
        <v>20.391451322721441</v>
      </c>
      <c r="P142" s="24">
        <f t="shared" si="44"/>
        <v>14.491847453388088</v>
      </c>
      <c r="Q142" t="s">
        <v>360</v>
      </c>
      <c r="R142" t="s">
        <v>361</v>
      </c>
      <c r="S142" s="48" t="s">
        <v>448</v>
      </c>
      <c r="T142" s="35">
        <v>100</v>
      </c>
      <c r="U142" s="35">
        <f t="shared" si="45"/>
        <v>83.108108108108112</v>
      </c>
      <c r="V142" s="35">
        <f t="shared" si="46"/>
        <v>74.424552429667528</v>
      </c>
      <c r="W142" s="35">
        <f t="shared" si="47"/>
        <v>40.119760479041922</v>
      </c>
      <c r="X142" s="35">
        <f t="shared" si="48"/>
        <v>85.455687091290571</v>
      </c>
      <c r="Y142" s="35">
        <f t="shared" si="49"/>
        <v>76.772131412849973</v>
      </c>
      <c r="Z142" s="35">
        <f t="shared" si="50"/>
        <v>42.467339462224373</v>
      </c>
      <c r="AA142" s="35">
        <f t="shared" si="51"/>
        <v>-2.3475789831824585</v>
      </c>
      <c r="AB142" s="35">
        <f t="shared" si="52"/>
        <v>-2.3475789831824443</v>
      </c>
      <c r="AC142" s="35">
        <f t="shared" si="53"/>
        <v>-2.3475789831824514</v>
      </c>
      <c r="AF142">
        <v>1.6</v>
      </c>
      <c r="AG142">
        <v>2.48</v>
      </c>
      <c r="AJ142" t="s">
        <v>451</v>
      </c>
    </row>
    <row r="143" spans="1:36" ht="15" x14ac:dyDescent="0.25">
      <c r="A143">
        <v>5.92</v>
      </c>
      <c r="B143">
        <v>3.91</v>
      </c>
      <c r="C143">
        <v>1.67</v>
      </c>
      <c r="D143" s="20">
        <f t="shared" si="41"/>
        <v>2.3475789831824745E-2</v>
      </c>
      <c r="E143" s="17">
        <f>IF(OR($A143="",$B143="",$C143=""),"",A143*'MPTO_working_3-way'!$I142)</f>
        <v>6.0589766758044021</v>
      </c>
      <c r="F143" s="21">
        <f>IF(OR($A143="",$B143="",$C143=""),"",B143*'MPTO_working_3-way'!$I142)</f>
        <v>4.0017903382424347</v>
      </c>
      <c r="G143" s="22">
        <f>IF(OR($A143="",$B143="",$C143=""),"",C143*'MPTO_working_3-way'!$I142)</f>
        <v>1.7092045690191473</v>
      </c>
      <c r="H143" s="17">
        <f>IF(OR($A143="",$B143="",$C143=""),"",'MPTO_working_3-way'!E142)</f>
        <v>6.2075691064117358</v>
      </c>
      <c r="I143" s="21">
        <f>IF(OR($A143="",$B143="",$C143=""),"",'MPTO_working_3-way'!F142)</f>
        <v>4.0334093357323555</v>
      </c>
      <c r="J143" s="22">
        <f>IF(OR($A143="",$B143="",$C143=""),"",'MPTO_working_3-way'!G142)</f>
        <v>1.6921128516941428</v>
      </c>
      <c r="K143" s="17">
        <f>IF(OR($A143="",$B143="",$C143=""),"",'OddsRatio_working_3-way'!H142)</f>
        <v>6.1275793167092134</v>
      </c>
      <c r="L143" s="21">
        <f>IF(OR($A143="",$B143="",$C143=""),"",'OddsRatio_working_3-way'!I142)</f>
        <v>4.0327755714682532</v>
      </c>
      <c r="M143" s="22">
        <f>IF(OR($A143="",$B143="",$C143=""),"",'OddsRatio_working_3-way'!J142)</f>
        <v>1.6982679150803195</v>
      </c>
      <c r="N143" s="23">
        <f t="shared" si="42"/>
        <v>16.504437193055178</v>
      </c>
      <c r="O143" s="24">
        <f t="shared" si="43"/>
        <v>24.988815392042621</v>
      </c>
      <c r="P143" s="24">
        <f t="shared" si="44"/>
        <v>58.506747414902179</v>
      </c>
      <c r="Q143" t="s">
        <v>362</v>
      </c>
      <c r="R143" t="s">
        <v>363</v>
      </c>
      <c r="S143" s="48" t="s">
        <v>448</v>
      </c>
      <c r="T143" s="35">
        <v>100</v>
      </c>
      <c r="U143" s="35">
        <f t="shared" si="45"/>
        <v>44.751381215469614</v>
      </c>
      <c r="V143" s="35">
        <f t="shared" si="46"/>
        <v>72.067039106145245</v>
      </c>
      <c r="W143" s="35">
        <f t="shared" si="47"/>
        <v>77.168949771689498</v>
      </c>
      <c r="X143" s="35">
        <f t="shared" si="48"/>
        <v>50.76401112216525</v>
      </c>
      <c r="Y143" s="35">
        <f t="shared" si="49"/>
        <v>78.079669012840895</v>
      </c>
      <c r="Z143" s="35">
        <f t="shared" si="50"/>
        <v>83.181579678385134</v>
      </c>
      <c r="AA143" s="35">
        <f t="shared" si="51"/>
        <v>-6.0126299066956364</v>
      </c>
      <c r="AB143" s="35">
        <f t="shared" si="52"/>
        <v>-6.0126299066956506</v>
      </c>
      <c r="AC143" s="35">
        <f t="shared" si="53"/>
        <v>-6.0126299066956364</v>
      </c>
      <c r="AF143">
        <v>1.93</v>
      </c>
      <c r="AG143">
        <v>1.97</v>
      </c>
      <c r="AJ143" t="s">
        <v>451</v>
      </c>
    </row>
    <row r="144" spans="1:36" ht="15" x14ac:dyDescent="0.25">
      <c r="A144">
        <v>1.81</v>
      </c>
      <c r="B144">
        <v>3.58</v>
      </c>
      <c r="C144">
        <v>4.38</v>
      </c>
      <c r="D144" s="20">
        <f t="shared" si="41"/>
        <v>6.0126299066956435E-2</v>
      </c>
      <c r="E144" s="17">
        <f>IF(OR($A144="",$B144="",$C144=""),"",A144*'MPTO_working_3-way'!$I143)</f>
        <v>1.9188286013111913</v>
      </c>
      <c r="F144" s="21">
        <f>IF(OR($A144="",$B144="",$C144=""),"",B144*'MPTO_working_3-way'!$I143)</f>
        <v>3.7952521506597039</v>
      </c>
      <c r="G144" s="22">
        <f>IF(OR($A144="",$B144="",$C144=""),"",C144*'MPTO_working_3-way'!$I143)</f>
        <v>4.6433531899132694</v>
      </c>
      <c r="H144" s="17">
        <f>IF(OR($A144="",$B144="",$C144=""),"",'MPTO_working_3-way'!E143)</f>
        <v>1.8781314737903774</v>
      </c>
      <c r="I144" s="21">
        <f>IF(OR($A144="",$B144="",$C144=""),"",'MPTO_working_3-way'!F143)</f>
        <v>3.8567226122624692</v>
      </c>
      <c r="J144" s="22">
        <f>IF(OR($A144="",$B144="",$C144=""),"",'MPTO_working_3-way'!G143)</f>
        <v>4.8014964706328191</v>
      </c>
      <c r="K144" s="17">
        <f>IF(OR($A144="",$B144="",$C144=""),"",'OddsRatio_working_3-way'!H143)</f>
        <v>1.8929450997831709</v>
      </c>
      <c r="L144" s="21">
        <f>IF(OR($A144="",$B144="",$C144=""),"",'OddsRatio_working_3-way'!I143)</f>
        <v>3.8441955030130641</v>
      </c>
      <c r="M144" s="22">
        <f>IF(OR($A144="",$B144="",$C144=""),"",'OddsRatio_working_3-way'!J143)</f>
        <v>4.7261165892186652</v>
      </c>
      <c r="N144" s="23">
        <f t="shared" si="42"/>
        <v>52.115128955065138</v>
      </c>
      <c r="O144" s="24">
        <f t="shared" si="43"/>
        <v>26.348710449348577</v>
      </c>
      <c r="P144" s="24">
        <f t="shared" si="44"/>
        <v>21.536160595586278</v>
      </c>
      <c r="Q144" t="s">
        <v>364</v>
      </c>
      <c r="R144" t="s">
        <v>365</v>
      </c>
      <c r="S144" s="48" t="s">
        <v>448</v>
      </c>
      <c r="T144" s="35">
        <v>100</v>
      </c>
      <c r="U144" s="35">
        <f t="shared" si="45"/>
        <v>27.007299270072991</v>
      </c>
      <c r="V144" s="35">
        <f t="shared" si="46"/>
        <v>78.308026030368765</v>
      </c>
      <c r="W144" s="35">
        <f t="shared" si="47"/>
        <v>88.46597462514417</v>
      </c>
      <c r="X144" s="35">
        <f t="shared" si="48"/>
        <v>33.225999344487057</v>
      </c>
      <c r="Y144" s="35">
        <f t="shared" si="49"/>
        <v>84.526726104782838</v>
      </c>
      <c r="Z144" s="35">
        <f t="shared" si="50"/>
        <v>94.684674699558229</v>
      </c>
      <c r="AA144" s="35">
        <f t="shared" si="51"/>
        <v>-6.2187000744140661</v>
      </c>
      <c r="AB144" s="35">
        <f t="shared" si="52"/>
        <v>-6.2187000744140732</v>
      </c>
      <c r="AC144" s="35">
        <f t="shared" si="53"/>
        <v>-6.218700074414059</v>
      </c>
      <c r="AF144">
        <v>2</v>
      </c>
      <c r="AG144">
        <v>1.81</v>
      </c>
      <c r="AJ144" t="s">
        <v>86</v>
      </c>
    </row>
    <row r="145" spans="1:38" ht="15" x14ac:dyDescent="0.25">
      <c r="A145">
        <v>1.37</v>
      </c>
      <c r="B145">
        <v>4.6100000000000003</v>
      </c>
      <c r="C145">
        <v>8.67</v>
      </c>
      <c r="D145" s="20">
        <f t="shared" si="41"/>
        <v>6.2187000744140519E-2</v>
      </c>
      <c r="E145" s="17">
        <f>IF(OR($A145="",$B145="",$C145=""),"",A145*'MPTO_working_3-way'!$I144)</f>
        <v>1.4551961910194726</v>
      </c>
      <c r="F145" s="21">
        <f>IF(OR($A145="",$B145="",$C145=""),"",B145*'MPTO_working_3-way'!$I144)</f>
        <v>4.8966820734304886</v>
      </c>
      <c r="G145" s="22">
        <f>IF(OR($A145="",$B145="",$C145=""),"",C145*'MPTO_working_3-way'!$I144)</f>
        <v>9.2091612964516987</v>
      </c>
      <c r="H145" s="17">
        <f>IF(OR($A145="",$B145="",$C145=""),"",'MPTO_working_3-way'!E144)</f>
        <v>1.4100434435199605</v>
      </c>
      <c r="I145" s="21">
        <f>IF(OR($A145="",$B145="",$C145=""),"",'MPTO_working_3-way'!F144)</f>
        <v>5.0970805391336773</v>
      </c>
      <c r="J145" s="22">
        <f>IF(OR($A145="",$B145="",$C145=""),"",'MPTO_working_3-way'!G144)</f>
        <v>10.569567181504414</v>
      </c>
      <c r="K145" s="17">
        <f>IF(OR($A145="",$B145="",$C145=""),"",'OddsRatio_working_3-way'!H144)</f>
        <v>1.4231390293041815</v>
      </c>
      <c r="L145" s="21">
        <f>IF(OR($A145="",$B145="",$C145=""),"",'OddsRatio_working_3-way'!I144)</f>
        <v>5.1284645832110662</v>
      </c>
      <c r="M145" s="22">
        <f>IF(OR($A145="",$B145="",$C145=""),"",'OddsRatio_working_3-way'!J144)</f>
        <v>9.7715577155758666</v>
      </c>
      <c r="N145" s="23">
        <f t="shared" si="42"/>
        <v>68.71925628800787</v>
      </c>
      <c r="O145" s="24">
        <f t="shared" si="43"/>
        <v>20.421991564982818</v>
      </c>
      <c r="P145" s="24">
        <f t="shared" si="44"/>
        <v>10.858752147009318</v>
      </c>
      <c r="Q145" t="s">
        <v>366</v>
      </c>
      <c r="R145" t="s">
        <v>110</v>
      </c>
      <c r="S145" s="48" t="s">
        <v>448</v>
      </c>
      <c r="T145" s="35">
        <v>100</v>
      </c>
      <c r="U145" s="35">
        <f t="shared" si="45"/>
        <v>22.480620155038757</v>
      </c>
      <c r="V145" s="35">
        <f t="shared" si="46"/>
        <v>81.949458483754512</v>
      </c>
      <c r="W145" s="35">
        <f t="shared" si="47"/>
        <v>89.316239316239319</v>
      </c>
      <c r="X145" s="35">
        <f t="shared" si="48"/>
        <v>28.734302200006173</v>
      </c>
      <c r="Y145" s="35">
        <f t="shared" si="49"/>
        <v>88.203140528721917</v>
      </c>
      <c r="Z145" s="35">
        <f t="shared" si="50"/>
        <v>95.569921361206724</v>
      </c>
      <c r="AA145" s="35">
        <f t="shared" si="51"/>
        <v>-6.253682044967416</v>
      </c>
      <c r="AB145" s="35">
        <f t="shared" si="52"/>
        <v>-6.2536820449674053</v>
      </c>
      <c r="AC145" s="35">
        <f t="shared" si="53"/>
        <v>-6.2536820449674053</v>
      </c>
      <c r="AF145">
        <v>2.19</v>
      </c>
      <c r="AG145">
        <v>1.67</v>
      </c>
      <c r="AJ145" t="s">
        <v>86</v>
      </c>
    </row>
    <row r="146" spans="1:38" ht="15" x14ac:dyDescent="0.25">
      <c r="A146">
        <v>1.29</v>
      </c>
      <c r="B146">
        <v>5.54</v>
      </c>
      <c r="C146">
        <v>9.36</v>
      </c>
      <c r="D146" s="20">
        <f t="shared" si="41"/>
        <v>6.2536820449674124E-2</v>
      </c>
      <c r="E146" s="17">
        <f>IF(OR($A146="",$B146="",$C146=""),"",A146*'MPTO_working_3-way'!$I145)</f>
        <v>1.3706724983800798</v>
      </c>
      <c r="F146" s="21">
        <f>IF(OR($A146="",$B146="",$C146=""),"",B146*'MPTO_working_3-way'!$I145)</f>
        <v>5.8864539852911948</v>
      </c>
      <c r="G146" s="22">
        <f>IF(OR($A146="",$B146="",$C146=""),"",C146*'MPTO_working_3-way'!$I145)</f>
        <v>9.9453446394089493</v>
      </c>
      <c r="H146" s="17">
        <f>IF(OR($A146="",$B146="",$C146=""),"",'MPTO_working_3-way'!E145)</f>
        <v>1.3256477725957627</v>
      </c>
      <c r="I146" s="21">
        <f>IF(OR($A146="",$B146="",$C146=""),"",'MPTO_working_3-way'!F145)</f>
        <v>6.2633170511738214</v>
      </c>
      <c r="J146" s="22">
        <f>IF(OR($A146="",$B146="",$C146=""),"",'MPTO_working_3-way'!G145)</f>
        <v>11.628988740292396</v>
      </c>
      <c r="K146" s="17">
        <f>IF(OR($A146="",$B146="",$C146=""),"",'OddsRatio_working_3-way'!H145)</f>
        <v>1.3375083774017609</v>
      </c>
      <c r="L146" s="21">
        <f>IF(OR($A146="",$B146="",$C146=""),"",'OddsRatio_working_3-way'!I145)</f>
        <v>6.2837518393241147</v>
      </c>
      <c r="M146" s="22">
        <f>IF(OR($A146="",$B146="",$C146=""),"",'OddsRatio_working_3-way'!J145)</f>
        <v>10.729551845099031</v>
      </c>
      <c r="N146" s="23">
        <f t="shared" si="42"/>
        <v>72.956888037211172</v>
      </c>
      <c r="O146" s="24">
        <f t="shared" si="43"/>
        <v>16.988156239711628</v>
      </c>
      <c r="P146" s="24">
        <f t="shared" si="44"/>
        <v>10.054955723077184</v>
      </c>
      <c r="Q146" t="s">
        <v>367</v>
      </c>
      <c r="R146" t="s">
        <v>111</v>
      </c>
      <c r="S146" s="48" t="s">
        <v>448</v>
      </c>
      <c r="T146" s="35">
        <v>100</v>
      </c>
      <c r="U146" s="35">
        <f t="shared" si="45"/>
        <v>42.857142857142854</v>
      </c>
      <c r="V146" s="35">
        <f t="shared" si="46"/>
        <v>73.958333333333343</v>
      </c>
      <c r="W146" s="35">
        <f t="shared" si="47"/>
        <v>77.220956719817764</v>
      </c>
      <c r="X146" s="35">
        <f t="shared" si="48"/>
        <v>48.820709946848908</v>
      </c>
      <c r="Y146" s="35">
        <f t="shared" si="49"/>
        <v>79.921900423039375</v>
      </c>
      <c r="Z146" s="35">
        <f t="shared" si="50"/>
        <v>83.18452380952381</v>
      </c>
      <c r="AA146" s="35">
        <f t="shared" si="51"/>
        <v>-5.9635670897060535</v>
      </c>
      <c r="AB146" s="35">
        <f t="shared" si="52"/>
        <v>-5.9635670897060322</v>
      </c>
      <c r="AC146" s="35">
        <f t="shared" si="53"/>
        <v>-5.9635670897060464</v>
      </c>
      <c r="AF146">
        <v>1.8</v>
      </c>
      <c r="AG146">
        <v>2.0099999999999998</v>
      </c>
      <c r="AJ146" t="s">
        <v>86</v>
      </c>
    </row>
    <row r="147" spans="1:38" ht="15" x14ac:dyDescent="0.25">
      <c r="A147">
        <v>1.75</v>
      </c>
      <c r="B147">
        <v>3.84</v>
      </c>
      <c r="C147">
        <v>4.3899999999999997</v>
      </c>
      <c r="D147" s="20">
        <f t="shared" si="41"/>
        <v>5.9635670897060455E-2</v>
      </c>
      <c r="E147" s="17">
        <f>IF(OR($A147="",$B147="",$C147=""),"",A147*'MPTO_working_3-way'!$I146)</f>
        <v>1.8543624240698557</v>
      </c>
      <c r="F147" s="21">
        <f>IF(OR($A147="",$B147="",$C147=""),"",B147*'MPTO_working_3-way'!$I146)</f>
        <v>4.0690009762447117</v>
      </c>
      <c r="G147" s="22">
        <f>IF(OR($A147="",$B147="",$C147=""),"",C147*'MPTO_working_3-way'!$I146)</f>
        <v>4.651800595238095</v>
      </c>
      <c r="H147" s="17">
        <f>IF(OR($A147="",$B147="",$C147=""),"",'MPTO_working_3-way'!E146)</f>
        <v>1.8130722033863582</v>
      </c>
      <c r="I147" s="21">
        <f>IF(OR($A147="",$B147="",$C147=""),"",'MPTO_working_3-way'!F146)</f>
        <v>4.1573453838276606</v>
      </c>
      <c r="J147" s="22">
        <f>IF(OR($A147="",$B147="",$C147=""),"",'MPTO_working_3-way'!G146)</f>
        <v>4.8097300646171064</v>
      </c>
      <c r="K147" s="17">
        <f>IF(OR($A147="",$B147="",$C147=""),"",'OddsRatio_working_3-way'!H146)</f>
        <v>1.8276113553945355</v>
      </c>
      <c r="L147" s="21">
        <f>IF(OR($A147="",$B147="",$C147=""),"",'OddsRatio_working_3-way'!I146)</f>
        <v>4.1338883324273086</v>
      </c>
      <c r="M147" s="22">
        <f>IF(OR($A147="",$B147="",$C147=""),"",'OddsRatio_working_3-way'!J146)</f>
        <v>4.7408033263833014</v>
      </c>
      <c r="N147" s="23">
        <f t="shared" si="42"/>
        <v>53.926890828884098</v>
      </c>
      <c r="O147" s="24">
        <f t="shared" si="43"/>
        <v>24.576057018371664</v>
      </c>
      <c r="P147" s="24">
        <f t="shared" si="44"/>
        <v>21.497052152744235</v>
      </c>
      <c r="Q147" t="s">
        <v>368</v>
      </c>
      <c r="R147" t="s">
        <v>369</v>
      </c>
      <c r="S147" s="48" t="s">
        <v>448</v>
      </c>
      <c r="T147" s="35">
        <v>100</v>
      </c>
      <c r="U147" s="35">
        <f t="shared" si="45"/>
        <v>30.069930069930074</v>
      </c>
      <c r="V147" s="35">
        <f t="shared" si="46"/>
        <v>80.119284294234589</v>
      </c>
      <c r="W147" s="35">
        <f t="shared" si="47"/>
        <v>87.244897959183675</v>
      </c>
      <c r="X147" s="35">
        <f t="shared" si="48"/>
        <v>32.635817746581729</v>
      </c>
      <c r="Y147" s="35">
        <f t="shared" si="49"/>
        <v>82.685171970886259</v>
      </c>
      <c r="Z147" s="35">
        <f t="shared" si="50"/>
        <v>89.810785635835344</v>
      </c>
      <c r="AA147" s="35">
        <f t="shared" si="51"/>
        <v>-2.5658876766516556</v>
      </c>
      <c r="AB147" s="35">
        <f t="shared" si="52"/>
        <v>-2.5658876766516698</v>
      </c>
      <c r="AC147" s="35">
        <f t="shared" si="53"/>
        <v>-2.5658876766516698</v>
      </c>
      <c r="AD147" s="36"/>
      <c r="AE147" s="36"/>
      <c r="AF147">
        <v>1.95</v>
      </c>
      <c r="AG147">
        <v>1.85</v>
      </c>
      <c r="AI147" s="36"/>
      <c r="AJ147" t="s">
        <v>86</v>
      </c>
      <c r="AK147" s="35"/>
      <c r="AL147" s="35"/>
    </row>
    <row r="148" spans="1:38" ht="15" x14ac:dyDescent="0.25">
      <c r="A148">
        <v>1.43</v>
      </c>
      <c r="B148">
        <v>5.03</v>
      </c>
      <c r="C148">
        <v>7.84</v>
      </c>
      <c r="D148" s="20">
        <f t="shared" si="41"/>
        <v>2.5658876766516681E-2</v>
      </c>
      <c r="E148" s="17">
        <f>IF(OR($A148="",$B148="",$C148=""),"",A148*'MPTO_working_3-way'!$I147)</f>
        <v>1.4666921937761188</v>
      </c>
      <c r="F148" s="21">
        <f>IF(OR($A148="",$B148="",$C148=""),"",B148*'MPTO_working_3-way'!$I147)</f>
        <v>5.1590641501355794</v>
      </c>
      <c r="G148" s="22">
        <f>IF(OR($A148="",$B148="",$C148=""),"",C148*'MPTO_working_3-way'!$I147)</f>
        <v>8.0411655938494899</v>
      </c>
      <c r="H148" s="17">
        <f>IF(OR($A148="",$B148="",$C148=""),"",'MPTO_working_3-way'!E147)</f>
        <v>1.4477065092561923</v>
      </c>
      <c r="I148" s="21">
        <f>IF(OR($A148="",$B148="",$C148=""),"",'MPTO_working_3-way'!F147)</f>
        <v>5.2561258032681639</v>
      </c>
      <c r="J148" s="22">
        <f>IF(OR($A148="",$B148="",$C148=""),"",'MPTO_working_3-way'!G147)</f>
        <v>8.4034982378072129</v>
      </c>
      <c r="K148" s="17">
        <f>IF(OR($A148="",$B148="",$C148=""),"",'OddsRatio_working_3-way'!H147)</f>
        <v>1.4536982676740997</v>
      </c>
      <c r="L148" s="21">
        <f>IF(OR($A148="",$B148="",$C148=""),"",'OddsRatio_working_3-way'!I147)</f>
        <v>5.2521023691316806</v>
      </c>
      <c r="M148" s="22">
        <f>IF(OR($A148="",$B148="",$C148=""),"",'OddsRatio_working_3-way'!J147)</f>
        <v>8.2169677927694025</v>
      </c>
      <c r="N148" s="23">
        <f t="shared" si="42"/>
        <v>68.180631508334301</v>
      </c>
      <c r="O148" s="24">
        <f t="shared" si="43"/>
        <v>19.383360448691459</v>
      </c>
      <c r="P148" s="24">
        <f t="shared" si="44"/>
        <v>12.436008042974242</v>
      </c>
      <c r="Q148" t="s">
        <v>370</v>
      </c>
      <c r="R148" t="s">
        <v>371</v>
      </c>
      <c r="S148" s="48" t="s">
        <v>448</v>
      </c>
      <c r="T148" s="35">
        <v>100</v>
      </c>
      <c r="U148" s="35">
        <f t="shared" si="45"/>
        <v>50.980392156862742</v>
      </c>
      <c r="V148" s="35">
        <f t="shared" si="46"/>
        <v>73.958333333333343</v>
      </c>
      <c r="W148" s="35">
        <f t="shared" si="47"/>
        <v>72.752043596730246</v>
      </c>
      <c r="X148" s="35">
        <f t="shared" si="48"/>
        <v>53.289623069936432</v>
      </c>
      <c r="Y148" s="35">
        <f t="shared" si="49"/>
        <v>76.267564246407019</v>
      </c>
      <c r="Z148" s="35">
        <f t="shared" si="50"/>
        <v>75.061274509803923</v>
      </c>
      <c r="AA148" s="35">
        <f t="shared" si="51"/>
        <v>-2.3092309130736908</v>
      </c>
      <c r="AB148" s="35">
        <f t="shared" si="52"/>
        <v>-2.3092309130736766</v>
      </c>
      <c r="AC148" s="35">
        <f t="shared" si="53"/>
        <v>-2.3092309130736766</v>
      </c>
      <c r="AD148" s="36"/>
      <c r="AE148" s="36"/>
      <c r="AF148">
        <v>1.67</v>
      </c>
      <c r="AG148">
        <v>2.33</v>
      </c>
      <c r="AI148" s="36"/>
      <c r="AJ148" t="s">
        <v>459</v>
      </c>
      <c r="AK148" s="35"/>
      <c r="AL148" s="35"/>
    </row>
    <row r="149" spans="1:38" ht="15" x14ac:dyDescent="0.25">
      <c r="A149">
        <v>2.04</v>
      </c>
      <c r="B149">
        <v>3.84</v>
      </c>
      <c r="C149">
        <v>3.67</v>
      </c>
      <c r="D149" s="20">
        <f t="shared" si="41"/>
        <v>2.3092309130736677E-2</v>
      </c>
      <c r="E149" s="17">
        <f>IF(OR($A149="",$B149="",$C149=""),"",A149*'MPTO_working_3-way'!$I148)</f>
        <v>2.0871083106267028</v>
      </c>
      <c r="F149" s="21">
        <f>IF(OR($A149="",$B149="",$C149=""),"",B149*'MPTO_working_3-way'!$I148)</f>
        <v>3.9286744670620286</v>
      </c>
      <c r="G149" s="22">
        <f>IF(OR($A149="",$B149="",$C149=""),"",C149*'MPTO_working_3-way'!$I148)</f>
        <v>3.7547487745098036</v>
      </c>
      <c r="H149" s="17">
        <f>IF(OR($A149="",$B149="",$C149=""),"",'MPTO_working_3-way'!E148)</f>
        <v>2.0725446930628428</v>
      </c>
      <c r="I149" s="21">
        <f>IF(OR($A149="",$B149="",$C149=""),"",'MPTO_working_3-way'!F148)</f>
        <v>3.9569604531220399</v>
      </c>
      <c r="J149" s="22">
        <f>IF(OR($A149="",$B149="",$C149=""),"",'MPTO_working_3-way'!G148)</f>
        <v>3.7766899482732161</v>
      </c>
      <c r="K149" s="17">
        <f>IF(OR($A149="",$B149="",$C149=""),"",'OddsRatio_working_3-way'!H148)</f>
        <v>2.0783749399603599</v>
      </c>
      <c r="L149" s="21">
        <f>IF(OR($A149="",$B149="",$C149=""),"",'OddsRatio_working_3-way'!I148)</f>
        <v>3.944793105276367</v>
      </c>
      <c r="M149" s="22">
        <f>IF(OR($A149="",$B149="",$C149=""),"",'OddsRatio_working_3-way'!J148)</f>
        <v>3.7685202785520771</v>
      </c>
      <c r="N149" s="23">
        <f t="shared" si="42"/>
        <v>47.913181836726373</v>
      </c>
      <c r="O149" s="24">
        <f t="shared" si="43"/>
        <v>25.453877850760886</v>
      </c>
      <c r="P149" s="24">
        <f t="shared" si="44"/>
        <v>26.632940312512755</v>
      </c>
      <c r="Q149" t="s">
        <v>372</v>
      </c>
      <c r="R149" t="s">
        <v>373</v>
      </c>
      <c r="S149" s="48" t="s">
        <v>448</v>
      </c>
      <c r="T149" s="35">
        <v>100</v>
      </c>
      <c r="U149" s="35">
        <f t="shared" si="45"/>
        <v>46.808510638297875</v>
      </c>
      <c r="V149" s="35">
        <f t="shared" si="46"/>
        <v>73.190348525469176</v>
      </c>
      <c r="W149" s="35">
        <f t="shared" si="47"/>
        <v>77.426636568848764</v>
      </c>
      <c r="X149" s="35">
        <f t="shared" si="48"/>
        <v>49.383014905682074</v>
      </c>
      <c r="Y149" s="35">
        <f t="shared" si="49"/>
        <v>75.764852792853361</v>
      </c>
      <c r="Z149" s="35">
        <f t="shared" si="50"/>
        <v>80.001140836232949</v>
      </c>
      <c r="AA149" s="35">
        <f t="shared" si="51"/>
        <v>-2.5745042673841994</v>
      </c>
      <c r="AB149" s="35">
        <f t="shared" si="52"/>
        <v>-2.5745042673841851</v>
      </c>
      <c r="AC149" s="35">
        <f t="shared" si="53"/>
        <v>-2.5745042673841851</v>
      </c>
      <c r="AD149" s="36"/>
      <c r="AE149" s="36"/>
      <c r="AF149">
        <v>1.64</v>
      </c>
      <c r="AG149">
        <v>2.39</v>
      </c>
      <c r="AI149" s="36"/>
      <c r="AJ149" t="s">
        <v>459</v>
      </c>
      <c r="AK149" s="35"/>
      <c r="AL149" s="35"/>
    </row>
    <row r="150" spans="1:38" ht="15" x14ac:dyDescent="0.25">
      <c r="A150">
        <v>1.88</v>
      </c>
      <c r="B150">
        <v>3.73</v>
      </c>
      <c r="C150">
        <v>4.43</v>
      </c>
      <c r="D150" s="20">
        <f t="shared" si="41"/>
        <v>2.5745042673841922E-2</v>
      </c>
      <c r="E150" s="17">
        <f>IF(OR($A150="",$B150="",$C150=""),"",A150*'MPTO_working_3-way'!$I149)</f>
        <v>1.9284006802268228</v>
      </c>
      <c r="F150" s="21">
        <f>IF(OR($A150="",$B150="",$C150=""),"",B150*'MPTO_working_3-way'!$I149)</f>
        <v>3.8260290091734301</v>
      </c>
      <c r="G150" s="22">
        <f>IF(OR($A150="",$B150="",$C150=""),"",C150*'MPTO_working_3-way'!$I149)</f>
        <v>4.5440505390451191</v>
      </c>
      <c r="H150" s="17">
        <f>IF(OR($A150="",$B150="",$C150=""),"",'MPTO_working_3-way'!E149)</f>
        <v>1.9108284658479389</v>
      </c>
      <c r="I150" s="21">
        <f>IF(OR($A150="",$B150="",$C150=""),"",'MPTO_working_3-way'!F149)</f>
        <v>3.8533442776626847</v>
      </c>
      <c r="J150" s="22">
        <f>IF(OR($A150="",$B150="",$C150=""),"",'MPTO_working_3-way'!G149)</f>
        <v>4.6050702480433285</v>
      </c>
      <c r="K150" s="17">
        <f>IF(OR($A150="",$B150="",$C150=""),"",'OddsRatio_working_3-way'!H149)</f>
        <v>1.9175355283233571</v>
      </c>
      <c r="L150" s="21">
        <f>IF(OR($A150="",$B150="",$C150=""),"",'OddsRatio_working_3-way'!I149)</f>
        <v>3.8464454458213231</v>
      </c>
      <c r="M150" s="22">
        <f>IF(OR($A150="",$B150="",$C150=""),"",'OddsRatio_working_3-way'!J149)</f>
        <v>4.576303252442175</v>
      </c>
      <c r="N150" s="23">
        <f t="shared" si="42"/>
        <v>51.856443023157297</v>
      </c>
      <c r="O150" s="24">
        <f t="shared" si="43"/>
        <v>26.136759486202603</v>
      </c>
      <c r="P150" s="24">
        <f t="shared" si="44"/>
        <v>22.006797490640118</v>
      </c>
      <c r="Q150" t="s">
        <v>374</v>
      </c>
      <c r="R150" t="s">
        <v>375</v>
      </c>
      <c r="S150" s="48" t="s">
        <v>448</v>
      </c>
      <c r="T150" s="35">
        <v>100</v>
      </c>
      <c r="U150" s="35">
        <f t="shared" si="45"/>
        <v>47.643979057591622</v>
      </c>
      <c r="V150" s="35">
        <f t="shared" si="46"/>
        <v>72.29916897506925</v>
      </c>
      <c r="W150" s="35">
        <f t="shared" si="47"/>
        <v>77.678571428571431</v>
      </c>
      <c r="X150" s="35">
        <f t="shared" si="48"/>
        <v>50.022259596359319</v>
      </c>
      <c r="Y150" s="35">
        <f t="shared" si="49"/>
        <v>74.677449513836947</v>
      </c>
      <c r="Z150" s="35">
        <f t="shared" si="50"/>
        <v>80.056851967339128</v>
      </c>
      <c r="AA150" s="35">
        <f t="shared" si="51"/>
        <v>-2.3782805387676973</v>
      </c>
      <c r="AB150" s="35">
        <f t="shared" si="52"/>
        <v>-2.3782805387676973</v>
      </c>
      <c r="AC150" s="35">
        <f t="shared" si="53"/>
        <v>-2.3782805387676973</v>
      </c>
      <c r="AD150" s="36"/>
      <c r="AE150" s="36"/>
      <c r="AF150">
        <v>2.09</v>
      </c>
      <c r="AG150">
        <v>1.82</v>
      </c>
      <c r="AI150" s="36"/>
      <c r="AJ150" t="s">
        <v>459</v>
      </c>
      <c r="AK150" s="35"/>
      <c r="AL150" s="35"/>
    </row>
    <row r="151" spans="1:38" ht="15" x14ac:dyDescent="0.25">
      <c r="A151">
        <v>1.91</v>
      </c>
      <c r="B151">
        <v>3.61</v>
      </c>
      <c r="C151">
        <v>4.4800000000000004</v>
      </c>
      <c r="D151" s="20">
        <f t="shared" si="41"/>
        <v>2.3782805387676964E-2</v>
      </c>
      <c r="E151" s="17">
        <f>IF(OR($A151="",$B151="",$C151=""),"",A151*'MPTO_working_3-way'!$I150)</f>
        <v>1.9554251582904629</v>
      </c>
      <c r="F151" s="21">
        <f>IF(OR($A151="",$B151="",$C151=""),"",B151*'MPTO_working_3-way'!$I150)</f>
        <v>3.6958559274495135</v>
      </c>
      <c r="G151" s="22">
        <f>IF(OR($A151="",$B151="",$C151=""),"",C151*'MPTO_working_3-way'!$I150)</f>
        <v>4.5865469681367932</v>
      </c>
      <c r="H151" s="17">
        <f>IF(OR($A151="",$B151="",$C151=""),"",'MPTO_working_3-way'!E150)</f>
        <v>1.9393653256333092</v>
      </c>
      <c r="I151" s="21">
        <f>IF(OR($A151="",$B151="",$C151=""),"",'MPTO_working_3-way'!F150)</f>
        <v>3.7163570950428273</v>
      </c>
      <c r="J151" s="22">
        <f>IF(OR($A151="",$B151="",$C151=""),"",'MPTO_working_3-way'!G150)</f>
        <v>4.6449691258148613</v>
      </c>
      <c r="K151" s="17">
        <f>IF(OR($A151="",$B151="",$C151=""),"",'OddsRatio_working_3-way'!H150)</f>
        <v>1.9456005205799163</v>
      </c>
      <c r="L151" s="21">
        <f>IF(OR($A151="",$B151="",$C151=""),"",'OddsRatio_working_3-way'!I150)</f>
        <v>3.7121069875973438</v>
      </c>
      <c r="M151" s="22">
        <f>IF(OR($A151="",$B151="",$C151=""),"",'OddsRatio_working_3-way'!J150)</f>
        <v>4.6161426501297917</v>
      </c>
      <c r="N151" s="23">
        <f t="shared" si="42"/>
        <v>51.139773657931933</v>
      </c>
      <c r="O151" s="24">
        <f t="shared" si="43"/>
        <v>27.057331769155123</v>
      </c>
      <c r="P151" s="24">
        <f t="shared" si="44"/>
        <v>21.802894572912944</v>
      </c>
      <c r="Q151" t="s">
        <v>376</v>
      </c>
      <c r="R151" t="s">
        <v>377</v>
      </c>
      <c r="S151" s="48" t="s">
        <v>448</v>
      </c>
      <c r="T151" s="35">
        <v>100</v>
      </c>
      <c r="U151" s="35">
        <f t="shared" si="45"/>
        <v>70.760233918128648</v>
      </c>
      <c r="V151" s="35">
        <f t="shared" si="46"/>
        <v>74.554707379134854</v>
      </c>
      <c r="W151" s="35">
        <f t="shared" si="47"/>
        <v>52.38095238095238</v>
      </c>
      <c r="X151" s="35">
        <f t="shared" si="48"/>
        <v>73.064340239912752</v>
      </c>
      <c r="Y151" s="35">
        <f t="shared" si="49"/>
        <v>76.858813700918958</v>
      </c>
      <c r="Z151" s="35">
        <f t="shared" si="50"/>
        <v>54.685058702736477</v>
      </c>
      <c r="AA151" s="35">
        <f t="shared" si="51"/>
        <v>-2.3041063217841042</v>
      </c>
      <c r="AB151" s="35">
        <f t="shared" si="52"/>
        <v>-2.3041063217841042</v>
      </c>
      <c r="AC151" s="35">
        <f t="shared" si="53"/>
        <v>-2.3041063217840971</v>
      </c>
      <c r="AD151" s="36"/>
      <c r="AE151" s="36"/>
      <c r="AF151">
        <v>1.98</v>
      </c>
      <c r="AG151">
        <v>1.93</v>
      </c>
      <c r="AI151" s="36"/>
      <c r="AJ151" t="s">
        <v>459</v>
      </c>
      <c r="AK151" s="35"/>
      <c r="AL151" s="35"/>
    </row>
    <row r="152" spans="1:38" ht="15" x14ac:dyDescent="0.25">
      <c r="A152">
        <v>3.42</v>
      </c>
      <c r="B152">
        <v>3.93</v>
      </c>
      <c r="C152">
        <v>2.1</v>
      </c>
      <c r="D152" s="20">
        <f t="shared" si="41"/>
        <v>2.3041063217840829E-2</v>
      </c>
      <c r="E152" s="17">
        <f>IF(OR($A152="",$B152="",$C152=""),"",A152*'MPTO_working_3-way'!$I151)</f>
        <v>3.4988004362050154</v>
      </c>
      <c r="F152" s="21">
        <f>IF(OR($A152="",$B152="",$C152=""),"",B152*'MPTO_working_3-way'!$I151)</f>
        <v>4.0205513784461147</v>
      </c>
      <c r="G152" s="22">
        <f>IF(OR($A152="",$B152="",$C152=""),"",C152*'MPTO_working_3-way'!$I151)</f>
        <v>2.1483862327574657</v>
      </c>
      <c r="H152" s="17">
        <f>IF(OR($A152="",$B152="",$C152=""),"",'MPTO_working_3-way'!E151)</f>
        <v>3.5122557620373747</v>
      </c>
      <c r="I152" s="21">
        <f>IF(OR($A152="",$B152="",$C152=""),"",'MPTO_working_3-way'!F151)</f>
        <v>4.0523142126163991</v>
      </c>
      <c r="J152" s="22">
        <f>IF(OR($A152="",$B152="",$C152=""),"",'MPTO_working_3-way'!G151)</f>
        <v>2.134425604704238</v>
      </c>
      <c r="K152" s="17">
        <f>IF(OR($A152="",$B152="",$C152=""),"",'OddsRatio_working_3-way'!H151)</f>
        <v>3.5083493802095895</v>
      </c>
      <c r="L152" s="21">
        <f>IF(OR($A152="",$B152="",$C152=""),"",'OddsRatio_working_3-way'!I151)</f>
        <v>4.0369684644686359</v>
      </c>
      <c r="M152" s="22">
        <f>IF(OR($A152="",$B152="",$C152=""),"",'OddsRatio_working_3-way'!J151)</f>
        <v>2.1401588091861772</v>
      </c>
      <c r="N152" s="23">
        <f t="shared" si="42"/>
        <v>28.581224286248606</v>
      </c>
      <c r="O152" s="24">
        <f t="shared" si="43"/>
        <v>24.872210447575117</v>
      </c>
      <c r="P152" s="24">
        <f t="shared" si="44"/>
        <v>46.546565266176302</v>
      </c>
      <c r="Q152" t="s">
        <v>378</v>
      </c>
      <c r="R152" t="s">
        <v>379</v>
      </c>
      <c r="S152" s="48" t="s">
        <v>448</v>
      </c>
      <c r="T152" s="35">
        <v>100</v>
      </c>
      <c r="U152" s="35">
        <f t="shared" si="45"/>
        <v>66.666666666666657</v>
      </c>
      <c r="V152" s="35">
        <f t="shared" si="46"/>
        <v>71.751412429378533</v>
      </c>
      <c r="W152" s="35">
        <f t="shared" si="47"/>
        <v>59.514170040485837</v>
      </c>
      <c r="X152" s="35">
        <f t="shared" si="48"/>
        <v>68.734417530135644</v>
      </c>
      <c r="Y152" s="35">
        <f t="shared" si="49"/>
        <v>73.819163292847506</v>
      </c>
      <c r="Z152" s="35">
        <f t="shared" si="50"/>
        <v>61.581920903954803</v>
      </c>
      <c r="AA152" s="35">
        <f t="shared" si="51"/>
        <v>-2.0677508634689872</v>
      </c>
      <c r="AB152" s="35">
        <f t="shared" si="52"/>
        <v>-2.067750863468973</v>
      </c>
      <c r="AC152" s="35">
        <f t="shared" si="53"/>
        <v>-2.0677508634689659</v>
      </c>
      <c r="AD152" s="36"/>
      <c r="AE152" s="36"/>
      <c r="AF152">
        <v>1.6</v>
      </c>
      <c r="AG152">
        <v>2.48</v>
      </c>
      <c r="AI152" s="36"/>
      <c r="AJ152" t="s">
        <v>459</v>
      </c>
      <c r="AK152" s="35"/>
      <c r="AL152" s="35"/>
    </row>
    <row r="153" spans="1:38" ht="15" x14ac:dyDescent="0.25">
      <c r="A153">
        <v>3</v>
      </c>
      <c r="B153">
        <v>3.54</v>
      </c>
      <c r="C153">
        <v>2.4700000000000002</v>
      </c>
      <c r="D153" s="20">
        <f t="shared" si="41"/>
        <v>2.0677508634689756E-2</v>
      </c>
      <c r="E153" s="17">
        <f>IF(OR($A153="",$B153="",$C153=""),"",A153*'MPTO_working_3-way'!$I152)</f>
        <v>3.062032525904069</v>
      </c>
      <c r="F153" s="21">
        <f>IF(OR($A153="",$B153="",$C153=""),"",B153*'MPTO_working_3-way'!$I152)</f>
        <v>3.6131983805668018</v>
      </c>
      <c r="G153" s="22">
        <f>IF(OR($A153="",$B153="",$C153=""),"",C153*'MPTO_working_3-way'!$I152)</f>
        <v>2.521073446327684</v>
      </c>
      <c r="H153" s="17">
        <f>IF(OR($A153="",$B153="",$C153=""),"",'MPTO_working_3-way'!E152)</f>
        <v>3.0633422865818054</v>
      </c>
      <c r="I153" s="21">
        <f>IF(OR($A153="",$B153="",$C153=""),"",'MPTO_working_3-way'!F152)</f>
        <v>3.6285342776517462</v>
      </c>
      <c r="J153" s="22">
        <f>IF(OR($A153="",$B153="",$C153=""),"",'MPTO_working_3-way'!G152)</f>
        <v>2.5127787569928732</v>
      </c>
      <c r="K153" s="17">
        <f>IF(OR($A153="",$B153="",$C153=""),"",'OddsRatio_working_3-way'!H152)</f>
        <v>3.0633997768304062</v>
      </c>
      <c r="L153" s="21">
        <f>IF(OR($A153="",$B153="",$C153=""),"",'OddsRatio_working_3-way'!I152)</f>
        <v>3.6205177165746165</v>
      </c>
      <c r="M153" s="22">
        <f>IF(OR($A153="",$B153="",$C153=""),"",'OddsRatio_working_3-way'!J152)</f>
        <v>2.5165988359703491</v>
      </c>
      <c r="N153" s="23">
        <f t="shared" si="42"/>
        <v>32.658046298993796</v>
      </c>
      <c r="O153" s="24">
        <f t="shared" si="43"/>
        <v>27.676310422876092</v>
      </c>
      <c r="P153" s="24">
        <f t="shared" si="44"/>
        <v>39.665643278130105</v>
      </c>
      <c r="Q153" t="s">
        <v>380</v>
      </c>
      <c r="R153" t="s">
        <v>381</v>
      </c>
      <c r="S153" s="48" t="s">
        <v>448</v>
      </c>
      <c r="T153" s="35">
        <v>100</v>
      </c>
      <c r="U153" s="35">
        <f t="shared" si="45"/>
        <v>58.677685950413228</v>
      </c>
      <c r="V153" s="35">
        <f t="shared" si="46"/>
        <v>67.948717948717942</v>
      </c>
      <c r="W153" s="35">
        <f t="shared" si="47"/>
        <v>70.588235294117652</v>
      </c>
      <c r="X153" s="35">
        <f t="shared" si="48"/>
        <v>61.463046757164406</v>
      </c>
      <c r="Y153" s="35">
        <f t="shared" si="49"/>
        <v>70.734078755469127</v>
      </c>
      <c r="Z153" s="35">
        <f t="shared" si="50"/>
        <v>73.373596100868824</v>
      </c>
      <c r="AA153" s="35">
        <f t="shared" si="51"/>
        <v>-2.7853608067511786</v>
      </c>
      <c r="AB153" s="35">
        <f t="shared" si="52"/>
        <v>-2.7853608067511857</v>
      </c>
      <c r="AC153" s="35">
        <f t="shared" si="53"/>
        <v>-2.7853608067511715</v>
      </c>
      <c r="AD153" s="36"/>
      <c r="AE153" s="36"/>
      <c r="AF153">
        <v>1.89</v>
      </c>
      <c r="AG153">
        <v>2.0099999999999998</v>
      </c>
      <c r="AI153" s="36"/>
      <c r="AJ153" t="s">
        <v>459</v>
      </c>
      <c r="AK153" s="35"/>
      <c r="AL153" s="35"/>
    </row>
    <row r="154" spans="1:38" s="35" customFormat="1" ht="15" x14ac:dyDescent="0.25">
      <c r="A154">
        <v>2.42</v>
      </c>
      <c r="B154">
        <v>3.12</v>
      </c>
      <c r="C154">
        <v>3.4</v>
      </c>
      <c r="D154" s="20">
        <f t="shared" si="41"/>
        <v>2.7853608067511804E-2</v>
      </c>
      <c r="E154" s="17">
        <f>IF(OR($A154="",$B154="",$C154=""),"",A154*'MPTO_working_3-way'!$I153)</f>
        <v>2.4874057315233786</v>
      </c>
      <c r="F154" s="21">
        <f>IF(OR($A154="",$B154="",$C154=""),"",B154*'MPTO_working_3-way'!$I153)</f>
        <v>3.2069032571706368</v>
      </c>
      <c r="G154" s="22">
        <f>IF(OR($A154="",$B154="",$C154=""),"",C154*'MPTO_working_3-way'!$I153)</f>
        <v>3.49470226742954</v>
      </c>
      <c r="H154" s="17">
        <f>IF(OR($A154="",$B154="",$C154=""),"",'MPTO_working_3-way'!E153)</f>
        <v>2.475623743127382</v>
      </c>
      <c r="I154" s="21">
        <f>IF(OR($A154="",$B154="",$C154=""),"",'MPTO_working_3-way'!F153)</f>
        <v>3.2130755777472193</v>
      </c>
      <c r="J154" s="22">
        <f>IF(OR($A154="",$B154="",$C154=""),"",'MPTO_working_3-way'!G153)</f>
        <v>3.5108277838965432</v>
      </c>
      <c r="K154" s="17">
        <f>IF(OR($A154="",$B154="",$C154=""),"",'OddsRatio_working_3-way'!H153)</f>
        <v>2.4808819679698462</v>
      </c>
      <c r="L154" s="21">
        <f>IF(OR($A154="",$B154="",$C154=""),"",'OddsRatio_working_3-way'!I153)</f>
        <v>3.2108942057014604</v>
      </c>
      <c r="M154" s="22">
        <f>IF(OR($A154="",$B154="",$C154=""),"",'OddsRatio_working_3-way'!J153)</f>
        <v>3.5028991007941062</v>
      </c>
      <c r="N154" s="23">
        <f t="shared" si="42"/>
        <v>40.202528575326681</v>
      </c>
      <c r="O154" s="24">
        <f t="shared" si="43"/>
        <v>31.182730497529032</v>
      </c>
      <c r="P154" s="24">
        <f t="shared" si="44"/>
        <v>28.61474092714429</v>
      </c>
      <c r="Q154" t="s">
        <v>382</v>
      </c>
      <c r="R154" t="s">
        <v>383</v>
      </c>
      <c r="S154" s="48" t="s">
        <v>448</v>
      </c>
      <c r="T154" s="35">
        <v>100</v>
      </c>
      <c r="U154" s="35">
        <f t="shared" si="45"/>
        <v>41.176470588235297</v>
      </c>
      <c r="V154" s="35">
        <f t="shared" si="46"/>
        <v>72.752043596730246</v>
      </c>
      <c r="W154" s="35">
        <f t="shared" si="47"/>
        <v>82.964224872231682</v>
      </c>
      <c r="X154" s="35">
        <f t="shared" si="48"/>
        <v>44.283731531038072</v>
      </c>
      <c r="Y154" s="35">
        <f t="shared" si="49"/>
        <v>75.859304539533028</v>
      </c>
      <c r="Z154" s="35">
        <f t="shared" si="50"/>
        <v>86.071485815034464</v>
      </c>
      <c r="AA154" s="35">
        <f t="shared" si="51"/>
        <v>-3.1072609428027747</v>
      </c>
      <c r="AB154" s="35">
        <f t="shared" si="52"/>
        <v>-3.1072609428027818</v>
      </c>
      <c r="AC154" s="35">
        <f t="shared" si="53"/>
        <v>-3.1072609428027818</v>
      </c>
      <c r="AD154" s="36"/>
      <c r="AE154" s="36"/>
      <c r="AF154">
        <v>2.0699999999999998</v>
      </c>
      <c r="AG154">
        <v>1.83</v>
      </c>
      <c r="AH154" s="36"/>
      <c r="AI154" s="36"/>
      <c r="AJ154" t="s">
        <v>460</v>
      </c>
    </row>
    <row r="155" spans="1:38" ht="15" x14ac:dyDescent="0.25">
      <c r="A155">
        <v>1.7</v>
      </c>
      <c r="B155">
        <v>3.67</v>
      </c>
      <c r="C155">
        <v>5.87</v>
      </c>
      <c r="D155" s="20">
        <f t="shared" si="41"/>
        <v>3.1072609428027809E-2</v>
      </c>
      <c r="E155" s="17">
        <f>IF(OR($A155="",$B155="",$C155=""),"",A155*'MPTO_working_3-way'!$I154)</f>
        <v>1.7528234360276471</v>
      </c>
      <c r="F155" s="21">
        <f>IF(OR($A155="",$B155="",$C155=""),"",B155*'MPTO_working_3-way'!$I154)</f>
        <v>3.7840364766008618</v>
      </c>
      <c r="G155" s="22">
        <f>IF(OR($A155="",$B155="",$C155=""),"",C155*'MPTO_working_3-way'!$I154)</f>
        <v>6.0523962173425234</v>
      </c>
      <c r="H155" s="17">
        <f>IF(OR($A155="",$B155="",$C155=""),"",'MPTO_working_3-way'!E154)</f>
        <v>1.7304697866916949</v>
      </c>
      <c r="I155" s="21">
        <f>IF(OR($A155="",$B155="",$C155=""),"",'MPTO_working_3-way'!F154)</f>
        <v>3.815017033559811</v>
      </c>
      <c r="J155" s="22">
        <f>IF(OR($A155="",$B155="",$C155=""),"",'MPTO_working_3-way'!G154)</f>
        <v>6.2499916093208796</v>
      </c>
      <c r="K155" s="17">
        <f>IF(OR($A155="",$B155="",$C155=""),"",'OddsRatio_working_3-way'!H154)</f>
        <v>1.7386648910136162</v>
      </c>
      <c r="L155" s="21">
        <f>IF(OR($A155="",$B155="",$C155=""),"",'OddsRatio_working_3-way'!I154)</f>
        <v>3.8174789414376504</v>
      </c>
      <c r="M155" s="22">
        <f>IF(OR($A155="",$B155="",$C155=""),"",'OddsRatio_working_3-way'!J154)</f>
        <v>6.1389971703375874</v>
      </c>
      <c r="N155" s="23">
        <f t="shared" si="42"/>
        <v>57.050811818574246</v>
      </c>
      <c r="O155" s="24">
        <f t="shared" si="43"/>
        <v>26.426806564462179</v>
      </c>
      <c r="P155" s="24">
        <f t="shared" si="44"/>
        <v>16.522381616963578</v>
      </c>
      <c r="Q155" t="s">
        <v>384</v>
      </c>
      <c r="R155" t="s">
        <v>385</v>
      </c>
      <c r="S155" s="48" t="s">
        <v>448</v>
      </c>
      <c r="T155" s="35">
        <v>100</v>
      </c>
      <c r="U155" s="35">
        <f t="shared" si="45"/>
        <v>54.545454545454554</v>
      </c>
      <c r="V155" s="35">
        <f t="shared" si="46"/>
        <v>68.847352024922117</v>
      </c>
      <c r="W155" s="35">
        <f t="shared" si="47"/>
        <v>73.753280839895012</v>
      </c>
      <c r="X155" s="35">
        <f t="shared" si="48"/>
        <v>57.399367135182864</v>
      </c>
      <c r="Y155" s="35">
        <f t="shared" si="49"/>
        <v>71.701264614650441</v>
      </c>
      <c r="Z155" s="35">
        <f t="shared" si="50"/>
        <v>76.607193429623337</v>
      </c>
      <c r="AA155" s="35">
        <f t="shared" si="51"/>
        <v>-2.85391258972831</v>
      </c>
      <c r="AB155" s="35">
        <f t="shared" si="52"/>
        <v>-2.8539125897283242</v>
      </c>
      <c r="AC155" s="35">
        <f t="shared" si="53"/>
        <v>-2.8539125897283242</v>
      </c>
      <c r="AD155" s="36"/>
      <c r="AE155" s="36"/>
      <c r="AF155">
        <v>2.08</v>
      </c>
      <c r="AG155">
        <v>1.81</v>
      </c>
      <c r="AI155" s="36"/>
      <c r="AJ155" t="s">
        <v>460</v>
      </c>
      <c r="AK155" s="35"/>
      <c r="AL155" s="35"/>
    </row>
    <row r="156" spans="1:38" ht="15" x14ac:dyDescent="0.25">
      <c r="A156">
        <v>2.2000000000000002</v>
      </c>
      <c r="B156">
        <v>3.21</v>
      </c>
      <c r="C156">
        <v>3.81</v>
      </c>
      <c r="D156" s="20">
        <f t="shared" si="41"/>
        <v>2.8539125897283135E-2</v>
      </c>
      <c r="E156" s="17">
        <f>IF(OR($A156="",$B156="",$C156=""),"",A156*'MPTO_working_3-way'!$I155)</f>
        <v>2.2627860769740229</v>
      </c>
      <c r="F156" s="21">
        <f>IF(OR($A156="",$B156="",$C156=""),"",B156*'MPTO_working_3-way'!$I155)</f>
        <v>3.3016105941302789</v>
      </c>
      <c r="G156" s="22">
        <f>IF(OR($A156="",$B156="",$C156=""),"",C156*'MPTO_working_3-way'!$I155)</f>
        <v>3.9187340696686488</v>
      </c>
      <c r="H156" s="17">
        <f>IF(OR($A156="",$B156="",$C156=""),"",'MPTO_working_3-way'!E155)</f>
        <v>2.2470273439261605</v>
      </c>
      <c r="I156" s="21">
        <f>IF(OR($A156="",$B156="",$C156=""),"",'MPTO_working_3-way'!F155)</f>
        <v>3.3111109470295488</v>
      </c>
      <c r="J156" s="22">
        <f>IF(OR($A156="",$B156="",$C156=""),"",'MPTO_working_3-way'!G155)</f>
        <v>3.953285611016097</v>
      </c>
      <c r="K156" s="17">
        <f>IF(OR($A156="",$B156="",$C156=""),"",'OddsRatio_working_3-way'!H155)</f>
        <v>2.2537224433340017</v>
      </c>
      <c r="L156" s="21">
        <f>IF(OR($A156="",$B156="",$C156=""),"",'OddsRatio_working_3-way'!I155)</f>
        <v>3.3089388331401195</v>
      </c>
      <c r="M156" s="22">
        <f>IF(OR($A156="",$B156="",$C156=""),"",'OddsRatio_working_3-way'!J155)</f>
        <v>3.9358000548071206</v>
      </c>
      <c r="N156" s="23">
        <f t="shared" si="42"/>
        <v>44.193307099417872</v>
      </c>
      <c r="O156" s="24">
        <f t="shared" si="43"/>
        <v>30.288247856298849</v>
      </c>
      <c r="P156" s="24">
        <f t="shared" si="44"/>
        <v>25.518445044283283</v>
      </c>
      <c r="Q156" t="s">
        <v>386</v>
      </c>
      <c r="R156" t="s">
        <v>387</v>
      </c>
      <c r="S156" s="48" t="s">
        <v>448</v>
      </c>
      <c r="T156" s="35">
        <v>100</v>
      </c>
      <c r="U156" s="35">
        <f t="shared" si="45"/>
        <v>85.91549295774648</v>
      </c>
      <c r="V156" s="35">
        <f t="shared" si="46"/>
        <v>76.905311778290994</v>
      </c>
      <c r="W156" s="35">
        <f t="shared" si="47"/>
        <v>34.21052631578948</v>
      </c>
      <c r="X156" s="35">
        <f t="shared" si="48"/>
        <v>88.884161905919541</v>
      </c>
      <c r="Y156" s="35">
        <f t="shared" si="49"/>
        <v>79.873980726464055</v>
      </c>
      <c r="Z156" s="35">
        <f t="shared" si="50"/>
        <v>37.179195263962526</v>
      </c>
      <c r="AA156" s="35">
        <f t="shared" si="51"/>
        <v>-2.968668948173061</v>
      </c>
      <c r="AB156" s="35">
        <f t="shared" si="52"/>
        <v>-2.968668948173061</v>
      </c>
      <c r="AC156" s="35">
        <f t="shared" si="53"/>
        <v>-2.9686689481730468</v>
      </c>
      <c r="AD156" s="36"/>
      <c r="AE156" s="36"/>
      <c r="AF156">
        <v>2.04</v>
      </c>
      <c r="AG156">
        <v>1.85</v>
      </c>
      <c r="AI156" s="36"/>
      <c r="AJ156" t="s">
        <v>460</v>
      </c>
      <c r="AK156" s="35"/>
      <c r="AL156" s="35"/>
    </row>
    <row r="157" spans="1:38" ht="15" x14ac:dyDescent="0.25">
      <c r="A157">
        <v>7.1</v>
      </c>
      <c r="B157">
        <v>4.33</v>
      </c>
      <c r="C157">
        <v>1.52</v>
      </c>
      <c r="D157" s="20">
        <f t="shared" si="41"/>
        <v>2.9686689481730699E-2</v>
      </c>
      <c r="E157" s="17">
        <f>IF(OR($A157="",$B157="",$C157=""),"",A157*'MPTO_working_3-way'!$I156)</f>
        <v>7.3107754953202875</v>
      </c>
      <c r="F157" s="21">
        <f>IF(OR($A157="",$B157="",$C157=""),"",B157*'MPTO_working_3-way'!$I156)</f>
        <v>4.4585433654558937</v>
      </c>
      <c r="G157" s="22">
        <f>IF(OR($A157="",$B157="",$C157=""),"",C157*'MPTO_working_3-way'!$I156)</f>
        <v>1.5651237680122307</v>
      </c>
      <c r="H157" s="17">
        <f>IF(OR($A157="",$B157="",$C157=""),"",'MPTO_working_3-way'!E156)</f>
        <v>7.636531216566909</v>
      </c>
      <c r="I157" s="21">
        <f>IF(OR($A157="",$B157="",$C157=""),"",'MPTO_working_3-way'!F156)</f>
        <v>4.523836384547173</v>
      </c>
      <c r="J157" s="22">
        <f>IF(OR($A157="",$B157="",$C157=""),"",'MPTO_working_3-way'!G156)</f>
        <v>1.5432118444204517</v>
      </c>
      <c r="K157" s="17">
        <f>IF(OR($A157="",$B157="",$C157=""),"",'OddsRatio_working_3-way'!H156)</f>
        <v>7.4580410190776796</v>
      </c>
      <c r="L157" s="21">
        <f>IF(OR($A157="",$B157="",$C157=""),"",'OddsRatio_working_3-way'!I156)</f>
        <v>4.5254551792669959</v>
      </c>
      <c r="M157" s="22">
        <f>IF(OR($A157="",$B157="",$C157=""),"",'OddsRatio_working_3-way'!J156)</f>
        <v>1.5505215294951464</v>
      </c>
      <c r="N157" s="23">
        <f t="shared" si="42"/>
        <v>13.678439457484526</v>
      </c>
      <c r="O157" s="24">
        <f t="shared" si="43"/>
        <v>22.428849918739061</v>
      </c>
      <c r="P157" s="24">
        <f t="shared" si="44"/>
        <v>63.892710623776395</v>
      </c>
      <c r="Q157" t="s">
        <v>388</v>
      </c>
      <c r="R157" t="s">
        <v>389</v>
      </c>
      <c r="S157" s="48" t="s">
        <v>448</v>
      </c>
      <c r="T157" s="35">
        <v>100</v>
      </c>
      <c r="U157" s="35">
        <f t="shared" si="45"/>
        <v>51.690821256038639</v>
      </c>
      <c r="V157" s="35">
        <f t="shared" si="46"/>
        <v>71.014492753623188</v>
      </c>
      <c r="W157" s="35">
        <f t="shared" si="47"/>
        <v>74.489795918367349</v>
      </c>
      <c r="X157" s="35">
        <f t="shared" si="48"/>
        <v>54.495711328009463</v>
      </c>
      <c r="Y157" s="35">
        <f t="shared" si="49"/>
        <v>73.819382825594019</v>
      </c>
      <c r="Z157" s="35">
        <f t="shared" si="50"/>
        <v>77.294685990338181</v>
      </c>
      <c r="AA157" s="35">
        <f t="shared" si="51"/>
        <v>-2.8048900719708243</v>
      </c>
      <c r="AB157" s="35">
        <f t="shared" si="52"/>
        <v>-2.8048900719708314</v>
      </c>
      <c r="AC157" s="35">
        <f t="shared" si="53"/>
        <v>-2.8048900719708314</v>
      </c>
      <c r="AD157" s="36"/>
      <c r="AE157" s="36"/>
      <c r="AF157">
        <v>1.75</v>
      </c>
      <c r="AG157">
        <v>2.16</v>
      </c>
      <c r="AI157" s="36"/>
      <c r="AJ157" t="s">
        <v>452</v>
      </c>
      <c r="AK157" s="35"/>
      <c r="AL157" s="35"/>
    </row>
    <row r="158" spans="1:38" ht="15" x14ac:dyDescent="0.25">
      <c r="A158">
        <v>2.0699999999999998</v>
      </c>
      <c r="B158">
        <v>3.45</v>
      </c>
      <c r="C158">
        <v>3.92</v>
      </c>
      <c r="D158" s="20">
        <f t="shared" si="41"/>
        <v>2.8048900719708225E-2</v>
      </c>
      <c r="E158" s="17">
        <f>IF(OR($A158="",$B158="",$C158=""),"",A158*'MPTO_working_3-way'!$I157)</f>
        <v>2.1280612244897958</v>
      </c>
      <c r="F158" s="21">
        <f>IF(OR($A158="",$B158="",$C158=""),"",B158*'MPTO_working_3-way'!$I157)</f>
        <v>3.5467687074829937</v>
      </c>
      <c r="G158" s="22">
        <f>IF(OR($A158="",$B158="",$C158=""),"",C158*'MPTO_working_3-way'!$I157)</f>
        <v>4.0299516908212558</v>
      </c>
      <c r="H158" s="17">
        <f>IF(OR($A158="",$B158="",$C158=""),"",'MPTO_working_3-way'!E157)</f>
        <v>2.1108529013908637</v>
      </c>
      <c r="I158" s="21">
        <f>IF(OR($A158="",$B158="",$C158=""),"",'MPTO_working_3-way'!F157)</f>
        <v>3.5649932634292081</v>
      </c>
      <c r="J158" s="22">
        <f>IF(OR($A158="",$B158="",$C158=""),"",'MPTO_working_3-way'!G157)</f>
        <v>4.0691361326557907</v>
      </c>
      <c r="K158" s="17">
        <f>IF(OR($A158="",$B158="",$C158=""),"",'OddsRatio_working_3-way'!H157)</f>
        <v>2.117829775648894</v>
      </c>
      <c r="L158" s="21">
        <f>IF(OR($A158="",$B158="",$C158=""),"",'OddsRatio_working_3-way'!I157)</f>
        <v>3.5595167760184947</v>
      </c>
      <c r="M158" s="22">
        <f>IF(OR($A158="",$B158="",$C158=""),"",'OddsRatio_working_3-way'!J157)</f>
        <v>4.0505261167240834</v>
      </c>
      <c r="N158" s="23">
        <f t="shared" si="42"/>
        <v>46.99112922560537</v>
      </c>
      <c r="O158" s="24">
        <f t="shared" si="43"/>
        <v>28.194677535363216</v>
      </c>
      <c r="P158" s="24">
        <f t="shared" si="44"/>
        <v>24.814193239031411</v>
      </c>
      <c r="Q158" t="s">
        <v>390</v>
      </c>
      <c r="R158" t="s">
        <v>391</v>
      </c>
      <c r="S158" s="48" t="s">
        <v>448</v>
      </c>
      <c r="T158" s="35">
        <v>100</v>
      </c>
      <c r="U158" s="35">
        <f t="shared" si="45"/>
        <v>56.521739130434774</v>
      </c>
      <c r="V158" s="35">
        <f t="shared" si="46"/>
        <v>72.527472527472526</v>
      </c>
      <c r="W158" s="35">
        <f t="shared" si="47"/>
        <v>68.152866242038215</v>
      </c>
      <c r="X158" s="35">
        <f t="shared" si="48"/>
        <v>59.319661230489253</v>
      </c>
      <c r="Y158" s="35">
        <f t="shared" si="49"/>
        <v>75.325394627527004</v>
      </c>
      <c r="Z158" s="35">
        <f t="shared" si="50"/>
        <v>70.950788342092693</v>
      </c>
      <c r="AA158" s="35">
        <f t="shared" si="51"/>
        <v>-2.7979221000544783</v>
      </c>
      <c r="AB158" s="35">
        <f t="shared" si="52"/>
        <v>-2.7979221000544783</v>
      </c>
      <c r="AC158" s="35">
        <f t="shared" si="53"/>
        <v>-2.7979221000544783</v>
      </c>
      <c r="AD158" s="36"/>
      <c r="AE158" s="36"/>
      <c r="AF158">
        <v>2.06</v>
      </c>
      <c r="AG158">
        <v>1.83</v>
      </c>
      <c r="AI158" s="36"/>
      <c r="AJ158" t="s">
        <v>452</v>
      </c>
      <c r="AK158" s="35"/>
      <c r="AL158" s="35"/>
    </row>
    <row r="159" spans="1:38" ht="15" x14ac:dyDescent="0.25">
      <c r="A159">
        <v>2.2999999999999998</v>
      </c>
      <c r="B159">
        <v>3.64</v>
      </c>
      <c r="C159">
        <v>3.14</v>
      </c>
      <c r="D159" s="20">
        <f t="shared" si="41"/>
        <v>2.7979221000544729E-2</v>
      </c>
      <c r="E159" s="17">
        <f>IF(OR($A159="",$B159="",$C159=""),"",A159*'MPTO_working_3-way'!$I158)</f>
        <v>2.3643522083012525</v>
      </c>
      <c r="F159" s="21">
        <f>IF(OR($A159="",$B159="",$C159=""),"",B159*'MPTO_working_3-way'!$I158)</f>
        <v>3.7418443644419828</v>
      </c>
      <c r="G159" s="22">
        <f>IF(OR($A159="",$B159="",$C159=""),"",C159*'MPTO_working_3-way'!$I158)</f>
        <v>3.2278547539417106</v>
      </c>
      <c r="H159" s="17">
        <f>IF(OR($A159="",$B159="",$C159=""),"",'MPTO_working_3-way'!E158)</f>
        <v>2.3504182005455205</v>
      </c>
      <c r="I159" s="21">
        <f>IF(OR($A159="",$B159="",$C159=""),"",'MPTO_working_3-way'!F158)</f>
        <v>3.7679135882215791</v>
      </c>
      <c r="J159" s="22">
        <f>IF(OR($A159="",$B159="",$C159=""),"",'MPTO_working_3-way'!G158)</f>
        <v>3.2347287666198534</v>
      </c>
      <c r="K159" s="17">
        <f>IF(OR($A159="",$B159="",$C159=""),"",'OddsRatio_working_3-way'!H158)</f>
        <v>2.3564954220007874</v>
      </c>
      <c r="L159" s="21">
        <f>IF(OR($A159="",$B159="",$C159=""),"",'OddsRatio_working_3-way'!I158)</f>
        <v>3.7547291646785244</v>
      </c>
      <c r="M159" s="22">
        <f>IF(OR($A159="",$B159="",$C159=""),"",'OddsRatio_working_3-way'!J158)</f>
        <v>3.2330001562166828</v>
      </c>
      <c r="N159" s="23">
        <f t="shared" si="42"/>
        <v>42.294882991163284</v>
      </c>
      <c r="O159" s="24">
        <f t="shared" si="43"/>
        <v>26.724788703207569</v>
      </c>
      <c r="P159" s="24">
        <f t="shared" si="44"/>
        <v>30.980328305629151</v>
      </c>
      <c r="Q159" t="s">
        <v>392</v>
      </c>
      <c r="R159" t="s">
        <v>393</v>
      </c>
      <c r="S159" s="48" t="s">
        <v>448</v>
      </c>
      <c r="T159" s="35">
        <v>100</v>
      </c>
      <c r="U159" s="35">
        <f t="shared" si="45"/>
        <v>92.89772727272728</v>
      </c>
      <c r="V159" s="35">
        <f t="shared" si="46"/>
        <v>82.142857142857139</v>
      </c>
      <c r="W159" s="35">
        <f t="shared" si="47"/>
        <v>21.259842519685037</v>
      </c>
      <c r="X159" s="35">
        <f t="shared" si="48"/>
        <v>96.59730033745781</v>
      </c>
      <c r="Y159" s="35">
        <f t="shared" si="49"/>
        <v>85.842430207587682</v>
      </c>
      <c r="Z159" s="35">
        <f t="shared" si="50"/>
        <v>24.959415584415584</v>
      </c>
      <c r="AA159" s="35">
        <f t="shared" si="51"/>
        <v>-3.6995730647305294</v>
      </c>
      <c r="AB159" s="35">
        <f t="shared" si="52"/>
        <v>-3.6995730647305436</v>
      </c>
      <c r="AC159" s="35">
        <f t="shared" si="53"/>
        <v>-3.6995730647305471</v>
      </c>
      <c r="AD159" s="36"/>
      <c r="AE159" s="36"/>
      <c r="AF159">
        <v>1.83</v>
      </c>
      <c r="AG159">
        <v>2.06</v>
      </c>
      <c r="AI159" s="36"/>
      <c r="AJ159" t="s">
        <v>452</v>
      </c>
      <c r="AK159" s="35"/>
      <c r="AL159" s="35"/>
    </row>
    <row r="160" spans="1:38" ht="15" x14ac:dyDescent="0.25">
      <c r="A160">
        <v>14.08</v>
      </c>
      <c r="B160">
        <v>5.6</v>
      </c>
      <c r="C160">
        <v>1.27</v>
      </c>
      <c r="D160" s="20">
        <f t="shared" si="41"/>
        <v>3.6995730647305436E-2</v>
      </c>
      <c r="E160" s="17">
        <f>IF(OR($A160="",$B160="",$C160=""),"",A160*'MPTO_working_3-way'!$I159)</f>
        <v>14.600899887514061</v>
      </c>
      <c r="F160" s="21">
        <f>IF(OR($A160="",$B160="",$C160=""),"",B160*'MPTO_working_3-way'!$I159)</f>
        <v>5.8071760916249104</v>
      </c>
      <c r="G160" s="22">
        <f>IF(OR($A160="",$B160="",$C160=""),"",C160*'MPTO_working_3-way'!$I159)</f>
        <v>1.3169845779220779</v>
      </c>
      <c r="H160" s="17">
        <f>IF(OR($A160="",$B160="",$C160=""),"",'MPTO_working_3-way'!E159)</f>
        <v>17.038440596754871</v>
      </c>
      <c r="I160" s="21">
        <f>IF(OR($A160="",$B160="",$C160=""),"",'MPTO_working_3-way'!F159)</f>
        <v>6.0154168508871404</v>
      </c>
      <c r="J160" s="22">
        <f>IF(OR($A160="",$B160="",$C160=""),"",'MPTO_working_3-way'!G159)</f>
        <v>1.2902066042442308</v>
      </c>
      <c r="K160" s="17">
        <f>IF(OR($A160="",$B160="",$C160=""),"",'OddsRatio_working_3-way'!H159)</f>
        <v>15.426885941084107</v>
      </c>
      <c r="L160" s="21">
        <f>IF(OR($A160="",$B160="",$C160=""),"",'OddsRatio_working_3-way'!I159)</f>
        <v>6.0736754838675004</v>
      </c>
      <c r="M160" s="22">
        <f>IF(OR($A160="",$B160="",$C160=""),"",'OddsRatio_working_3-way'!J159)</f>
        <v>1.2978026914443967</v>
      </c>
      <c r="N160" s="23">
        <f t="shared" si="42"/>
        <v>6.8488929292306739</v>
      </c>
      <c r="O160" s="24">
        <f t="shared" si="43"/>
        <v>17.220073650637126</v>
      </c>
      <c r="P160" s="24">
        <f t="shared" si="44"/>
        <v>75.931033420132195</v>
      </c>
      <c r="Q160" t="s">
        <v>394</v>
      </c>
      <c r="R160" t="s">
        <v>395</v>
      </c>
      <c r="S160" s="48" t="s">
        <v>448</v>
      </c>
      <c r="T160" s="35">
        <v>100</v>
      </c>
      <c r="U160" s="35">
        <f t="shared" si="45"/>
        <v>13.043478260869554</v>
      </c>
      <c r="V160" s="35">
        <f t="shared" si="46"/>
        <v>88.3313885647608</v>
      </c>
      <c r="W160" s="35">
        <f t="shared" si="47"/>
        <v>95.473064735174276</v>
      </c>
      <c r="X160" s="35">
        <f t="shared" si="48"/>
        <v>16.19554670006492</v>
      </c>
      <c r="Y160" s="35">
        <f t="shared" si="49"/>
        <v>91.483457003956161</v>
      </c>
      <c r="Z160" s="35">
        <f t="shared" si="50"/>
        <v>98.625133174369651</v>
      </c>
      <c r="AA160" s="35">
        <f t="shared" si="51"/>
        <v>-3.1520684391953662</v>
      </c>
      <c r="AB160" s="35">
        <f t="shared" si="52"/>
        <v>-3.1520684391953608</v>
      </c>
      <c r="AC160" s="35">
        <f t="shared" si="53"/>
        <v>-3.152068439195375</v>
      </c>
      <c r="AD160" s="36"/>
      <c r="AE160" s="36"/>
      <c r="AF160">
        <v>1.67</v>
      </c>
      <c r="AG160">
        <v>2.2799999999999998</v>
      </c>
      <c r="AI160" s="36"/>
      <c r="AJ160" t="s">
        <v>452</v>
      </c>
      <c r="AK160" s="35"/>
      <c r="AL160" s="35"/>
    </row>
    <row r="161" spans="1:38" ht="15" x14ac:dyDescent="0.25">
      <c r="A161">
        <v>1.1499999999999999</v>
      </c>
      <c r="B161">
        <v>8.57</v>
      </c>
      <c r="C161">
        <v>22.09</v>
      </c>
      <c r="D161" s="20">
        <f t="shared" si="41"/>
        <v>3.1520684391953546E-2</v>
      </c>
      <c r="E161" s="17">
        <f>IF(OR($A161="",$B161="",$C161=""),"",A161*'MPTO_working_3-way'!$I160)</f>
        <v>1.1862487870507465</v>
      </c>
      <c r="F161" s="21">
        <f>IF(OR($A161="",$B161="",$C161=""),"",B161*'MPTO_working_3-way'!$I160)</f>
        <v>8.8401322652390419</v>
      </c>
      <c r="G161" s="22">
        <f>IF(OR($A161="",$B161="",$C161=""),"",C161*'MPTO_working_3-way'!$I160)</f>
        <v>22.786291918218254</v>
      </c>
      <c r="H161" s="17">
        <f>IF(OR($A161="",$B161="",$C161=""),"",'MPTO_working_3-way'!E160)</f>
        <v>1.1640653186158887</v>
      </c>
      <c r="I161" s="21">
        <f>IF(OR($A161="",$B161="",$C161=""),"",'MPTO_working_3-way'!F160)</f>
        <v>9.4180387103081777</v>
      </c>
      <c r="J161" s="22">
        <f>IF(OR($A161="",$B161="",$C161=""),"",'MPTO_working_3-way'!G160)</f>
        <v>28.76666558757093</v>
      </c>
      <c r="K161" s="17">
        <f>IF(OR($A161="",$B161="",$C161=""),"",'OddsRatio_working_3-way'!H160)</f>
        <v>1.1695029622588318</v>
      </c>
      <c r="L161" s="21">
        <f>IF(OR($A161="",$B161="",$C161=""),"",'OddsRatio_working_3-way'!I160)</f>
        <v>9.5542494953290529</v>
      </c>
      <c r="M161" s="22">
        <f>IF(OR($A161="",$B161="",$C161=""),"",'OddsRatio_working_3-way'!J160)</f>
        <v>24.83211649359178</v>
      </c>
      <c r="N161" s="23">
        <f t="shared" si="42"/>
        <v>84.299348578151253</v>
      </c>
      <c r="O161" s="24">
        <f t="shared" si="43"/>
        <v>11.312047942225664</v>
      </c>
      <c r="P161" s="24">
        <f t="shared" si="44"/>
        <v>4.3886034796230851</v>
      </c>
      <c r="Q161" t="s">
        <v>396</v>
      </c>
      <c r="R161" t="s">
        <v>397</v>
      </c>
      <c r="S161" s="48" t="s">
        <v>448</v>
      </c>
      <c r="T161" s="35">
        <v>100</v>
      </c>
      <c r="U161" s="35">
        <f t="shared" si="45"/>
        <v>53.703703703703695</v>
      </c>
      <c r="V161" s="35">
        <f t="shared" si="46"/>
        <v>69.325153374233125</v>
      </c>
      <c r="W161" s="35">
        <f t="shared" si="47"/>
        <v>74.226804123711347</v>
      </c>
      <c r="X161" s="35">
        <f t="shared" si="48"/>
        <v>56.448042502055529</v>
      </c>
      <c r="Y161" s="35">
        <f t="shared" si="49"/>
        <v>72.069492172584958</v>
      </c>
      <c r="Z161" s="35">
        <f t="shared" si="50"/>
        <v>76.971142922063166</v>
      </c>
      <c r="AA161" s="35">
        <f t="shared" si="51"/>
        <v>-2.7443387983518335</v>
      </c>
      <c r="AB161" s="35">
        <f t="shared" si="52"/>
        <v>-2.7443387983518335</v>
      </c>
      <c r="AC161" s="35">
        <f t="shared" si="53"/>
        <v>-2.7443387983518193</v>
      </c>
      <c r="AD161" s="36"/>
      <c r="AE161" s="36"/>
      <c r="AF161">
        <v>1.45</v>
      </c>
      <c r="AG161">
        <v>2.84</v>
      </c>
      <c r="AI161" s="36"/>
      <c r="AJ161" t="s">
        <v>452</v>
      </c>
      <c r="AK161" s="35"/>
      <c r="AL161" s="35"/>
    </row>
    <row r="162" spans="1:38" ht="15" x14ac:dyDescent="0.25">
      <c r="A162">
        <v>2.16</v>
      </c>
      <c r="B162">
        <v>3.26</v>
      </c>
      <c r="C162">
        <v>3.88</v>
      </c>
      <c r="D162" s="20">
        <f t="shared" si="41"/>
        <v>2.7443387983518308E-2</v>
      </c>
      <c r="E162" s="17">
        <f>IF(OR($A162="",$B162="",$C162=""),"",A162*'MPTO_working_3-way'!$I161)</f>
        <v>2.2192777180443999</v>
      </c>
      <c r="F162" s="21">
        <f>IF(OR($A162="",$B162="",$C162=""),"",B162*'MPTO_working_3-way'!$I161)</f>
        <v>3.3494654448262695</v>
      </c>
      <c r="G162" s="22">
        <f>IF(OR($A162="",$B162="",$C162=""),"",C162*'MPTO_working_3-way'!$I161)</f>
        <v>3.9864803453760511</v>
      </c>
      <c r="H162" s="17">
        <f>IF(OR($A162="",$B162="",$C162=""),"",'MPTO_working_3-way'!E161)</f>
        <v>2.2035402798018575</v>
      </c>
      <c r="I162" s="21">
        <f>IF(OR($A162="",$B162="",$C162=""),"",'MPTO_working_3-way'!F161)</f>
        <v>3.3602074858088153</v>
      </c>
      <c r="J162" s="22">
        <f>IF(OR($A162="",$B162="",$C162=""),"",'MPTO_working_3-way'!G161)</f>
        <v>4.0227824205026081</v>
      </c>
      <c r="K162" s="17">
        <f>IF(OR($A162="",$B162="",$C162=""),"",'OddsRatio_working_3-way'!H161)</f>
        <v>2.210147704829085</v>
      </c>
      <c r="L162" s="21">
        <f>IF(OR($A162="",$B162="",$C162=""),"",'OddsRatio_working_3-way'!I161)</f>
        <v>3.3577015628566658</v>
      </c>
      <c r="M162" s="22">
        <f>IF(OR($A162="",$B162="",$C162=""),"",'OddsRatio_working_3-way'!J161)</f>
        <v>4.0045046464722098</v>
      </c>
      <c r="N162" s="23">
        <f t="shared" si="42"/>
        <v>45.059705320755782</v>
      </c>
      <c r="O162" s="24">
        <f t="shared" si="43"/>
        <v>29.855510273875002</v>
      </c>
      <c r="P162" s="24">
        <f t="shared" si="44"/>
        <v>25.084784405369202</v>
      </c>
      <c r="Q162" t="s">
        <v>398</v>
      </c>
      <c r="R162" t="s">
        <v>399</v>
      </c>
      <c r="S162" s="48" t="s">
        <v>448</v>
      </c>
      <c r="T162" s="35">
        <v>100</v>
      </c>
      <c r="U162" s="35">
        <f t="shared" si="45"/>
        <v>77.827050997782706</v>
      </c>
      <c r="V162" s="35">
        <f t="shared" si="46"/>
        <v>73.190348525469176</v>
      </c>
      <c r="W162" s="35">
        <f t="shared" si="47"/>
        <v>45.945945945945937</v>
      </c>
      <c r="X162" s="35">
        <f t="shared" si="48"/>
        <v>80.863705528584887</v>
      </c>
      <c r="Y162" s="35">
        <f t="shared" si="49"/>
        <v>76.227003056271343</v>
      </c>
      <c r="Z162" s="35">
        <f t="shared" si="50"/>
        <v>48.982600476748125</v>
      </c>
      <c r="AA162" s="35">
        <f t="shared" si="51"/>
        <v>-3.0366545308021813</v>
      </c>
      <c r="AB162" s="35">
        <f t="shared" si="52"/>
        <v>-3.0366545308021671</v>
      </c>
      <c r="AC162" s="35">
        <f t="shared" si="53"/>
        <v>-3.0366545308021884</v>
      </c>
      <c r="AD162" s="36"/>
      <c r="AE162" s="36"/>
      <c r="AF162">
        <v>2.11</v>
      </c>
      <c r="AG162">
        <v>1.79</v>
      </c>
      <c r="AI162" s="36"/>
      <c r="AJ162" t="s">
        <v>453</v>
      </c>
      <c r="AK162" s="35"/>
      <c r="AL162" s="35"/>
    </row>
    <row r="163" spans="1:38" ht="15" x14ac:dyDescent="0.25">
      <c r="A163">
        <v>4.51</v>
      </c>
      <c r="B163">
        <v>3.73</v>
      </c>
      <c r="C163">
        <v>1.85</v>
      </c>
      <c r="D163" s="20">
        <f t="shared" si="41"/>
        <v>3.0366545308021742E-2</v>
      </c>
      <c r="E163" s="17">
        <f>IF(OR($A163="",$B163="",$C163=""),"",A163*'MPTO_working_3-way'!$I162)</f>
        <v>4.6469531193391775</v>
      </c>
      <c r="F163" s="21">
        <f>IF(OR($A163="",$B163="",$C163=""),"",B163*'MPTO_working_3-way'!$I162)</f>
        <v>3.8432672139989212</v>
      </c>
      <c r="G163" s="22">
        <f>IF(OR($A163="",$B163="",$C163=""),"",C163*'MPTO_working_3-way'!$I162)</f>
        <v>1.9061781088198404</v>
      </c>
      <c r="H163" s="17">
        <f>IF(OR($A163="",$B163="",$C163=""),"",'MPTO_working_3-way'!E162)</f>
        <v>4.7257347029110228</v>
      </c>
      <c r="I163" s="21">
        <f>IF(OR($A163="",$B163="",$C163=""),"",'MPTO_working_3-way'!F162)</f>
        <v>3.8763546297962814</v>
      </c>
      <c r="J163" s="22">
        <f>IF(OR($A163="",$B163="",$C163=""),"",'MPTO_working_3-way'!G162)</f>
        <v>1.8853042762634802</v>
      </c>
      <c r="K163" s="17">
        <f>IF(OR($A163="",$B163="",$C163=""),"",'OddsRatio_working_3-way'!H162)</f>
        <v>4.6882727932840602</v>
      </c>
      <c r="L163" s="21">
        <f>IF(OR($A163="",$B163="",$C163=""),"",'OddsRatio_working_3-way'!I162)</f>
        <v>3.8686566169987131</v>
      </c>
      <c r="M163" s="22">
        <f>IF(OR($A163="",$B163="",$C163=""),"",'OddsRatio_working_3-way'!J162)</f>
        <v>1.8931714741571086</v>
      </c>
      <c r="N163" s="23">
        <f t="shared" si="42"/>
        <v>21.519476833934696</v>
      </c>
      <c r="O163" s="24">
        <f t="shared" si="43"/>
        <v>26.019528289824521</v>
      </c>
      <c r="P163" s="24">
        <f t="shared" si="44"/>
        <v>52.460994876240783</v>
      </c>
      <c r="Q163" t="s">
        <v>400</v>
      </c>
      <c r="R163" t="s">
        <v>401</v>
      </c>
      <c r="S163" s="48" t="s">
        <v>448</v>
      </c>
      <c r="T163" s="35">
        <v>100</v>
      </c>
      <c r="U163" s="35">
        <f t="shared" si="45"/>
        <v>66.329966329966325</v>
      </c>
      <c r="V163" s="35">
        <f t="shared" si="46"/>
        <v>69.418960244648318</v>
      </c>
      <c r="W163" s="35">
        <f t="shared" si="47"/>
        <v>61.538461538461533</v>
      </c>
      <c r="X163" s="35">
        <f t="shared" si="48"/>
        <v>69.042578216890135</v>
      </c>
      <c r="Y163" s="35">
        <f t="shared" si="49"/>
        <v>72.131572131572128</v>
      </c>
      <c r="Z163" s="35">
        <f t="shared" si="50"/>
        <v>64.251073425385343</v>
      </c>
      <c r="AA163" s="35">
        <f t="shared" si="51"/>
        <v>-2.7126118869238098</v>
      </c>
      <c r="AB163" s="35">
        <f t="shared" si="52"/>
        <v>-2.7126118869238098</v>
      </c>
      <c r="AC163" s="35">
        <f t="shared" si="53"/>
        <v>-2.7126118869238098</v>
      </c>
      <c r="AD163" s="36"/>
      <c r="AE163" s="36"/>
      <c r="AF163">
        <v>2.04</v>
      </c>
      <c r="AG163">
        <v>1.85</v>
      </c>
      <c r="AI163" s="36"/>
      <c r="AJ163" t="s">
        <v>453</v>
      </c>
      <c r="AK163" s="35"/>
      <c r="AL163" s="35"/>
    </row>
    <row r="164" spans="1:38" ht="15" x14ac:dyDescent="0.25">
      <c r="A164">
        <v>2.97</v>
      </c>
      <c r="B164">
        <v>3.27</v>
      </c>
      <c r="C164">
        <v>2.6</v>
      </c>
      <c r="D164" s="20">
        <f t="shared" si="41"/>
        <v>2.7126118869237992E-2</v>
      </c>
      <c r="E164" s="17">
        <f>IF(OR($A164="",$B164="",$C164=""),"",A164*'MPTO_working_3-way'!$I163)</f>
        <v>3.0505645730416369</v>
      </c>
      <c r="F164" s="21">
        <f>IF(OR($A164="",$B164="",$C164=""),"",B164*'MPTO_working_3-way'!$I163)</f>
        <v>3.3587024087024084</v>
      </c>
      <c r="G164" s="22">
        <f>IF(OR($A164="",$B164="",$C164=""),"",C164*'MPTO_working_3-way'!$I163)</f>
        <v>2.6705279090600187</v>
      </c>
      <c r="H164" s="17">
        <f>IF(OR($A164="",$B164="",$C164=""),"",'MPTO_working_3-way'!E163)</f>
        <v>3.0519599501068444</v>
      </c>
      <c r="I164" s="21">
        <f>IF(OR($A164="",$B164="",$C164=""),"",'MPTO_working_3-way'!F163)</f>
        <v>3.3696314761238804</v>
      </c>
      <c r="J164" s="22">
        <f>IF(OR($A164="",$B164="",$C164=""),"",'MPTO_working_3-way'!G163)</f>
        <v>2.6625957707954169</v>
      </c>
      <c r="K164" s="17">
        <f>IF(OR($A164="",$B164="",$C164=""),"",'OddsRatio_working_3-way'!H163)</f>
        <v>3.0516463289631361</v>
      </c>
      <c r="L164" s="21">
        <f>IF(OR($A164="",$B164="",$C164=""),"",'OddsRatio_working_3-way'!I163)</f>
        <v>3.3640797800742739</v>
      </c>
      <c r="M164" s="22">
        <f>IF(OR($A164="",$B164="",$C164=""),"",'OddsRatio_working_3-way'!J163)</f>
        <v>2.6663117392593998</v>
      </c>
      <c r="N164" s="23">
        <f t="shared" si="42"/>
        <v>32.780817322707136</v>
      </c>
      <c r="O164" s="24">
        <f t="shared" si="43"/>
        <v>29.773402889431257</v>
      </c>
      <c r="P164" s="24">
        <f t="shared" si="44"/>
        <v>37.445779787861625</v>
      </c>
      <c r="Q164" t="s">
        <v>402</v>
      </c>
      <c r="R164" t="s">
        <v>403</v>
      </c>
      <c r="S164" s="48" t="s">
        <v>448</v>
      </c>
      <c r="T164" s="35">
        <v>100</v>
      </c>
      <c r="U164" s="35">
        <f t="shared" si="45"/>
        <v>65.753424657534239</v>
      </c>
      <c r="V164" s="35">
        <f t="shared" si="46"/>
        <v>69.969969969969966</v>
      </c>
      <c r="W164" s="35">
        <f t="shared" si="47"/>
        <v>62.121212121212118</v>
      </c>
      <c r="X164" s="35">
        <f t="shared" si="48"/>
        <v>67.908817908817909</v>
      </c>
      <c r="Y164" s="35">
        <f t="shared" si="49"/>
        <v>72.125363221253622</v>
      </c>
      <c r="Z164" s="35">
        <f t="shared" si="50"/>
        <v>64.27660537249578</v>
      </c>
      <c r="AA164" s="35">
        <f t="shared" si="51"/>
        <v>-2.1553932512836695</v>
      </c>
      <c r="AB164" s="35">
        <f t="shared" si="52"/>
        <v>-2.1553932512836553</v>
      </c>
      <c r="AC164" s="35">
        <f t="shared" si="53"/>
        <v>-2.1553932512836624</v>
      </c>
      <c r="AD164" s="36"/>
      <c r="AE164" s="36"/>
      <c r="AF164">
        <v>1.98</v>
      </c>
      <c r="AG164">
        <v>1.9</v>
      </c>
      <c r="AI164" s="36"/>
      <c r="AJ164" t="s">
        <v>453</v>
      </c>
      <c r="AK164" s="35"/>
      <c r="AL164" s="35"/>
    </row>
    <row r="165" spans="1:38" ht="15" x14ac:dyDescent="0.25">
      <c r="A165">
        <v>2.92</v>
      </c>
      <c r="B165">
        <v>3.33</v>
      </c>
      <c r="C165">
        <v>2.64</v>
      </c>
      <c r="D165" s="20">
        <f t="shared" si="41"/>
        <v>2.155393251283666E-2</v>
      </c>
      <c r="E165" s="17">
        <f>IF(OR($A165="",$B165="",$C165=""),"",A165*'MPTO_working_3-way'!$I164)</f>
        <v>2.9829374829374831</v>
      </c>
      <c r="F165" s="21">
        <f>IF(OR($A165="",$B165="",$C165=""),"",B165*'MPTO_working_3-way'!$I164)</f>
        <v>3.4017745952677463</v>
      </c>
      <c r="G165" s="22">
        <f>IF(OR($A165="",$B165="",$C165=""),"",C165*'MPTO_working_3-way'!$I164)</f>
        <v>2.6969023818338891</v>
      </c>
      <c r="H165" s="17">
        <f>IF(OR($A165="",$B165="",$C165=""),"",'MPTO_working_3-way'!E164)</f>
        <v>2.9825718550796303</v>
      </c>
      <c r="I165" s="21">
        <f>IF(OR($A165="",$B165="",$C165=""),"",'MPTO_working_3-way'!F164)</f>
        <v>3.4116226106963405</v>
      </c>
      <c r="J165" s="22">
        <f>IF(OR($A165="",$B165="",$C165=""),"",'MPTO_working_3-way'!G164)</f>
        <v>2.6910422376458829</v>
      </c>
      <c r="K165" s="17">
        <f>IF(OR($A165="",$B165="",$C165=""),"",'OddsRatio_working_3-way'!H164)</f>
        <v>2.983043470429215</v>
      </c>
      <c r="L165" s="21">
        <f>IF(OR($A165="",$B165="",$C165=""),"",'OddsRatio_working_3-way'!I164)</f>
        <v>3.4065058781771196</v>
      </c>
      <c r="M165" s="22">
        <f>IF(OR($A165="",$B165="",$C165=""),"",'OddsRatio_working_3-way'!J164)</f>
        <v>2.6938496309916209</v>
      </c>
      <c r="N165" s="23">
        <f t="shared" si="42"/>
        <v>33.524001281288605</v>
      </c>
      <c r="O165" s="24">
        <f t="shared" si="43"/>
        <v>29.396421543952773</v>
      </c>
      <c r="P165" s="24">
        <f t="shared" si="44"/>
        <v>37.079577174758612</v>
      </c>
      <c r="Q165" t="s">
        <v>404</v>
      </c>
      <c r="R165" t="s">
        <v>405</v>
      </c>
      <c r="S165" s="48" t="s">
        <v>448</v>
      </c>
      <c r="T165" s="35">
        <v>100</v>
      </c>
      <c r="U165" s="35">
        <f t="shared" si="45"/>
        <v>70.501474926253692</v>
      </c>
      <c r="V165" s="35">
        <f t="shared" si="46"/>
        <v>74.160206718346245</v>
      </c>
      <c r="W165" s="35">
        <f t="shared" si="47"/>
        <v>53.051643192488264</v>
      </c>
      <c r="X165" s="35">
        <f t="shared" si="48"/>
        <v>72.788150089165484</v>
      </c>
      <c r="Y165" s="35">
        <f t="shared" si="49"/>
        <v>76.446881881258051</v>
      </c>
      <c r="Z165" s="35">
        <f t="shared" si="50"/>
        <v>55.338318355400062</v>
      </c>
      <c r="AA165" s="35">
        <f t="shared" si="51"/>
        <v>-2.2866751629117914</v>
      </c>
      <c r="AB165" s="35">
        <f t="shared" si="52"/>
        <v>-2.2866751629118056</v>
      </c>
      <c r="AC165" s="35">
        <f t="shared" si="53"/>
        <v>-2.2866751629117985</v>
      </c>
      <c r="AD165" s="36"/>
      <c r="AE165" s="36"/>
      <c r="AF165">
        <v>2.2400000000000002</v>
      </c>
      <c r="AG165">
        <v>1.72</v>
      </c>
      <c r="AI165" s="36"/>
      <c r="AJ165" t="s">
        <v>455</v>
      </c>
      <c r="AK165" s="35"/>
      <c r="AL165" s="35"/>
    </row>
    <row r="166" spans="1:38" ht="15" x14ac:dyDescent="0.25">
      <c r="A166">
        <v>3.39</v>
      </c>
      <c r="B166">
        <v>3.87</v>
      </c>
      <c r="C166">
        <v>2.13</v>
      </c>
      <c r="D166" s="20">
        <f t="shared" si="41"/>
        <v>2.2866751629118109E-2</v>
      </c>
      <c r="E166" s="17">
        <f>IF(OR($A166="",$B166="",$C166=""),"",A166*'MPTO_working_3-way'!$I165)</f>
        <v>3.4675182880227107</v>
      </c>
      <c r="F166" s="21">
        <f>IF(OR($A166="",$B166="",$C166=""),"",B166*'MPTO_working_3-way'!$I165)</f>
        <v>3.958494328804687</v>
      </c>
      <c r="G166" s="22">
        <f>IF(OR($A166="",$B166="",$C166=""),"",C166*'MPTO_working_3-way'!$I165)</f>
        <v>2.1787061809700217</v>
      </c>
      <c r="H166" s="17">
        <f>IF(OR($A166="",$B166="",$C166=""),"",'MPTO_working_3-way'!E165)</f>
        <v>3.4799191243250562</v>
      </c>
      <c r="I166" s="21">
        <f>IF(OR($A166="",$B166="",$C166=""),"",'MPTO_working_3-way'!F165)</f>
        <v>3.9876274722259208</v>
      </c>
      <c r="J166" s="22">
        <f>IF(OR($A166="",$B166="",$C166=""),"",'MPTO_working_3-way'!G165)</f>
        <v>2.1651520966151194</v>
      </c>
      <c r="K166" s="17">
        <f>IF(OR($A166="",$B166="",$C166=""),"",'OddsRatio_working_3-way'!H165)</f>
        <v>3.4762233405530925</v>
      </c>
      <c r="L166" s="21">
        <f>IF(OR($A166="",$B166="",$C166=""),"",'OddsRatio_working_3-way'!I165)</f>
        <v>3.9735401620867687</v>
      </c>
      <c r="M166" s="22">
        <f>IF(OR($A166="",$B166="",$C166=""),"",'OddsRatio_working_3-way'!J165)</f>
        <v>2.1707666840271949</v>
      </c>
      <c r="N166" s="23">
        <f t="shared" si="42"/>
        <v>28.839069240215366</v>
      </c>
      <c r="O166" s="24">
        <f t="shared" si="43"/>
        <v>25.26213041972354</v>
      </c>
      <c r="P166" s="24">
        <f t="shared" si="44"/>
        <v>45.898800340061072</v>
      </c>
      <c r="Q166" t="s">
        <v>406</v>
      </c>
      <c r="R166" t="s">
        <v>407</v>
      </c>
      <c r="S166" s="48" t="s">
        <v>448</v>
      </c>
      <c r="T166" s="35">
        <v>100</v>
      </c>
      <c r="U166" s="35">
        <f t="shared" si="45"/>
        <v>29.078014184397166</v>
      </c>
      <c r="V166" s="35">
        <f t="shared" si="46"/>
        <v>79.508196721311478</v>
      </c>
      <c r="W166" s="35">
        <f t="shared" si="47"/>
        <v>88.687782805429862</v>
      </c>
      <c r="X166" s="35">
        <f t="shared" si="48"/>
        <v>31.80402047325866</v>
      </c>
      <c r="Y166" s="35">
        <f t="shared" si="49"/>
        <v>82.234203010172976</v>
      </c>
      <c r="Z166" s="35">
        <f t="shared" si="50"/>
        <v>91.41378909429136</v>
      </c>
      <c r="AA166" s="35">
        <f t="shared" si="51"/>
        <v>-2.7260062888614947</v>
      </c>
      <c r="AB166" s="35">
        <f t="shared" si="52"/>
        <v>-2.7260062888614982</v>
      </c>
      <c r="AC166" s="35">
        <f t="shared" si="53"/>
        <v>-2.7260062888614982</v>
      </c>
      <c r="AD166" s="36"/>
      <c r="AE166" s="36"/>
      <c r="AF166">
        <v>1.69</v>
      </c>
      <c r="AG166">
        <v>2.29</v>
      </c>
      <c r="AI166" s="36"/>
      <c r="AJ166" t="s">
        <v>455</v>
      </c>
      <c r="AK166" s="35"/>
      <c r="AL166" s="35"/>
    </row>
    <row r="167" spans="1:38" ht="15" x14ac:dyDescent="0.25">
      <c r="A167">
        <v>1.41</v>
      </c>
      <c r="B167">
        <v>4.88</v>
      </c>
      <c r="C167">
        <v>8.84</v>
      </c>
      <c r="D167" s="20">
        <f t="shared" si="41"/>
        <v>2.7260062888615044E-2</v>
      </c>
      <c r="E167" s="17">
        <f>IF(OR($A167="",$B167="",$C167=""),"",A167*'MPTO_working_3-way'!$I166)</f>
        <v>1.4484366886729472</v>
      </c>
      <c r="F167" s="21">
        <f>IF(OR($A167="",$B167="",$C167=""),"",B167*'MPTO_working_3-way'!$I166)</f>
        <v>5.0130291068964414</v>
      </c>
      <c r="G167" s="22">
        <f>IF(OR($A167="",$B167="",$C167=""),"",C167*'MPTO_working_3-way'!$I166)</f>
        <v>9.0809789559353575</v>
      </c>
      <c r="H167" s="17">
        <f>IF(OR($A167="",$B167="",$C167=""),"",'MPTO_working_3-way'!E166)</f>
        <v>1.4282997036806788</v>
      </c>
      <c r="I167" s="21">
        <f>IF(OR($A167="",$B167="",$C167=""),"",'MPTO_working_3-way'!F166)</f>
        <v>5.1064348212310877</v>
      </c>
      <c r="J167" s="22">
        <f>IF(OR($A167="",$B167="",$C167=""),"",'MPTO_working_3-way'!G166)</f>
        <v>9.6121050098734369</v>
      </c>
      <c r="K167" s="17">
        <f>IF(OR($A167="",$B167="",$C167=""),"",'OddsRatio_working_3-way'!H166)</f>
        <v>1.4346493521697725</v>
      </c>
      <c r="L167" s="21">
        <f>IF(OR($A167="",$B167="",$C167=""),"",'OddsRatio_working_3-way'!I166)</f>
        <v>5.1132670400456517</v>
      </c>
      <c r="M167" s="22">
        <f>IF(OR($A167="",$B167="",$C167=""),"",'OddsRatio_working_3-way'!J166)</f>
        <v>9.3113437097829657</v>
      </c>
      <c r="N167" s="23">
        <f t="shared" si="42"/>
        <v>69.039952372112083</v>
      </c>
      <c r="O167" s="24">
        <f t="shared" si="43"/>
        <v>19.948019025548774</v>
      </c>
      <c r="P167" s="24">
        <f t="shared" si="44"/>
        <v>11.012028602339143</v>
      </c>
      <c r="Q167" t="s">
        <v>408</v>
      </c>
      <c r="R167" t="s">
        <v>409</v>
      </c>
      <c r="S167" s="48" t="s">
        <v>448</v>
      </c>
      <c r="T167" s="35">
        <v>100</v>
      </c>
      <c r="U167" s="35">
        <f t="shared" si="45"/>
        <v>79.423868312757207</v>
      </c>
      <c r="V167" s="35">
        <f t="shared" si="46"/>
        <v>74.811083123425689</v>
      </c>
      <c r="W167" s="35">
        <f t="shared" si="47"/>
        <v>43.181818181818187</v>
      </c>
      <c r="X167" s="35">
        <f t="shared" si="48"/>
        <v>82.007098694756138</v>
      </c>
      <c r="Y167" s="35">
        <f t="shared" si="49"/>
        <v>77.39431350542462</v>
      </c>
      <c r="Z167" s="35">
        <f t="shared" si="50"/>
        <v>45.765048563817103</v>
      </c>
      <c r="AA167" s="35">
        <f t="shared" si="51"/>
        <v>-2.5832303819989306</v>
      </c>
      <c r="AB167" s="35">
        <f t="shared" si="52"/>
        <v>-2.5832303819989306</v>
      </c>
      <c r="AC167" s="35">
        <f t="shared" si="53"/>
        <v>-2.5832303819989164</v>
      </c>
      <c r="AD167" s="36"/>
      <c r="AE167" s="36"/>
      <c r="AF167">
        <v>1.92</v>
      </c>
      <c r="AG167">
        <v>1.99</v>
      </c>
      <c r="AI167" s="36"/>
      <c r="AJ167" t="s">
        <v>455</v>
      </c>
      <c r="AK167" s="35"/>
      <c r="AL167" s="35"/>
    </row>
    <row r="168" spans="1:38" ht="15" x14ac:dyDescent="0.25">
      <c r="A168">
        <v>4.8600000000000003</v>
      </c>
      <c r="B168">
        <v>3.97</v>
      </c>
      <c r="C168">
        <v>1.76</v>
      </c>
      <c r="D168" s="20">
        <f t="shared" si="41"/>
        <v>2.5832303819989244E-2</v>
      </c>
      <c r="E168" s="17">
        <f>IF(OR($A168="",$B168="",$C168=""),"",A168*'MPTO_working_3-way'!$I167)</f>
        <v>4.9855449965651477</v>
      </c>
      <c r="F168" s="21">
        <f>IF(OR($A168="",$B168="",$C168=""),"",B168*'MPTO_working_3-way'!$I167)</f>
        <v>4.0725542461653577</v>
      </c>
      <c r="G168" s="22">
        <f>IF(OR($A168="",$B168="",$C168=""),"",C168*'MPTO_working_3-way'!$I167)</f>
        <v>1.8054648547231811</v>
      </c>
      <c r="H168" s="17">
        <f>IF(OR($A168="",$B168="",$C168=""),"",'MPTO_working_3-way'!E167)</f>
        <v>5.072265866947828</v>
      </c>
      <c r="I168" s="21">
        <f>IF(OR($A168="",$B168="",$C168=""),"",'MPTO_working_3-way'!F167)</f>
        <v>4.1105169904346397</v>
      </c>
      <c r="J168" s="22">
        <f>IF(OR($A168="",$B168="",$C168=""),"",'MPTO_working_3-way'!G167)</f>
        <v>1.7870831587299671</v>
      </c>
      <c r="K168" s="17">
        <f>IF(OR($A168="",$B168="",$C168=""),"",'OddsRatio_working_3-way'!H167)</f>
        <v>5.031636626710057</v>
      </c>
      <c r="L168" s="21">
        <f>IF(OR($A168="",$B168="",$C168=""),"",'OddsRatio_working_3-way'!I167)</f>
        <v>4.102062378582608</v>
      </c>
      <c r="M168" s="22">
        <f>IF(OR($A168="",$B168="",$C168=""),"",'OddsRatio_working_3-way'!J167)</f>
        <v>1.7937937399740007</v>
      </c>
      <c r="N168" s="23">
        <f t="shared" si="42"/>
        <v>20.057987656093008</v>
      </c>
      <c r="O168" s="24">
        <f t="shared" si="43"/>
        <v>24.554614611741062</v>
      </c>
      <c r="P168" s="24">
        <f t="shared" si="44"/>
        <v>55.387397732165923</v>
      </c>
      <c r="Q168" t="s">
        <v>410</v>
      </c>
      <c r="R168" t="s">
        <v>411</v>
      </c>
      <c r="S168" s="48" t="s">
        <v>448</v>
      </c>
      <c r="T168" s="35">
        <v>100</v>
      </c>
      <c r="U168" s="35">
        <f t="shared" si="45"/>
        <v>37.888198757763973</v>
      </c>
      <c r="V168" s="35">
        <f t="shared" si="46"/>
        <v>73.753280839895012</v>
      </c>
      <c r="W168" s="35">
        <f t="shared" si="47"/>
        <v>83.974358974358964</v>
      </c>
      <c r="X168" s="35">
        <f t="shared" si="48"/>
        <v>42.27236018574601</v>
      </c>
      <c r="Y168" s="35">
        <f t="shared" si="49"/>
        <v>78.137442267877049</v>
      </c>
      <c r="Z168" s="35">
        <f t="shared" si="50"/>
        <v>88.358520402341</v>
      </c>
      <c r="AA168" s="35">
        <f t="shared" si="51"/>
        <v>-4.3841614279820362</v>
      </c>
      <c r="AB168" s="35">
        <f t="shared" si="52"/>
        <v>-4.3841614279820362</v>
      </c>
      <c r="AC168" s="35">
        <f t="shared" si="53"/>
        <v>-4.3841614279820362</v>
      </c>
      <c r="AD168" s="36"/>
      <c r="AE168" s="36"/>
      <c r="AF168">
        <v>1.79</v>
      </c>
      <c r="AG168">
        <v>2.12</v>
      </c>
      <c r="AI168" s="36"/>
      <c r="AJ168" t="s">
        <v>455</v>
      </c>
      <c r="AK168" s="35"/>
      <c r="AL168" s="35"/>
    </row>
    <row r="169" spans="1:38" ht="15" x14ac:dyDescent="0.25">
      <c r="A169">
        <v>1.61</v>
      </c>
      <c r="B169">
        <v>3.81</v>
      </c>
      <c r="C169">
        <v>6.24</v>
      </c>
      <c r="D169" s="20">
        <f t="shared" si="41"/>
        <v>4.3841614279820362E-2</v>
      </c>
      <c r="E169" s="17">
        <f>IF(OR($A169="",$B169="",$C169=""),"",A169*'MPTO_working_3-way'!$I168)</f>
        <v>1.6805849989905108</v>
      </c>
      <c r="F169" s="21">
        <f>IF(OR($A169="",$B169="",$C169=""),"",B169*'MPTO_working_3-way'!$I168)</f>
        <v>3.9770365504061158</v>
      </c>
      <c r="G169" s="22">
        <f>IF(OR($A169="",$B169="",$C169=""),"",C169*'MPTO_working_3-way'!$I168)</f>
        <v>6.5135716731060791</v>
      </c>
      <c r="H169" s="17">
        <f>IF(OR($A169="",$B169="",$C169=""),"",'MPTO_working_3-way'!E168)</f>
        <v>1.6487933591981885</v>
      </c>
      <c r="I169" s="21">
        <f>IF(OR($A169="",$B169="",$C169=""),"",'MPTO_working_3-way'!F168)</f>
        <v>4.0346443585915424</v>
      </c>
      <c r="J169" s="22">
        <f>IF(OR($A169="",$B169="",$C169=""),"",'MPTO_working_3-way'!G168)</f>
        <v>6.8661258450636504</v>
      </c>
      <c r="K169" s="17">
        <f>IF(OR($A169="",$B169="",$C169=""),"",'OddsRatio_working_3-way'!H168)</f>
        <v>1.6598215497646009</v>
      </c>
      <c r="L169" s="21">
        <f>IF(OR($A169="",$B169="",$C169=""),"",'OddsRatio_working_3-way'!I168)</f>
        <v>4.0395058276041445</v>
      </c>
      <c r="M169" s="22">
        <f>IF(OR($A169="",$B169="",$C169=""),"",'OddsRatio_working_3-way'!J168)</f>
        <v>6.667975279945094</v>
      </c>
      <c r="N169" s="23">
        <f t="shared" si="42"/>
        <v>59.50308973367472</v>
      </c>
      <c r="O169" s="24">
        <f t="shared" si="43"/>
        <v>25.14435025491241</v>
      </c>
      <c r="P169" s="24">
        <f t="shared" si="44"/>
        <v>15.352560011412869</v>
      </c>
      <c r="Q169" t="s">
        <v>412</v>
      </c>
      <c r="R169" t="s">
        <v>413</v>
      </c>
      <c r="S169" s="48" t="s">
        <v>448</v>
      </c>
      <c r="T169" s="35">
        <v>100</v>
      </c>
      <c r="U169" s="35">
        <f t="shared" si="45"/>
        <v>57.446808510638299</v>
      </c>
      <c r="V169" s="35">
        <f t="shared" si="46"/>
        <v>66.442953020134226</v>
      </c>
      <c r="W169" s="35">
        <f t="shared" si="47"/>
        <v>72.222222222222229</v>
      </c>
      <c r="X169" s="35">
        <f t="shared" si="48"/>
        <v>61.33482475764356</v>
      </c>
      <c r="Y169" s="35">
        <f t="shared" si="49"/>
        <v>70.330969267139494</v>
      </c>
      <c r="Z169" s="35">
        <f t="shared" si="50"/>
        <v>76.110238469227482</v>
      </c>
      <c r="AA169" s="35">
        <f t="shared" si="51"/>
        <v>-3.8880162470052611</v>
      </c>
      <c r="AB169" s="35">
        <f t="shared" si="52"/>
        <v>-3.8880162470052682</v>
      </c>
      <c r="AC169" s="35">
        <f t="shared" si="53"/>
        <v>-3.8880162470052539</v>
      </c>
      <c r="AD169" s="36"/>
      <c r="AE169" s="36"/>
      <c r="AF169">
        <v>2.1800000000000002</v>
      </c>
      <c r="AG169">
        <v>1.71</v>
      </c>
      <c r="AI169" s="36"/>
      <c r="AJ169" t="s">
        <v>456</v>
      </c>
      <c r="AK169" s="35"/>
      <c r="AL169" s="35"/>
    </row>
    <row r="170" spans="1:38" ht="15" x14ac:dyDescent="0.25">
      <c r="A170">
        <v>2.35</v>
      </c>
      <c r="B170">
        <v>2.98</v>
      </c>
      <c r="C170">
        <v>3.6</v>
      </c>
      <c r="D170" s="20">
        <f t="shared" si="41"/>
        <v>3.8880162470052548E-2</v>
      </c>
      <c r="E170" s="17">
        <f>IF(OR($A170="",$B170="",$C170=""),"",A170*'MPTO_working_3-way'!$I169)</f>
        <v>2.4413683818046237</v>
      </c>
      <c r="F170" s="21">
        <f>IF(OR($A170="",$B170="",$C170=""),"",B170*'MPTO_working_3-way'!$I169)</f>
        <v>3.0958628841607565</v>
      </c>
      <c r="G170" s="22">
        <f>IF(OR($A170="",$B170="",$C170=""),"",C170*'MPTO_working_3-way'!$I169)</f>
        <v>3.7399685848921891</v>
      </c>
      <c r="H170" s="17">
        <f>IF(OR($A170="",$B170="",$C170=""),"",'MPTO_working_3-way'!E169)</f>
        <v>2.4238201757478262</v>
      </c>
      <c r="I170" s="21">
        <f>IF(OR($A170="",$B170="",$C170=""),"",'MPTO_working_3-way'!F169)</f>
        <v>3.0997139320814102</v>
      </c>
      <c r="J170" s="22">
        <f>IF(OR($A170="",$B170="",$C170=""),"",'MPTO_working_3-way'!G169)</f>
        <v>3.7761822974916122</v>
      </c>
      <c r="K170" s="17">
        <f>IF(OR($A170="",$B170="",$C170=""),"",'OddsRatio_working_3-way'!H169)</f>
        <v>2.4316536754688776</v>
      </c>
      <c r="L170" s="21">
        <f>IF(OR($A170="",$B170="",$C170=""),"",'OddsRatio_working_3-way'!I169)</f>
        <v>3.0997587240210209</v>
      </c>
      <c r="M170" s="22">
        <f>IF(OR($A170="",$B170="",$C170=""),"",'OddsRatio_working_3-way'!J169)</f>
        <v>3.7572589305326534</v>
      </c>
      <c r="N170" s="23">
        <f t="shared" si="42"/>
        <v>40.960635332747884</v>
      </c>
      <c r="O170" s="24">
        <f t="shared" si="43"/>
        <v>32.30117215837501</v>
      </c>
      <c r="P170" s="24">
        <f t="shared" si="44"/>
        <v>26.738192508877095</v>
      </c>
      <c r="Q170" t="s">
        <v>414</v>
      </c>
      <c r="R170" t="s">
        <v>415</v>
      </c>
      <c r="S170" s="48" t="s">
        <v>448</v>
      </c>
      <c r="T170" s="35">
        <v>100</v>
      </c>
      <c r="U170" s="35">
        <f t="shared" si="45"/>
        <v>75.550122249388764</v>
      </c>
      <c r="V170" s="35">
        <f t="shared" si="46"/>
        <v>68.55345911949685</v>
      </c>
      <c r="W170" s="35">
        <f t="shared" si="47"/>
        <v>51.92307692307692</v>
      </c>
      <c r="X170" s="35">
        <f t="shared" si="48"/>
        <v>79.523463957426216</v>
      </c>
      <c r="Y170" s="35">
        <f t="shared" si="49"/>
        <v>72.526800827534316</v>
      </c>
      <c r="Z170" s="35">
        <f t="shared" si="50"/>
        <v>55.896418631114386</v>
      </c>
      <c r="AA170" s="35">
        <f t="shared" si="51"/>
        <v>-3.9733417080374522</v>
      </c>
      <c r="AB170" s="35">
        <f t="shared" si="52"/>
        <v>-3.9733417080374664</v>
      </c>
      <c r="AC170" s="35">
        <f t="shared" si="53"/>
        <v>-3.9733417080374664</v>
      </c>
      <c r="AD170" s="36"/>
      <c r="AE170" s="36"/>
      <c r="AF170">
        <v>2.56</v>
      </c>
      <c r="AG170">
        <v>1.53</v>
      </c>
      <c r="AI170" s="36"/>
      <c r="AJ170" t="s">
        <v>456</v>
      </c>
      <c r="AK170" s="35"/>
      <c r="AL170" s="35"/>
    </row>
    <row r="171" spans="1:38" ht="15" x14ac:dyDescent="0.25">
      <c r="A171">
        <v>4.09</v>
      </c>
      <c r="B171">
        <v>3.18</v>
      </c>
      <c r="C171">
        <v>2.08</v>
      </c>
      <c r="D171" s="20">
        <f t="shared" si="41"/>
        <v>3.97334170803747E-2</v>
      </c>
      <c r="E171" s="17">
        <f>IF(OR($A171="",$B171="",$C171=""),"",A171*'MPTO_working_3-way'!$I170)</f>
        <v>4.2525096758587324</v>
      </c>
      <c r="F171" s="21">
        <f>IF(OR($A171="",$B171="",$C171=""),"",B171*'MPTO_working_3-way'!$I170)</f>
        <v>3.3063522663155918</v>
      </c>
      <c r="G171" s="22">
        <f>IF(OR($A171="",$B171="",$C171=""),"",C171*'MPTO_working_3-way'!$I170)</f>
        <v>2.1626455075271793</v>
      </c>
      <c r="H171" s="17">
        <f>IF(OR($A171="",$B171="",$C171=""),"",'MPTO_working_3-way'!E170)</f>
        <v>4.3242438205365046</v>
      </c>
      <c r="I171" s="21">
        <f>IF(OR($A171="",$B171="",$C171=""),"",'MPTO_working_3-way'!F170)</f>
        <v>3.3198223596350203</v>
      </c>
      <c r="J171" s="22">
        <f>IF(OR($A171="",$B171="",$C171=""),"",'MPTO_working_3-way'!G170)</f>
        <v>2.1389241575201319</v>
      </c>
      <c r="K171" s="17">
        <f>IF(OR($A171="",$B171="",$C171=""),"",'OddsRatio_working_3-way'!H170)</f>
        <v>4.28661189271239</v>
      </c>
      <c r="L171" s="21">
        <f>IF(OR($A171="",$B171="",$C171=""),"",'OddsRatio_working_3-way'!I170)</f>
        <v>3.3187100084508114</v>
      </c>
      <c r="M171" s="22">
        <f>IF(OR($A171="",$B171="",$C171=""),"",'OddsRatio_working_3-way'!J170)</f>
        <v>2.1487187197829711</v>
      </c>
      <c r="N171" s="23">
        <f t="shared" si="42"/>
        <v>23.515525565454816</v>
      </c>
      <c r="O171" s="24">
        <f t="shared" si="43"/>
        <v>30.244811183242199</v>
      </c>
      <c r="P171" s="24">
        <f t="shared" si="44"/>
        <v>46.239663251302979</v>
      </c>
      <c r="Q171" t="s">
        <v>416</v>
      </c>
      <c r="R171" t="s">
        <v>417</v>
      </c>
      <c r="S171" s="48" t="s">
        <v>448</v>
      </c>
      <c r="T171" s="35">
        <v>100</v>
      </c>
      <c r="U171" s="35">
        <f t="shared" si="45"/>
        <v>54.954954954954964</v>
      </c>
      <c r="V171" s="35">
        <f t="shared" si="46"/>
        <v>68.454258675078862</v>
      </c>
      <c r="W171" s="35">
        <f t="shared" si="47"/>
        <v>72.752043596730246</v>
      </c>
      <c r="X171" s="35">
        <f t="shared" si="48"/>
        <v>58.793697728190899</v>
      </c>
      <c r="Y171" s="35">
        <f t="shared" si="49"/>
        <v>72.293001448314797</v>
      </c>
      <c r="Z171" s="35">
        <f t="shared" si="50"/>
        <v>76.590786369966168</v>
      </c>
      <c r="AA171" s="35">
        <f t="shared" si="51"/>
        <v>-3.8387427732359356</v>
      </c>
      <c r="AB171" s="35">
        <f t="shared" si="52"/>
        <v>-3.8387427732359356</v>
      </c>
      <c r="AC171" s="35">
        <f t="shared" si="53"/>
        <v>-3.8387427732359214</v>
      </c>
      <c r="AD171" s="36"/>
      <c r="AE171" s="36"/>
      <c r="AF171">
        <v>2.64</v>
      </c>
      <c r="AG171">
        <v>1.51</v>
      </c>
      <c r="AI171" s="36"/>
      <c r="AJ171" t="s">
        <v>456</v>
      </c>
      <c r="AK171" s="35"/>
      <c r="AL171" s="35"/>
    </row>
    <row r="172" spans="1:38" ht="15" x14ac:dyDescent="0.25">
      <c r="A172">
        <v>2.2200000000000002</v>
      </c>
      <c r="B172">
        <v>3.17</v>
      </c>
      <c r="C172">
        <v>3.67</v>
      </c>
      <c r="D172" s="20">
        <f t="shared" si="41"/>
        <v>3.8387427732359258E-2</v>
      </c>
      <c r="E172" s="17">
        <f>IF(OR($A172="",$B172="",$C172=""),"",A172*'MPTO_working_3-way'!$I171)</f>
        <v>2.3052200895658377</v>
      </c>
      <c r="F172" s="21">
        <f>IF(OR($A172="",$B172="",$C172=""),"",B172*'MPTO_working_3-way'!$I171)</f>
        <v>3.291688145911579</v>
      </c>
      <c r="G172" s="22">
        <f>IF(OR($A172="",$B172="",$C172=""),"",C172*'MPTO_working_3-way'!$I171)</f>
        <v>3.8108818597777585</v>
      </c>
      <c r="H172" s="17">
        <f>IF(OR($A172="",$B172="",$C172=""),"",'MPTO_working_3-way'!E171)</f>
        <v>2.284906649781314</v>
      </c>
      <c r="I172" s="21">
        <f>IF(OR($A172="",$B172="",$C172=""),"",'MPTO_working_3-way'!F171)</f>
        <v>3.3040200235745045</v>
      </c>
      <c r="J172" s="22">
        <f>IF(OR($A172="",$B172="",$C172=""),"",'MPTO_working_3-way'!G171)</f>
        <v>3.8508377268888174</v>
      </c>
      <c r="K172" s="17">
        <f>IF(OR($A172="",$B172="",$C172=""),"",'OddsRatio_working_3-way'!H171)</f>
        <v>2.2935318482888851</v>
      </c>
      <c r="L172" s="21">
        <f>IF(OR($A172="",$B172="",$C172=""),"",'OddsRatio_working_3-way'!I171)</f>
        <v>3.3007902547433439</v>
      </c>
      <c r="M172" s="22">
        <f>IF(OR($A172="",$B172="",$C172=""),"",'OddsRatio_working_3-way'!J171)</f>
        <v>3.8309262581404266</v>
      </c>
      <c r="N172" s="23">
        <f t="shared" si="42"/>
        <v>43.379805881716862</v>
      </c>
      <c r="O172" s="24">
        <f t="shared" si="43"/>
        <v>30.379548598552503</v>
      </c>
      <c r="P172" s="24">
        <f t="shared" si="44"/>
        <v>26.240645519730638</v>
      </c>
      <c r="Q172" t="s">
        <v>418</v>
      </c>
      <c r="R172" t="s">
        <v>419</v>
      </c>
      <c r="S172" s="48" t="s">
        <v>448</v>
      </c>
      <c r="T172" s="35">
        <v>100</v>
      </c>
      <c r="U172" s="35">
        <f t="shared" si="45"/>
        <v>40.476190476190474</v>
      </c>
      <c r="V172" s="35">
        <f t="shared" si="46"/>
        <v>72.67759562841529</v>
      </c>
      <c r="W172" s="35">
        <f t="shared" si="47"/>
        <v>82.30088495575221</v>
      </c>
      <c r="X172" s="35">
        <f t="shared" si="48"/>
        <v>45.021519415832486</v>
      </c>
      <c r="Y172" s="35">
        <f t="shared" si="49"/>
        <v>77.222924568057309</v>
      </c>
      <c r="Z172" s="35">
        <f t="shared" si="50"/>
        <v>86.846213895394214</v>
      </c>
      <c r="AA172" s="35">
        <f t="shared" si="51"/>
        <v>-4.5453289396420118</v>
      </c>
      <c r="AB172" s="35">
        <f t="shared" si="52"/>
        <v>-4.5453289396420189</v>
      </c>
      <c r="AC172" s="35">
        <f t="shared" si="53"/>
        <v>-4.5453289396420047</v>
      </c>
      <c r="AD172" s="36"/>
      <c r="AE172" s="36"/>
      <c r="AF172">
        <v>2.4300000000000002</v>
      </c>
      <c r="AG172">
        <v>1.58</v>
      </c>
      <c r="AI172" s="36"/>
      <c r="AJ172" t="s">
        <v>456</v>
      </c>
      <c r="AK172" s="35"/>
      <c r="AL172" s="35"/>
    </row>
    <row r="173" spans="1:38" ht="15" x14ac:dyDescent="0.25">
      <c r="A173">
        <v>1.68</v>
      </c>
      <c r="B173">
        <v>3.66</v>
      </c>
      <c r="C173">
        <v>5.65</v>
      </c>
      <c r="D173" s="20">
        <f t="shared" si="41"/>
        <v>4.5453289396420127E-2</v>
      </c>
      <c r="E173" s="17">
        <f>IF(OR($A173="",$B173="",$C173=""),"",A173*'MPTO_working_3-way'!$I172)</f>
        <v>1.7563615261859857</v>
      </c>
      <c r="F173" s="21">
        <f>IF(OR($A173="",$B173="",$C173=""),"",B173*'MPTO_working_3-way'!$I172)</f>
        <v>3.8263590391908977</v>
      </c>
      <c r="G173" s="22">
        <f>IF(OR($A173="",$B173="",$C173=""),"",C173*'MPTO_working_3-way'!$I172)</f>
        <v>5.9068110850897737</v>
      </c>
      <c r="H173" s="17">
        <f>IF(OR($A173="",$B173="",$C173=""),"",'MPTO_working_3-way'!E172)</f>
        <v>1.7238793527795861</v>
      </c>
      <c r="I173" s="21">
        <f>IF(OR($A173="",$B173="",$C173=""),"",'MPTO_working_3-way'!F172)</f>
        <v>3.8748734055795238</v>
      </c>
      <c r="J173" s="22">
        <f>IF(OR($A173="",$B173="",$C173=""),"",'MPTO_working_3-way'!G172)</f>
        <v>6.1789401042963563</v>
      </c>
      <c r="K173" s="17">
        <f>IF(OR($A173="",$B173="",$C173=""),"",'OddsRatio_working_3-way'!H172)</f>
        <v>1.7354717948359295</v>
      </c>
      <c r="L173" s="21">
        <f>IF(OR($A173="",$B173="",$C173=""),"",'OddsRatio_working_3-way'!I172)</f>
        <v>3.8769926092111371</v>
      </c>
      <c r="M173" s="22">
        <f>IF(OR($A173="",$B173="",$C173=""),"",'OddsRatio_working_3-way'!J172)</f>
        <v>6.0293291852751061</v>
      </c>
      <c r="N173" s="23">
        <f t="shared" si="42"/>
        <v>56.935886210827157</v>
      </c>
      <c r="O173" s="24">
        <f t="shared" si="43"/>
        <v>26.134505145953447</v>
      </c>
      <c r="P173" s="24">
        <f t="shared" si="44"/>
        <v>16.929608643219403</v>
      </c>
      <c r="Q173" t="s">
        <v>420</v>
      </c>
      <c r="R173" t="s">
        <v>421</v>
      </c>
      <c r="S173" s="48" t="s">
        <v>448</v>
      </c>
      <c r="T173" s="35">
        <v>100</v>
      </c>
      <c r="U173" s="35">
        <f t="shared" si="45"/>
        <v>39.393939393939398</v>
      </c>
      <c r="V173" s="35">
        <f t="shared" si="46"/>
        <v>74.937343358395992</v>
      </c>
      <c r="W173" s="35">
        <f t="shared" si="47"/>
        <v>82.425307557117748</v>
      </c>
      <c r="X173" s="35">
        <f t="shared" si="48"/>
        <v>42.637349084486253</v>
      </c>
      <c r="Y173" s="35">
        <f t="shared" si="49"/>
        <v>78.180753048942847</v>
      </c>
      <c r="Z173" s="35">
        <f t="shared" si="50"/>
        <v>85.668717247664617</v>
      </c>
      <c r="AA173" s="35">
        <f t="shared" si="51"/>
        <v>-3.243409690546855</v>
      </c>
      <c r="AB173" s="35">
        <f t="shared" si="52"/>
        <v>-3.243409690546855</v>
      </c>
      <c r="AC173" s="35">
        <f t="shared" si="53"/>
        <v>-3.2434096905468692</v>
      </c>
      <c r="AD173" s="36"/>
      <c r="AE173" s="36"/>
      <c r="AF173">
        <v>2.19</v>
      </c>
      <c r="AG173">
        <v>1.71</v>
      </c>
      <c r="AI173" s="36"/>
      <c r="AJ173" t="s">
        <v>456</v>
      </c>
      <c r="AK173" s="35"/>
      <c r="AL173" s="35"/>
    </row>
    <row r="174" spans="1:38" ht="15" x14ac:dyDescent="0.25">
      <c r="A174">
        <v>1.65</v>
      </c>
      <c r="B174">
        <v>3.99</v>
      </c>
      <c r="C174">
        <v>5.69</v>
      </c>
      <c r="D174" s="20">
        <f t="shared" si="41"/>
        <v>3.2434096905468612E-2</v>
      </c>
      <c r="E174" s="17">
        <f>IF(OR($A174="",$B174="",$C174=""),"",A174*'MPTO_working_3-way'!$I173)</f>
        <v>1.7035162598940232</v>
      </c>
      <c r="F174" s="21">
        <f>IF(OR($A174="",$B174="",$C174=""),"",B174*'MPTO_working_3-way'!$I173)</f>
        <v>4.1194120466528199</v>
      </c>
      <c r="G174" s="22">
        <f>IF(OR($A174="",$B174="",$C174=""),"",C174*'MPTO_working_3-way'!$I173)</f>
        <v>5.8745500113921167</v>
      </c>
      <c r="H174" s="17">
        <f>IF(OR($A174="",$B174="",$C174=""),"",'MPTO_working_3-way'!E173)</f>
        <v>1.6799685444121819</v>
      </c>
      <c r="I174" s="21">
        <f>IF(OR($A174="",$B174="",$C174=""),"",'MPTO_working_3-way'!F173)</f>
        <v>4.1698774587424392</v>
      </c>
      <c r="J174" s="22">
        <f>IF(OR($A174="",$B174="",$C174=""),"",'MPTO_working_3-way'!G173)</f>
        <v>6.062973971858888</v>
      </c>
      <c r="K174" s="17">
        <f>IF(OR($A174="",$B174="",$C174=""),"",'OddsRatio_working_3-way'!H173)</f>
        <v>1.6882346572199074</v>
      </c>
      <c r="L174" s="21">
        <f>IF(OR($A174="",$B174="",$C174=""),"",'OddsRatio_working_3-way'!I173)</f>
        <v>4.1658794232115719</v>
      </c>
      <c r="M174" s="22">
        <f>IF(OR($A174="",$B174="",$C174=""),"",'OddsRatio_working_3-way'!J173)</f>
        <v>5.9658777574790225</v>
      </c>
      <c r="N174" s="23">
        <f t="shared" si="42"/>
        <v>58.702110660347358</v>
      </c>
      <c r="O174" s="24">
        <f t="shared" si="43"/>
        <v>24.275308919692513</v>
      </c>
      <c r="P174" s="24">
        <f t="shared" si="44"/>
        <v>17.022580419960128</v>
      </c>
      <c r="Q174" t="s">
        <v>422</v>
      </c>
      <c r="R174" t="s">
        <v>423</v>
      </c>
      <c r="S174" s="48" t="s">
        <v>448</v>
      </c>
      <c r="T174" s="35">
        <v>100</v>
      </c>
      <c r="U174" s="35">
        <f t="shared" si="45"/>
        <v>52.153110047846894</v>
      </c>
      <c r="V174" s="35">
        <f t="shared" si="46"/>
        <v>70.930232558139537</v>
      </c>
      <c r="W174" s="35">
        <f t="shared" si="47"/>
        <v>73.958333333333343</v>
      </c>
      <c r="X174" s="35">
        <f t="shared" si="48"/>
        <v>55.111434108527135</v>
      </c>
      <c r="Y174" s="35">
        <f t="shared" si="49"/>
        <v>73.888556618819791</v>
      </c>
      <c r="Z174" s="35">
        <f t="shared" si="50"/>
        <v>76.916657394013583</v>
      </c>
      <c r="AA174" s="35">
        <f t="shared" si="51"/>
        <v>-2.9583240606802406</v>
      </c>
      <c r="AB174" s="35">
        <f t="shared" si="52"/>
        <v>-2.9583240606802548</v>
      </c>
      <c r="AC174" s="35">
        <f t="shared" si="53"/>
        <v>-2.9583240606802406</v>
      </c>
      <c r="AD174" s="36"/>
      <c r="AE174" s="36"/>
      <c r="AF174">
        <v>2.08</v>
      </c>
      <c r="AG174">
        <v>1.81</v>
      </c>
      <c r="AI174" s="36"/>
      <c r="AJ174" t="s">
        <v>457</v>
      </c>
      <c r="AK174" s="35"/>
      <c r="AL174" s="35"/>
    </row>
    <row r="175" spans="1:38" ht="15" x14ac:dyDescent="0.25">
      <c r="A175">
        <v>2.09</v>
      </c>
      <c r="B175">
        <v>3.44</v>
      </c>
      <c r="C175">
        <v>3.84</v>
      </c>
      <c r="D175" s="20">
        <f t="shared" si="41"/>
        <v>2.9583240606802619E-2</v>
      </c>
      <c r="E175" s="17">
        <f>IF(OR($A175="",$B175="",$C175=""),"",A175*'MPTO_working_3-way'!$I174)</f>
        <v>2.1518289728682172</v>
      </c>
      <c r="F175" s="21">
        <f>IF(OR($A175="",$B175="",$C175=""),"",B175*'MPTO_working_3-way'!$I174)</f>
        <v>3.5417663476874011</v>
      </c>
      <c r="G175" s="22">
        <f>IF(OR($A175="",$B175="",$C175=""),"",C175*'MPTO_working_3-way'!$I174)</f>
        <v>3.9535996439301218</v>
      </c>
      <c r="H175" s="17">
        <f>IF(OR($A175="",$B175="",$C175=""),"",'MPTO_working_3-way'!E174)</f>
        <v>2.1339806097403118</v>
      </c>
      <c r="I175" s="21">
        <f>IF(OR($A175="",$B175="",$C175=""),"",'MPTO_working_3-way'!F174)</f>
        <v>3.5607895145946298</v>
      </c>
      <c r="J175" s="22">
        <f>IF(OR($A175="",$B175="",$C175=""),"",'MPTO_working_3-way'!G174)</f>
        <v>3.9911303280483335</v>
      </c>
      <c r="K175" s="17">
        <f>IF(OR($A175="",$B175="",$C175=""),"",'OddsRatio_working_3-way'!H174)</f>
        <v>2.1412462933233507</v>
      </c>
      <c r="L175" s="21">
        <f>IF(OR($A175="",$B175="",$C175=""),"",'OddsRatio_working_3-way'!I174)</f>
        <v>3.5547164731275007</v>
      </c>
      <c r="M175" s="22">
        <f>IF(OR($A175="",$B175="",$C175=""),"",'OddsRatio_working_3-way'!J174)</f>
        <v>3.9735224523287305</v>
      </c>
      <c r="N175" s="23">
        <f t="shared" si="42"/>
        <v>46.472094790464666</v>
      </c>
      <c r="O175" s="24">
        <f t="shared" si="43"/>
        <v>28.234499451183471</v>
      </c>
      <c r="P175" s="24">
        <f t="shared" si="44"/>
        <v>25.293405758351859</v>
      </c>
      <c r="Q175" t="s">
        <v>424</v>
      </c>
      <c r="R175" t="s">
        <v>425</v>
      </c>
      <c r="S175" s="48" t="s">
        <v>448</v>
      </c>
      <c r="T175" s="35">
        <v>100</v>
      </c>
      <c r="U175" s="35">
        <f t="shared" si="45"/>
        <v>60.629921259842511</v>
      </c>
      <c r="V175" s="35">
        <f t="shared" si="46"/>
        <v>70.238095238095241</v>
      </c>
      <c r="W175" s="35">
        <f t="shared" si="47"/>
        <v>66.442953020134226</v>
      </c>
      <c r="X175" s="35">
        <f t="shared" si="48"/>
        <v>63.318951741770533</v>
      </c>
      <c r="Y175" s="35">
        <f t="shared" si="49"/>
        <v>72.927125720023241</v>
      </c>
      <c r="Z175" s="35">
        <f t="shared" si="50"/>
        <v>69.131983502062241</v>
      </c>
      <c r="AA175" s="35">
        <f t="shared" si="51"/>
        <v>-2.6890304819280217</v>
      </c>
      <c r="AB175" s="35">
        <f t="shared" si="52"/>
        <v>-2.6890304819280004</v>
      </c>
      <c r="AC175" s="35">
        <f t="shared" si="53"/>
        <v>-2.6890304819280146</v>
      </c>
      <c r="AD175" s="36"/>
      <c r="AE175" s="36"/>
      <c r="AF175">
        <v>1.98</v>
      </c>
      <c r="AG175">
        <v>1.9</v>
      </c>
      <c r="AI175" s="36"/>
      <c r="AJ175" t="s">
        <v>457</v>
      </c>
      <c r="AK175" s="35"/>
      <c r="AL175" s="35"/>
    </row>
    <row r="176" spans="1:38" ht="15" x14ac:dyDescent="0.25">
      <c r="A176">
        <v>2.54</v>
      </c>
      <c r="B176">
        <v>3.36</v>
      </c>
      <c r="C176">
        <v>2.98</v>
      </c>
      <c r="D176" s="20">
        <f t="shared" si="41"/>
        <v>2.689030481928012E-2</v>
      </c>
      <c r="E176" s="17">
        <f>IF(OR($A176="",$B176="",$C176=""),"",A176*'MPTO_working_3-way'!$I175)</f>
        <v>2.6083013742409715</v>
      </c>
      <c r="F176" s="21">
        <f>IF(OR($A176="",$B176="",$C176=""),"",B176*'MPTO_working_3-way'!$I175)</f>
        <v>3.4503514241927813</v>
      </c>
      <c r="G176" s="22">
        <f>IF(OR($A176="",$B176="",$C176=""),"",C176*'MPTO_working_3-way'!$I175)</f>
        <v>3.0601331083614549</v>
      </c>
      <c r="H176" s="17">
        <f>IF(OR($A176="",$B176="",$C176=""),"",'MPTO_working_3-way'!E175)</f>
        <v>2.5991757587385544</v>
      </c>
      <c r="I176" s="21">
        <f>IF(OR($A176="",$B176="",$C176=""),"",'MPTO_working_3-way'!F175)</f>
        <v>3.464335893967375</v>
      </c>
      <c r="J176" s="22">
        <f>IF(OR($A176="",$B176="",$C176=""),"",'MPTO_working_3-way'!G175)</f>
        <v>3.0617834071823493</v>
      </c>
      <c r="K176" s="17">
        <f>IF(OR($A176="",$B176="",$C176=""),"",'OddsRatio_working_3-way'!H175)</f>
        <v>2.603409014649515</v>
      </c>
      <c r="L176" s="21">
        <f>IF(OR($A176="",$B176="",$C176=""),"",'OddsRatio_working_3-way'!I175)</f>
        <v>3.4571722562161393</v>
      </c>
      <c r="M176" s="22">
        <f>IF(OR($A176="",$B176="",$C176=""),"",'OddsRatio_working_3-way'!J175)</f>
        <v>3.0615258759779471</v>
      </c>
      <c r="N176" s="23">
        <f t="shared" si="42"/>
        <v>38.339127904305343</v>
      </c>
      <c r="O176" s="24">
        <f t="shared" si="43"/>
        <v>28.98255502289749</v>
      </c>
      <c r="P176" s="24">
        <f t="shared" si="44"/>
        <v>32.678317072797171</v>
      </c>
      <c r="Q176" t="s">
        <v>426</v>
      </c>
      <c r="R176" t="s">
        <v>427</v>
      </c>
      <c r="S176" s="48" t="s">
        <v>448</v>
      </c>
      <c r="T176" s="35">
        <v>100</v>
      </c>
      <c r="U176" s="35">
        <f t="shared" si="45"/>
        <v>49.748743718592962</v>
      </c>
      <c r="V176" s="35">
        <f t="shared" si="46"/>
        <v>68.944099378881987</v>
      </c>
      <c r="W176" s="35">
        <f t="shared" si="47"/>
        <v>78.308026030368765</v>
      </c>
      <c r="X176" s="35">
        <f t="shared" si="48"/>
        <v>52.747874590749241</v>
      </c>
      <c r="Y176" s="35">
        <f t="shared" si="49"/>
        <v>71.943230251038258</v>
      </c>
      <c r="Z176" s="35">
        <f t="shared" si="50"/>
        <v>81.307156902525037</v>
      </c>
      <c r="AA176" s="35">
        <f t="shared" si="51"/>
        <v>-2.9991308721562788</v>
      </c>
      <c r="AB176" s="35">
        <f t="shared" si="52"/>
        <v>-2.9991308721562717</v>
      </c>
      <c r="AC176" s="35">
        <f t="shared" si="53"/>
        <v>-2.9991308721562717</v>
      </c>
      <c r="AD176" s="36"/>
      <c r="AE176" s="36"/>
      <c r="AF176">
        <v>1.85</v>
      </c>
      <c r="AG176">
        <v>2.0499999999999998</v>
      </c>
      <c r="AI176" s="36"/>
      <c r="AJ176" t="s">
        <v>457</v>
      </c>
      <c r="AK176" s="35"/>
      <c r="AL176" s="35"/>
    </row>
    <row r="177" spans="1:38" ht="15" x14ac:dyDescent="0.25">
      <c r="A177">
        <v>1.99</v>
      </c>
      <c r="B177">
        <v>3.22</v>
      </c>
      <c r="C177">
        <v>4.6100000000000003</v>
      </c>
      <c r="D177" s="20">
        <f t="shared" si="41"/>
        <v>2.9991308721562637E-2</v>
      </c>
      <c r="E177" s="17">
        <f>IF(OR($A177="",$B177="",$C177=""),"",A177*'MPTO_working_3-way'!$I176)</f>
        <v>2.0496827043559098</v>
      </c>
      <c r="F177" s="21">
        <f>IF(OR($A177="",$B177="",$C177=""),"",B177*'MPTO_working_3-way'!$I176)</f>
        <v>3.3165720140834321</v>
      </c>
      <c r="G177" s="22">
        <f>IF(OR($A177="",$B177="",$C177=""),"",C177*'MPTO_working_3-way'!$I176)</f>
        <v>4.7482599332064037</v>
      </c>
      <c r="H177" s="17">
        <f>IF(OR($A177="",$B177="",$C177=""),"",'MPTO_working_3-way'!E176)</f>
        <v>2.0303931173836949</v>
      </c>
      <c r="I177" s="21">
        <f>IF(OR($A177="",$B177="",$C177=""),"",'MPTO_working_3-way'!F176)</f>
        <v>3.3271016353279674</v>
      </c>
      <c r="J177" s="22">
        <f>IF(OR($A177="",$B177="",$C177=""),"",'MPTO_working_3-way'!G176)</f>
        <v>4.8327240340509565</v>
      </c>
      <c r="K177" s="17">
        <f>IF(OR($A177="",$B177="",$C177=""),"",'OddsRatio_working_3-way'!H176)</f>
        <v>2.0382918746751599</v>
      </c>
      <c r="L177" s="21">
        <f>IF(OR($A177="",$B177="",$C177=""),"",'OddsRatio_working_3-way'!I176)</f>
        <v>3.3282908704836918</v>
      </c>
      <c r="M177" s="22">
        <f>IF(OR($A177="",$B177="",$C177=""),"",'OddsRatio_working_3-way'!J176)</f>
        <v>4.7860946137144715</v>
      </c>
      <c r="N177" s="23">
        <f t="shared" si="42"/>
        <v>48.788039137708338</v>
      </c>
      <c r="O177" s="24">
        <f t="shared" si="43"/>
        <v>30.151614249701737</v>
      </c>
      <c r="P177" s="24">
        <f t="shared" si="44"/>
        <v>21.060346612589935</v>
      </c>
      <c r="Q177" t="s">
        <v>428</v>
      </c>
      <c r="R177" t="s">
        <v>429</v>
      </c>
      <c r="S177" s="48" t="s">
        <v>448</v>
      </c>
      <c r="T177" s="35">
        <v>100</v>
      </c>
      <c r="U177" s="35">
        <f t="shared" si="45"/>
        <v>45.355191256830594</v>
      </c>
      <c r="V177" s="35">
        <f t="shared" si="46"/>
        <v>70.930232558139537</v>
      </c>
      <c r="W177" s="35">
        <f t="shared" si="47"/>
        <v>80.198019801980209</v>
      </c>
      <c r="X177" s="35">
        <f t="shared" si="48"/>
        <v>48.871747639880269</v>
      </c>
      <c r="Y177" s="35">
        <f t="shared" si="49"/>
        <v>74.446788941189197</v>
      </c>
      <c r="Z177" s="35">
        <f t="shared" si="50"/>
        <v>83.71457618502987</v>
      </c>
      <c r="AA177" s="35">
        <f t="shared" si="51"/>
        <v>-3.5165563830496751</v>
      </c>
      <c r="AB177" s="35">
        <f t="shared" si="52"/>
        <v>-3.5165563830496609</v>
      </c>
      <c r="AC177" s="35">
        <f t="shared" si="53"/>
        <v>-3.5165563830496609</v>
      </c>
      <c r="AD177" s="36"/>
      <c r="AE177" s="36"/>
      <c r="AF177">
        <v>2.16</v>
      </c>
      <c r="AG177">
        <v>1.75</v>
      </c>
      <c r="AI177" s="36"/>
      <c r="AJ177" t="s">
        <v>457</v>
      </c>
      <c r="AK177" s="35"/>
      <c r="AL177" s="35"/>
    </row>
    <row r="178" spans="1:38" s="35" customFormat="1" ht="15" x14ac:dyDescent="0.25">
      <c r="A178">
        <v>1.83</v>
      </c>
      <c r="B178">
        <v>3.44</v>
      </c>
      <c r="C178">
        <v>5.05</v>
      </c>
      <c r="D178" s="20">
        <f t="shared" si="41"/>
        <v>3.5165563830496627E-2</v>
      </c>
      <c r="E178" s="17">
        <f>IF(OR($A178="",$B178="",$C178=""),"",A178*'MPTO_working_3-way'!$I177)</f>
        <v>1.8943529818098088</v>
      </c>
      <c r="F178" s="21">
        <f>IF(OR($A178="",$B178="",$C178=""),"",B178*'MPTO_working_3-way'!$I177)</f>
        <v>3.5609695395769085</v>
      </c>
      <c r="G178" s="22">
        <f>IF(OR($A178="",$B178="",$C178=""),"",C178*'MPTO_working_3-way'!$I177)</f>
        <v>5.227586097344008</v>
      </c>
      <c r="H178" s="17">
        <f>IF(OR($A178="",$B178="",$C178=""),"",'MPTO_working_3-way'!E177)</f>
        <v>1.8701158436222869</v>
      </c>
      <c r="I178" s="21">
        <f>IF(OR($A178="",$B178="",$C178=""),"",'MPTO_working_3-way'!F177)</f>
        <v>3.5845400532800937</v>
      </c>
      <c r="J178" s="22">
        <f>IF(OR($A178="",$B178="",$C178=""),"",'MPTO_working_3-way'!G177)</f>
        <v>5.3677456682534439</v>
      </c>
      <c r="K178" s="17">
        <f>IF(OR($A178="",$B178="",$C178=""),"",'OddsRatio_working_3-way'!H177)</f>
        <v>1.8794084067507857</v>
      </c>
      <c r="L178" s="21">
        <f>IF(OR($A178="",$B178="",$C178=""),"",'OddsRatio_working_3-way'!I177)</f>
        <v>3.5852488102071289</v>
      </c>
      <c r="M178" s="22">
        <f>IF(OR($A178="",$B178="",$C178=""),"",'OddsRatio_working_3-way'!J177)</f>
        <v>5.2910892136634731</v>
      </c>
      <c r="N178" s="23">
        <f t="shared" si="42"/>
        <v>52.788472349257191</v>
      </c>
      <c r="O178" s="24">
        <f t="shared" si="43"/>
        <v>28.082239650912982</v>
      </c>
      <c r="P178" s="24">
        <f t="shared" si="44"/>
        <v>19.129287999829835</v>
      </c>
      <c r="Q178" t="s">
        <v>182</v>
      </c>
      <c r="R178" t="s">
        <v>128</v>
      </c>
      <c r="S178" s="48" t="s">
        <v>449</v>
      </c>
      <c r="T178" s="35">
        <v>100</v>
      </c>
      <c r="U178" s="35">
        <f t="shared" si="45"/>
        <v>61.089494163424128</v>
      </c>
      <c r="V178" s="35">
        <f t="shared" si="46"/>
        <v>65.397923875432525</v>
      </c>
      <c r="W178" s="35">
        <f t="shared" si="47"/>
        <v>69.135802469135797</v>
      </c>
      <c r="X178" s="35">
        <f t="shared" si="48"/>
        <v>65.466273655431678</v>
      </c>
      <c r="Y178" s="35">
        <f t="shared" si="49"/>
        <v>69.774703367440068</v>
      </c>
      <c r="Z178" s="35">
        <f t="shared" si="50"/>
        <v>73.51258196114334</v>
      </c>
      <c r="AA178" s="35">
        <f t="shared" si="51"/>
        <v>-4.3767794920075502</v>
      </c>
      <c r="AB178" s="35">
        <f t="shared" si="52"/>
        <v>-4.3767794920075431</v>
      </c>
      <c r="AC178" s="35">
        <f t="shared" si="53"/>
        <v>-4.3767794920075431</v>
      </c>
      <c r="AD178" s="36"/>
      <c r="AE178" s="36"/>
      <c r="AF178">
        <v>2.21</v>
      </c>
      <c r="AG178">
        <v>1.7</v>
      </c>
      <c r="AH178" s="36"/>
      <c r="AI178" s="36"/>
      <c r="AJ178" t="s">
        <v>94</v>
      </c>
    </row>
    <row r="179" spans="1:38" ht="15" x14ac:dyDescent="0.25">
      <c r="A179">
        <v>2.57</v>
      </c>
      <c r="B179">
        <v>2.89</v>
      </c>
      <c r="C179">
        <v>3.24</v>
      </c>
      <c r="D179" s="20">
        <f t="shared" si="41"/>
        <v>4.3767794920075431E-2</v>
      </c>
      <c r="E179" s="17">
        <f>IF(OR($A179="",$B179="",$C179=""),"",A179*'MPTO_working_3-way'!$I178)</f>
        <v>2.6824832329445938</v>
      </c>
      <c r="F179" s="21">
        <f>IF(OR($A179="",$B179="",$C179=""),"",B179*'MPTO_working_3-way'!$I178)</f>
        <v>3.0164889273190183</v>
      </c>
      <c r="G179" s="22">
        <f>IF(OR($A179="",$B179="",$C179=""),"",C179*'MPTO_working_3-way'!$I178)</f>
        <v>3.3818076555410448</v>
      </c>
      <c r="H179" s="17">
        <f>IF(OR($A179="",$B179="",$C179=""),"",'MPTO_working_3-way'!E178)</f>
        <v>2.6701143653833745</v>
      </c>
      <c r="I179" s="21">
        <f>IF(OR($A179="",$B179="",$C179=""),"",'MPTO_working_3-way'!F178)</f>
        <v>3.0172147525121251</v>
      </c>
      <c r="J179" s="22">
        <f>IF(OR($A179="",$B179="",$C179=""),"",'MPTO_working_3-way'!G178)</f>
        <v>3.4007508342969683</v>
      </c>
      <c r="K179" s="17">
        <f>IF(OR($A179="",$B179="",$C179=""),"",'OddsRatio_working_3-way'!H178)</f>
        <v>2.6758951016248198</v>
      </c>
      <c r="L179" s="21">
        <f>IF(OR($A179="",$B179="",$C179=""),"",'OddsRatio_working_3-way'!I178)</f>
        <v>3.0174788166056756</v>
      </c>
      <c r="M179" s="22">
        <f>IF(OR($A179="",$B179="",$C179=""),"",'OddsRatio_working_3-way'!J178)</f>
        <v>3.3910860048659859</v>
      </c>
      <c r="N179" s="23">
        <f t="shared" si="42"/>
        <v>37.278890981260226</v>
      </c>
      <c r="O179" s="24">
        <f t="shared" si="43"/>
        <v>33.151124505826566</v>
      </c>
      <c r="P179" s="24">
        <f t="shared" si="44"/>
        <v>29.569984512913202</v>
      </c>
      <c r="Q179" t="s">
        <v>430</v>
      </c>
      <c r="R179" t="s">
        <v>431</v>
      </c>
      <c r="S179" s="48" t="s">
        <v>449</v>
      </c>
      <c r="T179" s="35">
        <v>100</v>
      </c>
      <c r="U179" s="35">
        <f t="shared" si="45"/>
        <v>67.426710097719877</v>
      </c>
      <c r="V179" s="35">
        <f t="shared" si="46"/>
        <v>65.397923875432525</v>
      </c>
      <c r="W179" s="35">
        <f t="shared" si="47"/>
        <v>61.685823754789276</v>
      </c>
      <c r="X179" s="35">
        <f t="shared" si="48"/>
        <v>72.916252369778206</v>
      </c>
      <c r="Y179" s="35">
        <f t="shared" si="49"/>
        <v>70.887466147490869</v>
      </c>
      <c r="Z179" s="35">
        <f t="shared" si="50"/>
        <v>67.175366026847598</v>
      </c>
      <c r="AA179" s="35">
        <f t="shared" si="51"/>
        <v>-5.4895422720583298</v>
      </c>
      <c r="AB179" s="35">
        <f t="shared" si="52"/>
        <v>-5.489542272058344</v>
      </c>
      <c r="AC179" s="35">
        <f t="shared" si="53"/>
        <v>-5.4895422720583227</v>
      </c>
      <c r="AD179" s="36"/>
      <c r="AE179" s="36"/>
      <c r="AF179">
        <v>2.62</v>
      </c>
      <c r="AG179">
        <v>1.5</v>
      </c>
      <c r="AI179" s="36"/>
      <c r="AJ179" t="s">
        <v>458</v>
      </c>
      <c r="AK179" s="35"/>
      <c r="AL179" s="35"/>
    </row>
    <row r="180" spans="1:38" ht="15" x14ac:dyDescent="0.25">
      <c r="A180">
        <v>3.07</v>
      </c>
      <c r="B180">
        <v>2.89</v>
      </c>
      <c r="C180">
        <v>2.61</v>
      </c>
      <c r="D180" s="20">
        <f t="shared" si="41"/>
        <v>5.4895422720583342E-2</v>
      </c>
      <c r="E180" s="17">
        <f>IF(OR($A180="",$B180="",$C180=""),"",A180*'MPTO_working_3-way'!$I179)</f>
        <v>3.2385289477521906</v>
      </c>
      <c r="F180" s="21">
        <f>IF(OR($A180="",$B180="",$C180=""),"",B180*'MPTO_working_3-way'!$I179)</f>
        <v>3.0486477716624858</v>
      </c>
      <c r="G180" s="22">
        <f>IF(OR($A180="",$B180="",$C180=""),"",C180*'MPTO_working_3-way'!$I179)</f>
        <v>2.7532770533007223</v>
      </c>
      <c r="H180" s="17">
        <f>IF(OR($A180="",$B180="",$C180=""),"",'MPTO_working_3-way'!E179)</f>
        <v>3.2527261730924253</v>
      </c>
      <c r="I180" s="21">
        <f>IF(OR($A180="",$B180="",$C180=""),"",'MPTO_working_3-way'!F179)</f>
        <v>3.0513640348887154</v>
      </c>
      <c r="J180" s="22">
        <f>IF(OR($A180="",$B180="",$C180=""),"",'MPTO_working_3-way'!G179)</f>
        <v>2.7409028268026341</v>
      </c>
      <c r="K180" s="17">
        <f>IF(OR($A180="",$B180="",$C180=""),"",'OddsRatio_working_3-way'!H179)</f>
        <v>3.2457088232326265</v>
      </c>
      <c r="L180" s="21">
        <f>IF(OR($A180="",$B180="",$C180=""),"",'OddsRatio_working_3-way'!I179)</f>
        <v>3.0504297951254418</v>
      </c>
      <c r="M180" s="22">
        <f>IF(OR($A180="",$B180="",$C180=""),"",'OddsRatio_working_3-way'!J179)</f>
        <v>2.7466624180698207</v>
      </c>
      <c r="N180" s="23">
        <f t="shared" si="42"/>
        <v>30.878217120587525</v>
      </c>
      <c r="O180" s="24">
        <f t="shared" si="43"/>
        <v>32.801427875503009</v>
      </c>
      <c r="P180" s="24">
        <f t="shared" si="44"/>
        <v>36.320355003909469</v>
      </c>
      <c r="Q180" t="s">
        <v>432</v>
      </c>
      <c r="R180" t="s">
        <v>433</v>
      </c>
      <c r="S180" s="48" t="s">
        <v>449</v>
      </c>
      <c r="T180" s="35">
        <v>100</v>
      </c>
      <c r="U180" s="35">
        <f t="shared" si="45"/>
        <v>75.369458128078819</v>
      </c>
      <c r="V180" s="35">
        <f t="shared" si="46"/>
        <v>72.602739726027394</v>
      </c>
      <c r="W180" s="35">
        <f t="shared" si="47"/>
        <v>49.748743718592962</v>
      </c>
      <c r="X180" s="35">
        <f t="shared" si="48"/>
        <v>77.648516555379629</v>
      </c>
      <c r="Y180" s="35">
        <f t="shared" si="49"/>
        <v>74.881798153328219</v>
      </c>
      <c r="Z180" s="35">
        <f t="shared" si="50"/>
        <v>52.027802145893787</v>
      </c>
      <c r="AA180" s="35">
        <f t="shared" si="51"/>
        <v>-2.2790584273008108</v>
      </c>
      <c r="AB180" s="35">
        <f t="shared" si="52"/>
        <v>-2.279058427300825</v>
      </c>
      <c r="AC180" s="35">
        <f t="shared" si="53"/>
        <v>-2.279058427300825</v>
      </c>
      <c r="AD180" s="36"/>
      <c r="AE180" s="36"/>
      <c r="AF180">
        <v>2.69</v>
      </c>
      <c r="AG180">
        <v>1.46</v>
      </c>
      <c r="AI180" s="36"/>
      <c r="AJ180" t="s">
        <v>86</v>
      </c>
      <c r="AK180" s="35"/>
      <c r="AL180" s="35"/>
    </row>
    <row r="181" spans="1:38" s="35" customFormat="1" ht="15" x14ac:dyDescent="0.25">
      <c r="A181">
        <v>4.0599999999999996</v>
      </c>
      <c r="B181">
        <v>3.65</v>
      </c>
      <c r="C181">
        <v>1.99</v>
      </c>
      <c r="D181" s="20">
        <f t="shared" si="41"/>
        <v>2.2790584273008285E-2</v>
      </c>
      <c r="E181" s="17">
        <f>IF(OR($A181="",$B181="",$C181=""),"",A181*'MPTO_working_3-way'!$I180)</f>
        <v>4.1525297721484131</v>
      </c>
      <c r="F181" s="21">
        <f>IF(OR($A181="",$B181="",$C181=""),"",B181*'MPTO_working_3-way'!$I180)</f>
        <v>3.7331856325964803</v>
      </c>
      <c r="G181" s="22">
        <f>IF(OR($A181="",$B181="",$C181=""),"",C181*'MPTO_working_3-way'!$I180)</f>
        <v>2.0353532627032864</v>
      </c>
      <c r="H181" s="17">
        <f>IF(OR($A181="",$B181="",$C181=""),"",'MPTO_working_3-way'!E180)</f>
        <v>4.189208846688742</v>
      </c>
      <c r="I181" s="21">
        <f>IF(OR($A181="",$B181="",$C181=""),"",'MPTO_working_3-way'!F180)</f>
        <v>3.7540956059358126</v>
      </c>
      <c r="J181" s="22">
        <f>IF(OR($A181="",$B181="",$C181=""),"",'MPTO_working_3-way'!G180)</f>
        <v>2.0205461196562928</v>
      </c>
      <c r="K181" s="17">
        <f>IF(OR($A181="",$B181="",$C181=""),"",'OddsRatio_working_3-way'!H180)</f>
        <v>4.1725049009869748</v>
      </c>
      <c r="L181" s="21">
        <f>IF(OR($A181="",$B181="",$C181=""),"",'OddsRatio_working_3-way'!I180)</f>
        <v>3.7474307149070212</v>
      </c>
      <c r="M181" s="22">
        <f>IF(OR($A181="",$B181="",$C181=""),"",'OddsRatio_working_3-way'!J180)</f>
        <v>2.0263986444369628</v>
      </c>
      <c r="N181" s="23">
        <f t="shared" si="42"/>
        <v>24.081705728087421</v>
      </c>
      <c r="O181" s="24">
        <f t="shared" si="43"/>
        <v>26.786774042749293</v>
      </c>
      <c r="P181" s="24">
        <f t="shared" si="44"/>
        <v>49.131520229163279</v>
      </c>
      <c r="Q181" t="s">
        <v>434</v>
      </c>
      <c r="R181" t="s">
        <v>435</v>
      </c>
      <c r="S181" s="48" t="s">
        <v>449</v>
      </c>
      <c r="T181" s="35">
        <v>100</v>
      </c>
      <c r="U181" s="35">
        <f t="shared" si="45"/>
        <v>61.832061068702288</v>
      </c>
      <c r="V181" s="35">
        <f t="shared" si="46"/>
        <v>68.253968253968253</v>
      </c>
      <c r="W181" s="35">
        <f t="shared" si="47"/>
        <v>66.555183946488299</v>
      </c>
      <c r="X181" s="35">
        <f t="shared" si="48"/>
        <v>65.190847799543448</v>
      </c>
      <c r="Y181" s="35">
        <f t="shared" si="49"/>
        <v>71.612754984809413</v>
      </c>
      <c r="Z181" s="35">
        <f t="shared" si="50"/>
        <v>69.913970677329445</v>
      </c>
      <c r="AA181" s="35">
        <f t="shared" si="51"/>
        <v>-3.3587867308411603</v>
      </c>
      <c r="AB181" s="35">
        <f t="shared" si="52"/>
        <v>-3.3587867308411603</v>
      </c>
      <c r="AC181" s="35">
        <f t="shared" si="53"/>
        <v>-3.3587867308411461</v>
      </c>
      <c r="AD181" s="36"/>
      <c r="AE181" s="36"/>
      <c r="AF181">
        <v>1.79</v>
      </c>
      <c r="AG181">
        <v>2.12</v>
      </c>
      <c r="AH181" s="36"/>
      <c r="AI181" s="36"/>
      <c r="AJ181" t="s">
        <v>459</v>
      </c>
    </row>
    <row r="182" spans="1:38" s="50" customFormat="1" ht="15" x14ac:dyDescent="0.25">
      <c r="A182">
        <v>2.62</v>
      </c>
      <c r="B182">
        <v>3.15</v>
      </c>
      <c r="C182">
        <v>2.99</v>
      </c>
      <c r="D182" s="20">
        <f t="shared" si="41"/>
        <v>3.3587867308411568E-2</v>
      </c>
      <c r="E182" s="17">
        <f>IF(OR($A182="",$B182="",$C182=""),"",A182*'MPTO_working_3-way'!$I181)</f>
        <v>2.7080002123480384</v>
      </c>
      <c r="F182" s="21">
        <f>IF(OR($A182="",$B182="",$C182=""),"",B182*'MPTO_working_3-way'!$I181)</f>
        <v>3.2558017820214964</v>
      </c>
      <c r="G182" s="22">
        <f>IF(OR($A182="",$B182="",$C182=""),"",C182*'MPTO_working_3-way'!$I181)</f>
        <v>3.0904277232521506</v>
      </c>
      <c r="H182" s="17">
        <f>IF(OR($A182="",$B182="",$C182=""),"",'MPTO_working_3-way'!E181)</f>
        <v>2.6991760210043729</v>
      </c>
      <c r="I182" s="21">
        <f>IF(OR($A182="",$B182="",$C182=""),"",'MPTO_working_3-way'!F181)</f>
        <v>3.2651530020637267</v>
      </c>
      <c r="J182" s="22">
        <f>IF(OR($A182="",$B182="",$C182=""),"",'MPTO_working_3-way'!G181)</f>
        <v>3.0935597198014055</v>
      </c>
      <c r="K182" s="17">
        <f>IF(OR($A182="",$B182="",$C182=""),"",'OddsRatio_working_3-way'!H181)</f>
        <v>2.7032896987303681</v>
      </c>
      <c r="L182" s="21">
        <f>IF(OR($A182="",$B182="",$C182=""),"",'OddsRatio_working_3-way'!I181)</f>
        <v>3.2605387976977105</v>
      </c>
      <c r="M182" s="22">
        <f>IF(OR($A182="",$B182="",$C182=""),"",'OddsRatio_working_3-way'!J181)</f>
        <v>3.0923126546132296</v>
      </c>
      <c r="N182" s="23">
        <f t="shared" si="42"/>
        <v>36.927618965469918</v>
      </c>
      <c r="O182" s="24">
        <f t="shared" si="43"/>
        <v>30.714400536359111</v>
      </c>
      <c r="P182" s="24">
        <f t="shared" si="44"/>
        <v>32.357980498170967</v>
      </c>
      <c r="Q182" t="s">
        <v>436</v>
      </c>
      <c r="R182" t="s">
        <v>437</v>
      </c>
      <c r="S182" s="48" t="s">
        <v>449</v>
      </c>
      <c r="T182" s="35">
        <v>100</v>
      </c>
      <c r="U182" s="35">
        <f t="shared" si="45"/>
        <v>71.098265895953759</v>
      </c>
      <c r="V182" s="35">
        <f t="shared" si="46"/>
        <v>68.847352024922117</v>
      </c>
      <c r="W182" s="35">
        <f t="shared" si="47"/>
        <v>57.983193277310924</v>
      </c>
      <c r="X182" s="35">
        <f t="shared" si="48"/>
        <v>73.169454697766952</v>
      </c>
      <c r="Y182" s="35">
        <f t="shared" si="49"/>
        <v>70.918540826735324</v>
      </c>
      <c r="Z182" s="35">
        <f t="shared" si="50"/>
        <v>60.054382079124125</v>
      </c>
      <c r="AA182" s="35">
        <f t="shared" si="51"/>
        <v>-2.071188801813193</v>
      </c>
      <c r="AB182" s="35">
        <f t="shared" si="52"/>
        <v>-2.0711888018132072</v>
      </c>
      <c r="AC182" s="35">
        <f t="shared" si="53"/>
        <v>-2.0711888018132001</v>
      </c>
      <c r="AD182" s="51"/>
      <c r="AE182" s="51"/>
      <c r="AF182">
        <v>2.27</v>
      </c>
      <c r="AG182">
        <v>1.67</v>
      </c>
      <c r="AH182" s="51"/>
      <c r="AI182" s="51"/>
      <c r="AJ182" t="s">
        <v>453</v>
      </c>
    </row>
    <row r="183" spans="1:38" ht="15" x14ac:dyDescent="0.25">
      <c r="A183">
        <v>3.46</v>
      </c>
      <c r="B183">
        <v>3.21</v>
      </c>
      <c r="C183">
        <v>2.38</v>
      </c>
      <c r="D183" s="20">
        <f t="shared" si="41"/>
        <v>2.0711888018132063E-2</v>
      </c>
      <c r="E183" s="17">
        <f>IF(OR($A183="",$B183="",$C183=""),"",A183*'MPTO_working_3-way'!$I182)</f>
        <v>3.5316631325427368</v>
      </c>
      <c r="F183" s="21">
        <f>IF(OR($A183="",$B183="",$C183=""),"",B183*'MPTO_working_3-way'!$I182)</f>
        <v>3.2764851605382037</v>
      </c>
      <c r="G183" s="22">
        <f>IF(OR($A183="",$B183="",$C183=""),"",C183*'MPTO_working_3-way'!$I182)</f>
        <v>2.4292942934831543</v>
      </c>
      <c r="H183" s="17">
        <f>IF(OR($A183="",$B183="",$C183=""),"",'MPTO_working_3-way'!E182)</f>
        <v>3.5446741511720856</v>
      </c>
      <c r="I183" s="21">
        <f>IF(OR($A183="",$B183="",$C183=""),"",'MPTO_working_3-way'!F182)</f>
        <v>3.2827514183520505</v>
      </c>
      <c r="J183" s="22">
        <f>IF(OR($A183="",$B183="",$C183=""),"",'MPTO_working_3-way'!G182)</f>
        <v>2.4197601218687437</v>
      </c>
      <c r="K183" s="17">
        <f>IF(OR($A183="",$B183="",$C183=""),"",'OddsRatio_working_3-way'!H182)</f>
        <v>3.538384687348159</v>
      </c>
      <c r="L183" s="21">
        <f>IF(OR($A183="",$B183="",$C183=""),"",'OddsRatio_working_3-way'!I182)</f>
        <v>3.2804187638371678</v>
      </c>
      <c r="M183" s="22">
        <f>IF(OR($A183="",$B183="",$C183=""),"",'OddsRatio_working_3-way'!J182)</f>
        <v>2.423971897780675</v>
      </c>
      <c r="N183" s="23">
        <f t="shared" si="42"/>
        <v>28.315271374141993</v>
      </c>
      <c r="O183" s="24">
        <f t="shared" si="43"/>
        <v>30.52051057773561</v>
      </c>
      <c r="P183" s="24">
        <f t="shared" si="44"/>
        <v>41.164218048122393</v>
      </c>
      <c r="Q183" t="s">
        <v>438</v>
      </c>
      <c r="R183" t="s">
        <v>439</v>
      </c>
      <c r="S183" s="48" t="s">
        <v>449</v>
      </c>
      <c r="T183" s="35">
        <v>100</v>
      </c>
      <c r="U183" s="35">
        <f t="shared" si="45"/>
        <v>47.368421052631575</v>
      </c>
      <c r="V183" s="35">
        <f t="shared" si="46"/>
        <v>69.418960244648318</v>
      </c>
      <c r="W183" s="35">
        <f t="shared" si="47"/>
        <v>79.035639412997895</v>
      </c>
      <c r="X183" s="35">
        <f t="shared" si="48"/>
        <v>51.545400342353773</v>
      </c>
      <c r="Y183" s="35">
        <f t="shared" si="49"/>
        <v>73.595939534370515</v>
      </c>
      <c r="Z183" s="35">
        <f t="shared" si="50"/>
        <v>83.212618702720093</v>
      </c>
      <c r="AA183" s="35">
        <f t="shared" si="51"/>
        <v>-4.1769792897221976</v>
      </c>
      <c r="AB183" s="35">
        <f t="shared" si="52"/>
        <v>-4.1769792897221976</v>
      </c>
      <c r="AC183" s="35">
        <f t="shared" si="53"/>
        <v>-4.1769792897221976</v>
      </c>
      <c r="AD183" s="36"/>
      <c r="AE183" s="36"/>
      <c r="AF183">
        <v>2.57</v>
      </c>
      <c r="AG183">
        <v>1.56</v>
      </c>
      <c r="AI183" s="36"/>
      <c r="AJ183" t="s">
        <v>455</v>
      </c>
      <c r="AK183" s="35"/>
      <c r="AL183" s="35"/>
    </row>
    <row r="184" spans="1:38" ht="15" x14ac:dyDescent="0.25">
      <c r="A184">
        <v>1.9</v>
      </c>
      <c r="B184">
        <v>3.27</v>
      </c>
      <c r="C184">
        <v>4.7699999999999996</v>
      </c>
      <c r="D184" s="20">
        <f t="shared" si="41"/>
        <v>4.1769792897222047E-2</v>
      </c>
      <c r="E184" s="17">
        <f>IF(OR($A184="",$B184="",$C184=""),"",A184*'MPTO_working_3-way'!$I183)</f>
        <v>1.9793626065047218</v>
      </c>
      <c r="F184" s="21">
        <f>IF(OR($A184="",$B184="",$C184=""),"",B184*'MPTO_working_3-way'!$I183)</f>
        <v>3.4065872227739162</v>
      </c>
      <c r="G184" s="22">
        <f>IF(OR($A184="",$B184="",$C184=""),"",C184*'MPTO_working_3-way'!$I183)</f>
        <v>4.9692419121197489</v>
      </c>
      <c r="H184" s="17">
        <f>IF(OR($A184="",$B184="",$C184=""),"",'MPTO_working_3-way'!E183)</f>
        <v>1.951628782366069</v>
      </c>
      <c r="I184" s="21">
        <f>IF(OR($A184="",$B184="",$C184=""),"",'MPTO_working_3-way'!F183)</f>
        <v>3.4259817788140858</v>
      </c>
      <c r="J184" s="22">
        <f>IF(OR($A184="",$B184="",$C184=""),"",'MPTO_working_3-way'!G183)</f>
        <v>5.1093309564734666</v>
      </c>
      <c r="K184" s="17">
        <f>IF(OR($A184="",$B184="",$C184=""),"",'OddsRatio_working_3-way'!H183)</f>
        <v>1.962556238521868</v>
      </c>
      <c r="L184" s="21">
        <f>IF(OR($A184="",$B184="",$C184=""),"",'OddsRatio_working_3-way'!I183)</f>
        <v>3.4277807349384872</v>
      </c>
      <c r="M184" s="22">
        <f>IF(OR($A184="",$B184="",$C184=""),"",'OddsRatio_working_3-way'!J183)</f>
        <v>5.0320411324749328</v>
      </c>
      <c r="N184" s="23">
        <f t="shared" si="42"/>
        <v>50.521314119693329</v>
      </c>
      <c r="O184" s="24">
        <f t="shared" si="43"/>
        <v>29.354891996152087</v>
      </c>
      <c r="P184" s="24">
        <f t="shared" si="44"/>
        <v>20.12379388415458</v>
      </c>
      <c r="Q184" t="s">
        <v>440</v>
      </c>
      <c r="R184" t="s">
        <v>441</v>
      </c>
      <c r="S184" s="48" t="s">
        <v>449</v>
      </c>
      <c r="T184" s="35">
        <v>100</v>
      </c>
      <c r="U184" s="35">
        <f t="shared" si="45"/>
        <v>58.847736625514408</v>
      </c>
      <c r="V184" s="35">
        <f t="shared" si="46"/>
        <v>72.67759562841529</v>
      </c>
      <c r="W184" s="35">
        <f t="shared" si="47"/>
        <v>65.03496503496504</v>
      </c>
      <c r="X184" s="35">
        <f t="shared" si="48"/>
        <v>62.287439336619663</v>
      </c>
      <c r="Y184" s="35">
        <f t="shared" si="49"/>
        <v>76.117298339520573</v>
      </c>
      <c r="Z184" s="35">
        <f t="shared" si="50"/>
        <v>68.474667746070295</v>
      </c>
      <c r="AA184" s="35">
        <f t="shared" si="51"/>
        <v>-3.4397027111052552</v>
      </c>
      <c r="AB184" s="35">
        <f t="shared" si="52"/>
        <v>-3.4397027111052836</v>
      </c>
      <c r="AC184" s="35">
        <f t="shared" si="53"/>
        <v>-3.4397027111052552</v>
      </c>
      <c r="AD184" s="36"/>
      <c r="AE184" s="36"/>
      <c r="AF184">
        <v>2.2200000000000002</v>
      </c>
      <c r="AG184">
        <v>1.69</v>
      </c>
      <c r="AI184" s="36"/>
      <c r="AJ184" t="s">
        <v>456</v>
      </c>
      <c r="AK184" s="35"/>
      <c r="AL184" s="35"/>
    </row>
    <row r="185" spans="1:38" s="35" customFormat="1" ht="17.25" customHeight="1" x14ac:dyDescent="0.25">
      <c r="A185">
        <v>2.4300000000000002</v>
      </c>
      <c r="B185">
        <v>3.66</v>
      </c>
      <c r="C185">
        <v>2.86</v>
      </c>
      <c r="D185" s="20">
        <f t="shared" si="41"/>
        <v>3.4397027111052747E-2</v>
      </c>
      <c r="E185" s="17">
        <f>IF(OR($A185="",$B185="",$C185=""),"",A185*'MPTO_working_3-way'!$I184)</f>
        <v>2.5135847758798584</v>
      </c>
      <c r="F185" s="21">
        <f>IF(OR($A185="",$B185="",$C185=""),"",B185*'MPTO_working_3-way'!$I184)</f>
        <v>3.7858931192264533</v>
      </c>
      <c r="G185" s="22">
        <f>IF(OR($A185="",$B185="",$C185=""),"",C185*'MPTO_working_3-way'!$I184)</f>
        <v>2.9583754975376109</v>
      </c>
      <c r="H185" s="17">
        <f>IF(OR($A185="",$B185="",$C185=""),"",'MPTO_working_3-way'!E184)</f>
        <v>2.4996440629263734</v>
      </c>
      <c r="I185" s="21">
        <f>IF(OR($A185="",$B185="",$C185=""),"",'MPTO_working_3-way'!F184)</f>
        <v>3.8203172169591713</v>
      </c>
      <c r="J185" s="22">
        <f>IF(OR($A185="",$B185="",$C185=""),"",'MPTO_working_3-way'!G184)</f>
        <v>2.9569642773276845</v>
      </c>
      <c r="K185" s="17">
        <f>IF(OR($A185="",$B185="",$C185=""),"",'OddsRatio_working_3-way'!H184)</f>
        <v>2.506169743206478</v>
      </c>
      <c r="L185" s="21">
        <f>IF(OR($A185="",$B185="",$C185=""),"",'OddsRatio_working_3-way'!I184)</f>
        <v>3.8016863754749868</v>
      </c>
      <c r="M185" s="22">
        <f>IF(OR($A185="",$B185="",$C185=""),"",'OddsRatio_working_3-way'!J184)</f>
        <v>2.9590739317231107</v>
      </c>
      <c r="N185" s="23">
        <f t="shared" si="42"/>
        <v>39.783818297911147</v>
      </c>
      <c r="O185" s="24">
        <f t="shared" si="43"/>
        <v>26.413846574842648</v>
      </c>
      <c r="P185" s="24">
        <f t="shared" si="44"/>
        <v>33.802335127246188</v>
      </c>
      <c r="Q185" t="s">
        <v>442</v>
      </c>
      <c r="R185" t="s">
        <v>443</v>
      </c>
      <c r="S185" s="48" t="s">
        <v>449</v>
      </c>
      <c r="T185" s="35">
        <v>100</v>
      </c>
      <c r="U185" s="35">
        <f t="shared" si="45"/>
        <v>62.121212121212118</v>
      </c>
      <c r="V185" s="35">
        <f t="shared" si="46"/>
        <v>68.944099378881987</v>
      </c>
      <c r="W185" s="35">
        <f t="shared" si="47"/>
        <v>65.753424657534239</v>
      </c>
      <c r="X185" s="35">
        <f t="shared" si="48"/>
        <v>65.30247596358376</v>
      </c>
      <c r="Y185" s="35">
        <f t="shared" si="49"/>
        <v>72.125363221253622</v>
      </c>
      <c r="Z185" s="35">
        <f t="shared" si="50"/>
        <v>68.934688499905889</v>
      </c>
      <c r="AA185" s="35">
        <f t="shared" si="51"/>
        <v>-3.1812638423716422</v>
      </c>
      <c r="AB185" s="35">
        <f t="shared" si="52"/>
        <v>-3.1812638423716351</v>
      </c>
      <c r="AC185" s="35">
        <f t="shared" si="53"/>
        <v>-3.1812638423716493</v>
      </c>
      <c r="AD185" s="36"/>
      <c r="AE185" s="36"/>
      <c r="AF185">
        <v>1.81</v>
      </c>
      <c r="AG185">
        <v>2.06</v>
      </c>
      <c r="AH185" s="36"/>
      <c r="AI185" s="36"/>
      <c r="AJ185" t="s">
        <v>457</v>
      </c>
    </row>
    <row r="186" spans="1:38" s="50" customFormat="1" ht="15" x14ac:dyDescent="0.25">
      <c r="A186" s="58">
        <v>2.64</v>
      </c>
      <c r="B186" s="58">
        <v>3.22</v>
      </c>
      <c r="C186" s="58">
        <v>2.92</v>
      </c>
      <c r="D186" s="59">
        <f t="shared" si="41"/>
        <v>3.1812638423716511E-2</v>
      </c>
      <c r="E186" s="60">
        <f>IF(OR($A186="",$B186="",$C186=""),"",A186*'MPTO_working_3-way'!$I185)</f>
        <v>2.7239853654386117</v>
      </c>
      <c r="F186" s="61">
        <f>IF(OR($A186="",$B186="",$C186=""),"",B186*'MPTO_working_3-way'!$I185)</f>
        <v>3.3224366957243672</v>
      </c>
      <c r="G186" s="62">
        <f>IF(OR($A186="",$B186="",$C186=""),"",C186*'MPTO_working_3-way'!$I185)</f>
        <v>3.0128929041972521</v>
      </c>
      <c r="H186" s="60">
        <f>IF(OR($A186="",$B186="",$C186=""),"",'MPTO_working_3-way'!E185)</f>
        <v>2.7160357517174409</v>
      </c>
      <c r="I186" s="61">
        <f>IF(OR($A186="",$B186="",$C186=""),"",'MPTO_working_3-way'!F185)</f>
        <v>3.333835704554148</v>
      </c>
      <c r="J186" s="62">
        <f>IF(OR($A186="",$B186="",$C186=""),"",'MPTO_working_3-way'!G185)</f>
        <v>3.0133048805280001</v>
      </c>
      <c r="K186" s="60">
        <f>IF(OR($A186="",$B186="",$C186=""),"",'OddsRatio_working_3-way'!H185)</f>
        <v>2.719803262171367</v>
      </c>
      <c r="L186" s="61">
        <f>IF(OR($A186="",$B186="",$C186=""),"",'OddsRatio_working_3-way'!I185)</f>
        <v>3.3280263670856312</v>
      </c>
      <c r="M186" s="62">
        <f>IF(OR($A186="",$B186="",$C186=""),"",'OddsRatio_working_3-way'!J185)</f>
        <v>3.0134282093713569</v>
      </c>
      <c r="N186" s="63">
        <f t="shared" si="42"/>
        <v>36.710916757769787</v>
      </c>
      <c r="O186" s="64">
        <f t="shared" si="43"/>
        <v>30.098391379041072</v>
      </c>
      <c r="P186" s="64">
        <f t="shared" si="44"/>
        <v>33.19069186318913</v>
      </c>
      <c r="Q186" s="58" t="s">
        <v>444</v>
      </c>
      <c r="R186" s="58" t="s">
        <v>445</v>
      </c>
      <c r="S186" s="65" t="s">
        <v>449</v>
      </c>
      <c r="T186" s="50">
        <v>100</v>
      </c>
      <c r="U186" s="50">
        <f t="shared" si="45"/>
        <v>44.751381215469614</v>
      </c>
      <c r="V186" s="50">
        <f t="shared" si="46"/>
        <v>73.544973544973558</v>
      </c>
      <c r="W186" s="50">
        <f t="shared" si="47"/>
        <v>79.466119096509232</v>
      </c>
      <c r="X186" s="50">
        <f t="shared" si="48"/>
        <v>46.988907358517217</v>
      </c>
      <c r="Y186" s="50">
        <f t="shared" si="49"/>
        <v>75.782499688021147</v>
      </c>
      <c r="Z186" s="50">
        <f t="shared" si="50"/>
        <v>81.703645239556849</v>
      </c>
      <c r="AA186" s="50">
        <f t="shared" si="51"/>
        <v>-2.237526143047603</v>
      </c>
      <c r="AB186" s="50">
        <f t="shared" si="52"/>
        <v>-2.2375261430475888</v>
      </c>
      <c r="AC186" s="50">
        <f t="shared" si="53"/>
        <v>-2.2375261430476172</v>
      </c>
      <c r="AD186" s="51"/>
      <c r="AE186" s="51"/>
      <c r="AF186" s="58">
        <v>1.88</v>
      </c>
      <c r="AG186" s="58">
        <v>2</v>
      </c>
      <c r="AH186" s="51"/>
      <c r="AI186" s="51"/>
      <c r="AJ186" s="58" t="s">
        <v>457</v>
      </c>
    </row>
    <row r="187" spans="1:38" ht="15" x14ac:dyDescent="0.25">
      <c r="A187">
        <v>1.81</v>
      </c>
      <c r="B187">
        <v>3.78</v>
      </c>
      <c r="C187">
        <v>4.87</v>
      </c>
      <c r="D187" s="20">
        <f t="shared" si="41"/>
        <v>2.2375261430475968E-2</v>
      </c>
      <c r="E187" s="17">
        <f>IF(OR($A187="",$B187="",$C187=""),"",A187*'MPTO_working_3-way'!$I186)</f>
        <v>1.8504992231891615</v>
      </c>
      <c r="F187" s="21">
        <f>IF(OR($A187="",$B187="",$C187=""),"",B187*'MPTO_working_3-way'!$I186)</f>
        <v>3.864578488207199</v>
      </c>
      <c r="G187" s="22">
        <f>IF(OR($A187="",$B187="",$C187=""),"",C187*'MPTO_working_3-way'!$I186)</f>
        <v>4.9789675231664177</v>
      </c>
      <c r="H187" s="17">
        <f>IF(OR($A187="",$B187="",$C187=""),"",'MPTO_working_3-way'!E186)</f>
        <v>1.8347689051297948</v>
      </c>
      <c r="I187" s="21">
        <f>IF(OR($A187="",$B187="",$C187=""),"",'MPTO_working_3-way'!F186)</f>
        <v>3.88966053592251</v>
      </c>
      <c r="J187" s="22">
        <f>IF(OR($A187="",$B187="",$C187=""),"",'MPTO_working_3-way'!G186)</f>
        <v>5.0535578956904956</v>
      </c>
      <c r="K187" s="17">
        <f>IF(OR($A187="",$B187="",$C187=""),"",'OddsRatio_working_3-way'!H186)</f>
        <v>1.8406757649471324</v>
      </c>
      <c r="L187" s="21">
        <f>IF(OR($A187="",$B187="",$C187=""),"",'OddsRatio_working_3-way'!I186)</f>
        <v>3.8852822550037396</v>
      </c>
      <c r="M187" s="22">
        <f>IF(OR($A187="",$B187="",$C187=""),"",'OddsRatio_working_3-way'!J186)</f>
        <v>5.0165619880807455</v>
      </c>
      <c r="N187" s="23">
        <f t="shared" ref="N187:N224" si="54">(1/E187)* 100</f>
        <v>54.039471482543725</v>
      </c>
      <c r="O187" s="24">
        <f t="shared" ref="O187:O224" si="55">(1/F187)* 100</f>
        <v>25.876043223122785</v>
      </c>
      <c r="P187" s="24">
        <f t="shared" ref="P187:P224" si="56">(1/G187)* 100</f>
        <v>20.084485294333497</v>
      </c>
      <c r="Q187" t="s">
        <v>160</v>
      </c>
      <c r="R187" t="s">
        <v>232</v>
      </c>
      <c r="S187" s="48" t="s">
        <v>470</v>
      </c>
      <c r="T187" s="35">
        <v>100</v>
      </c>
      <c r="U187" s="35">
        <f t="shared" ref="U187:U224" si="57">(1/A188)*((T187*A188)-T187)</f>
        <v>66.777408637873762</v>
      </c>
      <c r="V187" s="35">
        <f t="shared" ref="V187:V224" si="58">(1/B188)*((T187*B188)-T187)</f>
        <v>69.696969696969703</v>
      </c>
      <c r="W187" s="35">
        <f t="shared" ref="W187:W224" si="59">(1/C188)*((T187*C188)-T187)</f>
        <v>60.784313725490193</v>
      </c>
      <c r="X187" s="35">
        <f t="shared" ref="X187:X224" si="60">((1/B188)+(1/C188))*T187</f>
        <v>69.518716577540118</v>
      </c>
      <c r="Y187" s="35">
        <f t="shared" ref="Y187:Y224" si="61">((1/A188)+(1/C188))*T187</f>
        <v>72.438277636636059</v>
      </c>
      <c r="Z187" s="35">
        <f t="shared" ref="Z187:Z224" si="62">((1/A188)+(1/B188))*T187</f>
        <v>63.52562166515655</v>
      </c>
      <c r="AA187" s="35">
        <f t="shared" ref="AA187:AA224" si="63">U187-X187</f>
        <v>-2.7413079396663562</v>
      </c>
      <c r="AB187" s="35">
        <f t="shared" ref="AB187:AB224" si="64">V187-Y187</f>
        <v>-2.7413079396663562</v>
      </c>
      <c r="AC187" s="35">
        <f t="shared" ref="AC187:AC224" si="65">W187-Z187</f>
        <v>-2.7413079396663562</v>
      </c>
      <c r="AD187" s="36"/>
      <c r="AE187" s="36"/>
      <c r="AF187">
        <v>1.96</v>
      </c>
      <c r="AG187">
        <v>1.94</v>
      </c>
      <c r="AH187" s="41"/>
      <c r="AI187" s="36"/>
      <c r="AJ187" t="s">
        <v>155</v>
      </c>
      <c r="AK187" s="35"/>
      <c r="AL187" s="35"/>
    </row>
    <row r="188" spans="1:38" s="35" customFormat="1" ht="15" x14ac:dyDescent="0.25">
      <c r="A188">
        <v>3.01</v>
      </c>
      <c r="B188">
        <v>3.3</v>
      </c>
      <c r="C188">
        <v>2.5499999999999998</v>
      </c>
      <c r="D188" s="20">
        <f t="shared" si="41"/>
        <v>2.7413079396663598E-2</v>
      </c>
      <c r="E188" s="17">
        <f>IF(OR($A188="",$B188="",$C188=""),"",A188*'MPTO_working_3-way'!$I187)</f>
        <v>3.092513368983957</v>
      </c>
      <c r="F188" s="21">
        <f>IF(OR($A188="",$B188="",$C188=""),"",B188*'MPTO_working_3-way'!$I187)</f>
        <v>3.3904631620089898</v>
      </c>
      <c r="G188" s="22">
        <f>IF(OR($A188="",$B188="",$C188=""),"",C188*'MPTO_working_3-way'!$I187)</f>
        <v>2.6199033524614919</v>
      </c>
      <c r="H188" s="17">
        <f>IF(OR($A188="",$B188="",$C188=""),"",'MPTO_working_3-way'!E187)</f>
        <v>3.0951298641787486</v>
      </c>
      <c r="I188" s="21">
        <f>IF(OR($A188="",$B188="",$C188=""),"",'MPTO_working_3-way'!F187)</f>
        <v>3.4026034215245731</v>
      </c>
      <c r="J188" s="22">
        <f>IF(OR($A188="",$B188="",$C188=""),"",'MPTO_working_3-way'!G187)</f>
        <v>2.6108353819750452</v>
      </c>
      <c r="K188" s="17">
        <f>IF(OR($A188="",$B188="",$C188=""),"",'OddsRatio_working_3-way'!H187)</f>
        <v>3.0943218650992486</v>
      </c>
      <c r="L188" s="21">
        <f>IF(OR($A188="",$B188="",$C188=""),"",'OddsRatio_working_3-way'!I187)</f>
        <v>3.3964877063324739</v>
      </c>
      <c r="M188" s="22">
        <f>IF(OR($A188="",$B188="",$C188=""),"",'OddsRatio_working_3-way'!J187)</f>
        <v>2.615024323832754</v>
      </c>
      <c r="N188" s="23">
        <f t="shared" si="54"/>
        <v>32.336157703614042</v>
      </c>
      <c r="O188" s="24">
        <f t="shared" si="55"/>
        <v>29.494495359963107</v>
      </c>
      <c r="P188" s="24">
        <f t="shared" si="56"/>
        <v>38.169346936422848</v>
      </c>
      <c r="Q188" t="s">
        <v>95</v>
      </c>
      <c r="R188" t="s">
        <v>161</v>
      </c>
      <c r="S188" s="48" t="s">
        <v>470</v>
      </c>
      <c r="T188" s="35">
        <v>100</v>
      </c>
      <c r="U188" s="35">
        <f t="shared" si="57"/>
        <v>60.474308300395251</v>
      </c>
      <c r="V188" s="35">
        <f t="shared" si="58"/>
        <v>68.944099378881987</v>
      </c>
      <c r="W188" s="35">
        <f t="shared" si="59"/>
        <v>67.845659163987136</v>
      </c>
      <c r="X188" s="35">
        <f t="shared" si="60"/>
        <v>63.210241457130877</v>
      </c>
      <c r="Y188" s="35">
        <f t="shared" si="61"/>
        <v>71.680032535617613</v>
      </c>
      <c r="Z188" s="35">
        <f t="shared" si="62"/>
        <v>70.581592320722763</v>
      </c>
      <c r="AA188" s="35">
        <f t="shared" si="63"/>
        <v>-2.7359331567356264</v>
      </c>
      <c r="AB188" s="35">
        <f t="shared" si="64"/>
        <v>-2.7359331567356264</v>
      </c>
      <c r="AC188" s="35">
        <f t="shared" si="65"/>
        <v>-2.7359331567356264</v>
      </c>
      <c r="AD188" s="36"/>
      <c r="AE188" s="36"/>
      <c r="AF188">
        <v>2.2000000000000002</v>
      </c>
      <c r="AG188">
        <v>1.73</v>
      </c>
      <c r="AH188" s="41"/>
      <c r="AI188" s="36"/>
      <c r="AJ188" t="s">
        <v>94</v>
      </c>
    </row>
    <row r="189" spans="1:38" ht="15" x14ac:dyDescent="0.25">
      <c r="A189">
        <v>2.5299999999999998</v>
      </c>
      <c r="B189">
        <v>3.22</v>
      </c>
      <c r="C189">
        <v>3.11</v>
      </c>
      <c r="D189" s="20">
        <f t="shared" si="41"/>
        <v>2.7359331567356371E-2</v>
      </c>
      <c r="E189" s="17">
        <f>IF(OR($A189="",$B189="",$C189=""),"",A189*'MPTO_working_3-way'!$I188)</f>
        <v>2.5992191088654115</v>
      </c>
      <c r="F189" s="21">
        <f>IF(OR($A189="",$B189="",$C189=""),"",B189*'MPTO_working_3-way'!$I188)</f>
        <v>3.3080970476468878</v>
      </c>
      <c r="G189" s="22">
        <f>IF(OR($A189="",$B189="",$C189=""),"",C189*'MPTO_working_3-way'!$I188)</f>
        <v>3.1950875211744783</v>
      </c>
      <c r="H189" s="17">
        <f>IF(OR($A189="",$B189="",$C189=""),"",'MPTO_working_3-way'!E188)</f>
        <v>2.5897534759282861</v>
      </c>
      <c r="I189" s="21">
        <f>IF(OR($A189="",$B189="",$C189=""),"",'MPTO_working_3-way'!F188)</f>
        <v>3.3174182512482919</v>
      </c>
      <c r="J189" s="22">
        <f>IF(OR($A189="",$B189="",$C189=""),"",'MPTO_working_3-way'!G188)</f>
        <v>3.2007822079650396</v>
      </c>
      <c r="K189" s="17">
        <f>IF(OR($A189="",$B189="",$C189=""),"",'OddsRatio_working_3-way'!H188)</f>
        <v>2.5940688647214287</v>
      </c>
      <c r="L189" s="21">
        <f>IF(OR($A189="",$B189="",$C189=""),"",'OddsRatio_working_3-way'!I188)</f>
        <v>3.3129626664585436</v>
      </c>
      <c r="M189" s="22">
        <f>IF(OR($A189="",$B189="",$C189=""),"",'OddsRatio_working_3-way'!J188)</f>
        <v>3.1983564082105982</v>
      </c>
      <c r="N189" s="23">
        <f t="shared" si="54"/>
        <v>38.473093576036042</v>
      </c>
      <c r="O189" s="24">
        <f t="shared" si="55"/>
        <v>30.228859238314033</v>
      </c>
      <c r="P189" s="24">
        <f t="shared" si="56"/>
        <v>31.298047185649903</v>
      </c>
      <c r="Q189" t="s">
        <v>100</v>
      </c>
      <c r="R189" t="s">
        <v>180</v>
      </c>
      <c r="S189" s="48" t="s">
        <v>470</v>
      </c>
      <c r="T189" s="35">
        <v>100</v>
      </c>
      <c r="U189" s="35">
        <f t="shared" si="57"/>
        <v>35.897435897435898</v>
      </c>
      <c r="V189" s="35">
        <f t="shared" si="58"/>
        <v>75.961538461538453</v>
      </c>
      <c r="W189" s="35">
        <f t="shared" si="59"/>
        <v>85.029940119760482</v>
      </c>
      <c r="X189" s="35">
        <f t="shared" si="60"/>
        <v>39.008521418701058</v>
      </c>
      <c r="Y189" s="35">
        <f t="shared" si="61"/>
        <v>79.07262398280362</v>
      </c>
      <c r="Z189" s="35">
        <f t="shared" si="62"/>
        <v>88.141025641025635</v>
      </c>
      <c r="AA189" s="35">
        <f t="shared" si="63"/>
        <v>-3.11108552126516</v>
      </c>
      <c r="AB189" s="35">
        <f t="shared" si="64"/>
        <v>-3.1110855212651671</v>
      </c>
      <c r="AC189" s="35">
        <f t="shared" si="65"/>
        <v>-3.1110855212651529</v>
      </c>
      <c r="AD189" s="36"/>
      <c r="AE189" s="36"/>
      <c r="AF189">
        <v>2.37</v>
      </c>
      <c r="AG189">
        <v>1.63</v>
      </c>
      <c r="AH189" s="41"/>
      <c r="AI189" s="36"/>
      <c r="AJ189" t="s">
        <v>94</v>
      </c>
      <c r="AK189" s="35"/>
      <c r="AL189" s="35"/>
    </row>
    <row r="190" spans="1:38" ht="15" x14ac:dyDescent="0.25">
      <c r="A190">
        <v>1.56</v>
      </c>
      <c r="B190">
        <v>4.16</v>
      </c>
      <c r="C190">
        <v>6.68</v>
      </c>
      <c r="D190" s="20">
        <f t="shared" si="41"/>
        <v>3.1110855212651556E-2</v>
      </c>
      <c r="E190" s="17">
        <f>IF(OR($A190="",$B190="",$C190=""),"",A190*'MPTO_working_3-way'!$I189)</f>
        <v>1.6085329341317365</v>
      </c>
      <c r="F190" s="21">
        <f>IF(OR($A190="",$B190="",$C190=""),"",B190*'MPTO_working_3-way'!$I189)</f>
        <v>4.2894211576846306</v>
      </c>
      <c r="G190" s="22">
        <f>IF(OR($A190="",$B190="",$C190=""),"",C190*'MPTO_working_3-way'!$I189)</f>
        <v>6.8878205128205119</v>
      </c>
      <c r="H190" s="17">
        <f>IF(OR($A190="",$B190="",$C190=""),"",'MPTO_working_3-way'!E189)</f>
        <v>1.5856521165765525</v>
      </c>
      <c r="I190" s="21">
        <f>IF(OR($A190="",$B190="",$C190=""),"",'MPTO_working_3-way'!F189)</f>
        <v>4.3475552094342769</v>
      </c>
      <c r="J190" s="22">
        <f>IF(OR($A190="",$B190="",$C190=""),"",'MPTO_working_3-way'!G189)</f>
        <v>7.1771890353092411</v>
      </c>
      <c r="K190" s="17">
        <f>IF(OR($A190="",$B190="",$C190=""),"",'OddsRatio_working_3-way'!H189)</f>
        <v>1.5934331208115411</v>
      </c>
      <c r="L190" s="21">
        <f>IF(OR($A190="",$B190="",$C190=""),"",'OddsRatio_working_3-way'!I189)</f>
        <v>4.3486583245794099</v>
      </c>
      <c r="M190" s="22">
        <f>IF(OR($A190="",$B190="",$C190=""),"",'OddsRatio_working_3-way'!J189)</f>
        <v>7.0191073682313423</v>
      </c>
      <c r="N190" s="23">
        <f t="shared" si="54"/>
        <v>62.168450442066082</v>
      </c>
      <c r="O190" s="24">
        <f t="shared" si="55"/>
        <v>23.313168915774778</v>
      </c>
      <c r="P190" s="24">
        <f t="shared" si="56"/>
        <v>14.518380642159146</v>
      </c>
      <c r="Q190" t="s">
        <v>117</v>
      </c>
      <c r="R190" t="s">
        <v>127</v>
      </c>
      <c r="S190" s="48" t="s">
        <v>470</v>
      </c>
      <c r="T190" s="35">
        <v>100</v>
      </c>
      <c r="U190" s="35">
        <f t="shared" si="57"/>
        <v>62.962962962962962</v>
      </c>
      <c r="V190" s="35">
        <f t="shared" si="58"/>
        <v>71.346704871060169</v>
      </c>
      <c r="W190" s="35">
        <f t="shared" si="59"/>
        <v>62.406015037593981</v>
      </c>
      <c r="X190" s="35">
        <f t="shared" si="60"/>
        <v>66.247280091345843</v>
      </c>
      <c r="Y190" s="35">
        <f t="shared" si="61"/>
        <v>74.63102199944305</v>
      </c>
      <c r="Z190" s="35">
        <f t="shared" si="62"/>
        <v>65.690332165976855</v>
      </c>
      <c r="AA190" s="35">
        <f t="shared" si="63"/>
        <v>-3.2843171283828809</v>
      </c>
      <c r="AB190" s="35">
        <f t="shared" si="64"/>
        <v>-3.2843171283828809</v>
      </c>
      <c r="AC190" s="35">
        <f t="shared" si="65"/>
        <v>-3.2843171283828738</v>
      </c>
      <c r="AD190" s="36"/>
      <c r="AE190" s="36"/>
      <c r="AF190">
        <v>1.98</v>
      </c>
      <c r="AG190">
        <v>1.9</v>
      </c>
      <c r="AH190" s="41"/>
      <c r="AI190" s="36"/>
      <c r="AJ190" t="s">
        <v>94</v>
      </c>
      <c r="AK190" s="35"/>
      <c r="AL190" s="35"/>
    </row>
    <row r="191" spans="1:38" ht="15" x14ac:dyDescent="0.25">
      <c r="A191">
        <v>2.7</v>
      </c>
      <c r="B191">
        <v>3.49</v>
      </c>
      <c r="C191">
        <v>2.66</v>
      </c>
      <c r="D191" s="20">
        <f t="shared" si="41"/>
        <v>3.2843171283828632E-2</v>
      </c>
      <c r="E191" s="17">
        <f>IF(OR($A191="",$B191="",$C191=""),"",A191*'MPTO_working_3-way'!$I190)</f>
        <v>2.7886765624663377</v>
      </c>
      <c r="F191" s="21">
        <f>IF(OR($A191="",$B191="",$C191=""),"",B191*'MPTO_working_3-way'!$I190)</f>
        <v>3.604622667780562</v>
      </c>
      <c r="G191" s="22">
        <f>IF(OR($A191="",$B191="",$C191=""),"",C191*'MPTO_working_3-way'!$I190)</f>
        <v>2.7473628356149842</v>
      </c>
      <c r="H191" s="17">
        <f>IF(OR($A191="",$B191="",$C191=""),"",'MPTO_working_3-way'!E190)</f>
        <v>2.782239821097289</v>
      </c>
      <c r="I191" s="21">
        <f>IF(OR($A191="",$B191="",$C191=""),"",'MPTO_working_3-way'!F190)</f>
        <v>3.6286415239654133</v>
      </c>
      <c r="J191" s="22">
        <f>IF(OR($A191="",$B191="",$C191=""),"",'MPTO_working_3-way'!G190)</f>
        <v>2.7397851327235001</v>
      </c>
      <c r="K191" s="17">
        <f>IF(OR($A191="",$B191="",$C191=""),"",'OddsRatio_working_3-way'!H190)</f>
        <v>2.7857936405411978</v>
      </c>
      <c r="L191" s="21">
        <f>IF(OR($A191="",$B191="",$C191=""),"",'OddsRatio_working_3-way'!I190)</f>
        <v>3.6156624499691663</v>
      </c>
      <c r="M191" s="22">
        <f>IF(OR($A191="",$B191="",$C191=""),"",'OddsRatio_working_3-way'!J190)</f>
        <v>2.7437749666461118</v>
      </c>
      <c r="N191" s="23">
        <f t="shared" si="54"/>
        <v>35.859303780843931</v>
      </c>
      <c r="O191" s="24">
        <f t="shared" si="55"/>
        <v>27.742154787472384</v>
      </c>
      <c r="P191" s="24">
        <f t="shared" si="56"/>
        <v>36.398541431683697</v>
      </c>
      <c r="Q191" t="s">
        <v>129</v>
      </c>
      <c r="R191" t="s">
        <v>88</v>
      </c>
      <c r="S191" s="48" t="s">
        <v>470</v>
      </c>
      <c r="T191" s="35">
        <v>100</v>
      </c>
      <c r="U191" s="35">
        <f t="shared" si="57"/>
        <v>37.888198757763973</v>
      </c>
      <c r="V191" s="35">
        <f t="shared" si="58"/>
        <v>75.961538461538453</v>
      </c>
      <c r="W191" s="35">
        <f t="shared" si="59"/>
        <v>82.638888888888886</v>
      </c>
      <c r="X191" s="35">
        <f t="shared" si="60"/>
        <v>41.399572649572647</v>
      </c>
      <c r="Y191" s="35">
        <f t="shared" si="61"/>
        <v>79.472912353347127</v>
      </c>
      <c r="Z191" s="35">
        <f t="shared" si="62"/>
        <v>86.150262780697545</v>
      </c>
      <c r="AA191" s="35">
        <f t="shared" si="63"/>
        <v>-3.5113738918086739</v>
      </c>
      <c r="AB191" s="35">
        <f t="shared" si="64"/>
        <v>-3.5113738918086739</v>
      </c>
      <c r="AC191" s="35">
        <f t="shared" si="65"/>
        <v>-3.5113738918086597</v>
      </c>
      <c r="AD191" s="36"/>
      <c r="AE191" s="36"/>
      <c r="AF191">
        <v>1.96</v>
      </c>
      <c r="AG191">
        <v>1.91</v>
      </c>
      <c r="AH191" s="41"/>
      <c r="AI191" s="36"/>
      <c r="AJ191" t="s">
        <v>71</v>
      </c>
      <c r="AK191" s="35"/>
      <c r="AL191" s="35"/>
    </row>
    <row r="192" spans="1:38" ht="15" x14ac:dyDescent="0.25">
      <c r="A192">
        <v>1.61</v>
      </c>
      <c r="B192">
        <v>4.16</v>
      </c>
      <c r="C192">
        <v>5.76</v>
      </c>
      <c r="D192" s="20">
        <f t="shared" si="41"/>
        <v>3.5113738918086668E-2</v>
      </c>
      <c r="E192" s="17">
        <f>IF(OR($A192="",$B192="",$C192=""),"",A192*'MPTO_working_3-way'!$I191)</f>
        <v>1.6665331196581197</v>
      </c>
      <c r="F192" s="21">
        <f>IF(OR($A192="",$B192="",$C192=""),"",B192*'MPTO_working_3-way'!$I191)</f>
        <v>4.3060731538992405</v>
      </c>
      <c r="G192" s="22">
        <f>IF(OR($A192="",$B192="",$C192=""),"",C192*'MPTO_working_3-way'!$I191)</f>
        <v>5.9622551361681788</v>
      </c>
      <c r="H192" s="17">
        <f>IF(OR($A192="",$B192="",$C192=""),"",'MPTO_working_3-way'!E191)</f>
        <v>1.6409221494073685</v>
      </c>
      <c r="I192" s="21">
        <f>IF(OR($A192="",$B192="",$C192=""),"",'MPTO_working_3-way'!F191)</f>
        <v>4.3729221781038552</v>
      </c>
      <c r="J192" s="22">
        <f>IF(OR($A192="",$B192="",$C192=""),"",'MPTO_working_3-way'!G191)</f>
        <v>6.1764030821356348</v>
      </c>
      <c r="K192" s="17">
        <f>IF(OR($A192="",$B192="",$C192=""),"",'OddsRatio_working_3-way'!H191)</f>
        <v>1.6496784406649929</v>
      </c>
      <c r="L192" s="21">
        <f>IF(OR($A192="",$B192="",$C192=""),"",'OddsRatio_working_3-way'!I191)</f>
        <v>4.3655473319694726</v>
      </c>
      <c r="M192" s="22">
        <f>IF(OR($A192="",$B192="",$C192=""),"",'OddsRatio_working_3-way'!J191)</f>
        <v>6.0696219304350292</v>
      </c>
      <c r="N192" s="23">
        <f t="shared" si="54"/>
        <v>60.004808077570317</v>
      </c>
      <c r="O192" s="24">
        <f t="shared" si="55"/>
        <v>23.22301466463659</v>
      </c>
      <c r="P192" s="24">
        <f t="shared" si="56"/>
        <v>16.772177257793093</v>
      </c>
      <c r="Q192" t="s">
        <v>133</v>
      </c>
      <c r="R192" t="s">
        <v>83</v>
      </c>
      <c r="S192" s="48" t="s">
        <v>470</v>
      </c>
      <c r="T192" s="35">
        <v>100</v>
      </c>
      <c r="U192" s="35">
        <f t="shared" si="57"/>
        <v>25.925925925925924</v>
      </c>
      <c r="V192" s="35">
        <f t="shared" si="58"/>
        <v>80.6949806949807</v>
      </c>
      <c r="W192" s="35">
        <f t="shared" si="59"/>
        <v>89.350372736954199</v>
      </c>
      <c r="X192" s="35">
        <f t="shared" si="60"/>
        <v>29.954646568065098</v>
      </c>
      <c r="Y192" s="35">
        <f t="shared" si="61"/>
        <v>84.723701337119863</v>
      </c>
      <c r="Z192" s="35">
        <f t="shared" si="62"/>
        <v>93.379093379093376</v>
      </c>
      <c r="AA192" s="35">
        <f t="shared" si="63"/>
        <v>-4.0287206421391737</v>
      </c>
      <c r="AB192" s="35">
        <f t="shared" si="64"/>
        <v>-4.028720642139163</v>
      </c>
      <c r="AC192" s="35">
        <f t="shared" si="65"/>
        <v>-4.0287206421391772</v>
      </c>
      <c r="AD192" s="36"/>
      <c r="AE192" s="36"/>
      <c r="AF192">
        <v>1.85</v>
      </c>
      <c r="AG192">
        <v>2.0299999999999998</v>
      </c>
      <c r="AH192" s="41"/>
      <c r="AI192" s="36"/>
      <c r="AJ192" t="s">
        <v>71</v>
      </c>
      <c r="AK192" s="35"/>
      <c r="AL192" s="35"/>
    </row>
    <row r="193" spans="1:38" s="35" customFormat="1" ht="15" x14ac:dyDescent="0.25">
      <c r="A193">
        <v>1.35</v>
      </c>
      <c r="B193">
        <v>5.18</v>
      </c>
      <c r="C193">
        <v>9.39</v>
      </c>
      <c r="D193" s="20">
        <f t="shared" si="41"/>
        <v>4.0287206421391719E-2</v>
      </c>
      <c r="E193" s="17">
        <f>IF(OR($A193="",$B193="",$C193=""),"",A193*'MPTO_working_3-way'!$I192)</f>
        <v>1.4043877286688788</v>
      </c>
      <c r="F193" s="21">
        <f>IF(OR($A193="",$B193="",$C193=""),"",B193*'MPTO_working_3-way'!$I192)</f>
        <v>5.3886877292628084</v>
      </c>
      <c r="G193" s="22">
        <f>IF(OR($A193="",$B193="",$C193=""),"",C193*'MPTO_working_3-way'!$I192)</f>
        <v>9.7682968682968685</v>
      </c>
      <c r="H193" s="17">
        <f>IF(OR($A193="",$B193="",$C193=""),"",'MPTO_working_3-way'!E192)</f>
        <v>1.3749263741931002</v>
      </c>
      <c r="I193" s="21">
        <f>IF(OR($A193="",$B193="",$C193=""),"",'MPTO_working_3-way'!F192)</f>
        <v>5.5672739173305947</v>
      </c>
      <c r="J193" s="22">
        <f>IF(OR($A193="",$B193="",$C193=""),"",'MPTO_working_3-way'!G192)</f>
        <v>10.744923656440072</v>
      </c>
      <c r="K193" s="17">
        <f>IF(OR($A193="",$B193="",$C193=""),"",'OddsRatio_working_3-way'!H192)</f>
        <v>1.3836049936804065</v>
      </c>
      <c r="L193" s="21">
        <f>IF(OR($A193="",$B193="",$C193=""),"",'OddsRatio_working_3-way'!I192)</f>
        <v>5.58133963881171</v>
      </c>
      <c r="M193" s="22">
        <f>IF(OR($A193="",$B193="",$C193=""),"",'OddsRatio_working_3-way'!J192)</f>
        <v>10.195559705653169</v>
      </c>
      <c r="N193" s="23">
        <f t="shared" si="54"/>
        <v>71.205407138371271</v>
      </c>
      <c r="O193" s="24">
        <f t="shared" si="55"/>
        <v>18.55739375227823</v>
      </c>
      <c r="P193" s="24">
        <f t="shared" si="56"/>
        <v>10.237199109350502</v>
      </c>
      <c r="Q193" t="s">
        <v>103</v>
      </c>
      <c r="R193" t="s">
        <v>93</v>
      </c>
      <c r="S193" s="48" t="s">
        <v>470</v>
      </c>
      <c r="T193" s="35">
        <v>100</v>
      </c>
      <c r="U193" s="35">
        <f t="shared" si="57"/>
        <v>63.898916967509031</v>
      </c>
      <c r="V193" s="35">
        <f t="shared" si="58"/>
        <v>69.418960244648318</v>
      </c>
      <c r="W193" s="35">
        <f t="shared" si="59"/>
        <v>63.503649635036496</v>
      </c>
      <c r="X193" s="35">
        <f t="shared" si="60"/>
        <v>67.077390120315187</v>
      </c>
      <c r="Y193" s="35">
        <f t="shared" si="61"/>
        <v>72.597433397454481</v>
      </c>
      <c r="Z193" s="35">
        <f t="shared" si="62"/>
        <v>66.682122787842658</v>
      </c>
      <c r="AA193" s="35">
        <f t="shared" si="63"/>
        <v>-3.1784731528061556</v>
      </c>
      <c r="AB193" s="35">
        <f t="shared" si="64"/>
        <v>-3.1784731528061627</v>
      </c>
      <c r="AC193" s="35">
        <f t="shared" si="65"/>
        <v>-3.1784731528061627</v>
      </c>
      <c r="AD193" s="36"/>
      <c r="AE193" s="36"/>
      <c r="AF193">
        <v>1.68</v>
      </c>
      <c r="AG193">
        <v>2.25</v>
      </c>
      <c r="AH193" s="41"/>
      <c r="AI193" s="36"/>
      <c r="AJ193" t="s">
        <v>71</v>
      </c>
    </row>
    <row r="194" spans="1:38" ht="15" x14ac:dyDescent="0.25">
      <c r="A194">
        <v>2.77</v>
      </c>
      <c r="B194">
        <v>3.27</v>
      </c>
      <c r="C194">
        <v>2.74</v>
      </c>
      <c r="D194" s="20">
        <f t="shared" si="41"/>
        <v>3.1784731528061716E-2</v>
      </c>
      <c r="E194" s="17">
        <f>IF(OR($A194="",$B194="",$C194=""),"",A194*'MPTO_working_3-way'!$I193)</f>
        <v>2.8580437063327309</v>
      </c>
      <c r="F194" s="21">
        <f>IF(OR($A194="",$B194="",$C194=""),"",B194*'MPTO_working_3-way'!$I193)</f>
        <v>3.3739360720967619</v>
      </c>
      <c r="G194" s="22">
        <f>IF(OR($A194="",$B194="",$C194=""),"",C194*'MPTO_working_3-way'!$I193)</f>
        <v>2.8270901643868895</v>
      </c>
      <c r="H194" s="17">
        <f>IF(OR($A194="",$B194="",$C194=""),"",'MPTO_working_3-way'!E193)</f>
        <v>2.8537516232891411</v>
      </c>
      <c r="I194" s="21">
        <f>IF(OR($A194="",$B194="",$C194=""),"",'MPTO_working_3-way'!F193)</f>
        <v>3.38735616485596</v>
      </c>
      <c r="J194" s="22">
        <f>IF(OR($A194="",$B194="",$C194=""),"",'MPTO_working_3-way'!G193)</f>
        <v>2.8219205069455402</v>
      </c>
      <c r="K194" s="17">
        <f>IF(OR($A194="",$B194="",$C194=""),"",'OddsRatio_working_3-way'!H193)</f>
        <v>2.8560334679095516</v>
      </c>
      <c r="L194" s="21">
        <f>IF(OR($A194="",$B194="",$C194=""),"",'OddsRatio_working_3-way'!I193)</f>
        <v>3.3803367074320239</v>
      </c>
      <c r="M194" s="22">
        <f>IF(OR($A194="",$B194="",$C194=""),"",'OddsRatio_working_3-way'!J193)</f>
        <v>2.824575273538203</v>
      </c>
      <c r="N194" s="23">
        <f t="shared" si="54"/>
        <v>34.988968075759054</v>
      </c>
      <c r="O194" s="24">
        <f t="shared" si="55"/>
        <v>29.638972957141458</v>
      </c>
      <c r="P194" s="24">
        <f t="shared" si="56"/>
        <v>35.372058967099477</v>
      </c>
      <c r="Q194" t="s">
        <v>143</v>
      </c>
      <c r="R194" t="s">
        <v>142</v>
      </c>
      <c r="S194" s="48" t="s">
        <v>470</v>
      </c>
      <c r="T194" s="35">
        <v>100</v>
      </c>
      <c r="U194" s="35">
        <f t="shared" si="57"/>
        <v>43.181818181818187</v>
      </c>
      <c r="V194" s="35">
        <f t="shared" si="58"/>
        <v>72.899728997289984</v>
      </c>
      <c r="W194" s="35">
        <f t="shared" si="59"/>
        <v>80.237154150197625</v>
      </c>
      <c r="X194" s="35">
        <f t="shared" si="60"/>
        <v>46.863116852512405</v>
      </c>
      <c r="Y194" s="35">
        <f t="shared" si="61"/>
        <v>76.581027667984202</v>
      </c>
      <c r="Z194" s="35">
        <f t="shared" si="62"/>
        <v>83.918452820891858</v>
      </c>
      <c r="AA194" s="35">
        <f t="shared" si="63"/>
        <v>-3.6812986706942183</v>
      </c>
      <c r="AB194" s="35">
        <f t="shared" si="64"/>
        <v>-3.6812986706942183</v>
      </c>
      <c r="AC194" s="35">
        <f t="shared" si="65"/>
        <v>-3.6812986706942326</v>
      </c>
      <c r="AD194" s="36"/>
      <c r="AE194" s="36"/>
      <c r="AF194">
        <v>2.1</v>
      </c>
      <c r="AG194">
        <v>1.78</v>
      </c>
      <c r="AH194" s="41"/>
      <c r="AI194" s="36"/>
      <c r="AJ194" t="s">
        <v>72</v>
      </c>
      <c r="AK194" s="35"/>
      <c r="AL194" s="35"/>
    </row>
    <row r="195" spans="1:38" ht="15" x14ac:dyDescent="0.25">
      <c r="A195">
        <v>1.76</v>
      </c>
      <c r="B195">
        <v>3.69</v>
      </c>
      <c r="C195">
        <v>5.0599999999999996</v>
      </c>
      <c r="D195" s="20">
        <f t="shared" si="41"/>
        <v>3.6812986706942219E-2</v>
      </c>
      <c r="E195" s="17">
        <f>IF(OR($A195="",$B195="",$C195=""),"",A195*'MPTO_working_3-way'!$I194)</f>
        <v>1.8247908566042184</v>
      </c>
      <c r="F195" s="21">
        <f>IF(OR($A195="",$B195="",$C195=""),"",B195*'MPTO_working_3-way'!$I194)</f>
        <v>3.8258399209486167</v>
      </c>
      <c r="G195" s="22">
        <f>IF(OR($A195="",$B195="",$C195=""),"",C195*'MPTO_working_3-way'!$I194)</f>
        <v>5.2462737127371275</v>
      </c>
      <c r="H195" s="17">
        <f>IF(OR($A195="",$B195="",$C195=""),"",'MPTO_working_3-way'!E194)</f>
        <v>1.7988496703480212</v>
      </c>
      <c r="I195" s="21">
        <f>IF(OR($A195="",$B195="",$C195=""),"",'MPTO_working_3-way'!F194)</f>
        <v>3.8650074348031591</v>
      </c>
      <c r="J195" s="22">
        <f>IF(OR($A195="",$B195="",$C195=""),"",'MPTO_working_3-way'!G194)</f>
        <v>5.3949810501172628</v>
      </c>
      <c r="K195" s="17">
        <f>IF(OR($A195="",$B195="",$C195=""),"",'OddsRatio_working_3-way'!H194)</f>
        <v>1.8083662970628036</v>
      </c>
      <c r="L195" s="21">
        <f>IF(OR($A195="",$B195="",$C195=""),"",'OddsRatio_working_3-way'!I194)</f>
        <v>3.8611912356565012</v>
      </c>
      <c r="M195" s="22">
        <f>IF(OR($A195="",$B195="",$C195=""),"",'OddsRatio_working_3-way'!J194)</f>
        <v>5.3183778500986589</v>
      </c>
      <c r="N195" s="23">
        <f t="shared" si="54"/>
        <v>54.800800671530958</v>
      </c>
      <c r="O195" s="24">
        <f t="shared" si="55"/>
        <v>26.138051268806095</v>
      </c>
      <c r="P195" s="24">
        <f t="shared" si="56"/>
        <v>19.061148059662944</v>
      </c>
      <c r="Q195" t="s">
        <v>144</v>
      </c>
      <c r="R195" t="s">
        <v>107</v>
      </c>
      <c r="S195" s="48" t="s">
        <v>470</v>
      </c>
      <c r="T195" s="35">
        <v>100</v>
      </c>
      <c r="U195" s="35">
        <f t="shared" si="57"/>
        <v>62.264150943396231</v>
      </c>
      <c r="V195" s="35">
        <f t="shared" si="58"/>
        <v>67.10526315789474</v>
      </c>
      <c r="W195" s="35">
        <f t="shared" si="59"/>
        <v>67.320261437908499</v>
      </c>
      <c r="X195" s="35">
        <f t="shared" si="60"/>
        <v>65.574475404196761</v>
      </c>
      <c r="Y195" s="35">
        <f t="shared" si="61"/>
        <v>70.415587618695284</v>
      </c>
      <c r="Z195" s="35">
        <f t="shared" si="62"/>
        <v>70.630585898709043</v>
      </c>
      <c r="AA195" s="35">
        <f t="shared" si="63"/>
        <v>-3.3103244608005298</v>
      </c>
      <c r="AB195" s="35">
        <f t="shared" si="64"/>
        <v>-3.310324460800544</v>
      </c>
      <c r="AC195" s="35">
        <f t="shared" si="65"/>
        <v>-3.310324460800544</v>
      </c>
      <c r="AD195" s="36"/>
      <c r="AE195" s="36"/>
      <c r="AF195">
        <v>1.93</v>
      </c>
      <c r="AG195">
        <v>1.94</v>
      </c>
      <c r="AH195" s="41"/>
      <c r="AI195" s="36"/>
      <c r="AJ195" t="s">
        <v>72</v>
      </c>
      <c r="AK195" s="35"/>
      <c r="AL195" s="35"/>
    </row>
    <row r="196" spans="1:38" ht="15" x14ac:dyDescent="0.25">
      <c r="A196">
        <v>2.65</v>
      </c>
      <c r="B196">
        <v>3.04</v>
      </c>
      <c r="C196">
        <v>3.06</v>
      </c>
      <c r="D196" s="20">
        <f t="shared" ref="D196:D224" si="66">IF(OR($A196="",$B196="",$C196=""),"",(1/A196)+(1/B196)+(1/C196)-1)</f>
        <v>3.3103244608005511E-2</v>
      </c>
      <c r="E196" s="17">
        <f>IF(OR($A196="",$B196="",$C196=""),"",A196*'MPTO_working_3-way'!$I195)</f>
        <v>2.7377235982112147</v>
      </c>
      <c r="F196" s="21">
        <f>IF(OR($A196="",$B196="",$C196=""),"",B196*'MPTO_working_3-way'!$I195)</f>
        <v>3.1406338636083366</v>
      </c>
      <c r="G196" s="22">
        <f>IF(OR($A196="",$B196="",$C196=""),"",C196*'MPTO_working_3-way'!$I195)</f>
        <v>3.1612959285004969</v>
      </c>
      <c r="H196" s="17">
        <f>IF(OR($A196="",$B196="",$C196=""),"",'MPTO_working_3-way'!E195)</f>
        <v>2.7298233076767477</v>
      </c>
      <c r="I196" s="21">
        <f>IF(OR($A196="",$B196="",$C196=""),"",'MPTO_working_3-way'!F195)</f>
        <v>3.145515112951577</v>
      </c>
      <c r="J196" s="22">
        <f>IF(OR($A196="",$B196="",$C196=""),"",'MPTO_working_3-way'!G195)</f>
        <v>3.1669324544920427</v>
      </c>
      <c r="K196" s="17">
        <f>IF(OR($A196="",$B196="",$C196=""),"",'OddsRatio_working_3-way'!H195)</f>
        <v>2.7335145666497045</v>
      </c>
      <c r="L196" s="21">
        <f>IF(OR($A196="",$B196="",$C196=""),"",'OddsRatio_working_3-way'!I195)</f>
        <v>3.1432543733123617</v>
      </c>
      <c r="M196" s="22">
        <f>IF(OR($A196="",$B196="",$C196=""),"",'OddsRatio_working_3-way'!J195)</f>
        <v>3.1642666710899339</v>
      </c>
      <c r="N196" s="23">
        <f t="shared" si="54"/>
        <v>36.526696875220864</v>
      </c>
      <c r="O196" s="24">
        <f t="shared" si="55"/>
        <v>31.840706157676085</v>
      </c>
      <c r="P196" s="24">
        <f t="shared" si="56"/>
        <v>31.632596967103037</v>
      </c>
      <c r="Q196" t="s">
        <v>166</v>
      </c>
      <c r="R196" t="s">
        <v>70</v>
      </c>
      <c r="S196" s="48" t="s">
        <v>470</v>
      </c>
      <c r="T196" s="35">
        <v>100</v>
      </c>
      <c r="U196" s="35">
        <f t="shared" si="57"/>
        <v>36.708860759493668</v>
      </c>
      <c r="V196" s="35">
        <f t="shared" si="58"/>
        <v>75.308641975308646</v>
      </c>
      <c r="W196" s="35">
        <f t="shared" si="59"/>
        <v>82.817869415807564</v>
      </c>
      <c r="X196" s="35">
        <f t="shared" si="60"/>
        <v>41.873488608883804</v>
      </c>
      <c r="Y196" s="35">
        <f t="shared" si="61"/>
        <v>80.473269824698761</v>
      </c>
      <c r="Z196" s="35">
        <f t="shared" si="62"/>
        <v>87.982497265197679</v>
      </c>
      <c r="AA196" s="35">
        <f t="shared" si="63"/>
        <v>-5.1646278493901363</v>
      </c>
      <c r="AB196" s="35">
        <f t="shared" si="64"/>
        <v>-5.164627849390115</v>
      </c>
      <c r="AC196" s="35">
        <f t="shared" si="65"/>
        <v>-5.164627849390115</v>
      </c>
      <c r="AD196" s="36"/>
      <c r="AE196" s="36"/>
      <c r="AF196">
        <v>2.52</v>
      </c>
      <c r="AG196">
        <v>1.56</v>
      </c>
      <c r="AH196" s="41"/>
      <c r="AI196" s="36"/>
      <c r="AJ196" t="s">
        <v>72</v>
      </c>
      <c r="AK196" s="35"/>
      <c r="AL196" s="35"/>
    </row>
    <row r="197" spans="1:38" ht="15" x14ac:dyDescent="0.25">
      <c r="A197">
        <v>1.58</v>
      </c>
      <c r="B197">
        <v>4.05</v>
      </c>
      <c r="C197">
        <v>5.82</v>
      </c>
      <c r="D197" s="20">
        <f t="shared" si="66"/>
        <v>5.1646278493901132E-2</v>
      </c>
      <c r="E197" s="17">
        <f>IF(OR($A197="",$B197="",$C197=""),"",A197*'MPTO_working_3-way'!$I196)</f>
        <v>1.6616011200203638</v>
      </c>
      <c r="F197" s="21">
        <f>IF(OR($A197="",$B197="",$C197=""),"",B197*'MPTO_working_3-way'!$I196)</f>
        <v>4.2591674279002998</v>
      </c>
      <c r="G197" s="22">
        <f>IF(OR($A197="",$B197="",$C197=""),"",C197*'MPTO_working_3-way'!$I196)</f>
        <v>6.1205813408345051</v>
      </c>
      <c r="H197" s="17">
        <f>IF(OR($A197="",$B197="",$C197=""),"",'MPTO_working_3-way'!E196)</f>
        <v>1.6241782549043038</v>
      </c>
      <c r="I197" s="21">
        <f>IF(OR($A197="",$B197="",$C197=""),"",'MPTO_working_3-way'!F196)</f>
        <v>4.3535395571432902</v>
      </c>
      <c r="J197" s="22">
        <f>IF(OR($A197="",$B197="",$C197=""),"",'MPTO_working_3-way'!G196)</f>
        <v>6.4680593137033542</v>
      </c>
      <c r="K197" s="17">
        <f>IF(OR($A197="",$B197="",$C197=""),"",'OddsRatio_working_3-way'!H196)</f>
        <v>1.6366070568569901</v>
      </c>
      <c r="L197" s="21">
        <f>IF(OR($A197="",$B197="",$C197=""),"",'OddsRatio_working_3-way'!I196)</f>
        <v>4.3476750403686548</v>
      </c>
      <c r="M197" s="22">
        <f>IF(OR($A197="",$B197="",$C197=""),"",'OddsRatio_working_3-way'!J196)</f>
        <v>6.2904241621563672</v>
      </c>
      <c r="N197" s="23">
        <f t="shared" si="54"/>
        <v>60.182915619829657</v>
      </c>
      <c r="O197" s="24">
        <f t="shared" si="55"/>
        <v>23.47876708131626</v>
      </c>
      <c r="P197" s="24">
        <f t="shared" si="56"/>
        <v>16.338317298854097</v>
      </c>
      <c r="Q197" t="s">
        <v>461</v>
      </c>
      <c r="R197" t="s">
        <v>237</v>
      </c>
      <c r="S197" s="48" t="s">
        <v>470</v>
      </c>
      <c r="T197" s="35">
        <v>100</v>
      </c>
      <c r="U197" s="35">
        <f t="shared" si="57"/>
        <v>77.477477477477478</v>
      </c>
      <c r="V197" s="35">
        <f t="shared" si="58"/>
        <v>74.226804123711347</v>
      </c>
      <c r="W197" s="35">
        <f t="shared" si="59"/>
        <v>43.502824858757066</v>
      </c>
      <c r="X197" s="35">
        <f t="shared" si="60"/>
        <v>82.270371017531602</v>
      </c>
      <c r="Y197" s="35">
        <f t="shared" si="61"/>
        <v>79.01969766376547</v>
      </c>
      <c r="Z197" s="35">
        <f t="shared" si="62"/>
        <v>48.295718398811182</v>
      </c>
      <c r="AA197" s="35">
        <f t="shared" si="63"/>
        <v>-4.7928935400541235</v>
      </c>
      <c r="AB197" s="35">
        <f t="shared" si="64"/>
        <v>-4.7928935400541235</v>
      </c>
      <c r="AC197" s="35">
        <f t="shared" si="65"/>
        <v>-4.7928935400541164</v>
      </c>
      <c r="AD197" s="36"/>
      <c r="AE197" s="36"/>
      <c r="AF197">
        <v>1.87</v>
      </c>
      <c r="AG197">
        <v>1.97</v>
      </c>
      <c r="AH197" s="41"/>
      <c r="AI197" s="36"/>
      <c r="AJ197" t="s">
        <v>73</v>
      </c>
      <c r="AK197" s="35"/>
      <c r="AL197" s="35"/>
    </row>
    <row r="198" spans="1:38" s="35" customFormat="1" ht="15" x14ac:dyDescent="0.25">
      <c r="A198">
        <v>4.4400000000000004</v>
      </c>
      <c r="B198">
        <v>3.88</v>
      </c>
      <c r="C198">
        <v>1.77</v>
      </c>
      <c r="D198" s="20">
        <f t="shared" si="66"/>
        <v>4.7928935400541217E-2</v>
      </c>
      <c r="E198" s="17">
        <f>IF(OR($A198="",$B198="",$C198=""),"",A198*'MPTO_working_3-way'!$I197)</f>
        <v>4.6528044731784037</v>
      </c>
      <c r="F198" s="21">
        <f>IF(OR($A198="",$B198="",$C198=""),"",B198*'MPTO_working_3-way'!$I197)</f>
        <v>4.0659642693541</v>
      </c>
      <c r="G198" s="22">
        <f>IF(OR($A198="",$B198="",$C198=""),"",C198*'MPTO_working_3-way'!$I197)</f>
        <v>1.8548342156589579</v>
      </c>
      <c r="H198" s="17">
        <f>IF(OR($A198="",$B198="",$C198=""),"",'MPTO_working_3-way'!E197)</f>
        <v>4.7789973368641201</v>
      </c>
      <c r="I198" s="21">
        <f>IF(OR($A198="",$B198="",$C198=""),"",'MPTO_working_3-way'!F197)</f>
        <v>4.1364080325050789</v>
      </c>
      <c r="J198" s="22">
        <f>IF(OR($A198="",$B198="",$C198=""),"",'MPTO_working_3-way'!G197)</f>
        <v>1.8215087555304503</v>
      </c>
      <c r="K198" s="17">
        <f>IF(OR($A198="",$B198="",$C198=""),"",'OddsRatio_working_3-way'!H197)</f>
        <v>4.7234978574935456</v>
      </c>
      <c r="L198" s="21">
        <f>IF(OR($A198="",$B198="",$C198=""),"",'OddsRatio_working_3-way'!I197)</f>
        <v>4.1173470434829671</v>
      </c>
      <c r="M198" s="22">
        <f>IF(OR($A198="",$B198="",$C198=""),"",'OddsRatio_working_3-way'!J197)</f>
        <v>1.8334573692645437</v>
      </c>
      <c r="N198" s="23">
        <f t="shared" si="54"/>
        <v>21.492414000300432</v>
      </c>
      <c r="O198" s="24">
        <f t="shared" si="55"/>
        <v>24.59441189725101</v>
      </c>
      <c r="P198" s="24">
        <f t="shared" si="56"/>
        <v>53.913174102448544</v>
      </c>
      <c r="Q198" t="s">
        <v>462</v>
      </c>
      <c r="R198" t="s">
        <v>463</v>
      </c>
      <c r="S198" s="48" t="s">
        <v>470</v>
      </c>
      <c r="T198" s="35">
        <v>100</v>
      </c>
      <c r="U198" s="35">
        <f t="shared" si="57"/>
        <v>87.452948557089087</v>
      </c>
      <c r="V198" s="35">
        <f t="shared" si="58"/>
        <v>78.94736842105263</v>
      </c>
      <c r="W198" s="35">
        <f t="shared" si="59"/>
        <v>28.571428571428573</v>
      </c>
      <c r="X198" s="35">
        <f t="shared" si="60"/>
        <v>92.481203007518801</v>
      </c>
      <c r="Y198" s="35">
        <f t="shared" si="61"/>
        <v>83.975622871482344</v>
      </c>
      <c r="Z198" s="35">
        <f t="shared" si="62"/>
        <v>33.599683021858283</v>
      </c>
      <c r="AA198" s="35">
        <f t="shared" si="63"/>
        <v>-5.0282544504297135</v>
      </c>
      <c r="AB198" s="35">
        <f t="shared" si="64"/>
        <v>-5.0282544504297135</v>
      </c>
      <c r="AC198" s="35">
        <f t="shared" si="65"/>
        <v>-5.02825445042971</v>
      </c>
      <c r="AD198" s="36"/>
      <c r="AF198">
        <v>1.75</v>
      </c>
      <c r="AG198">
        <v>2.1</v>
      </c>
      <c r="AH198" s="41"/>
      <c r="AI198" s="36"/>
      <c r="AJ198" t="s">
        <v>73</v>
      </c>
    </row>
    <row r="199" spans="1:38" ht="15" x14ac:dyDescent="0.25">
      <c r="A199">
        <v>7.97</v>
      </c>
      <c r="B199">
        <v>4.75</v>
      </c>
      <c r="C199">
        <v>1.4</v>
      </c>
      <c r="D199" s="20">
        <f t="shared" si="66"/>
        <v>5.0282544504297144E-2</v>
      </c>
      <c r="E199" s="17">
        <f>IF(OR($A199="",$B199="",$C199=""),"",A199*'MPTO_working_3-way'!$I198)</f>
        <v>8.3707518796992488</v>
      </c>
      <c r="F199" s="21">
        <f>IF(OR($A199="",$B199="",$C199=""),"",B199*'MPTO_working_3-way'!$I198)</f>
        <v>4.9888420863954117</v>
      </c>
      <c r="G199" s="22">
        <f>IF(OR($A199="",$B199="",$C199=""),"",C199*'MPTO_working_3-way'!$I198)</f>
        <v>1.4703955623060159</v>
      </c>
      <c r="H199" s="17">
        <f>IF(OR($A199="",$B199="",$C199=""),"",'MPTO_working_3-way'!E198)</f>
        <v>9.1988140005785368</v>
      </c>
      <c r="I199" s="21">
        <f>IF(OR($A199="",$B199="",$C199=""),"",'MPTO_working_3-way'!F198)</f>
        <v>5.1608783147781487</v>
      </c>
      <c r="J199" s="22">
        <f>IF(OR($A199="",$B199="",$C199=""),"",'MPTO_working_3-way'!G198)</f>
        <v>1.4336406464846829</v>
      </c>
      <c r="K199" s="17">
        <f>IF(OR($A199="",$B199="",$C199=""),"",'OddsRatio_working_3-way'!H198)</f>
        <v>8.7479753300275593</v>
      </c>
      <c r="L199" s="21">
        <f>IF(OR($A199="",$B199="",$C199=""),"",'OddsRatio_working_3-way'!I198)</f>
        <v>5.1685663540320439</v>
      </c>
      <c r="M199" s="22">
        <f>IF(OR($A199="",$B199="",$C199=""),"",'OddsRatio_working_3-way'!J198)</f>
        <v>1.4446470777634177</v>
      </c>
      <c r="N199" s="23">
        <f t="shared" si="54"/>
        <v>11.946358157206886</v>
      </c>
      <c r="O199" s="24">
        <f t="shared" si="55"/>
        <v>20.044731476408188</v>
      </c>
      <c r="P199" s="24">
        <f t="shared" si="56"/>
        <v>68.008910366384939</v>
      </c>
      <c r="Q199" t="s">
        <v>233</v>
      </c>
      <c r="R199" t="s">
        <v>464</v>
      </c>
      <c r="S199" s="48" t="s">
        <v>470</v>
      </c>
      <c r="T199" s="35">
        <v>100</v>
      </c>
      <c r="U199" s="35">
        <f t="shared" si="57"/>
        <v>72.451790633608823</v>
      </c>
      <c r="V199" s="35">
        <f t="shared" si="58"/>
        <v>75.124378109452735</v>
      </c>
      <c r="W199" s="35">
        <f t="shared" si="59"/>
        <v>47.916666666666671</v>
      </c>
      <c r="X199" s="35">
        <f t="shared" si="60"/>
        <v>76.958955223880608</v>
      </c>
      <c r="Y199" s="35">
        <f t="shared" si="61"/>
        <v>79.63154269972452</v>
      </c>
      <c r="Z199" s="35">
        <f t="shared" si="62"/>
        <v>52.423831256938456</v>
      </c>
      <c r="AA199" s="35">
        <f t="shared" si="63"/>
        <v>-4.5071645902717847</v>
      </c>
      <c r="AB199" s="35">
        <f t="shared" si="64"/>
        <v>-4.5071645902717847</v>
      </c>
      <c r="AC199" s="35">
        <f t="shared" si="65"/>
        <v>-4.5071645902717847</v>
      </c>
      <c r="AD199" s="36"/>
      <c r="AE199" s="36"/>
      <c r="AF199">
        <v>1.68</v>
      </c>
      <c r="AG199">
        <v>2.2200000000000002</v>
      </c>
      <c r="AH199" s="41"/>
      <c r="AI199" s="36"/>
      <c r="AJ199" t="s">
        <v>73</v>
      </c>
      <c r="AK199" s="35"/>
      <c r="AL199" s="35"/>
    </row>
    <row r="200" spans="1:38" s="35" customFormat="1" ht="15" x14ac:dyDescent="0.25">
      <c r="A200">
        <v>3.63</v>
      </c>
      <c r="B200">
        <v>4.0199999999999996</v>
      </c>
      <c r="C200">
        <v>1.92</v>
      </c>
      <c r="D200" s="20">
        <f t="shared" si="66"/>
        <v>4.507164590271806E-2</v>
      </c>
      <c r="E200" s="17">
        <f>IF(OR($A200="",$B200="",$C200=""),"",A200*'MPTO_working_3-way'!$I199)</f>
        <v>3.7936100746268666</v>
      </c>
      <c r="F200" s="21">
        <f>IF(OR($A200="",$B200="",$C200=""),"",B200*'MPTO_working_3-way'!$I199)</f>
        <v>4.2011880165289259</v>
      </c>
      <c r="G200" s="22">
        <f>IF(OR($A200="",$B200="",$C200=""),"",C200*'MPTO_working_3-way'!$I199)</f>
        <v>2.0065375601332187</v>
      </c>
      <c r="H200" s="17">
        <f>IF(OR($A200="",$B200="",$C200=""),"",'MPTO_working_3-way'!E199)</f>
        <v>3.8393874913257555</v>
      </c>
      <c r="I200" s="21">
        <f>IF(OR($A200="",$B200="",$C200=""),"",'MPTO_working_3-way'!F199)</f>
        <v>4.2783981587694839</v>
      </c>
      <c r="J200" s="22">
        <f>IF(OR($A200="",$B200="",$C200=""),"",'MPTO_working_3-way'!G199)</f>
        <v>1.977029091290903</v>
      </c>
      <c r="K200" s="17">
        <f>IF(OR($A200="",$B200="",$C200=""),"",'OddsRatio_working_3-way'!H199)</f>
        <v>3.8251521281393033</v>
      </c>
      <c r="L200" s="21">
        <f>IF(OR($A200="",$B200="",$C200=""),"",'OddsRatio_working_3-way'!I199)</f>
        <v>4.2440910368747877</v>
      </c>
      <c r="M200" s="22">
        <f>IF(OR($A200="",$B200="",$C200=""),"",'OddsRatio_working_3-way'!J199)</f>
        <v>1.9882661436837101</v>
      </c>
      <c r="N200" s="23">
        <f t="shared" si="54"/>
        <v>26.360115571402222</v>
      </c>
      <c r="O200" s="24">
        <f t="shared" si="55"/>
        <v>23.80279092641544</v>
      </c>
      <c r="P200" s="24">
        <f t="shared" si="56"/>
        <v>49.83709350218232</v>
      </c>
      <c r="Q200" t="s">
        <v>147</v>
      </c>
      <c r="R200" t="s">
        <v>239</v>
      </c>
      <c r="S200" s="48" t="s">
        <v>470</v>
      </c>
      <c r="T200" s="35">
        <v>100</v>
      </c>
      <c r="U200" s="35">
        <f t="shared" si="57"/>
        <v>61.977186311787079</v>
      </c>
      <c r="V200" s="35">
        <f t="shared" si="58"/>
        <v>71.509971509971507</v>
      </c>
      <c r="W200" s="35">
        <f t="shared" si="59"/>
        <v>62.121212121212118</v>
      </c>
      <c r="X200" s="35">
        <f t="shared" si="60"/>
        <v>66.368816368816368</v>
      </c>
      <c r="Y200" s="35">
        <f t="shared" si="61"/>
        <v>75.90160156700081</v>
      </c>
      <c r="Z200" s="35">
        <f t="shared" si="62"/>
        <v>66.512842178241428</v>
      </c>
      <c r="AA200" s="35">
        <f t="shared" si="63"/>
        <v>-4.391630057029289</v>
      </c>
      <c r="AB200" s="35">
        <f t="shared" si="64"/>
        <v>-4.3916300570293032</v>
      </c>
      <c r="AC200" s="35">
        <f t="shared" si="65"/>
        <v>-4.3916300570293103</v>
      </c>
      <c r="AD200" s="36"/>
      <c r="AE200" s="36"/>
      <c r="AF200">
        <v>1.68</v>
      </c>
      <c r="AG200">
        <v>2.2200000000000002</v>
      </c>
      <c r="AH200" s="41"/>
      <c r="AI200" s="36"/>
      <c r="AJ200" t="s">
        <v>73</v>
      </c>
    </row>
    <row r="201" spans="1:38" s="35" customFormat="1" ht="15" x14ac:dyDescent="0.25">
      <c r="A201">
        <v>2.63</v>
      </c>
      <c r="B201">
        <v>3.51</v>
      </c>
      <c r="C201">
        <v>2.64</v>
      </c>
      <c r="D201" s="20">
        <f t="shared" si="66"/>
        <v>4.3916300570292943E-2</v>
      </c>
      <c r="E201" s="17">
        <f>IF(OR($A201="",$B201="",$C201=""),"",A201*'MPTO_working_3-way'!$I200)</f>
        <v>2.7454998704998705</v>
      </c>
      <c r="F201" s="21">
        <f>IF(OR($A201="",$B201="",$C201=""),"",B201*'MPTO_working_3-way'!$I200)</f>
        <v>3.6641462150017281</v>
      </c>
      <c r="G201" s="22">
        <f>IF(OR($A201="",$B201="",$C201=""),"",C201*'MPTO_working_3-way'!$I200)</f>
        <v>2.7559390335055736</v>
      </c>
      <c r="H201" s="17">
        <f>IF(OR($A201="",$B201="",$C201=""),"",'MPTO_working_3-way'!E200)</f>
        <v>2.7353092895743085</v>
      </c>
      <c r="I201" s="21">
        <f>IF(OR($A201="",$B201="",$C201=""),"",'MPTO_working_3-way'!F200)</f>
        <v>3.7001198218644231</v>
      </c>
      <c r="J201" s="22">
        <f>IF(OR($A201="",$B201="",$C201=""),"",'MPTO_working_3-way'!G200)</f>
        <v>2.7461278010453269</v>
      </c>
      <c r="K201" s="17">
        <f>IF(OR($A201="",$B201="",$C201=""),"",'OddsRatio_working_3-way'!H200)</f>
        <v>2.7407769515476494</v>
      </c>
      <c r="L201" s="21">
        <f>IF(OR($A201="",$B201="",$C201=""),"",'OddsRatio_working_3-way'!I200)</f>
        <v>3.6805829131193866</v>
      </c>
      <c r="M201" s="22">
        <f>IF(OR($A201="",$B201="",$C201=""),"",'OddsRatio_working_3-way'!J200)</f>
        <v>2.7514565647473286</v>
      </c>
      <c r="N201" s="23">
        <f t="shared" si="54"/>
        <v>36.423239743876984</v>
      </c>
      <c r="O201" s="24">
        <f t="shared" si="55"/>
        <v>27.291487329457688</v>
      </c>
      <c r="P201" s="24">
        <f t="shared" si="56"/>
        <v>36.285272926665328</v>
      </c>
      <c r="Q201" t="s">
        <v>167</v>
      </c>
      <c r="R201" t="s">
        <v>465</v>
      </c>
      <c r="S201" s="48" t="s">
        <v>470</v>
      </c>
      <c r="T201" s="35">
        <v>100</v>
      </c>
      <c r="U201" s="35">
        <f t="shared" si="57"/>
        <v>69.040247678018574</v>
      </c>
      <c r="V201" s="35">
        <f t="shared" si="58"/>
        <v>71.181556195965413</v>
      </c>
      <c r="W201" s="35">
        <f t="shared" si="59"/>
        <v>55.357142857142868</v>
      </c>
      <c r="X201" s="35">
        <f t="shared" si="60"/>
        <v>73.461300946891711</v>
      </c>
      <c r="Y201" s="35">
        <f t="shared" si="61"/>
        <v>75.602609464838565</v>
      </c>
      <c r="Z201" s="35">
        <f t="shared" si="62"/>
        <v>59.778196126016006</v>
      </c>
      <c r="AA201" s="35">
        <f t="shared" si="63"/>
        <v>-4.4210532688731377</v>
      </c>
      <c r="AB201" s="35">
        <f t="shared" si="64"/>
        <v>-4.4210532688731519</v>
      </c>
      <c r="AC201" s="35">
        <f t="shared" si="65"/>
        <v>-4.4210532688731377</v>
      </c>
      <c r="AD201" s="36"/>
      <c r="AE201" s="36"/>
      <c r="AF201">
        <v>1.85</v>
      </c>
      <c r="AG201">
        <v>2</v>
      </c>
      <c r="AH201" s="41"/>
      <c r="AI201" s="36"/>
      <c r="AJ201" t="s">
        <v>73</v>
      </c>
    </row>
    <row r="202" spans="1:38" s="35" customFormat="1" ht="15" x14ac:dyDescent="0.25">
      <c r="A202">
        <v>3.23</v>
      </c>
      <c r="B202">
        <v>3.47</v>
      </c>
      <c r="C202">
        <v>2.2400000000000002</v>
      </c>
      <c r="D202" s="20">
        <f t="shared" si="66"/>
        <v>4.421053268873143E-2</v>
      </c>
      <c r="E202" s="17">
        <f>IF(OR($A202="",$B202="",$C202=""),"",A202*'MPTO_working_3-way'!$I201)</f>
        <v>3.3728000205846027</v>
      </c>
      <c r="F202" s="21">
        <f>IF(OR($A202="",$B202="",$C202=""),"",B202*'MPTO_working_3-way'!$I201)</f>
        <v>3.6234105484298982</v>
      </c>
      <c r="G202" s="22">
        <f>IF(OR($A202="",$B202="",$C202=""),"",C202*'MPTO_working_3-way'!$I201)</f>
        <v>2.3390315932227588</v>
      </c>
      <c r="H202" s="17">
        <f>IF(OR($A202="",$B202="",$C202=""),"",'MPTO_working_3-way'!E201)</f>
        <v>3.3914321957900335</v>
      </c>
      <c r="I202" s="21">
        <f>IF(OR($A202="",$B202="",$C202=""),"",'MPTO_working_3-way'!F201)</f>
        <v>3.657007860497103</v>
      </c>
      <c r="J202" s="22">
        <f>IF(OR($A202="",$B202="",$C202=""),"",'MPTO_working_3-way'!G201)</f>
        <v>2.3164678333968545</v>
      </c>
      <c r="K202" s="17">
        <f>IF(OR($A202="",$B202="",$C202=""),"",'OddsRatio_working_3-way'!H201)</f>
        <v>3.3846607756318918</v>
      </c>
      <c r="L202" s="21">
        <f>IF(OR($A202="",$B202="",$C202=""),"",'OddsRatio_working_3-way'!I201)</f>
        <v>3.6413058815294947</v>
      </c>
      <c r="M202" s="22">
        <f>IF(OR($A202="",$B202="",$C202=""),"",'OddsRatio_working_3-way'!J201)</f>
        <v>2.3259997138042814</v>
      </c>
      <c r="N202" s="23">
        <f t="shared" si="54"/>
        <v>29.648956175785106</v>
      </c>
      <c r="O202" s="24">
        <f t="shared" si="55"/>
        <v>27.598307910024754</v>
      </c>
      <c r="P202" s="24">
        <f t="shared" si="56"/>
        <v>42.752735914190133</v>
      </c>
      <c r="Q202" t="s">
        <v>238</v>
      </c>
      <c r="R202" t="s">
        <v>235</v>
      </c>
      <c r="S202" s="48" t="s">
        <v>470</v>
      </c>
      <c r="T202" s="35">
        <v>100</v>
      </c>
      <c r="U202" s="35">
        <f t="shared" si="57"/>
        <v>61.089494163424128</v>
      </c>
      <c r="V202" s="35">
        <f t="shared" si="58"/>
        <v>66.21621621621621</v>
      </c>
      <c r="W202" s="35">
        <f t="shared" si="59"/>
        <v>69.418960244648318</v>
      </c>
      <c r="X202" s="35">
        <f t="shared" si="60"/>
        <v>64.364823539135458</v>
      </c>
      <c r="Y202" s="35">
        <f t="shared" si="61"/>
        <v>69.491545591927562</v>
      </c>
      <c r="Z202" s="35">
        <f t="shared" si="62"/>
        <v>72.694289620359669</v>
      </c>
      <c r="AA202" s="35">
        <f t="shared" si="63"/>
        <v>-3.2753293757113298</v>
      </c>
      <c r="AB202" s="35">
        <f t="shared" si="64"/>
        <v>-3.2753293757113511</v>
      </c>
      <c r="AC202" s="35">
        <f t="shared" si="65"/>
        <v>-3.2753293757113511</v>
      </c>
      <c r="AD202" s="36"/>
      <c r="AE202" s="36"/>
      <c r="AF202">
        <v>2.0099999999999998</v>
      </c>
      <c r="AG202">
        <v>1.83</v>
      </c>
      <c r="AH202" s="41"/>
      <c r="AI202" s="36"/>
      <c r="AJ202" t="s">
        <v>73</v>
      </c>
    </row>
    <row r="203" spans="1:38" ht="15" x14ac:dyDescent="0.25">
      <c r="A203">
        <v>2.57</v>
      </c>
      <c r="B203">
        <v>2.96</v>
      </c>
      <c r="C203">
        <v>3.27</v>
      </c>
      <c r="D203" s="20">
        <f t="shared" si="66"/>
        <v>3.2753293757113333E-2</v>
      </c>
      <c r="E203" s="17">
        <f>IF(OR($A203="",$B203="",$C203=""),"",A203*'MPTO_working_3-way'!$I202)</f>
        <v>2.654175964955781</v>
      </c>
      <c r="F203" s="21">
        <f>IF(OR($A203="",$B203="",$C203=""),"",B203*'MPTO_working_3-way'!$I202)</f>
        <v>3.0569497495210554</v>
      </c>
      <c r="G203" s="22">
        <f>IF(OR($A203="",$B203="",$C203=""),"",C203*'MPTO_working_3-way'!$I202)</f>
        <v>3.3771032705857604</v>
      </c>
      <c r="H203" s="17">
        <f>IF(OR($A203="",$B203="",$C203=""),"",'MPTO_working_3-way'!E202)</f>
        <v>2.6441924846411644</v>
      </c>
      <c r="I203" s="21">
        <f>IF(OR($A203="",$B203="",$C203=""),"",'MPTO_working_3-way'!F202)</f>
        <v>3.058851633220947</v>
      </c>
      <c r="J203" s="22">
        <f>IF(OR($A203="",$B203="",$C203=""),"",'MPTO_working_3-way'!G202)</f>
        <v>3.3910647069611612</v>
      </c>
      <c r="K203" s="17">
        <f>IF(OR($A203="",$B203="",$C203=""),"",'OddsRatio_working_3-way'!H202)</f>
        <v>2.6488362444424216</v>
      </c>
      <c r="L203" s="21">
        <f>IF(OR($A203="",$B203="",$C203=""),"",'OddsRatio_working_3-way'!I202)</f>
        <v>3.0584197701319398</v>
      </c>
      <c r="M203" s="22">
        <f>IF(OR($A203="",$B203="",$C203=""),"",'OddsRatio_working_3-way'!J202)</f>
        <v>3.3839861623466874</v>
      </c>
      <c r="N203" s="23">
        <f t="shared" si="54"/>
        <v>37.676477113930169</v>
      </c>
      <c r="O203" s="24">
        <f t="shared" si="55"/>
        <v>32.712346683378556</v>
      </c>
      <c r="P203" s="24">
        <f t="shared" si="56"/>
        <v>29.61117620269129</v>
      </c>
      <c r="Q203" t="s">
        <v>258</v>
      </c>
      <c r="R203" t="s">
        <v>249</v>
      </c>
      <c r="S203" s="48" t="s">
        <v>470</v>
      </c>
      <c r="T203" s="35">
        <v>100</v>
      </c>
      <c r="U203" s="35">
        <f t="shared" si="57"/>
        <v>74.683544303797461</v>
      </c>
      <c r="V203" s="35">
        <f t="shared" si="58"/>
        <v>68.55345911949685</v>
      </c>
      <c r="W203" s="35">
        <f t="shared" si="59"/>
        <v>53.917050691244242</v>
      </c>
      <c r="X203" s="35">
        <f t="shared" si="60"/>
        <v>77.529490189258894</v>
      </c>
      <c r="Y203" s="35">
        <f t="shared" si="61"/>
        <v>71.399405004958297</v>
      </c>
      <c r="Z203" s="35">
        <f t="shared" si="62"/>
        <v>56.762996576705675</v>
      </c>
      <c r="AA203" s="35">
        <f t="shared" si="63"/>
        <v>-2.8459458854614326</v>
      </c>
      <c r="AB203" s="35">
        <f t="shared" si="64"/>
        <v>-2.8459458854614468</v>
      </c>
      <c r="AC203" s="35">
        <f t="shared" si="65"/>
        <v>-2.8459458854614326</v>
      </c>
      <c r="AD203" s="36"/>
      <c r="AE203" s="36"/>
      <c r="AF203">
        <v>2.5499999999999998</v>
      </c>
      <c r="AG203">
        <v>1.55</v>
      </c>
      <c r="AH203" s="41"/>
      <c r="AI203" s="36"/>
      <c r="AJ203" t="s">
        <v>458</v>
      </c>
      <c r="AK203" s="35"/>
      <c r="AL203" s="35"/>
    </row>
    <row r="204" spans="1:38" ht="15" x14ac:dyDescent="0.25">
      <c r="A204">
        <v>3.95</v>
      </c>
      <c r="B204">
        <v>3.18</v>
      </c>
      <c r="C204">
        <v>2.17</v>
      </c>
      <c r="D204" s="20">
        <f t="shared" si="66"/>
        <v>2.8459458854614317E-2</v>
      </c>
      <c r="E204" s="17">
        <f>IF(OR($A204="",$B204="",$C204=""),"",A204*'MPTO_working_3-way'!$I203)</f>
        <v>4.0624148624757268</v>
      </c>
      <c r="F204" s="21">
        <f>IF(OR($A204="",$B204="",$C204=""),"",B204*'MPTO_working_3-way'!$I203)</f>
        <v>3.2705010791576736</v>
      </c>
      <c r="G204" s="22">
        <f>IF(OR($A204="",$B204="",$C204=""),"",C204*'MPTO_working_3-way'!$I203)</f>
        <v>2.2317570257145132</v>
      </c>
      <c r="H204" s="17">
        <f>IF(OR($A204="",$B204="",$C204=""),"",'MPTO_working_3-way'!E203)</f>
        <v>4.1037751046744297</v>
      </c>
      <c r="I204" s="21">
        <f>IF(OR($A204="",$B204="",$C204=""),"",'MPTO_working_3-way'!F203)</f>
        <v>3.2789151189092327</v>
      </c>
      <c r="J204" s="22">
        <f>IF(OR($A204="",$B204="",$C204=""),"",'MPTO_working_3-way'!G203)</f>
        <v>2.2156098242974895</v>
      </c>
      <c r="K204" s="17">
        <f>IF(OR($A204="",$B204="",$C204=""),"",'OddsRatio_working_3-way'!H203)</f>
        <v>4.082276933459756</v>
      </c>
      <c r="L204" s="21">
        <f>IF(OR($A204="",$B204="",$C204=""),"",'OddsRatio_working_3-way'!I203)</f>
        <v>3.2777504118448362</v>
      </c>
      <c r="M204" s="22">
        <f>IF(OR($A204="",$B204="",$C204=""),"",'OddsRatio_working_3-way'!J203)</f>
        <v>2.2224623769992928</v>
      </c>
      <c r="N204" s="23">
        <f t="shared" si="54"/>
        <v>24.615900489064714</v>
      </c>
      <c r="O204" s="24">
        <f t="shared" si="55"/>
        <v>30.576354381070946</v>
      </c>
      <c r="P204" s="24">
        <f t="shared" si="56"/>
        <v>44.807745129864344</v>
      </c>
      <c r="Q204" t="s">
        <v>281</v>
      </c>
      <c r="R204" t="s">
        <v>282</v>
      </c>
      <c r="S204" s="48" t="s">
        <v>470</v>
      </c>
      <c r="T204" s="35">
        <v>100</v>
      </c>
      <c r="U204" s="35">
        <f t="shared" si="57"/>
        <v>54.751131221719454</v>
      </c>
      <c r="V204" s="35">
        <f t="shared" si="58"/>
        <v>67.845659163987136</v>
      </c>
      <c r="W204" s="35">
        <f t="shared" si="59"/>
        <v>74.683544303797461</v>
      </c>
      <c r="X204" s="35">
        <f t="shared" si="60"/>
        <v>57.470796532215388</v>
      </c>
      <c r="Y204" s="35">
        <f t="shared" si="61"/>
        <v>70.565324474483077</v>
      </c>
      <c r="Z204" s="35">
        <f t="shared" si="62"/>
        <v>77.403209614293417</v>
      </c>
      <c r="AA204" s="35">
        <f t="shared" si="63"/>
        <v>-2.7196653104959339</v>
      </c>
      <c r="AB204" s="35">
        <f t="shared" si="64"/>
        <v>-2.719665310495941</v>
      </c>
      <c r="AC204" s="35">
        <f t="shared" si="65"/>
        <v>-2.7196653104959552</v>
      </c>
      <c r="AD204" s="36"/>
      <c r="AE204" s="36"/>
      <c r="AF204">
        <v>2.29</v>
      </c>
      <c r="AG204">
        <v>1.68</v>
      </c>
      <c r="AH204" s="41"/>
      <c r="AI204" s="36"/>
      <c r="AJ204" t="s">
        <v>460</v>
      </c>
      <c r="AK204" s="35"/>
      <c r="AL204" s="35"/>
    </row>
    <row r="205" spans="1:38" s="35" customFormat="1" ht="15" x14ac:dyDescent="0.25">
      <c r="A205">
        <v>2.21</v>
      </c>
      <c r="B205">
        <v>3.11</v>
      </c>
      <c r="C205">
        <v>3.95</v>
      </c>
      <c r="D205" s="20">
        <f t="shared" si="66"/>
        <v>2.7196653104959445E-2</v>
      </c>
      <c r="E205" s="17">
        <f>IF(OR($A205="",$B205="",$C205=""),"",A205*'MPTO_working_3-way'!$I204)</f>
        <v>2.2701046033619603</v>
      </c>
      <c r="F205" s="21">
        <f>IF(OR($A205="",$B205="",$C205=""),"",B205*'MPTO_working_3-way'!$I204)</f>
        <v>3.1945815911564237</v>
      </c>
      <c r="G205" s="22">
        <f>IF(OR($A205="",$B205="",$C205=""),"",C205*'MPTO_working_3-way'!$I204)</f>
        <v>4.0574267797645902</v>
      </c>
      <c r="H205" s="17">
        <f>IF(OR($A205="",$B205="",$C205=""),"",'MPTO_working_3-way'!E204)</f>
        <v>2.2551822787919029</v>
      </c>
      <c r="I205" s="21">
        <f>IF(OR($A205="",$B205="",$C205=""),"",'MPTO_working_3-way'!F204)</f>
        <v>3.2002267570577696</v>
      </c>
      <c r="J205" s="22">
        <f>IF(OR($A205="",$B205="",$C205=""),"",'MPTO_working_3-way'!G204)</f>
        <v>4.096698371229337</v>
      </c>
      <c r="K205" s="17">
        <f>IF(OR($A205="",$B205="",$C205=""),"",'OddsRatio_working_3-way'!H204)</f>
        <v>2.2616337183302444</v>
      </c>
      <c r="L205" s="21">
        <f>IF(OR($A205="",$B205="",$C205=""),"",'OddsRatio_working_3-way'!I204)</f>
        <v>3.200038963369269</v>
      </c>
      <c r="M205" s="22">
        <f>IF(OR($A205="",$B205="",$C205=""),"",'OddsRatio_working_3-way'!J204)</f>
        <v>4.0758838587390258</v>
      </c>
      <c r="N205" s="23">
        <f t="shared" si="54"/>
        <v>44.050833539521854</v>
      </c>
      <c r="O205" s="24">
        <f t="shared" si="55"/>
        <v>31.303003897859583</v>
      </c>
      <c r="P205" s="24">
        <f t="shared" si="56"/>
        <v>24.646162562618553</v>
      </c>
      <c r="Q205" t="s">
        <v>273</v>
      </c>
      <c r="R205" t="s">
        <v>276</v>
      </c>
      <c r="S205" s="48" t="s">
        <v>470</v>
      </c>
      <c r="T205" s="35">
        <v>100</v>
      </c>
      <c r="U205" s="35">
        <f t="shared" si="57"/>
        <v>46.808510638297875</v>
      </c>
      <c r="V205" s="35">
        <f t="shared" si="58"/>
        <v>70.326409495548958</v>
      </c>
      <c r="W205" s="35">
        <f t="shared" si="59"/>
        <v>79.919678714859444</v>
      </c>
      <c r="X205" s="35">
        <f t="shared" si="60"/>
        <v>49.753911789591598</v>
      </c>
      <c r="Y205" s="35">
        <f t="shared" si="61"/>
        <v>73.271810646842681</v>
      </c>
      <c r="Z205" s="35">
        <f t="shared" si="62"/>
        <v>82.865079866153167</v>
      </c>
      <c r="AA205" s="35">
        <f t="shared" si="63"/>
        <v>-2.9454011512937228</v>
      </c>
      <c r="AB205" s="35">
        <f t="shared" si="64"/>
        <v>-2.9454011512937228</v>
      </c>
      <c r="AC205" s="35">
        <f t="shared" si="65"/>
        <v>-2.9454011512937228</v>
      </c>
      <c r="AD205" s="36"/>
      <c r="AE205" s="36"/>
      <c r="AF205">
        <v>2.2200000000000002</v>
      </c>
      <c r="AG205">
        <v>1.71</v>
      </c>
      <c r="AH205" s="41"/>
      <c r="AI205" s="36"/>
      <c r="AJ205" t="s">
        <v>460</v>
      </c>
    </row>
    <row r="206" spans="1:38" ht="15" x14ac:dyDescent="0.25">
      <c r="A206">
        <v>1.88</v>
      </c>
      <c r="B206">
        <v>3.37</v>
      </c>
      <c r="C206">
        <v>4.9800000000000004</v>
      </c>
      <c r="D206" s="20">
        <f t="shared" si="66"/>
        <v>2.9454011512937361E-2</v>
      </c>
      <c r="E206" s="17">
        <f>IF(OR($A206="",$B206="",$C206=""),"",A206*'MPTO_working_3-way'!$I205)</f>
        <v>1.9353735416443221</v>
      </c>
      <c r="F206" s="21">
        <f>IF(OR($A206="",$B206="",$C206=""),"",B206*'MPTO_working_3-way'!$I205)</f>
        <v>3.4692600187985989</v>
      </c>
      <c r="G206" s="22">
        <f>IF(OR($A206="",$B206="",$C206=""),"",C206*'MPTO_working_3-way'!$I205)</f>
        <v>5.1266809773344288</v>
      </c>
      <c r="H206" s="17">
        <f>IF(OR($A206="",$B206="",$C206=""),"",'MPTO_working_3-way'!E205)</f>
        <v>1.915353298546892</v>
      </c>
      <c r="I206" s="21">
        <f>IF(OR($A206="",$B206="",$C206=""),"",'MPTO_working_3-way'!F205)</f>
        <v>3.4853175622493175</v>
      </c>
      <c r="J206" s="22">
        <f>IF(OR($A206="",$B206="",$C206=""),"",'MPTO_working_3-way'!G205)</f>
        <v>5.2360075691932426</v>
      </c>
      <c r="K206" s="17">
        <f>IF(OR($A206="",$B206="",$C206=""),"",'OddsRatio_working_3-way'!H205)</f>
        <v>1.9232340339370941</v>
      </c>
      <c r="L206" s="21">
        <f>IF(OR($A206="",$B206="",$C206=""),"",'OddsRatio_working_3-way'!I205)</f>
        <v>3.4864371141260366</v>
      </c>
      <c r="M206" s="22">
        <f>IF(OR($A206="",$B206="",$C206=""),"",'OddsRatio_working_3-way'!J205)</f>
        <v>5.1755357443973118</v>
      </c>
      <c r="N206" s="23">
        <f t="shared" si="54"/>
        <v>51.669612014556385</v>
      </c>
      <c r="O206" s="24">
        <f t="shared" si="55"/>
        <v>28.824590678743618</v>
      </c>
      <c r="P206" s="24">
        <f t="shared" si="56"/>
        <v>19.505797306699996</v>
      </c>
      <c r="Q206" t="s">
        <v>278</v>
      </c>
      <c r="R206" t="s">
        <v>280</v>
      </c>
      <c r="S206" s="48" t="s">
        <v>470</v>
      </c>
      <c r="T206" s="35">
        <v>100</v>
      </c>
      <c r="U206" s="35">
        <f t="shared" si="57"/>
        <v>69.78851963746223</v>
      </c>
      <c r="V206" s="35">
        <f t="shared" si="58"/>
        <v>67.948717948717942</v>
      </c>
      <c r="W206" s="35">
        <f t="shared" si="59"/>
        <v>59.514170040485837</v>
      </c>
      <c r="X206" s="35">
        <f t="shared" si="60"/>
        <v>72.537112010796221</v>
      </c>
      <c r="Y206" s="35">
        <f t="shared" si="61"/>
        <v>70.697310322051933</v>
      </c>
      <c r="Z206" s="35">
        <f t="shared" si="62"/>
        <v>62.262762413819807</v>
      </c>
      <c r="AA206" s="35">
        <f t="shared" si="63"/>
        <v>-2.7485923733339916</v>
      </c>
      <c r="AB206" s="35">
        <f t="shared" si="64"/>
        <v>-2.7485923733339916</v>
      </c>
      <c r="AC206" s="35">
        <f t="shared" si="65"/>
        <v>-2.7485923733339703</v>
      </c>
      <c r="AD206" s="36"/>
      <c r="AE206" s="36"/>
      <c r="AF206">
        <v>2.08</v>
      </c>
      <c r="AG206">
        <v>1.81</v>
      </c>
      <c r="AH206" s="41"/>
      <c r="AI206" s="36"/>
      <c r="AJ206" t="s">
        <v>460</v>
      </c>
      <c r="AK206" s="35"/>
      <c r="AL206" s="35"/>
    </row>
    <row r="207" spans="1:38" ht="15" x14ac:dyDescent="0.25">
      <c r="A207">
        <v>3.31</v>
      </c>
      <c r="B207">
        <v>3.12</v>
      </c>
      <c r="C207">
        <v>2.4700000000000002</v>
      </c>
      <c r="D207" s="20">
        <f t="shared" si="66"/>
        <v>2.7485923733339801E-2</v>
      </c>
      <c r="E207" s="17">
        <f>IF(OR($A207="",$B207="",$C207=""),"",A207*'MPTO_working_3-way'!$I206)</f>
        <v>3.4009784075573548</v>
      </c>
      <c r="F207" s="21">
        <f>IF(OR($A207="",$B207="",$C207=""),"",B207*'MPTO_working_3-way'!$I206)</f>
        <v>3.2057560820480204</v>
      </c>
      <c r="G207" s="22">
        <f>IF(OR($A207="",$B207="",$C207=""),"",C207*'MPTO_working_3-way'!$I206)</f>
        <v>2.5378902316213496</v>
      </c>
      <c r="H207" s="17">
        <f>IF(OR($A207="",$B207="",$C207=""),"",'MPTO_working_3-way'!E206)</f>
        <v>3.4135188359540445</v>
      </c>
      <c r="I207" s="21">
        <f>IF(OR($A207="",$B207="",$C207=""),"",'MPTO_working_3-way'!F206)</f>
        <v>3.2118107692844919</v>
      </c>
      <c r="J207" s="22">
        <f>IF(OR($A207="",$B207="",$C207=""),"",'MPTO_working_3-way'!G206)</f>
        <v>2.5271905165056148</v>
      </c>
      <c r="K207" s="17">
        <f>IF(OR($A207="",$B207="",$C207=""),"",'OddsRatio_working_3-way'!H206)</f>
        <v>3.4074446475844846</v>
      </c>
      <c r="L207" s="21">
        <f>IF(OR($A207="",$B207="",$C207=""),"",'OddsRatio_working_3-way'!I206)</f>
        <v>3.2094297198610851</v>
      </c>
      <c r="M207" s="22">
        <f>IF(OR($A207="",$B207="",$C207=""),"",'OddsRatio_working_3-way'!J206)</f>
        <v>2.5320102302810357</v>
      </c>
      <c r="N207" s="23">
        <f t="shared" si="54"/>
        <v>29.403303407569069</v>
      </c>
      <c r="O207" s="24">
        <f t="shared" si="55"/>
        <v>31.193889192004363</v>
      </c>
      <c r="P207" s="24">
        <f t="shared" si="56"/>
        <v>39.402807400426568</v>
      </c>
      <c r="Q207" t="s">
        <v>277</v>
      </c>
      <c r="R207" t="s">
        <v>272</v>
      </c>
      <c r="S207" s="48" t="s">
        <v>470</v>
      </c>
      <c r="T207" s="35">
        <v>100</v>
      </c>
      <c r="U207" s="35">
        <f t="shared" si="57"/>
        <v>50.980392156862742</v>
      </c>
      <c r="V207" s="35">
        <f t="shared" si="58"/>
        <v>69.78851963746223</v>
      </c>
      <c r="W207" s="35">
        <f t="shared" si="59"/>
        <v>76.30331753554502</v>
      </c>
      <c r="X207" s="35">
        <f t="shared" si="60"/>
        <v>53.908162826992736</v>
      </c>
      <c r="Y207" s="35">
        <f t="shared" si="61"/>
        <v>72.716290307592232</v>
      </c>
      <c r="Z207" s="35">
        <f t="shared" si="62"/>
        <v>79.231088205675022</v>
      </c>
      <c r="AA207" s="35">
        <f t="shared" si="63"/>
        <v>-2.9277706701299948</v>
      </c>
      <c r="AB207" s="35">
        <f t="shared" si="64"/>
        <v>-2.9277706701300019</v>
      </c>
      <c r="AC207" s="35">
        <f t="shared" si="65"/>
        <v>-2.9277706701300019</v>
      </c>
      <c r="AD207" s="36"/>
      <c r="AE207" s="36"/>
      <c r="AF207">
        <v>2.2999999999999998</v>
      </c>
      <c r="AG207">
        <v>1.67</v>
      </c>
      <c r="AH207" s="41"/>
      <c r="AI207" s="36"/>
      <c r="AJ207" t="s">
        <v>460</v>
      </c>
      <c r="AK207" s="35"/>
      <c r="AL207" s="35"/>
    </row>
    <row r="208" spans="1:38" ht="15" x14ac:dyDescent="0.25">
      <c r="A208">
        <v>2.04</v>
      </c>
      <c r="B208">
        <v>3.31</v>
      </c>
      <c r="C208">
        <v>4.22</v>
      </c>
      <c r="D208" s="20">
        <f t="shared" si="66"/>
        <v>2.9277706701299921E-2</v>
      </c>
      <c r="E208" s="17">
        <f>IF(OR($A208="",$B208="",$C208=""),"",A208*'MPTO_working_3-way'!$I207)</f>
        <v>2.099726521670652</v>
      </c>
      <c r="F208" s="21">
        <f>IF(OR($A208="",$B208="",$C208=""),"",B208*'MPTO_working_3-way'!$I207)</f>
        <v>3.4069092091813027</v>
      </c>
      <c r="G208" s="22">
        <f>IF(OR($A208="",$B208="",$C208=""),"",C208*'MPTO_working_3-way'!$I207)</f>
        <v>4.3435519222794854</v>
      </c>
      <c r="H208" s="17">
        <f>IF(OR($A208="",$B208="",$C208=""),"",'MPTO_working_3-way'!E207)</f>
        <v>2.0814390379351244</v>
      </c>
      <c r="I208" s="21">
        <f>IF(OR($A208="",$B208="",$C208=""),"",'MPTO_working_3-way'!F207)</f>
        <v>3.4204924046483751</v>
      </c>
      <c r="J208" s="22">
        <f>IF(OR($A208="",$B208="",$C208=""),"",'MPTO_working_3-way'!G207)</f>
        <v>4.4012614369985821</v>
      </c>
      <c r="K208" s="17">
        <f>IF(OR($A208="",$B208="",$C208=""),"",'OddsRatio_working_3-way'!H207)</f>
        <v>2.0888941385216109</v>
      </c>
      <c r="L208" s="21">
        <f>IF(OR($A208="",$B208="",$C208=""),"",'OddsRatio_working_3-way'!I207)</f>
        <v>3.4186014038316546</v>
      </c>
      <c r="M208" s="22">
        <f>IF(OR($A208="",$B208="",$C208=""),"",'OddsRatio_working_3-way'!J207)</f>
        <v>4.3713837750380637</v>
      </c>
      <c r="N208" s="23">
        <f t="shared" si="54"/>
        <v>47.625249749398215</v>
      </c>
      <c r="O208" s="24">
        <f t="shared" si="55"/>
        <v>29.352117670323974</v>
      </c>
      <c r="P208" s="24">
        <f t="shared" si="56"/>
        <v>23.022632580277815</v>
      </c>
      <c r="Q208" t="s">
        <v>275</v>
      </c>
      <c r="R208" t="s">
        <v>284</v>
      </c>
      <c r="S208" s="48" t="s">
        <v>470</v>
      </c>
      <c r="T208" s="35">
        <v>100</v>
      </c>
      <c r="U208" s="35">
        <f t="shared" si="57"/>
        <v>68.944099378881987</v>
      </c>
      <c r="V208" s="35">
        <f t="shared" si="58"/>
        <v>70.414201183431956</v>
      </c>
      <c r="W208" s="35">
        <f t="shared" si="59"/>
        <v>57.983193277310924</v>
      </c>
      <c r="X208" s="35">
        <f t="shared" si="60"/>
        <v>71.602605539257127</v>
      </c>
      <c r="Y208" s="35">
        <f t="shared" si="61"/>
        <v>73.072707343807082</v>
      </c>
      <c r="Z208" s="35">
        <f t="shared" si="62"/>
        <v>60.641699437686057</v>
      </c>
      <c r="AA208" s="35">
        <f t="shared" si="63"/>
        <v>-2.6585061603751399</v>
      </c>
      <c r="AB208" s="35">
        <f t="shared" si="64"/>
        <v>-2.6585061603751257</v>
      </c>
      <c r="AC208" s="35">
        <f t="shared" si="65"/>
        <v>-2.6585061603751328</v>
      </c>
      <c r="AD208" s="36"/>
      <c r="AE208" s="36"/>
      <c r="AF208">
        <v>2.21</v>
      </c>
      <c r="AG208">
        <v>1.72</v>
      </c>
      <c r="AH208" s="41"/>
      <c r="AI208" s="36"/>
      <c r="AJ208" t="s">
        <v>460</v>
      </c>
      <c r="AK208" s="35"/>
      <c r="AL208" s="35"/>
    </row>
    <row r="209" spans="1:38" ht="15" x14ac:dyDescent="0.25">
      <c r="A209">
        <v>3.22</v>
      </c>
      <c r="B209">
        <v>3.38</v>
      </c>
      <c r="C209">
        <v>2.38</v>
      </c>
      <c r="D209" s="20">
        <f t="shared" si="66"/>
        <v>2.6585061603751292E-2</v>
      </c>
      <c r="E209" s="17">
        <f>IF(OR($A209="",$B209="",$C209=""),"",A209*'MPTO_working_3-way'!$I208)</f>
        <v>3.3056038983640792</v>
      </c>
      <c r="F209" s="21">
        <f>IF(OR($A209="",$B209="",$C209=""),"",B209*'MPTO_working_3-way'!$I208)</f>
        <v>3.4698575082206791</v>
      </c>
      <c r="G209" s="22">
        <f>IF(OR($A209="",$B209="",$C209=""),"",C209*'MPTO_working_3-way'!$I208)</f>
        <v>2.4432724466169278</v>
      </c>
      <c r="H209" s="17">
        <f>IF(OR($A209="",$B209="",$C209=""),"",'MPTO_working_3-way'!E208)</f>
        <v>3.3145803326382466</v>
      </c>
      <c r="I209" s="21">
        <f>IF(OR($A209="",$B209="",$C209=""),"",'MPTO_working_3-way'!F208)</f>
        <v>3.4843654661735126</v>
      </c>
      <c r="J209" s="22">
        <f>IF(OR($A209="",$B209="",$C209=""),"",'MPTO_working_3-way'!G208)</f>
        <v>2.4312776279756738</v>
      </c>
      <c r="K209" s="17">
        <f>IF(OR($A209="",$B209="",$C209=""),"",'OddsRatio_working_3-way'!H208)</f>
        <v>3.3109825292474335</v>
      </c>
      <c r="L209" s="21">
        <f>IF(OR($A209="",$B209="",$C209=""),"",'OddsRatio_working_3-way'!I208)</f>
        <v>3.4775398286526538</v>
      </c>
      <c r="M209" s="22">
        <f>IF(OR($A209="",$B209="",$C209=""),"",'OddsRatio_working_3-way'!J208)</f>
        <v>2.4365567073700265</v>
      </c>
      <c r="N209" s="23">
        <f t="shared" si="54"/>
        <v>30.251658418447931</v>
      </c>
      <c r="O209" s="24">
        <f t="shared" si="55"/>
        <v>28.819627250710756</v>
      </c>
      <c r="P209" s="24">
        <f t="shared" si="56"/>
        <v>40.928714330841323</v>
      </c>
      <c r="Q209" t="s">
        <v>279</v>
      </c>
      <c r="R209" t="s">
        <v>274</v>
      </c>
      <c r="S209" s="48" t="s">
        <v>470</v>
      </c>
      <c r="T209" s="35">
        <v>100</v>
      </c>
      <c r="U209" s="35">
        <f t="shared" si="57"/>
        <v>41.520467836257311</v>
      </c>
      <c r="V209" s="35">
        <f t="shared" si="58"/>
        <v>71.428571428571431</v>
      </c>
      <c r="W209" s="35">
        <f t="shared" si="59"/>
        <v>83.870967741935488</v>
      </c>
      <c r="X209" s="35">
        <f t="shared" si="60"/>
        <v>44.700460829493082</v>
      </c>
      <c r="Y209" s="35">
        <f t="shared" si="61"/>
        <v>74.608564421807202</v>
      </c>
      <c r="Z209" s="35">
        <f t="shared" si="62"/>
        <v>87.050960735171259</v>
      </c>
      <c r="AA209" s="35">
        <f t="shared" si="63"/>
        <v>-3.1799929932357713</v>
      </c>
      <c r="AB209" s="35">
        <f t="shared" si="64"/>
        <v>-3.1799929932357713</v>
      </c>
      <c r="AC209" s="35">
        <f t="shared" si="65"/>
        <v>-3.1799929932357713</v>
      </c>
      <c r="AD209" s="36"/>
      <c r="AE209" s="36"/>
      <c r="AF209">
        <v>1.89</v>
      </c>
      <c r="AG209">
        <v>2</v>
      </c>
      <c r="AH209" s="41"/>
      <c r="AI209" s="36"/>
      <c r="AJ209" t="s">
        <v>460</v>
      </c>
      <c r="AK209" s="35"/>
      <c r="AL209" s="35"/>
    </row>
    <row r="210" spans="1:38" ht="15" x14ac:dyDescent="0.25">
      <c r="A210">
        <v>1.71</v>
      </c>
      <c r="B210">
        <v>3.5</v>
      </c>
      <c r="C210">
        <v>6.2</v>
      </c>
      <c r="D210" s="20">
        <f t="shared" si="66"/>
        <v>3.1799929932357696E-2</v>
      </c>
      <c r="E210" s="17">
        <f>IF(OR($A210="",$B210="",$C210=""),"",A210*'MPTO_working_3-way'!$I209)</f>
        <v>1.7643778801843317</v>
      </c>
      <c r="F210" s="21">
        <f>IF(OR($A210="",$B210="",$C210=""),"",B210*'MPTO_working_3-way'!$I209)</f>
        <v>3.6112997547632517</v>
      </c>
      <c r="G210" s="22">
        <f>IF(OR($A210="",$B210="",$C210=""),"",C210*'MPTO_working_3-way'!$I209)</f>
        <v>6.3971595655806182</v>
      </c>
      <c r="H210" s="17">
        <f>IF(OR($A210="",$B210="",$C210=""),"",'MPTO_working_3-way'!E209)</f>
        <v>1.7415675844806007</v>
      </c>
      <c r="I210" s="21">
        <f>IF(OR($A210="",$B210="",$C210=""),"",'MPTO_working_3-way'!F209)</f>
        <v>3.6348527395023829</v>
      </c>
      <c r="J210" s="22">
        <f>IF(OR($A210="",$B210="",$C210=""),"",'MPTO_working_3-way'!G209)</f>
        <v>6.63612518628912</v>
      </c>
      <c r="K210" s="17">
        <f>IF(OR($A210="",$B210="",$C210=""),"",'OddsRatio_working_3-way'!H209)</f>
        <v>1.7501346245771001</v>
      </c>
      <c r="L210" s="21">
        <f>IF(OR($A210="",$B210="",$C210=""),"",'OddsRatio_working_3-way'!I209)</f>
        <v>3.6413191006235919</v>
      </c>
      <c r="M210" s="22">
        <f>IF(OR($A210="",$B210="",$C210=""),"",'OddsRatio_working_3-way'!J209)</f>
        <v>6.4939437292970705</v>
      </c>
      <c r="N210" s="23">
        <f t="shared" si="54"/>
        <v>56.677201138767728</v>
      </c>
      <c r="O210" s="24">
        <f t="shared" si="55"/>
        <v>27.690861127797952</v>
      </c>
      <c r="P210" s="24">
        <f t="shared" si="56"/>
        <v>15.631937733434325</v>
      </c>
      <c r="Q210" t="s">
        <v>466</v>
      </c>
      <c r="R210" t="s">
        <v>467</v>
      </c>
      <c r="S210" s="48" t="s">
        <v>470</v>
      </c>
      <c r="T210" s="35">
        <v>100</v>
      </c>
      <c r="U210" s="35">
        <f t="shared" si="57"/>
        <v>55.947136563876647</v>
      </c>
      <c r="V210" s="35">
        <f t="shared" si="58"/>
        <v>69.969969969969966</v>
      </c>
      <c r="W210" s="35">
        <f t="shared" si="59"/>
        <v>67.637540453074436</v>
      </c>
      <c r="X210" s="35">
        <f t="shared" si="60"/>
        <v>62.392489576955597</v>
      </c>
      <c r="Y210" s="35">
        <f t="shared" si="61"/>
        <v>76.415322983048924</v>
      </c>
      <c r="Z210" s="35">
        <f t="shared" si="62"/>
        <v>74.082893466153379</v>
      </c>
      <c r="AA210" s="35">
        <f t="shared" si="63"/>
        <v>-6.4453530130789503</v>
      </c>
      <c r="AB210" s="35">
        <f t="shared" si="64"/>
        <v>-6.4453530130789574</v>
      </c>
      <c r="AC210" s="35">
        <f t="shared" si="65"/>
        <v>-6.4453530130789431</v>
      </c>
      <c r="AD210" s="36"/>
      <c r="AE210" s="36"/>
      <c r="AF210">
        <v>2.59</v>
      </c>
      <c r="AG210">
        <v>1.54</v>
      </c>
      <c r="AH210" s="41"/>
      <c r="AI210" s="36"/>
      <c r="AJ210" t="s">
        <v>472</v>
      </c>
      <c r="AK210" s="35"/>
      <c r="AL210" s="35"/>
    </row>
    <row r="211" spans="1:38" ht="15" x14ac:dyDescent="0.25">
      <c r="A211">
        <v>2.27</v>
      </c>
      <c r="B211">
        <v>3.33</v>
      </c>
      <c r="C211">
        <v>3.09</v>
      </c>
      <c r="D211" s="20">
        <f t="shared" si="66"/>
        <v>6.445353013078936E-2</v>
      </c>
      <c r="E211" s="17">
        <f>IF(OR($A211="",$B211="",$C211=""),"",A211*'MPTO_working_3-way'!$I210)</f>
        <v>2.4163095133968917</v>
      </c>
      <c r="F211" s="21">
        <f>IF(OR($A211="",$B211="",$C211=""),"",B211*'MPTO_working_3-way'!$I210)</f>
        <v>3.5446302553355284</v>
      </c>
      <c r="G211" s="22">
        <f>IF(OR($A211="",$B211="",$C211=""),"",C211*'MPTO_working_3-way'!$I210)</f>
        <v>3.2891614081041389</v>
      </c>
      <c r="H211" s="17">
        <f>IF(OR($A211="",$B211="",$C211=""),"",'MPTO_working_3-way'!E210)</f>
        <v>2.3863835380781913</v>
      </c>
      <c r="I211" s="21">
        <f>IF(OR($A211="",$B211="",$C211=""),"",'MPTO_working_3-way'!F210)</f>
        <v>3.5865974415556114</v>
      </c>
      <c r="J211" s="22">
        <f>IF(OR($A211="",$B211="",$C211=""),"",'MPTO_working_3-way'!G210)</f>
        <v>3.3097230332452772</v>
      </c>
      <c r="K211" s="17">
        <f>IF(OR($A211="",$B211="",$C211=""),"",'OddsRatio_working_3-way'!H210)</f>
        <v>2.3990725514248066</v>
      </c>
      <c r="L211" s="21">
        <f>IF(OR($A211="",$B211="",$C211=""),"",'OddsRatio_working_3-way'!I210)</f>
        <v>3.5668023974959051</v>
      </c>
      <c r="M211" s="22">
        <f>IF(OR($A211="",$B211="",$C211=""),"",'OddsRatio_working_3-way'!J210)</f>
        <v>3.3024107342345244</v>
      </c>
      <c r="N211" s="23">
        <f t="shared" si="54"/>
        <v>41.38542659603992</v>
      </c>
      <c r="O211" s="24">
        <f t="shared" si="55"/>
        <v>28.211687199102286</v>
      </c>
      <c r="P211" s="24">
        <f t="shared" si="56"/>
        <v>30.402886204857804</v>
      </c>
      <c r="Q211" t="s">
        <v>200</v>
      </c>
      <c r="R211" t="s">
        <v>468</v>
      </c>
      <c r="S211" s="48" t="s">
        <v>470</v>
      </c>
      <c r="T211" s="35">
        <v>100</v>
      </c>
      <c r="U211" s="35">
        <f t="shared" si="57"/>
        <v>52.38095238095238</v>
      </c>
      <c r="V211" s="35">
        <f t="shared" si="58"/>
        <v>71.264367816091948</v>
      </c>
      <c r="W211" s="35">
        <f t="shared" si="59"/>
        <v>69.879518072289159</v>
      </c>
      <c r="X211" s="35">
        <f t="shared" si="60"/>
        <v>58.856114111618886</v>
      </c>
      <c r="Y211" s="35">
        <f t="shared" si="61"/>
        <v>77.739529546758462</v>
      </c>
      <c r="Z211" s="35">
        <f t="shared" si="62"/>
        <v>76.354679802955658</v>
      </c>
      <c r="AA211" s="35">
        <f t="shared" si="63"/>
        <v>-6.4751617306665068</v>
      </c>
      <c r="AB211" s="35">
        <f t="shared" si="64"/>
        <v>-6.4751617306665139</v>
      </c>
      <c r="AC211" s="35">
        <f t="shared" si="65"/>
        <v>-6.4751617306664997</v>
      </c>
      <c r="AD211" s="36"/>
      <c r="AE211" s="36"/>
      <c r="AF211">
        <v>1.9</v>
      </c>
      <c r="AG211">
        <v>1.92</v>
      </c>
      <c r="AH211" s="41"/>
      <c r="AI211" s="36"/>
      <c r="AJ211" t="s">
        <v>454</v>
      </c>
      <c r="AK211" s="35"/>
      <c r="AL211" s="35"/>
    </row>
    <row r="212" spans="1:38" ht="15" x14ac:dyDescent="0.25">
      <c r="A212">
        <v>2.1</v>
      </c>
      <c r="B212">
        <v>3.48</v>
      </c>
      <c r="C212">
        <v>3.32</v>
      </c>
      <c r="D212" s="20">
        <f t="shared" si="66"/>
        <v>6.4751617306665121E-2</v>
      </c>
      <c r="E212" s="17">
        <f>IF(OR($A212="",$B212="",$C212=""),"",A212*'MPTO_working_3-way'!$I211)</f>
        <v>2.235978396343997</v>
      </c>
      <c r="F212" s="21">
        <f>IF(OR($A212="",$B212="",$C212=""),"",B212*'MPTO_working_3-way'!$I211)</f>
        <v>3.7053356282271945</v>
      </c>
      <c r="G212" s="22">
        <f>IF(OR($A212="",$B212="",$C212=""),"",C212*'MPTO_working_3-way'!$I211)</f>
        <v>3.5349753694581278</v>
      </c>
      <c r="H212" s="17">
        <f>IF(OR($A212="",$B212="",$C212=""),"",'MPTO_working_3-way'!E211)</f>
        <v>2.199704077636103</v>
      </c>
      <c r="I212" s="21">
        <f>IF(OR($A212="",$B212="",$C212=""),"",'MPTO_working_3-way'!F211)</f>
        <v>3.7626172398392139</v>
      </c>
      <c r="J212" s="22">
        <f>IF(OR($A212="",$B212="",$C212=""),"",'MPTO_working_3-way'!G211)</f>
        <v>3.5762699872647512</v>
      </c>
      <c r="K212" s="17">
        <f>IF(OR($A212="",$B212="",$C212=""),"",'OddsRatio_working_3-way'!H211)</f>
        <v>2.2142419516525624</v>
      </c>
      <c r="L212" s="21">
        <f>IF(OR($A212="",$B212="",$C212=""),"",'OddsRatio_working_3-way'!I211)</f>
        <v>3.7375636728166848</v>
      </c>
      <c r="M212" s="22">
        <f>IF(OR($A212="",$B212="",$C212=""),"",'OddsRatio_working_3-way'!J211)</f>
        <v>3.5609466616672205</v>
      </c>
      <c r="N212" s="23">
        <f t="shared" si="54"/>
        <v>44.723151244890367</v>
      </c>
      <c r="O212" s="24">
        <f t="shared" si="55"/>
        <v>26.988108509847642</v>
      </c>
      <c r="P212" s="24">
        <f t="shared" si="56"/>
        <v>28.288740245261984</v>
      </c>
      <c r="Q212" t="s">
        <v>310</v>
      </c>
      <c r="R212" t="s">
        <v>469</v>
      </c>
      <c r="S212" s="48" t="s">
        <v>470</v>
      </c>
      <c r="T212" s="35">
        <v>100</v>
      </c>
      <c r="U212" s="35">
        <f t="shared" si="57"/>
        <v>60.784313725490193</v>
      </c>
      <c r="V212" s="35">
        <f t="shared" si="58"/>
        <v>69.78851963746223</v>
      </c>
      <c r="W212" s="35">
        <f t="shared" si="59"/>
        <v>62.962962962962962</v>
      </c>
      <c r="X212" s="35">
        <f t="shared" si="60"/>
        <v>67.248517399574808</v>
      </c>
      <c r="Y212" s="35">
        <f t="shared" si="61"/>
        <v>76.252723311546845</v>
      </c>
      <c r="Z212" s="35">
        <f t="shared" si="62"/>
        <v>69.427166637047577</v>
      </c>
      <c r="AA212" s="35">
        <f t="shared" si="63"/>
        <v>-6.4642036740846152</v>
      </c>
      <c r="AB212" s="35">
        <f t="shared" si="64"/>
        <v>-6.4642036740846152</v>
      </c>
      <c r="AC212" s="35">
        <f t="shared" si="65"/>
        <v>-6.4642036740846152</v>
      </c>
      <c r="AD212" s="36"/>
      <c r="AE212" s="36"/>
      <c r="AF212">
        <v>1.73</v>
      </c>
      <c r="AG212">
        <v>2.09</v>
      </c>
      <c r="AH212" s="41"/>
      <c r="AI212" s="36"/>
      <c r="AJ212" t="s">
        <v>454</v>
      </c>
      <c r="AK212" s="35"/>
      <c r="AL212" s="35"/>
    </row>
    <row r="213" spans="1:38" ht="15" x14ac:dyDescent="0.25">
      <c r="A213">
        <v>2.5499999999999998</v>
      </c>
      <c r="B213">
        <v>3.31</v>
      </c>
      <c r="C213">
        <v>2.7</v>
      </c>
      <c r="D213" s="20">
        <f t="shared" si="66"/>
        <v>6.4642036740846009E-2</v>
      </c>
      <c r="E213" s="17">
        <f>IF(OR($A213="",$B213="",$C213=""),"",A213*'MPTO_working_3-way'!$I212)</f>
        <v>2.7148371936891573</v>
      </c>
      <c r="F213" s="21">
        <f>IF(OR($A213="",$B213="",$C213=""),"",B213*'MPTO_working_3-way'!$I212)</f>
        <v>3.5239651416122002</v>
      </c>
      <c r="G213" s="22">
        <f>IF(OR($A213="",$B213="",$C213=""),"",C213*'MPTO_working_3-way'!$I212)</f>
        <v>2.8745334992002842</v>
      </c>
      <c r="H213" s="17">
        <f>IF(OR($A213="",$B213="",$C213=""),"",'MPTO_working_3-way'!E212)</f>
        <v>2.6982577448362823</v>
      </c>
      <c r="I213" s="21">
        <f>IF(OR($A213="",$B213="",$C213=""),"",'MPTO_working_3-way'!F212)</f>
        <v>3.5642052252519956</v>
      </c>
      <c r="J213" s="22">
        <f>IF(OR($A213="",$B213="",$C213=""),"",'MPTO_working_3-way'!G212)</f>
        <v>2.8667832365761154</v>
      </c>
      <c r="K213" s="17">
        <f>IF(OR($A213="",$B213="",$C213=""),"",'OddsRatio_working_3-way'!H212)</f>
        <v>2.7063486647687212</v>
      </c>
      <c r="L213" s="21">
        <f>IF(OR($A213="",$B213="",$C213=""),"",'OddsRatio_working_3-way'!I212)</f>
        <v>3.5430099455585462</v>
      </c>
      <c r="M213" s="22">
        <f>IF(OR($A213="",$B213="",$C213=""),"",'OddsRatio_working_3-way'!J212)</f>
        <v>2.8714791807140814</v>
      </c>
      <c r="N213" s="23">
        <f t="shared" si="54"/>
        <v>36.83462132921175</v>
      </c>
      <c r="O213" s="24">
        <f t="shared" si="55"/>
        <v>28.377125193199383</v>
      </c>
      <c r="P213" s="24">
        <f t="shared" si="56"/>
        <v>34.788253477588867</v>
      </c>
      <c r="Q213" t="s">
        <v>201</v>
      </c>
      <c r="R213" t="s">
        <v>309</v>
      </c>
      <c r="S213" s="48" t="s">
        <v>470</v>
      </c>
      <c r="T213" s="35">
        <v>100</v>
      </c>
      <c r="U213" s="35">
        <f t="shared" si="57"/>
        <v>37.888198757763973</v>
      </c>
      <c r="V213" s="35">
        <f t="shared" si="58"/>
        <v>76.359338061465735</v>
      </c>
      <c r="W213" s="35">
        <f t="shared" si="59"/>
        <v>80.806142034548941</v>
      </c>
      <c r="X213" s="35">
        <f t="shared" si="60"/>
        <v>42.834519903985338</v>
      </c>
      <c r="Y213" s="35">
        <f t="shared" si="61"/>
        <v>81.305659207687071</v>
      </c>
      <c r="Z213" s="35">
        <f t="shared" si="62"/>
        <v>85.752463180770306</v>
      </c>
      <c r="AA213" s="35">
        <f t="shared" si="63"/>
        <v>-4.946321146221365</v>
      </c>
      <c r="AB213" s="35">
        <f t="shared" si="64"/>
        <v>-4.9463211462213366</v>
      </c>
      <c r="AC213" s="35">
        <f t="shared" si="65"/>
        <v>-4.946321146221365</v>
      </c>
      <c r="AD213" s="36"/>
      <c r="AE213" s="36"/>
      <c r="AF213">
        <v>1.93</v>
      </c>
      <c r="AG213">
        <v>1.88</v>
      </c>
      <c r="AH213" s="41"/>
      <c r="AI213" s="36"/>
      <c r="AJ213" t="s">
        <v>454</v>
      </c>
      <c r="AK213" s="35"/>
      <c r="AL213" s="35"/>
    </row>
    <row r="214" spans="1:38" ht="15" x14ac:dyDescent="0.25">
      <c r="A214">
        <v>1.61</v>
      </c>
      <c r="B214">
        <v>4.2300000000000004</v>
      </c>
      <c r="C214">
        <v>5.21</v>
      </c>
      <c r="D214" s="20">
        <f t="shared" si="66"/>
        <v>4.9463211462213552E-2</v>
      </c>
      <c r="E214" s="17">
        <f>IF(OR($A214="",$B214="",$C214=""),"",A214*'MPTO_working_3-way'!$I213)</f>
        <v>1.689635770454164</v>
      </c>
      <c r="F214" s="21">
        <f>IF(OR($A214="",$B214="",$C214=""),"",B214*'MPTO_working_3-way'!$I213)</f>
        <v>4.4392293844851638</v>
      </c>
      <c r="G214" s="22">
        <f>IF(OR($A214="",$B214="",$C214=""),"",C214*'MPTO_working_3-way'!$I213)</f>
        <v>5.4677033317181323</v>
      </c>
      <c r="H214" s="17">
        <f>IF(OR($A214="",$B214="",$C214=""),"",'MPTO_working_3-way'!E213)</f>
        <v>1.6539032875194279</v>
      </c>
      <c r="I214" s="21">
        <f>IF(OR($A214="",$B214="",$C214=""),"",'MPTO_working_3-way'!F213)</f>
        <v>4.547131150604784</v>
      </c>
      <c r="J214" s="22">
        <f>IF(OR($A214="",$B214="",$C214=""),"",'MPTO_working_3-way'!G213)</f>
        <v>5.699602154931207</v>
      </c>
      <c r="K214" s="17">
        <f>IF(OR($A214="",$B214="",$C214=""),"",'OddsRatio_working_3-way'!H213)</f>
        <v>1.6658135227532263</v>
      </c>
      <c r="L214" s="21">
        <f>IF(OR($A214="",$B214="",$C214=""),"",'OddsRatio_working_3-way'!I213)</f>
        <v>4.5255371778572471</v>
      </c>
      <c r="M214" s="22">
        <f>IF(OR($A214="",$B214="",$C214=""),"",'OddsRatio_working_3-way'!J213)</f>
        <v>5.5952048045755456</v>
      </c>
      <c r="N214" s="23">
        <f t="shared" si="54"/>
        <v>59.184353071029385</v>
      </c>
      <c r="O214" s="24">
        <f t="shared" si="55"/>
        <v>22.526432256349246</v>
      </c>
      <c r="P214" s="24">
        <f t="shared" si="56"/>
        <v>18.28921467262137</v>
      </c>
      <c r="Q214" t="s">
        <v>152</v>
      </c>
      <c r="R214" t="s">
        <v>210</v>
      </c>
      <c r="S214" s="48" t="s">
        <v>471</v>
      </c>
      <c r="T214" s="35">
        <v>100</v>
      </c>
      <c r="U214" s="35">
        <f t="shared" si="57"/>
        <v>59.514170040485837</v>
      </c>
      <c r="V214" s="35">
        <f t="shared" si="58"/>
        <v>70.414201183431956</v>
      </c>
      <c r="W214" s="35">
        <f t="shared" si="59"/>
        <v>67.21311475409837</v>
      </c>
      <c r="X214" s="35">
        <f t="shared" si="60"/>
        <v>62.372684062469695</v>
      </c>
      <c r="Y214" s="35">
        <f t="shared" si="61"/>
        <v>73.272715205415807</v>
      </c>
      <c r="Z214" s="35">
        <f t="shared" si="62"/>
        <v>70.071628776082221</v>
      </c>
      <c r="AA214" s="35">
        <f t="shared" si="63"/>
        <v>-2.8585140219838578</v>
      </c>
      <c r="AB214" s="35">
        <f t="shared" si="64"/>
        <v>-2.8585140219838507</v>
      </c>
      <c r="AC214" s="35">
        <f t="shared" si="65"/>
        <v>-2.8585140219838507</v>
      </c>
      <c r="AD214" s="36"/>
      <c r="AE214" s="36"/>
      <c r="AF214">
        <v>1.61</v>
      </c>
      <c r="AG214">
        <v>2.35</v>
      </c>
      <c r="AH214" s="41"/>
      <c r="AI214" s="36"/>
      <c r="AJ214" t="s">
        <v>112</v>
      </c>
      <c r="AK214" s="35"/>
      <c r="AL214" s="35"/>
    </row>
    <row r="215" spans="1:38" ht="15" x14ac:dyDescent="0.25">
      <c r="A215">
        <v>2.4700000000000002</v>
      </c>
      <c r="B215">
        <v>3.38</v>
      </c>
      <c r="C215">
        <v>3.05</v>
      </c>
      <c r="D215" s="20">
        <f t="shared" si="66"/>
        <v>2.858514021983849E-2</v>
      </c>
      <c r="E215" s="17">
        <f>IF(OR($A215="",$B215="",$C215=""),"",A215*'MPTO_working_3-way'!$I214)</f>
        <v>2.5406052963430015</v>
      </c>
      <c r="F215" s="21">
        <f>IF(OR($A215="",$B215="",$C215=""),"",B215*'MPTO_working_3-way'!$I214)</f>
        <v>3.4766177739430542</v>
      </c>
      <c r="G215" s="22">
        <f>IF(OR($A215="",$B215="",$C215=""),"",C215*'MPTO_working_3-way'!$I214)</f>
        <v>3.1371846776705072</v>
      </c>
      <c r="H215" s="17">
        <f>IF(OR($A215="",$B215="",$C215=""),"",'MPTO_working_3-way'!E214)</f>
        <v>2.5295328044218492</v>
      </c>
      <c r="I215" s="21">
        <f>IF(OR($A215="",$B215="",$C215=""),"",'MPTO_working_3-way'!F214)</f>
        <v>3.4924784993848479</v>
      </c>
      <c r="J215" s="22">
        <f>IF(OR($A215="",$B215="",$C215=""),"",'MPTO_working_3-way'!G214)</f>
        <v>3.1412908088805249</v>
      </c>
      <c r="K215" s="17">
        <f>IF(OR($A215="",$B215="",$C215=""),"",'OddsRatio_working_3-way'!H214)</f>
        <v>2.5345528612421191</v>
      </c>
      <c r="L215" s="21">
        <f>IF(OR($A215="",$B215="",$C215=""),"",'OddsRatio_working_3-way'!I214)</f>
        <v>3.484514156296763</v>
      </c>
      <c r="M215" s="22">
        <f>IF(OR($A215="",$B215="",$C215=""),"",'OddsRatio_working_3-way'!J214)</f>
        <v>3.1400226976505734</v>
      </c>
      <c r="N215" s="23">
        <f t="shared" si="54"/>
        <v>39.360698863354344</v>
      </c>
      <c r="O215" s="24">
        <f t="shared" si="55"/>
        <v>28.763587630912792</v>
      </c>
      <c r="P215" s="24">
        <f t="shared" si="56"/>
        <v>31.875713505732868</v>
      </c>
      <c r="Q215" t="s">
        <v>179</v>
      </c>
      <c r="R215" t="s">
        <v>178</v>
      </c>
      <c r="S215" s="48" t="s">
        <v>471</v>
      </c>
      <c r="T215" s="35">
        <v>100</v>
      </c>
      <c r="U215" s="35">
        <f t="shared" si="57"/>
        <v>41.176470588235297</v>
      </c>
      <c r="V215" s="35">
        <f t="shared" si="58"/>
        <v>74.160206718346245</v>
      </c>
      <c r="W215" s="35">
        <f t="shared" si="59"/>
        <v>79.716024340770801</v>
      </c>
      <c r="X215" s="35">
        <f t="shared" si="60"/>
        <v>46.123768940882961</v>
      </c>
      <c r="Y215" s="35">
        <f t="shared" si="61"/>
        <v>79.107505070993923</v>
      </c>
      <c r="Z215" s="35">
        <f t="shared" si="62"/>
        <v>84.663322693418451</v>
      </c>
      <c r="AA215" s="35">
        <f t="shared" si="63"/>
        <v>-4.9472983526476639</v>
      </c>
      <c r="AB215" s="35">
        <f t="shared" si="64"/>
        <v>-4.9472983526476781</v>
      </c>
      <c r="AC215" s="35">
        <f t="shared" si="65"/>
        <v>-4.9472983526476497</v>
      </c>
      <c r="AD215" s="36"/>
      <c r="AE215" s="36"/>
      <c r="AF215">
        <v>1.97</v>
      </c>
      <c r="AG215">
        <v>1.92</v>
      </c>
      <c r="AH215" s="41"/>
      <c r="AI215" s="36"/>
      <c r="AJ215" t="s">
        <v>94</v>
      </c>
      <c r="AK215" s="35"/>
      <c r="AL215" s="35"/>
    </row>
    <row r="216" spans="1:38" ht="15" x14ac:dyDescent="0.25">
      <c r="A216">
        <v>1.7</v>
      </c>
      <c r="B216">
        <v>3.87</v>
      </c>
      <c r="C216">
        <v>4.93</v>
      </c>
      <c r="D216" s="20">
        <f t="shared" si="66"/>
        <v>4.9472983526476666E-2</v>
      </c>
      <c r="E216" s="17">
        <f>IF(OR($A216="",$B216="",$C216=""),"",A216*'MPTO_working_3-way'!$I215)</f>
        <v>1.7841040719950103</v>
      </c>
      <c r="F216" s="21">
        <f>IF(OR($A216="",$B216="",$C216=""),"",B216*'MPTO_working_3-way'!$I215)</f>
        <v>4.0614604462474651</v>
      </c>
      <c r="G216" s="22">
        <f>IF(OR($A216="",$B216="",$C216=""),"",C216*'MPTO_working_3-way'!$I215)</f>
        <v>5.17390180878553</v>
      </c>
      <c r="H216" s="17">
        <f>IF(OR($A216="",$B216="",$C216=""),"",'MPTO_working_3-way'!E215)</f>
        <v>1.7490336163984219</v>
      </c>
      <c r="I216" s="21">
        <f>IF(OR($A216="",$B216="",$C216=""),"",'MPTO_working_3-way'!F215)</f>
        <v>4.1338210759708511</v>
      </c>
      <c r="J216" s="22">
        <f>IF(OR($A216="",$B216="",$C216=""),"",'MPTO_working_3-way'!G215)</f>
        <v>5.3662819587290578</v>
      </c>
      <c r="K216" s="17">
        <f>IF(OR($A216="",$B216="",$C216=""),"",'OddsRatio_working_3-way'!H215)</f>
        <v>1.7613083250830084</v>
      </c>
      <c r="L216" s="21">
        <f>IF(OR($A216="",$B216="",$C216=""),"",'OddsRatio_working_3-way'!I215)</f>
        <v>4.1213641328403323</v>
      </c>
      <c r="M216" s="22">
        <f>IF(OR($A216="",$B216="",$C216=""),"",'OddsRatio_working_3-way'!J215)</f>
        <v>5.2742024536803154</v>
      </c>
      <c r="N216" s="23">
        <f t="shared" si="54"/>
        <v>56.050541876841628</v>
      </c>
      <c r="O216" s="24">
        <f t="shared" si="55"/>
        <v>24.621685062178493</v>
      </c>
      <c r="P216" s="24">
        <f t="shared" si="56"/>
        <v>19.327773060979872</v>
      </c>
      <c r="Q216" t="s">
        <v>106</v>
      </c>
      <c r="R216" t="s">
        <v>135</v>
      </c>
      <c r="S216" s="48" t="s">
        <v>471</v>
      </c>
      <c r="T216" s="35">
        <v>100</v>
      </c>
      <c r="U216" s="35">
        <f t="shared" si="57"/>
        <v>54.954954954954964</v>
      </c>
      <c r="V216" s="35">
        <f t="shared" si="58"/>
        <v>67.948717948717942</v>
      </c>
      <c r="W216" s="35">
        <f t="shared" si="59"/>
        <v>71.509971509971507</v>
      </c>
      <c r="X216" s="35">
        <f t="shared" si="60"/>
        <v>60.541310541310537</v>
      </c>
      <c r="Y216" s="35">
        <f t="shared" si="61"/>
        <v>73.535073535073536</v>
      </c>
      <c r="Z216" s="35">
        <f t="shared" si="62"/>
        <v>77.096327096327087</v>
      </c>
      <c r="AA216" s="35">
        <f t="shared" si="63"/>
        <v>-5.5863555863555732</v>
      </c>
      <c r="AB216" s="35">
        <f t="shared" si="64"/>
        <v>-5.5863555863555945</v>
      </c>
      <c r="AC216" s="35">
        <f t="shared" si="65"/>
        <v>-5.5863555863555803</v>
      </c>
      <c r="AD216" s="36"/>
      <c r="AE216" s="36"/>
      <c r="AF216">
        <v>1.88</v>
      </c>
      <c r="AG216">
        <v>1.96</v>
      </c>
      <c r="AH216" s="41"/>
      <c r="AI216" s="36"/>
      <c r="AJ216" t="s">
        <v>71</v>
      </c>
      <c r="AK216" s="35"/>
      <c r="AL216" s="35"/>
    </row>
    <row r="217" spans="1:38" ht="15" x14ac:dyDescent="0.25">
      <c r="A217">
        <v>2.2200000000000002</v>
      </c>
      <c r="B217">
        <v>3.12</v>
      </c>
      <c r="C217">
        <v>3.51</v>
      </c>
      <c r="D217" s="20">
        <f t="shared" si="66"/>
        <v>5.5863555863555847E-2</v>
      </c>
      <c r="E217" s="17">
        <f>IF(OR($A217="",$B217="",$C217=""),"",A217*'MPTO_working_3-way'!$I216)</f>
        <v>2.3440170940170941</v>
      </c>
      <c r="F217" s="21">
        <f>IF(OR($A217="",$B217="",$C217=""),"",B217*'MPTO_working_3-way'!$I216)</f>
        <v>3.2942942942942945</v>
      </c>
      <c r="G217" s="22">
        <f>IF(OR($A217="",$B217="",$C217=""),"",C217*'MPTO_working_3-way'!$I216)</f>
        <v>3.7060810810810807</v>
      </c>
      <c r="H217" s="17">
        <f>IF(OR($A217="",$B217="",$C217=""),"",'MPTO_working_3-way'!E216)</f>
        <v>2.3157300365538354</v>
      </c>
      <c r="I217" s="21">
        <f>IF(OR($A217="",$B217="",$C217=""),"",'MPTO_working_3-way'!F216)</f>
        <v>3.3124468627784389</v>
      </c>
      <c r="J217" s="22">
        <f>IF(OR($A217="",$B217="",$C217=""),"",'MPTO_working_3-way'!G216)</f>
        <v>3.7554580943659932</v>
      </c>
      <c r="K217" s="17">
        <f>IF(OR($A217="",$B217="",$C217=""),"",'OddsRatio_working_3-way'!H216)</f>
        <v>2.3276322956232129</v>
      </c>
      <c r="L217" s="21">
        <f>IF(OR($A217="",$B217="",$C217=""),"",'OddsRatio_working_3-way'!I216)</f>
        <v>3.3070331694436144</v>
      </c>
      <c r="M217" s="22">
        <f>IF(OR($A217="",$B217="",$C217=""),"",'OddsRatio_working_3-way'!J216)</f>
        <v>3.7314402147657892</v>
      </c>
      <c r="N217" s="23">
        <f t="shared" si="54"/>
        <v>42.661804922515948</v>
      </c>
      <c r="O217" s="24">
        <f t="shared" si="55"/>
        <v>30.355515041020965</v>
      </c>
      <c r="P217" s="24">
        <f t="shared" si="56"/>
        <v>26.982680036463087</v>
      </c>
      <c r="Q217" t="s">
        <v>263</v>
      </c>
      <c r="R217" t="s">
        <v>110</v>
      </c>
      <c r="S217" s="48" t="s">
        <v>471</v>
      </c>
      <c r="T217" s="35">
        <v>100</v>
      </c>
      <c r="U217" s="35">
        <f t="shared" si="57"/>
        <v>62.406015037593981</v>
      </c>
      <c r="V217" s="35">
        <f t="shared" si="58"/>
        <v>68.35443037974683</v>
      </c>
      <c r="W217" s="35">
        <f t="shared" si="59"/>
        <v>63.63636363636364</v>
      </c>
      <c r="X217" s="35">
        <f t="shared" si="60"/>
        <v>68.00920598388953</v>
      </c>
      <c r="Y217" s="35">
        <f t="shared" si="61"/>
        <v>73.957621326042371</v>
      </c>
      <c r="Z217" s="35">
        <f t="shared" si="62"/>
        <v>69.239554582659181</v>
      </c>
      <c r="AA217" s="35">
        <f t="shared" si="63"/>
        <v>-5.6031909462955483</v>
      </c>
      <c r="AB217" s="35">
        <f t="shared" si="64"/>
        <v>-5.6031909462955412</v>
      </c>
      <c r="AC217" s="35">
        <f t="shared" si="65"/>
        <v>-5.6031909462955412</v>
      </c>
      <c r="AD217" s="36"/>
      <c r="AE217" s="36"/>
      <c r="AF217">
        <v>2.54</v>
      </c>
      <c r="AG217">
        <v>1.51</v>
      </c>
      <c r="AH217" s="41"/>
      <c r="AI217" s="36"/>
      <c r="AJ217" t="s">
        <v>86</v>
      </c>
      <c r="AK217" s="35"/>
      <c r="AL217" s="35"/>
    </row>
    <row r="218" spans="1:38" ht="15" x14ac:dyDescent="0.25">
      <c r="A218">
        <v>2.66</v>
      </c>
      <c r="B218">
        <v>3.16</v>
      </c>
      <c r="C218">
        <v>2.75</v>
      </c>
      <c r="D218" s="20">
        <f t="shared" si="66"/>
        <v>5.6031909462955554E-2</v>
      </c>
      <c r="E218" s="17">
        <f>IF(OR($A218="",$B218="",$C218=""),"",A218*'MPTO_working_3-way'!$I217)</f>
        <v>2.809044879171462</v>
      </c>
      <c r="F218" s="21">
        <f>IF(OR($A218="",$B218="",$C218=""),"",B218*'MPTO_working_3-way'!$I217)</f>
        <v>3.3370608339029397</v>
      </c>
      <c r="G218" s="22">
        <f>IF(OR($A218="",$B218="",$C218=""),"",C218*'MPTO_working_3-way'!$I217)</f>
        <v>2.9040877510231278</v>
      </c>
      <c r="H218" s="17">
        <f>IF(OR($A218="",$B218="",$C218=""),"",'MPTO_working_3-way'!E217)</f>
        <v>2.7990619500460152</v>
      </c>
      <c r="I218" s="21">
        <f>IF(OR($A218="",$B218="",$C218=""),"",'MPTO_working_3-way'!F217)</f>
        <v>3.3582020164844217</v>
      </c>
      <c r="J218" s="22">
        <f>IF(OR($A218="",$B218="",$C218=""),"",'MPTO_working_3-way'!G217)</f>
        <v>2.8988947227610198</v>
      </c>
      <c r="K218" s="17">
        <f>IF(OR($A218="",$B218="",$C218=""),"",'OddsRatio_working_3-way'!H217)</f>
        <v>2.8039671549942287</v>
      </c>
      <c r="L218" s="21">
        <f>IF(OR($A218="",$B218="",$C218=""),"",'OddsRatio_working_3-way'!I217)</f>
        <v>3.3473307558961047</v>
      </c>
      <c r="M218" s="22">
        <f>IF(OR($A218="",$B218="",$C218=""),"",'OddsRatio_working_3-way'!J217)</f>
        <v>2.9017726031565667</v>
      </c>
      <c r="N218" s="23">
        <f t="shared" si="54"/>
        <v>35.599288833539525</v>
      </c>
      <c r="O218" s="24">
        <f t="shared" si="55"/>
        <v>29.966489967473141</v>
      </c>
      <c r="P218" s="24">
        <f t="shared" si="56"/>
        <v>34.434221198987316</v>
      </c>
      <c r="Q218" t="s">
        <v>111</v>
      </c>
      <c r="R218" t="s">
        <v>364</v>
      </c>
      <c r="S218" s="48" t="s">
        <v>471</v>
      </c>
      <c r="T218" s="35">
        <v>100</v>
      </c>
      <c r="U218" s="35">
        <f t="shared" si="57"/>
        <v>84.301412872841439</v>
      </c>
      <c r="V218" s="35">
        <f t="shared" si="58"/>
        <v>72.752043596730246</v>
      </c>
      <c r="W218" s="35">
        <f t="shared" si="59"/>
        <v>36.708860759493668</v>
      </c>
      <c r="X218" s="35">
        <f t="shared" si="60"/>
        <v>90.539095643776079</v>
      </c>
      <c r="Y218" s="35">
        <f t="shared" si="61"/>
        <v>78.989726367664886</v>
      </c>
      <c r="Z218" s="35">
        <f t="shared" si="62"/>
        <v>42.946543530428315</v>
      </c>
      <c r="AA218" s="35">
        <f t="shared" si="63"/>
        <v>-6.2376827709346401</v>
      </c>
      <c r="AB218" s="35">
        <f t="shared" si="64"/>
        <v>-6.2376827709346401</v>
      </c>
      <c r="AC218" s="35">
        <f t="shared" si="65"/>
        <v>-6.2376827709346472</v>
      </c>
      <c r="AD218" s="36"/>
      <c r="AE218" s="36"/>
      <c r="AF218">
        <v>2.11</v>
      </c>
      <c r="AG218">
        <v>1.71</v>
      </c>
      <c r="AH218" s="41"/>
      <c r="AI218" s="36"/>
      <c r="AJ218" t="s">
        <v>86</v>
      </c>
      <c r="AK218" s="35"/>
      <c r="AL218" s="35"/>
    </row>
    <row r="219" spans="1:38" ht="15" x14ac:dyDescent="0.25">
      <c r="A219">
        <v>6.37</v>
      </c>
      <c r="B219">
        <v>3.67</v>
      </c>
      <c r="C219">
        <v>1.58</v>
      </c>
      <c r="D219" s="20">
        <f t="shared" si="66"/>
        <v>6.2376827709346383E-2</v>
      </c>
      <c r="E219" s="17">
        <f>IF(OR($A219="",$B219="",$C219=""),"",A219*'MPTO_working_3-way'!$I218)</f>
        <v>6.7673403925085367</v>
      </c>
      <c r="F219" s="21">
        <f>IF(OR($A219="",$B219="",$C219=""),"",B219*'MPTO_working_3-way'!$I218)</f>
        <v>3.8989229576933013</v>
      </c>
      <c r="G219" s="22">
        <f>IF(OR($A219="",$B219="",$C219=""),"",C219*'MPTO_working_3-way'!$I218)</f>
        <v>1.6785553877807673</v>
      </c>
      <c r="H219" s="17">
        <f>IF(OR($A219="",$B219="",$C219=""),"",'MPTO_working_3-way'!E218)</f>
        <v>7.3424891772224115</v>
      </c>
      <c r="I219" s="21">
        <f>IF(OR($A219="",$B219="",$C219=""),"",'MPTO_working_3-way'!F218)</f>
        <v>3.9731843726853082</v>
      </c>
      <c r="J219" s="22">
        <f>IF(OR($A219="",$B219="",$C219=""),"",'MPTO_working_3-way'!G218)</f>
        <v>1.633668959261817</v>
      </c>
      <c r="K219" s="17">
        <f>IF(OR($A219="",$B219="",$C219=""),"",'OddsRatio_working_3-way'!H218)</f>
        <v>7.0075316026640566</v>
      </c>
      <c r="L219" s="21">
        <f>IF(OR($A219="",$B219="",$C219=""),"",'OddsRatio_working_3-way'!I218)</f>
        <v>3.9869849867994471</v>
      </c>
      <c r="M219" s="22">
        <f>IF(OR($A219="",$B219="",$C219=""),"",'OddsRatio_working_3-way'!J218)</f>
        <v>1.6488581619264722</v>
      </c>
      <c r="N219" s="23">
        <f t="shared" si="54"/>
        <v>14.776853859856121</v>
      </c>
      <c r="O219" s="24">
        <f t="shared" si="55"/>
        <v>25.648108743129015</v>
      </c>
      <c r="P219" s="24">
        <f t="shared" si="56"/>
        <v>59.57503739701486</v>
      </c>
      <c r="Q219" t="s">
        <v>262</v>
      </c>
      <c r="R219" t="s">
        <v>366</v>
      </c>
      <c r="S219" s="48" t="s">
        <v>471</v>
      </c>
      <c r="T219" s="35">
        <v>100</v>
      </c>
      <c r="U219" s="35">
        <f t="shared" si="57"/>
        <v>78.991596638655466</v>
      </c>
      <c r="V219" s="35">
        <f t="shared" si="58"/>
        <v>70.760233918128648</v>
      </c>
      <c r="W219" s="35">
        <f t="shared" si="59"/>
        <v>47.368421052631575</v>
      </c>
      <c r="X219" s="35">
        <f t="shared" si="60"/>
        <v>81.871345029239762</v>
      </c>
      <c r="Y219" s="35">
        <f t="shared" si="61"/>
        <v>73.639982308712959</v>
      </c>
      <c r="Z219" s="35">
        <f t="shared" si="62"/>
        <v>50.248169443215886</v>
      </c>
      <c r="AA219" s="35">
        <f t="shared" si="63"/>
        <v>-2.8797483905842967</v>
      </c>
      <c r="AB219" s="35">
        <f t="shared" si="64"/>
        <v>-2.8797483905843109</v>
      </c>
      <c r="AC219" s="35">
        <f t="shared" si="65"/>
        <v>-2.8797483905843109</v>
      </c>
      <c r="AD219" s="36"/>
      <c r="AE219" s="36"/>
      <c r="AF219">
        <v>2.2400000000000002</v>
      </c>
      <c r="AG219">
        <v>1.64</v>
      </c>
      <c r="AH219" s="41"/>
      <c r="AI219" s="36"/>
      <c r="AJ219" t="s">
        <v>86</v>
      </c>
      <c r="AK219" s="35"/>
      <c r="AL219" s="35"/>
    </row>
    <row r="220" spans="1:38" ht="15" x14ac:dyDescent="0.25">
      <c r="A220">
        <v>4.76</v>
      </c>
      <c r="B220">
        <v>3.42</v>
      </c>
      <c r="C220">
        <v>1.9</v>
      </c>
      <c r="D220" s="20">
        <f t="shared" si="66"/>
        <v>2.8797483905842913E-2</v>
      </c>
      <c r="E220" s="17">
        <f>IF(OR($A220="",$B220="",$C220=""),"",A220*'MPTO_working_3-way'!$I219)</f>
        <v>4.8970760233918122</v>
      </c>
      <c r="F220" s="21">
        <f>IF(OR($A220="",$B220="",$C220=""),"",B220*'MPTO_working_3-way'!$I219)</f>
        <v>3.5184873949579827</v>
      </c>
      <c r="G220" s="22">
        <f>IF(OR($A220="",$B220="",$C220=""),"",C220*'MPTO_working_3-way'!$I219)</f>
        <v>1.9547152194211015</v>
      </c>
      <c r="H220" s="17">
        <f>IF(OR($A220="",$B220="",$C220=""),"",'MPTO_working_3-way'!E219)</f>
        <v>4.9879075087833966</v>
      </c>
      <c r="I220" s="21">
        <f>IF(OR($A220="",$B220="",$C220=""),"",'MPTO_working_3-way'!F219)</f>
        <v>3.5360866543095453</v>
      </c>
      <c r="J220" s="22">
        <f>IF(OR($A220="",$B220="",$C220=""),"",'MPTO_working_3-way'!G219)</f>
        <v>1.9352967283794063</v>
      </c>
      <c r="K220" s="17">
        <f>IF(OR($A220="",$B220="",$C220=""),"",'OddsRatio_working_3-way'!H219)</f>
        <v>4.939307054752148</v>
      </c>
      <c r="L220" s="21">
        <f>IF(OR($A220="",$B220="",$C220=""),"",'OddsRatio_working_3-way'!I219)</f>
        <v>3.5354050724734574</v>
      </c>
      <c r="M220" s="22">
        <f>IF(OR($A220="",$B220="",$C220=""),"",'OddsRatio_working_3-way'!J219)</f>
        <v>1.9429192418289716</v>
      </c>
      <c r="N220" s="23">
        <f t="shared" si="54"/>
        <v>20.420348698352043</v>
      </c>
      <c r="O220" s="24">
        <f t="shared" si="55"/>
        <v>28.421304036302846</v>
      </c>
      <c r="P220" s="24">
        <f t="shared" si="56"/>
        <v>51.158347265345128</v>
      </c>
      <c r="Q220" t="s">
        <v>385</v>
      </c>
      <c r="R220" t="s">
        <v>386</v>
      </c>
      <c r="S220" s="48" t="s">
        <v>471</v>
      </c>
      <c r="T220" s="35">
        <v>100</v>
      </c>
      <c r="U220" s="35">
        <f t="shared" si="57"/>
        <v>40.476190476190474</v>
      </c>
      <c r="V220" s="35">
        <f t="shared" si="58"/>
        <v>73.890339425587456</v>
      </c>
      <c r="W220" s="35">
        <f t="shared" si="59"/>
        <v>82.486865148861654</v>
      </c>
      <c r="X220" s="35">
        <f t="shared" si="60"/>
        <v>43.622795425550883</v>
      </c>
      <c r="Y220" s="35">
        <f t="shared" si="61"/>
        <v>77.036944374947879</v>
      </c>
      <c r="Z220" s="35">
        <f t="shared" si="62"/>
        <v>85.633470098222048</v>
      </c>
      <c r="AA220" s="35">
        <f t="shared" si="63"/>
        <v>-3.1466049493604089</v>
      </c>
      <c r="AB220" s="35">
        <f t="shared" si="64"/>
        <v>-3.1466049493604231</v>
      </c>
      <c r="AC220" s="35">
        <f t="shared" si="65"/>
        <v>-3.1466049493603947</v>
      </c>
      <c r="AD220" s="36"/>
      <c r="AE220" s="36"/>
      <c r="AF220">
        <v>2.0099999999999998</v>
      </c>
      <c r="AG220">
        <v>1.88</v>
      </c>
      <c r="AH220" s="41"/>
      <c r="AI220" s="36"/>
      <c r="AJ220" t="s">
        <v>460</v>
      </c>
      <c r="AK220" s="35"/>
      <c r="AL220" s="35"/>
    </row>
    <row r="221" spans="1:38" ht="15" x14ac:dyDescent="0.25">
      <c r="A221">
        <v>1.68</v>
      </c>
      <c r="B221">
        <v>3.83</v>
      </c>
      <c r="C221">
        <v>5.71</v>
      </c>
      <c r="D221" s="20">
        <f t="shared" si="66"/>
        <v>3.1466049493604098E-2</v>
      </c>
      <c r="E221" s="17">
        <f>IF(OR($A221="",$B221="",$C221=""),"",A221*'MPTO_working_3-way'!$I220)</f>
        <v>1.7328629631492549</v>
      </c>
      <c r="F221" s="21">
        <f>IF(OR($A221="",$B221="",$C221=""),"",B221*'MPTO_working_3-way'!$I220)</f>
        <v>3.950514969560504</v>
      </c>
      <c r="G221" s="22">
        <f>IF(OR($A221="",$B221="",$C221=""),"",C221*'MPTO_working_3-way'!$I220)</f>
        <v>5.8896711426084796</v>
      </c>
      <c r="H221" s="17">
        <f>IF(OR($A221="",$B221="",$C221=""),"",'MPTO_working_3-way'!E220)</f>
        <v>1.7101342546954139</v>
      </c>
      <c r="I221" s="21">
        <f>IF(OR($A221="",$B221="",$C221=""),"",'MPTO_working_3-way'!F220)</f>
        <v>3.9902968338218034</v>
      </c>
      <c r="J221" s="22">
        <f>IF(OR($A221="",$B221="",$C221=""),"",'MPTO_working_3-way'!G220)</f>
        <v>6.0737597869502631</v>
      </c>
      <c r="K221" s="17">
        <f>IF(OR($A221="",$B221="",$C221=""),"",'OddsRatio_working_3-way'!H220)</f>
        <v>1.7182888651203845</v>
      </c>
      <c r="L221" s="21">
        <f>IF(OR($A221="",$B221="",$C221=""),"",'OddsRatio_working_3-way'!I220)</f>
        <v>3.9893492474863073</v>
      </c>
      <c r="M221" s="22">
        <f>IF(OR($A221="",$B221="",$C221=""),"",'OddsRatio_working_3-way'!J220)</f>
        <v>5.9752066981132517</v>
      </c>
      <c r="N221" s="23">
        <f t="shared" si="54"/>
        <v>57.707967754278101</v>
      </c>
      <c r="O221" s="24">
        <f t="shared" si="55"/>
        <v>25.313155568456185</v>
      </c>
      <c r="P221" s="24">
        <f t="shared" si="56"/>
        <v>16.97887667726571</v>
      </c>
      <c r="Q221" t="s">
        <v>387</v>
      </c>
      <c r="R221" t="s">
        <v>382</v>
      </c>
      <c r="S221" s="48" t="s">
        <v>471</v>
      </c>
      <c r="T221" s="35">
        <v>100</v>
      </c>
      <c r="U221" s="35">
        <f t="shared" si="57"/>
        <v>63.768115942028999</v>
      </c>
      <c r="V221" s="35">
        <f t="shared" si="58"/>
        <v>68.35443037974683</v>
      </c>
      <c r="W221" s="35">
        <f t="shared" si="59"/>
        <v>65.156794425087099</v>
      </c>
      <c r="X221" s="35">
        <f t="shared" si="60"/>
        <v>66.488775195166056</v>
      </c>
      <c r="Y221" s="35">
        <f t="shared" si="61"/>
        <v>71.075089632883916</v>
      </c>
      <c r="Z221" s="35">
        <f t="shared" si="62"/>
        <v>67.877453678224171</v>
      </c>
      <c r="AA221" s="35">
        <f t="shared" si="63"/>
        <v>-2.7206592531370575</v>
      </c>
      <c r="AB221" s="35">
        <f t="shared" si="64"/>
        <v>-2.7206592531370859</v>
      </c>
      <c r="AC221" s="35">
        <f t="shared" si="65"/>
        <v>-2.7206592531370717</v>
      </c>
      <c r="AD221" s="36"/>
      <c r="AE221" s="36"/>
      <c r="AF221">
        <v>1.93</v>
      </c>
      <c r="AG221">
        <v>1.95</v>
      </c>
      <c r="AH221" s="41"/>
      <c r="AI221" s="36"/>
      <c r="AJ221" t="s">
        <v>460</v>
      </c>
      <c r="AK221" s="35"/>
      <c r="AL221" s="35"/>
    </row>
    <row r="222" spans="1:38" ht="15" x14ac:dyDescent="0.25">
      <c r="A222">
        <v>2.76</v>
      </c>
      <c r="B222">
        <v>3.16</v>
      </c>
      <c r="C222">
        <v>2.87</v>
      </c>
      <c r="D222" s="20">
        <f t="shared" si="66"/>
        <v>2.7206592531370699E-2</v>
      </c>
      <c r="E222" s="17">
        <f>IF(OR($A222="",$B222="",$C222=""),"",A222*'MPTO_working_3-way'!$I221)</f>
        <v>2.835090195386583</v>
      </c>
      <c r="F222" s="21">
        <f>IF(OR($A222="",$B222="",$C222=""),"",B222*'MPTO_working_3-way'!$I221)</f>
        <v>3.2459728323991315</v>
      </c>
      <c r="G222" s="22">
        <f>IF(OR($A222="",$B222="",$C222=""),"",C222*'MPTO_working_3-way'!$I221)</f>
        <v>2.9480829205650338</v>
      </c>
      <c r="H222" s="17">
        <f>IF(OR($A222="",$B222="",$C222=""),"",'MPTO_working_3-way'!E221)</f>
        <v>2.8308565231447749</v>
      </c>
      <c r="I222" s="21">
        <f>IF(OR($A222="",$B222="",$C222=""),"",'MPTO_working_3-way'!F221)</f>
        <v>3.2532297932571872</v>
      </c>
      <c r="J222" s="22">
        <f>IF(OR($A222="",$B222="",$C222=""),"",'MPTO_working_3-way'!G221)</f>
        <v>2.9466955310261516</v>
      </c>
      <c r="K222" s="17">
        <f>IF(OR($A222="",$B222="",$C222=""),"",'OddsRatio_working_3-way'!H221)</f>
        <v>2.8329369940113396</v>
      </c>
      <c r="L222" s="21">
        <f>IF(OR($A222="",$B222="",$C222=""),"",'OddsRatio_working_3-way'!I221)</f>
        <v>3.2495135835593718</v>
      </c>
      <c r="M222" s="22">
        <f>IF(OR($A222="",$B222="",$C222=""),"",'OddsRatio_working_3-way'!J221)</f>
        <v>2.9474955561370488</v>
      </c>
      <c r="N222" s="23">
        <f t="shared" si="54"/>
        <v>35.272246421904171</v>
      </c>
      <c r="O222" s="24">
        <f t="shared" si="55"/>
        <v>30.807405102675794</v>
      </c>
      <c r="P222" s="24">
        <f t="shared" si="56"/>
        <v>33.920348475420035</v>
      </c>
      <c r="Q222" t="s">
        <v>285</v>
      </c>
      <c r="R222" t="s">
        <v>384</v>
      </c>
      <c r="S222" s="48" t="s">
        <v>471</v>
      </c>
      <c r="T222" s="35">
        <v>100</v>
      </c>
      <c r="U222" s="35">
        <f t="shared" si="57"/>
        <v>41.860465116279073</v>
      </c>
      <c r="V222" s="35">
        <f t="shared" si="58"/>
        <v>70.588235294117652</v>
      </c>
      <c r="W222" s="35">
        <f t="shared" si="59"/>
        <v>84.567901234567898</v>
      </c>
      <c r="X222" s="35">
        <f t="shared" si="60"/>
        <v>44.843863471314449</v>
      </c>
      <c r="Y222" s="35">
        <f t="shared" si="61"/>
        <v>73.571633649153029</v>
      </c>
      <c r="Z222" s="35">
        <f t="shared" si="62"/>
        <v>87.551299589603275</v>
      </c>
      <c r="AA222" s="35">
        <f t="shared" si="63"/>
        <v>-2.9833983550353764</v>
      </c>
      <c r="AB222" s="35">
        <f t="shared" si="64"/>
        <v>-2.9833983550353764</v>
      </c>
      <c r="AC222" s="35">
        <f t="shared" si="65"/>
        <v>-2.9833983550353764</v>
      </c>
      <c r="AD222" s="36"/>
      <c r="AE222" s="36"/>
      <c r="AF222">
        <v>2.08</v>
      </c>
      <c r="AG222">
        <v>1.83</v>
      </c>
      <c r="AH222" s="41"/>
      <c r="AI222" s="36"/>
      <c r="AJ222" t="s">
        <v>460</v>
      </c>
      <c r="AK222" s="35"/>
      <c r="AL222" s="35"/>
    </row>
    <row r="223" spans="1:38" ht="15" x14ac:dyDescent="0.25">
      <c r="A223">
        <v>1.72</v>
      </c>
      <c r="B223">
        <v>3.4</v>
      </c>
      <c r="C223">
        <v>6.48</v>
      </c>
      <c r="D223" s="20">
        <f t="shared" si="66"/>
        <v>2.9833983550353826E-2</v>
      </c>
      <c r="E223" s="17">
        <f>IF(OR($A223="",$B223="",$C223=""),"",A223*'MPTO_working_3-way'!$I222)</f>
        <v>1.7713144517066086</v>
      </c>
      <c r="F223" s="21">
        <f>IF(OR($A223="",$B223="",$C223=""),"",B223*'MPTO_working_3-way'!$I222)</f>
        <v>3.5014355440712031</v>
      </c>
      <c r="G223" s="22">
        <f>IF(OR($A223="",$B223="",$C223=""),"",C223*'MPTO_working_3-way'!$I222)</f>
        <v>6.6733242134062936</v>
      </c>
      <c r="H223" s="17">
        <f>IF(OR($A223="",$B223="",$C223=""),"",'MPTO_working_3-way'!E222)</f>
        <v>1.7499322716816819</v>
      </c>
      <c r="I223" s="21">
        <f>IF(OR($A223="",$B223="",$C223=""),"",'MPTO_working_3-way'!F222)</f>
        <v>3.5189833295363373</v>
      </c>
      <c r="J223" s="22">
        <f>IF(OR($A223="",$B223="",$C223=""),"",'MPTO_working_3-way'!G222)</f>
        <v>6.9263432894018564</v>
      </c>
      <c r="K223" s="17">
        <f>IF(OR($A223="",$B223="",$C223=""),"",'OddsRatio_working_3-way'!H222)</f>
        <v>1.7581446020865148</v>
      </c>
      <c r="L223" s="21">
        <f>IF(OR($A223="",$B223="",$C223=""),"",'OddsRatio_working_3-way'!I222)</f>
        <v>3.5271486736217161</v>
      </c>
      <c r="M223" s="22">
        <f>IF(OR($A223="",$B223="",$C223=""),"",'OddsRatio_working_3-way'!J222)</f>
        <v>6.7703228047695871</v>
      </c>
      <c r="N223" s="23">
        <f t="shared" si="54"/>
        <v>56.455249887253487</v>
      </c>
      <c r="O223" s="24">
        <f t="shared" si="55"/>
        <v>28.559714648845887</v>
      </c>
      <c r="P223" s="24">
        <f t="shared" si="56"/>
        <v>14.985035463900617</v>
      </c>
      <c r="Q223" t="s">
        <v>283</v>
      </c>
      <c r="R223" t="s">
        <v>383</v>
      </c>
      <c r="S223" s="48" t="s">
        <v>471</v>
      </c>
      <c r="T223" s="35">
        <v>100</v>
      </c>
      <c r="U223" s="35">
        <f t="shared" si="57"/>
        <v>24.242424242424242</v>
      </c>
      <c r="V223" s="35">
        <f t="shared" si="58"/>
        <v>81.751824817518241</v>
      </c>
      <c r="W223" s="35">
        <f t="shared" si="59"/>
        <v>91.311902693310159</v>
      </c>
      <c r="X223" s="35">
        <f t="shared" si="60"/>
        <v>26.936272489171586</v>
      </c>
      <c r="Y223" s="35">
        <f t="shared" si="61"/>
        <v>84.445673064265591</v>
      </c>
      <c r="Z223" s="35">
        <f t="shared" si="62"/>
        <v>94.00575094005751</v>
      </c>
      <c r="AA223" s="35">
        <f t="shared" si="63"/>
        <v>-2.6938482467473435</v>
      </c>
      <c r="AB223" s="35">
        <f t="shared" si="64"/>
        <v>-2.6938482467473506</v>
      </c>
      <c r="AC223" s="35">
        <f t="shared" si="65"/>
        <v>-2.6938482467473506</v>
      </c>
      <c r="AD223" s="36"/>
      <c r="AE223" s="36"/>
      <c r="AF223">
        <v>2</v>
      </c>
      <c r="AG223">
        <v>1.89</v>
      </c>
      <c r="AH223" s="41"/>
      <c r="AI223" s="36"/>
      <c r="AJ223" t="s">
        <v>460</v>
      </c>
      <c r="AK223" s="35"/>
      <c r="AL223" s="35"/>
    </row>
    <row r="224" spans="1:38" ht="15" x14ac:dyDescent="0.25">
      <c r="A224">
        <v>1.32</v>
      </c>
      <c r="B224">
        <v>5.48</v>
      </c>
      <c r="C224">
        <v>11.51</v>
      </c>
      <c r="D224" s="20">
        <f t="shared" si="66"/>
        <v>2.6938482467473435E-2</v>
      </c>
      <c r="E224" s="17">
        <f>IF(OR($A224="",$B224="",$C224=""),"",A224*'MPTO_working_3-way'!$I223)</f>
        <v>1.355558796857065</v>
      </c>
      <c r="F224" s="21">
        <f>IF(OR($A224="",$B224="",$C224=""),"",B224*'MPTO_working_3-way'!$I223)</f>
        <v>5.627622883921755</v>
      </c>
      <c r="G224" s="22">
        <f>IF(OR($A224="",$B224="",$C224=""),"",C224*'MPTO_working_3-way'!$I223)</f>
        <v>11.82006193320062</v>
      </c>
      <c r="H224" s="17">
        <f>IF(OR($A224="",$B224="",$C224=""),"",'MPTO_working_3-way'!E223)</f>
        <v>1.3358335445484841</v>
      </c>
      <c r="I224" s="21">
        <f>IF(OR($A224="",$B224="",$C224=""),"",'MPTO_working_3-way'!F223)</f>
        <v>5.763613761774768</v>
      </c>
      <c r="J224" s="22">
        <f>IF(OR($A224="",$B224="",$C224=""),"",'MPTO_working_3-way'!G223)</f>
        <v>12.836726773076034</v>
      </c>
      <c r="K224" s="17">
        <f>IF(OR($A224="",$B224="",$C224=""),"",'OddsRatio_working_3-way'!H223)</f>
        <v>1.3417290919185387</v>
      </c>
      <c r="L224" s="21">
        <f>IF(OR($A224="",$B224="",$C224=""),"",'OddsRatio_working_3-way'!I223)</f>
        <v>5.7842072868595409</v>
      </c>
      <c r="M224" s="22">
        <f>IF(OR($A224="",$B224="",$C224=""),"",'OddsRatio_working_3-way'!J223)</f>
        <v>12.223664862699502</v>
      </c>
      <c r="N224" s="23">
        <f t="shared" si="54"/>
        <v>73.770315409302285</v>
      </c>
      <c r="O224" s="24">
        <f t="shared" si="55"/>
        <v>17.769492032897627</v>
      </c>
      <c r="P224" s="24">
        <f t="shared" si="56"/>
        <v>8.4601925578000881</v>
      </c>
      <c r="Q224" t="s">
        <v>318</v>
      </c>
      <c r="R224" t="s">
        <v>406</v>
      </c>
      <c r="S224" s="48" t="s">
        <v>471</v>
      </c>
      <c r="T224" s="35">
        <v>100</v>
      </c>
      <c r="U224" s="35" t="e">
        <f t="shared" si="57"/>
        <v>#DIV/0!</v>
      </c>
      <c r="V224" s="35" t="e">
        <f t="shared" si="58"/>
        <v>#DIV/0!</v>
      </c>
      <c r="W224" s="35" t="e">
        <f t="shared" si="59"/>
        <v>#DIV/0!</v>
      </c>
      <c r="X224" s="35" t="e">
        <f t="shared" si="60"/>
        <v>#DIV/0!</v>
      </c>
      <c r="Y224" s="35" t="e">
        <f t="shared" si="61"/>
        <v>#DIV/0!</v>
      </c>
      <c r="Z224" s="35" t="e">
        <f t="shared" si="62"/>
        <v>#DIV/0!</v>
      </c>
      <c r="AA224" s="35" t="e">
        <f t="shared" si="63"/>
        <v>#DIV/0!</v>
      </c>
      <c r="AB224" s="35" t="e">
        <f t="shared" si="64"/>
        <v>#DIV/0!</v>
      </c>
      <c r="AC224" s="35" t="e">
        <f t="shared" si="65"/>
        <v>#DIV/0!</v>
      </c>
      <c r="AD224" s="36"/>
      <c r="AE224" s="36"/>
      <c r="AF224">
        <v>1.78</v>
      </c>
      <c r="AG224">
        <v>2.15</v>
      </c>
      <c r="AH224" s="41"/>
      <c r="AI224" s="36"/>
      <c r="AJ224" t="s">
        <v>455</v>
      </c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48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48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48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48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48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48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48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48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48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48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48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48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48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4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48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48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48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9"/>
      <c r="E377" s="30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9"/>
      <c r="E378" s="30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9"/>
      <c r="E379" s="30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9"/>
      <c r="E380" s="30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9"/>
      <c r="E381" s="30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9"/>
      <c r="E382" s="30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9"/>
      <c r="E383" s="30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9"/>
      <c r="E384" s="30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9"/>
      <c r="E385" s="30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9"/>
      <c r="E386" s="30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9"/>
      <c r="E387" s="30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9"/>
      <c r="E388" s="30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9"/>
      <c r="E389" s="30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9"/>
      <c r="E390" s="30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9"/>
      <c r="E391" s="30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9"/>
      <c r="E392" s="30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9"/>
      <c r="E393" s="30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9"/>
      <c r="E394" s="30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9"/>
      <c r="E395" s="30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9"/>
      <c r="E396" s="30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9"/>
      <c r="E397" s="30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9"/>
      <c r="E398" s="30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9"/>
      <c r="E399" s="30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9"/>
      <c r="E400" s="30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9"/>
      <c r="E401" s="30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9"/>
      <c r="E402" s="30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9"/>
      <c r="E403" s="30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9"/>
      <c r="E404" s="30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9"/>
      <c r="E405" s="30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9"/>
      <c r="E406" s="30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9"/>
      <c r="E407" s="30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9"/>
      <c r="E408" s="30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9"/>
      <c r="E409" s="30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9"/>
      <c r="E410" s="30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9"/>
      <c r="E411" s="30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9"/>
      <c r="E412" s="30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9"/>
      <c r="E413" s="30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9"/>
      <c r="E414" s="30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9"/>
      <c r="E415" s="30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9"/>
      <c r="E416" s="30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9"/>
      <c r="E417" s="30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9"/>
      <c r="E418" s="30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9"/>
      <c r="E419" s="30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9"/>
      <c r="E420" s="30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9"/>
      <c r="E421" s="30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9"/>
      <c r="E422" s="30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9"/>
      <c r="E423" s="30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9"/>
      <c r="E424" s="30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9"/>
      <c r="E425" s="30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9"/>
      <c r="E426" s="30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9"/>
      <c r="E427" s="30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9"/>
      <c r="E428" s="30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9"/>
      <c r="E429" s="30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9"/>
      <c r="E430" s="30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9"/>
      <c r="E431" s="30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9"/>
      <c r="E432" s="30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9"/>
      <c r="E433" s="30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9"/>
      <c r="E434" s="30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9"/>
      <c r="E435" s="30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9"/>
      <c r="E436" s="30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9"/>
      <c r="E437" s="30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9"/>
      <c r="E438" s="30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9"/>
      <c r="E439" s="30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9"/>
      <c r="E440" s="30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9"/>
      <c r="E441" s="30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 t="str">
        <f t="shared" ref="D442:D452" si="67">IF(OR($A442="",$B442="",$C442=""),"",(1/A442)+(1/B442)+(1/C442)-1)</f>
        <v/>
      </c>
      <c r="E442" s="30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 t="str">
        <f t="shared" si="67"/>
        <v/>
      </c>
      <c r="E443" s="30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 t="str">
        <f t="shared" si="67"/>
        <v/>
      </c>
      <c r="E444" s="30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 t="str">
        <f t="shared" si="67"/>
        <v/>
      </c>
      <c r="E445" s="30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 t="str">
        <f t="shared" si="67"/>
        <v/>
      </c>
      <c r="E446" s="30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 t="str">
        <f t="shared" si="67"/>
        <v/>
      </c>
      <c r="E447" s="30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 t="str">
        <f t="shared" si="67"/>
        <v/>
      </c>
      <c r="E448" s="30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 t="str">
        <f t="shared" si="67"/>
        <v/>
      </c>
      <c r="E449" s="30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 t="str">
        <f t="shared" si="67"/>
        <v/>
      </c>
      <c r="E450" s="30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 t="str">
        <f t="shared" si="67"/>
        <v/>
      </c>
      <c r="E451" s="30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 t="str">
        <f t="shared" si="67"/>
        <v/>
      </c>
      <c r="E452" s="30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 t="str">
        <f t="shared" ref="D453:D456" si="68">IF(OR($A453="",$B453="",$C453=""),"",(1/A453)+(1/B453)+(1/C453)-1)</f>
        <v/>
      </c>
      <c r="E453" s="30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 t="str">
        <f t="shared" si="68"/>
        <v/>
      </c>
      <c r="E454" s="30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 t="str">
        <f t="shared" si="68"/>
        <v/>
      </c>
      <c r="E455" s="30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 t="str">
        <f t="shared" si="68"/>
        <v/>
      </c>
      <c r="E456" s="30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69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69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69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Magut</cp:lastModifiedBy>
  <dcterms:created xsi:type="dcterms:W3CDTF">2017-05-09T09:56:38Z</dcterms:created>
  <dcterms:modified xsi:type="dcterms:W3CDTF">2022-02-16T13:15:06Z</dcterms:modified>
</cp:coreProperties>
</file>