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2" l="1"/>
  <c r="E5" i="2"/>
  <c r="N5" i="2" s="1"/>
  <c r="F5" i="2"/>
  <c r="G5" i="2"/>
  <c r="P5" i="2" s="1"/>
  <c r="O5" i="2"/>
  <c r="D6" i="2"/>
  <c r="E6" i="2"/>
  <c r="F6" i="2"/>
  <c r="G6" i="2"/>
  <c r="P6" i="2" s="1"/>
  <c r="N6" i="2"/>
  <c r="O6" i="2"/>
  <c r="D7" i="2"/>
  <c r="E7" i="2"/>
  <c r="N7" i="2" s="1"/>
  <c r="F7" i="2"/>
  <c r="G7" i="2"/>
  <c r="O7" i="2"/>
  <c r="P7" i="2"/>
  <c r="D8" i="2"/>
  <c r="E8" i="2"/>
  <c r="N8" i="2" s="1"/>
  <c r="F8" i="2"/>
  <c r="O8" i="2" s="1"/>
  <c r="G8" i="2"/>
  <c r="P8" i="2"/>
  <c r="D9" i="2"/>
  <c r="E9" i="2"/>
  <c r="F9" i="2"/>
  <c r="O9" i="2" s="1"/>
  <c r="G9" i="2"/>
  <c r="P9" i="2" s="1"/>
  <c r="N9" i="2"/>
  <c r="D10" i="2"/>
  <c r="E10" i="2"/>
  <c r="F10" i="2"/>
  <c r="G10" i="2"/>
  <c r="P10" i="2" s="1"/>
  <c r="N10" i="2"/>
  <c r="O10" i="2"/>
  <c r="D11" i="2"/>
  <c r="E11" i="2"/>
  <c r="N11" i="2" s="1"/>
  <c r="F11" i="2"/>
  <c r="G11" i="2"/>
  <c r="O11" i="2"/>
  <c r="P11" i="2"/>
  <c r="D12" i="2"/>
  <c r="E12" i="2"/>
  <c r="N12" i="2" s="1"/>
  <c r="F12" i="2"/>
  <c r="O12" i="2" s="1"/>
  <c r="G12" i="2"/>
  <c r="P12" i="2"/>
  <c r="D13" i="2"/>
  <c r="E13" i="2"/>
  <c r="F13" i="2"/>
  <c r="O13" i="2" s="1"/>
  <c r="G13" i="2"/>
  <c r="P13" i="2" s="1"/>
  <c r="N13" i="2"/>
  <c r="D14" i="2"/>
  <c r="E14" i="2"/>
  <c r="F14" i="2"/>
  <c r="G14" i="2"/>
  <c r="P14" i="2" s="1"/>
  <c r="N14" i="2"/>
  <c r="O14" i="2"/>
  <c r="D15" i="2"/>
  <c r="E15" i="2"/>
  <c r="N15" i="2" s="1"/>
  <c r="F15" i="2"/>
  <c r="G15" i="2"/>
  <c r="O15" i="2"/>
  <c r="P15" i="2"/>
  <c r="D16" i="2"/>
  <c r="E16" i="2"/>
  <c r="N16" i="2" s="1"/>
  <c r="F16" i="2"/>
  <c r="O16" i="2" s="1"/>
  <c r="G16" i="2"/>
  <c r="P16" i="2"/>
  <c r="D17" i="2"/>
  <c r="E17" i="2"/>
  <c r="F17" i="2"/>
  <c r="O17" i="2" s="1"/>
  <c r="G17" i="2"/>
  <c r="P17" i="2" s="1"/>
  <c r="N17" i="2"/>
  <c r="D18" i="2"/>
  <c r="E18" i="2"/>
  <c r="F18" i="2"/>
  <c r="G18" i="2"/>
  <c r="P18" i="2" s="1"/>
  <c r="N18" i="2"/>
  <c r="O18" i="2"/>
  <c r="D19" i="2"/>
  <c r="E19" i="2"/>
  <c r="N19" i="2" s="1"/>
  <c r="F19" i="2"/>
  <c r="G19" i="2"/>
  <c r="O19" i="2"/>
  <c r="P19" i="2"/>
  <c r="D20" i="2"/>
  <c r="E20" i="2"/>
  <c r="N20" i="2" s="1"/>
  <c r="F20" i="2"/>
  <c r="O20" i="2" s="1"/>
  <c r="G20" i="2"/>
  <c r="P20" i="2"/>
  <c r="D21" i="2"/>
  <c r="E21" i="2"/>
  <c r="F21" i="2"/>
  <c r="O21" i="2" s="1"/>
  <c r="G21" i="2"/>
  <c r="P21" i="2" s="1"/>
  <c r="N21" i="2"/>
  <c r="D22" i="2"/>
  <c r="E22" i="2"/>
  <c r="F22" i="2"/>
  <c r="G22" i="2"/>
  <c r="P22" i="2" s="1"/>
  <c r="N22" i="2"/>
  <c r="O22" i="2"/>
  <c r="D23" i="2"/>
  <c r="E23" i="2"/>
  <c r="N23" i="2" s="1"/>
  <c r="F23" i="2"/>
  <c r="G23" i="2"/>
  <c r="P23" i="2" s="1"/>
  <c r="O23" i="2"/>
  <c r="D24" i="2"/>
  <c r="E24" i="2"/>
  <c r="F24" i="2"/>
  <c r="O24" i="2" s="1"/>
  <c r="G24" i="2"/>
  <c r="N24" i="2"/>
  <c r="P24" i="2"/>
  <c r="D25" i="2"/>
  <c r="E25" i="2"/>
  <c r="N25" i="2" s="1"/>
  <c r="F25" i="2"/>
  <c r="G25" i="2"/>
  <c r="P25" i="2" s="1"/>
  <c r="O25" i="2"/>
  <c r="D26" i="2"/>
  <c r="E26" i="2"/>
  <c r="F26" i="2"/>
  <c r="O26" i="2" s="1"/>
  <c r="G26" i="2"/>
  <c r="N26" i="2"/>
  <c r="P26" i="2"/>
  <c r="D27" i="2"/>
  <c r="E27" i="2"/>
  <c r="N27" i="2" s="1"/>
  <c r="F27" i="2"/>
  <c r="G27" i="2"/>
  <c r="P27" i="2" s="1"/>
  <c r="O27" i="2"/>
  <c r="D28" i="2"/>
  <c r="E28" i="2"/>
  <c r="F28" i="2"/>
  <c r="O28" i="2" s="1"/>
  <c r="G28" i="2"/>
  <c r="N28" i="2"/>
  <c r="P28" i="2"/>
  <c r="D29" i="2"/>
  <c r="E29" i="2"/>
  <c r="N29" i="2" s="1"/>
  <c r="F29" i="2"/>
  <c r="G29" i="2"/>
  <c r="P29" i="2" s="1"/>
  <c r="O29" i="2"/>
  <c r="D30" i="2"/>
  <c r="E30" i="2"/>
  <c r="F30" i="2"/>
  <c r="O30" i="2" s="1"/>
  <c r="G30" i="2"/>
  <c r="N30" i="2"/>
  <c r="P30" i="2"/>
  <c r="D31" i="2"/>
  <c r="E31" i="2"/>
  <c r="N31" i="2" s="1"/>
  <c r="F31" i="2"/>
  <c r="G31" i="2"/>
  <c r="P31" i="2" s="1"/>
  <c r="O31" i="2"/>
  <c r="D32" i="2"/>
  <c r="E32" i="2"/>
  <c r="F32" i="2"/>
  <c r="O32" i="2" s="1"/>
  <c r="G32" i="2"/>
  <c r="N32" i="2"/>
  <c r="P32" i="2"/>
  <c r="D33" i="2"/>
  <c r="E33" i="2"/>
  <c r="N33" i="2" s="1"/>
  <c r="F33" i="2"/>
  <c r="G33" i="2"/>
  <c r="P33" i="2" s="1"/>
  <c r="O33" i="2"/>
  <c r="D34" i="2"/>
  <c r="E34" i="2"/>
  <c r="F34" i="2"/>
  <c r="O34" i="2" s="1"/>
  <c r="G34" i="2"/>
  <c r="N34" i="2"/>
  <c r="P34" i="2"/>
  <c r="D35" i="2"/>
  <c r="E35" i="2"/>
  <c r="N35" i="2" s="1"/>
  <c r="F35" i="2"/>
  <c r="G35" i="2"/>
  <c r="P35" i="2" s="1"/>
  <c r="O35" i="2"/>
  <c r="D36" i="2"/>
  <c r="E36" i="2"/>
  <c r="F36" i="2"/>
  <c r="O36" i="2" s="1"/>
  <c r="G36" i="2"/>
  <c r="N36" i="2"/>
  <c r="P36" i="2"/>
  <c r="D37" i="2"/>
  <c r="E37" i="2"/>
  <c r="N37" i="2" s="1"/>
  <c r="F37" i="2"/>
  <c r="G37" i="2"/>
  <c r="P37" i="2" s="1"/>
  <c r="O37" i="2"/>
  <c r="D38" i="2"/>
  <c r="E38" i="2"/>
  <c r="F38" i="2"/>
  <c r="O38" i="2" s="1"/>
  <c r="G38" i="2"/>
  <c r="N38" i="2"/>
  <c r="P38" i="2"/>
  <c r="D39" i="2"/>
  <c r="E39" i="2"/>
  <c r="N39" i="2" s="1"/>
  <c r="F39" i="2"/>
  <c r="G39" i="2"/>
  <c r="O39" i="2"/>
  <c r="P39" i="2"/>
  <c r="D40" i="2"/>
  <c r="E40" i="2"/>
  <c r="F40" i="2"/>
  <c r="O40" i="2" s="1"/>
  <c r="G40" i="2"/>
  <c r="N40" i="2"/>
  <c r="P40" i="2"/>
  <c r="D41" i="2"/>
  <c r="E41" i="2"/>
  <c r="F41" i="2"/>
  <c r="G41" i="2"/>
  <c r="P41" i="2" s="1"/>
  <c r="N41" i="2"/>
  <c r="O41" i="2"/>
  <c r="D42" i="2"/>
  <c r="E42" i="2"/>
  <c r="F42" i="2"/>
  <c r="G42" i="2"/>
  <c r="N42" i="2"/>
  <c r="O42" i="2"/>
  <c r="P42" i="2"/>
  <c r="D43" i="2"/>
  <c r="E43" i="2"/>
  <c r="N43" i="2" s="1"/>
  <c r="F43" i="2"/>
  <c r="G43" i="2"/>
  <c r="O43" i="2"/>
  <c r="P43" i="2"/>
  <c r="D44" i="2"/>
  <c r="E44" i="2"/>
  <c r="F44" i="2"/>
  <c r="O44" i="2" s="1"/>
  <c r="G44" i="2"/>
  <c r="N44" i="2"/>
  <c r="P44" i="2"/>
  <c r="D45" i="2"/>
  <c r="E45" i="2"/>
  <c r="F45" i="2"/>
  <c r="G45" i="2"/>
  <c r="P45" i="2" s="1"/>
  <c r="N45" i="2"/>
  <c r="O45" i="2"/>
  <c r="D46" i="2"/>
  <c r="E46" i="2"/>
  <c r="F46" i="2"/>
  <c r="G46" i="2"/>
  <c r="N46" i="2"/>
  <c r="O46" i="2"/>
  <c r="P46" i="2"/>
  <c r="D47" i="2"/>
  <c r="E47" i="2"/>
  <c r="N47" i="2" s="1"/>
  <c r="F47" i="2"/>
  <c r="G47" i="2"/>
  <c r="O47" i="2"/>
  <c r="P47" i="2"/>
  <c r="D48" i="2"/>
  <c r="E48" i="2"/>
  <c r="F48" i="2"/>
  <c r="O48" i="2" s="1"/>
  <c r="G48" i="2"/>
  <c r="N48" i="2"/>
  <c r="P48" i="2"/>
  <c r="D49" i="2"/>
  <c r="E49" i="2"/>
  <c r="F49" i="2"/>
  <c r="G49" i="2"/>
  <c r="P49" i="2" s="1"/>
  <c r="N49" i="2"/>
  <c r="O49" i="2"/>
  <c r="D50" i="2"/>
  <c r="E50" i="2"/>
  <c r="F50" i="2"/>
  <c r="G50" i="2"/>
  <c r="N50" i="2"/>
  <c r="O50" i="2"/>
  <c r="P50" i="2"/>
  <c r="D51" i="2"/>
  <c r="E51" i="2"/>
  <c r="N51" i="2" s="1"/>
  <c r="F51" i="2"/>
  <c r="G51" i="2"/>
  <c r="O51" i="2"/>
  <c r="P51" i="2"/>
  <c r="D52" i="2"/>
  <c r="E52" i="2"/>
  <c r="F52" i="2"/>
  <c r="O52" i="2" s="1"/>
  <c r="G52" i="2"/>
  <c r="N52" i="2"/>
  <c r="P52" i="2"/>
  <c r="D53" i="2"/>
  <c r="E53" i="2"/>
  <c r="F53" i="2"/>
  <c r="G53" i="2"/>
  <c r="P53" i="2" s="1"/>
  <c r="N53" i="2"/>
  <c r="O53" i="2"/>
  <c r="D54" i="2"/>
  <c r="E54" i="2"/>
  <c r="F54" i="2"/>
  <c r="G54" i="2"/>
  <c r="N54" i="2"/>
  <c r="O54" i="2"/>
  <c r="P54" i="2"/>
  <c r="D55" i="2"/>
  <c r="E55" i="2"/>
  <c r="N55" i="2" s="1"/>
  <c r="F55" i="2"/>
  <c r="G55" i="2"/>
  <c r="O55" i="2"/>
  <c r="P55" i="2"/>
  <c r="D56" i="2"/>
  <c r="E56" i="2"/>
  <c r="F56" i="2"/>
  <c r="O56" i="2" s="1"/>
  <c r="G56" i="2"/>
  <c r="N56" i="2"/>
  <c r="P56" i="2"/>
  <c r="D57" i="2"/>
  <c r="E57" i="2"/>
  <c r="F57" i="2"/>
  <c r="G57" i="2"/>
  <c r="P57" i="2" s="1"/>
  <c r="N57" i="2"/>
  <c r="O57" i="2"/>
  <c r="D58" i="2"/>
  <c r="E58" i="2"/>
  <c r="F58" i="2"/>
  <c r="G58" i="2"/>
  <c r="N58" i="2"/>
  <c r="O58" i="2"/>
  <c r="P58" i="2"/>
  <c r="D59" i="2"/>
  <c r="E59" i="2"/>
  <c r="N59" i="2" s="1"/>
  <c r="F59" i="2"/>
  <c r="G59" i="2"/>
  <c r="O59" i="2"/>
  <c r="P59" i="2"/>
  <c r="D60" i="2"/>
  <c r="E60" i="2"/>
  <c r="F60" i="2"/>
  <c r="O60" i="2" s="1"/>
  <c r="G60" i="2"/>
  <c r="N60" i="2"/>
  <c r="P60" i="2"/>
  <c r="D61" i="2"/>
  <c r="E61" i="2"/>
  <c r="F61" i="2"/>
  <c r="G61" i="2"/>
  <c r="P61" i="2" s="1"/>
  <c r="N61" i="2"/>
  <c r="O61" i="2"/>
  <c r="D62" i="2"/>
  <c r="E62" i="2"/>
  <c r="F62" i="2"/>
  <c r="G62" i="2"/>
  <c r="N62" i="2"/>
  <c r="O62" i="2"/>
  <c r="P62" i="2"/>
  <c r="D63" i="2"/>
  <c r="E63" i="2"/>
  <c r="N63" i="2" s="1"/>
  <c r="F63" i="2"/>
  <c r="G63" i="2"/>
  <c r="O63" i="2"/>
  <c r="P63" i="2"/>
  <c r="D64" i="2"/>
  <c r="E64" i="2"/>
  <c r="F64" i="2"/>
  <c r="O64" i="2" s="1"/>
  <c r="G64" i="2"/>
  <c r="N64" i="2"/>
  <c r="P64" i="2"/>
  <c r="D65" i="2"/>
  <c r="E65" i="2"/>
  <c r="F65" i="2"/>
  <c r="G65" i="2"/>
  <c r="P65" i="2" s="1"/>
  <c r="N65" i="2"/>
  <c r="O65" i="2"/>
  <c r="D66" i="2"/>
  <c r="E66" i="2"/>
  <c r="F66" i="2"/>
  <c r="G66" i="2"/>
  <c r="N66" i="2"/>
  <c r="O66" i="2"/>
  <c r="P66" i="2"/>
  <c r="D67" i="2"/>
  <c r="E67" i="2"/>
  <c r="N67" i="2" s="1"/>
  <c r="F67" i="2"/>
  <c r="G67" i="2"/>
  <c r="O67" i="2"/>
  <c r="P67" i="2"/>
  <c r="D68" i="2"/>
  <c r="E68" i="2"/>
  <c r="F68" i="2"/>
  <c r="O68" i="2" s="1"/>
  <c r="G68" i="2"/>
  <c r="N68" i="2"/>
  <c r="P68" i="2"/>
  <c r="D69" i="2"/>
  <c r="E69" i="2"/>
  <c r="F69" i="2"/>
  <c r="G69" i="2"/>
  <c r="P69" i="2" s="1"/>
  <c r="N69" i="2"/>
  <c r="O69" i="2"/>
  <c r="D70" i="2"/>
  <c r="E70" i="2"/>
  <c r="F70" i="2"/>
  <c r="G70" i="2"/>
  <c r="N70" i="2"/>
  <c r="O70" i="2"/>
  <c r="P70" i="2"/>
  <c r="D71" i="2"/>
  <c r="E71" i="2"/>
  <c r="N71" i="2" s="1"/>
  <c r="F71" i="2"/>
  <c r="G71" i="2"/>
  <c r="O71" i="2"/>
  <c r="P71" i="2"/>
  <c r="D72" i="2"/>
  <c r="E72" i="2"/>
  <c r="F72" i="2"/>
  <c r="O72" i="2" s="1"/>
  <c r="G72" i="2"/>
  <c r="N72" i="2"/>
  <c r="P72" i="2"/>
  <c r="D73" i="2"/>
  <c r="E73" i="2"/>
  <c r="N73" i="2" s="1"/>
  <c r="F73" i="2"/>
  <c r="G73" i="2"/>
  <c r="P73" i="2" s="1"/>
  <c r="O73" i="2"/>
  <c r="D74" i="2"/>
  <c r="E74" i="2"/>
  <c r="F74" i="2"/>
  <c r="G74" i="2"/>
  <c r="N74" i="2"/>
  <c r="O74" i="2"/>
  <c r="P74" i="2"/>
  <c r="D75" i="2"/>
  <c r="E75" i="2"/>
  <c r="N75" i="2" s="1"/>
  <c r="F75" i="2"/>
  <c r="G75" i="2"/>
  <c r="O75" i="2"/>
  <c r="P75" i="2"/>
  <c r="D76" i="2"/>
  <c r="E76" i="2"/>
  <c r="F76" i="2"/>
  <c r="O76" i="2" s="1"/>
  <c r="G76" i="2"/>
  <c r="N76" i="2"/>
  <c r="P76" i="2"/>
  <c r="D77" i="2"/>
  <c r="E77" i="2"/>
  <c r="F77" i="2"/>
  <c r="G77" i="2"/>
  <c r="P77" i="2" s="1"/>
  <c r="N77" i="2"/>
  <c r="O77" i="2"/>
  <c r="D78" i="2"/>
  <c r="E78" i="2"/>
  <c r="F78" i="2"/>
  <c r="G78" i="2"/>
  <c r="N78" i="2"/>
  <c r="O78" i="2"/>
  <c r="P78" i="2"/>
  <c r="D79" i="2"/>
  <c r="E79" i="2"/>
  <c r="N79" i="2" s="1"/>
  <c r="F79" i="2"/>
  <c r="G79" i="2"/>
  <c r="O79" i="2"/>
  <c r="P79" i="2"/>
  <c r="D80" i="2"/>
  <c r="E80" i="2"/>
  <c r="F80" i="2"/>
  <c r="O80" i="2" s="1"/>
  <c r="G80" i="2"/>
  <c r="N80" i="2"/>
  <c r="P80" i="2"/>
  <c r="D81" i="2"/>
  <c r="E81" i="2"/>
  <c r="F81" i="2"/>
  <c r="G81" i="2"/>
  <c r="P81" i="2" s="1"/>
  <c r="N81" i="2"/>
  <c r="O81" i="2"/>
  <c r="D82" i="2"/>
  <c r="E82" i="2"/>
  <c r="F82" i="2"/>
  <c r="O82" i="2" s="1"/>
  <c r="G82" i="2"/>
  <c r="N82" i="2"/>
  <c r="P82" i="2"/>
  <c r="D83" i="2"/>
  <c r="E83" i="2"/>
  <c r="N83" i="2" s="1"/>
  <c r="F83" i="2"/>
  <c r="G83" i="2"/>
  <c r="P83" i="2" s="1"/>
  <c r="O83" i="2"/>
  <c r="D84" i="2"/>
  <c r="E84" i="2"/>
  <c r="F84" i="2"/>
  <c r="O84" i="2" s="1"/>
  <c r="G84" i="2"/>
  <c r="N84" i="2"/>
  <c r="P84" i="2"/>
  <c r="D85" i="2"/>
  <c r="E85" i="2"/>
  <c r="N85" i="2" s="1"/>
  <c r="F85" i="2"/>
  <c r="G85" i="2"/>
  <c r="P85" i="2" s="1"/>
  <c r="O85" i="2"/>
  <c r="D86" i="2"/>
  <c r="E86" i="2"/>
  <c r="F86" i="2"/>
  <c r="O86" i="2" s="1"/>
  <c r="G86" i="2"/>
  <c r="N86" i="2"/>
  <c r="P86" i="2"/>
  <c r="D87" i="2"/>
  <c r="E87" i="2"/>
  <c r="N87" i="2" s="1"/>
  <c r="F87" i="2"/>
  <c r="G87" i="2"/>
  <c r="P87" i="2" s="1"/>
  <c r="O87" i="2"/>
  <c r="D88" i="2"/>
  <c r="E88" i="2"/>
  <c r="F88" i="2"/>
  <c r="O88" i="2" s="1"/>
  <c r="G88" i="2"/>
  <c r="N88" i="2"/>
  <c r="P88" i="2"/>
  <c r="D89" i="2"/>
  <c r="E89" i="2"/>
  <c r="N89" i="2" s="1"/>
  <c r="F89" i="2"/>
  <c r="G89" i="2"/>
  <c r="P89" i="2" s="1"/>
  <c r="O89" i="2"/>
  <c r="D90" i="2"/>
  <c r="E90" i="2"/>
  <c r="F90" i="2"/>
  <c r="O90" i="2" s="1"/>
  <c r="G90" i="2"/>
  <c r="N90" i="2"/>
  <c r="P90" i="2"/>
  <c r="D91" i="2"/>
  <c r="E91" i="2"/>
  <c r="N91" i="2" s="1"/>
  <c r="F91" i="2"/>
  <c r="G91" i="2"/>
  <c r="O91" i="2"/>
  <c r="P91" i="2"/>
  <c r="D92" i="2"/>
  <c r="E92" i="2"/>
  <c r="F92" i="2"/>
  <c r="O92" i="2" s="1"/>
  <c r="G92" i="2"/>
  <c r="N92" i="2"/>
  <c r="P9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N953" i="4" s="1"/>
  <c r="R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N907" i="4" s="1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N935" i="4" s="1"/>
  <c r="R935" i="4" s="1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F938" i="4" s="1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N916" i="4" s="1"/>
  <c r="R916" i="4" s="1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D903" i="4" s="1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Q887" i="4" s="1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F995" i="4" s="1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73" i="11" l="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V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30" i="4" l="1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48" i="4" l="1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F53" i="4" l="1"/>
  <c r="Z53" i="4"/>
  <c r="AQ66" i="4"/>
  <c r="AW66" i="4" s="1"/>
  <c r="AO5" i="4"/>
  <c r="AU5" i="4" s="1"/>
  <c r="AN5" i="4"/>
  <c r="AT5" i="4" s="1"/>
  <c r="AA31" i="4"/>
  <c r="AB31" i="4"/>
  <c r="AD31" i="4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5" i="4" l="1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N959" i="4" s="1"/>
  <c r="AD959" i="4"/>
  <c r="AP959" i="4" s="1"/>
  <c r="AV959" i="4"/>
  <c r="AA959" i="4"/>
  <c r="AM959" i="4" s="1"/>
  <c r="AC959" i="4"/>
  <c r="AO959" i="4" s="1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" i="4" l="1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22" i="4" l="1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612" i="3"/>
  <c r="D518" i="3"/>
  <c r="D718" i="10"/>
  <c r="D769" i="3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877" i="3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801" i="3"/>
  <c r="D533" i="3"/>
  <c r="D999" i="10"/>
  <c r="D944" i="10"/>
  <c r="D936" i="3"/>
  <c r="D293" i="10"/>
  <c r="D585" i="3"/>
  <c r="D479" i="3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599" i="3"/>
  <c r="D544" i="3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609" i="3"/>
  <c r="D965" i="3"/>
  <c r="D968" i="3"/>
  <c r="D682" i="3"/>
  <c r="D951" i="10"/>
  <c r="D429" i="10"/>
  <c r="D762" i="10"/>
  <c r="D803" i="3"/>
  <c r="D780" i="10"/>
  <c r="D979" i="10"/>
  <c r="D422" i="10"/>
  <c r="D821" i="10"/>
  <c r="D737" i="10"/>
  <c r="D270" i="10"/>
  <c r="D816" i="10"/>
  <c r="D666" i="3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457" i="3"/>
  <c r="D652" i="3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929" i="3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453" i="3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13" i="3"/>
  <c r="D790" i="10"/>
  <c r="D717" i="3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588" i="3"/>
  <c r="D982" i="3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827" i="3"/>
  <c r="D823" i="3"/>
  <c r="D454" i="3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537" i="3"/>
  <c r="D942" i="3"/>
  <c r="D861" i="3"/>
  <c r="D643" i="3"/>
  <c r="D469" i="3"/>
  <c r="D667" i="3"/>
  <c r="D985" i="3"/>
  <c r="D242" i="10"/>
  <c r="D920" i="10"/>
  <c r="D788" i="10"/>
  <c r="D467" i="3"/>
  <c r="D428" i="3"/>
  <c r="D318" i="10"/>
  <c r="D969" i="3"/>
  <c r="D271" i="3"/>
  <c r="D380" i="3"/>
  <c r="D233" i="10"/>
  <c r="D731" i="10"/>
  <c r="D410" i="10"/>
  <c r="D955" i="10"/>
  <c r="D156" i="10"/>
  <c r="D370" i="3"/>
  <c r="D419" i="3"/>
  <c r="D505" i="3"/>
  <c r="D903" i="10"/>
  <c r="D400" i="10"/>
  <c r="D552" i="10"/>
  <c r="D170" i="10"/>
  <c r="D517" i="10"/>
  <c r="D950" i="3"/>
  <c r="D927" i="3"/>
  <c r="D542" i="10"/>
  <c r="D98" i="10"/>
  <c r="D551" i="10"/>
  <c r="D453" i="10"/>
  <c r="D65" i="10"/>
  <c r="D794" i="3"/>
  <c r="D135" i="10"/>
  <c r="D775" i="10"/>
  <c r="D768" i="3"/>
  <c r="D753" i="3"/>
  <c r="D852" i="3"/>
  <c r="D773" i="10"/>
  <c r="D483" i="10"/>
  <c r="D865" i="3"/>
  <c r="D690" i="3"/>
  <c r="D80" i="10"/>
  <c r="D284" i="3"/>
  <c r="D324" i="3"/>
  <c r="D622" i="3"/>
  <c r="D442" i="3"/>
  <c r="D320" i="3"/>
  <c r="D483" i="3"/>
  <c r="D548" i="3"/>
  <c r="D618" i="3"/>
  <c r="D306" i="3"/>
  <c r="D665" i="3"/>
  <c r="D346" i="10"/>
  <c r="D729" i="3"/>
  <c r="D777" i="10"/>
  <c r="D24" i="10"/>
  <c r="D298" i="10"/>
  <c r="D639" i="3"/>
  <c r="D885" i="3"/>
  <c r="D462" i="3"/>
  <c r="D539" i="3"/>
  <c r="D636" i="3"/>
  <c r="D642" i="3"/>
  <c r="D311" i="10"/>
  <c r="D953" i="10"/>
  <c r="D338" i="10"/>
  <c r="D896" i="3"/>
  <c r="D206" i="10"/>
  <c r="D191" i="10"/>
  <c r="D680" i="3"/>
  <c r="D248" i="10"/>
  <c r="D319" i="10"/>
  <c r="D195" i="10"/>
  <c r="D901" i="10"/>
  <c r="D70" i="10"/>
  <c r="D832" i="10"/>
  <c r="D456" i="3"/>
  <c r="D883" i="3"/>
  <c r="D695" i="10"/>
  <c r="D481" i="3"/>
  <c r="D959" i="3"/>
  <c r="D961" i="10"/>
  <c r="D779" i="10"/>
  <c r="D344" i="10"/>
  <c r="D844" i="10"/>
  <c r="D247" i="10"/>
  <c r="D259" i="10"/>
  <c r="D584" i="3"/>
  <c r="D716" i="10"/>
  <c r="D447" i="10"/>
  <c r="D890" i="10"/>
  <c r="D772" i="3"/>
  <c r="D695" i="3"/>
  <c r="D211" i="10"/>
  <c r="D920" i="3"/>
  <c r="D546" i="10"/>
  <c r="D650" i="3"/>
  <c r="D993" i="3"/>
  <c r="D520" i="3"/>
  <c r="D451" i="3"/>
  <c r="D397" i="10"/>
  <c r="D814" i="10"/>
  <c r="D682" i="10"/>
  <c r="D783" i="3"/>
  <c r="D492" i="10"/>
  <c r="D548" i="10"/>
  <c r="D286" i="3"/>
  <c r="D949" i="3"/>
  <c r="D529" i="3"/>
  <c r="D282" i="3"/>
  <c r="D371" i="3"/>
  <c r="D261" i="3"/>
  <c r="D907" i="10"/>
  <c r="D352" i="3"/>
  <c r="D611" i="10"/>
  <c r="D217" i="10"/>
  <c r="D42" i="10"/>
  <c r="D118" i="10"/>
  <c r="D349" i="10"/>
  <c r="D335" i="3"/>
  <c r="D796" i="10"/>
  <c r="D635" i="3"/>
  <c r="D988" i="3"/>
  <c r="D922" i="3"/>
  <c r="D598" i="3"/>
  <c r="D559" i="10"/>
  <c r="D542" i="3"/>
  <c r="D955" i="3"/>
  <c r="D517" i="3"/>
  <c r="D876" i="10"/>
  <c r="D787" i="10"/>
  <c r="D476" i="3"/>
  <c r="D315" i="10"/>
  <c r="D905" i="3"/>
  <c r="D470" i="10"/>
  <c r="D799" i="10"/>
  <c r="D119" i="10"/>
  <c r="D77" i="10"/>
  <c r="D69" i="10"/>
  <c r="D671" i="3"/>
  <c r="D169" i="10"/>
  <c r="D503" i="3"/>
  <c r="D533" i="10"/>
  <c r="D486" i="10"/>
  <c r="D528" i="10"/>
  <c r="D808" i="10"/>
  <c r="D284" i="10"/>
  <c r="D609" i="10"/>
  <c r="D115" i="10"/>
  <c r="D43" i="10"/>
  <c r="D320" i="10"/>
  <c r="D480" i="3"/>
  <c r="D260" i="10"/>
  <c r="D304" i="10"/>
  <c r="D387" i="3"/>
  <c r="D818" i="3"/>
  <c r="D213" i="10"/>
  <c r="D759" i="3"/>
  <c r="D961" i="3"/>
  <c r="D670" i="3"/>
  <c r="D616" i="10"/>
  <c r="D260" i="3"/>
  <c r="D208" i="10"/>
  <c r="D20" i="10"/>
  <c r="D647" i="10"/>
  <c r="D68" i="10"/>
  <c r="D771" i="3"/>
  <c r="D308" i="10"/>
  <c r="D931" i="3"/>
  <c r="D374" i="3"/>
  <c r="D631" i="3"/>
  <c r="D923" i="3"/>
  <c r="D22" i="10"/>
  <c r="D736" i="10"/>
  <c r="D357" i="10"/>
  <c r="D288" i="3"/>
  <c r="D294" i="3"/>
  <c r="D438" i="3"/>
  <c r="D203" i="10"/>
  <c r="D650" i="10"/>
  <c r="D510" i="3"/>
  <c r="D970" i="3"/>
  <c r="D668" i="10"/>
  <c r="D884" i="10"/>
  <c r="D843" i="10"/>
  <c r="D766" i="10"/>
  <c r="D94" i="10"/>
  <c r="D698" i="3"/>
  <c r="D778" i="3"/>
  <c r="D914" i="3"/>
  <c r="D874" i="3"/>
  <c r="D853" i="3"/>
  <c r="D138" i="10"/>
  <c r="D158" i="10"/>
  <c r="D62" i="10"/>
  <c r="D551" i="3"/>
  <c r="D863" i="3"/>
  <c r="D960" i="10"/>
  <c r="D602" i="3"/>
  <c r="D516" i="3"/>
  <c r="D720" i="10"/>
  <c r="D956" i="10"/>
  <c r="D490" i="10"/>
  <c r="D742" i="3"/>
  <c r="D75" i="10"/>
  <c r="D133" i="10"/>
  <c r="D793" i="10"/>
  <c r="D606" i="3"/>
  <c r="D792" i="3"/>
  <c r="D726" i="3"/>
  <c r="D735" i="3"/>
  <c r="D873" i="3"/>
  <c r="D412" i="10"/>
  <c r="D446" i="3"/>
  <c r="D508" i="3"/>
  <c r="D588" i="10"/>
  <c r="D8" i="10"/>
  <c r="D310" i="3"/>
  <c r="D433" i="10"/>
  <c r="D384" i="10"/>
  <c r="D182" i="10"/>
  <c r="D544" i="10"/>
  <c r="D144" i="10"/>
  <c r="D699" i="10"/>
  <c r="D988" i="10"/>
  <c r="D443" i="3"/>
  <c r="D478" i="10"/>
  <c r="D25" i="10"/>
  <c r="D395" i="3"/>
  <c r="D468" i="3"/>
  <c r="D795" i="10"/>
  <c r="D738" i="3"/>
  <c r="D614" i="3"/>
  <c r="D851" i="3"/>
  <c r="D759" i="10"/>
  <c r="D971" i="3"/>
  <c r="D224" i="10"/>
  <c r="D751" i="3"/>
  <c r="D547" i="3"/>
  <c r="D414" i="10"/>
  <c r="D691" i="3"/>
  <c r="D899" i="3"/>
  <c r="D471" i="3"/>
  <c r="D537" i="10"/>
  <c r="D805" i="3"/>
  <c r="D825" i="3"/>
  <c r="D594" i="3"/>
  <c r="D431" i="3"/>
  <c r="D832" i="3"/>
  <c r="D540" i="10"/>
  <c r="D704" i="3"/>
  <c r="D578" i="10"/>
  <c r="D477" i="3"/>
  <c r="D231" i="10"/>
  <c r="D91" i="10"/>
  <c r="D130" i="10"/>
  <c r="D698" i="10"/>
  <c r="D653" i="3"/>
  <c r="D45" i="10"/>
  <c r="D979" i="3"/>
  <c r="D706" i="3"/>
  <c r="D279" i="3"/>
  <c r="D111" i="10"/>
  <c r="D522" i="3"/>
  <c r="D545" i="3"/>
  <c r="D967" i="3"/>
  <c r="D749" i="3"/>
  <c r="D628" i="10"/>
  <c r="D852" i="10"/>
  <c r="D864" i="3"/>
  <c r="D839" i="10"/>
  <c r="D805" i="10"/>
  <c r="D10" i="10"/>
  <c r="D143" i="10"/>
  <c r="D445" i="3"/>
  <c r="D828" i="10"/>
  <c r="D568" i="10"/>
  <c r="D804" i="10"/>
  <c r="D120" i="10"/>
  <c r="D719" i="10"/>
  <c r="D610" i="10"/>
  <c r="D658" i="3"/>
  <c r="D559" i="3"/>
  <c r="D593" i="3"/>
  <c r="D951" i="3"/>
  <c r="D781" i="3"/>
  <c r="D484" i="3"/>
  <c r="D275" i="10"/>
  <c r="D724" i="10"/>
  <c r="D570" i="10"/>
  <c r="D657" i="10"/>
  <c r="D192" i="10"/>
  <c r="D427" i="10"/>
  <c r="D756" i="3"/>
  <c r="D671" i="10"/>
  <c r="D895" i="10"/>
  <c r="D714" i="3"/>
  <c r="D813" i="3"/>
  <c r="D526" i="3"/>
  <c r="D651" i="3"/>
  <c r="D726" i="10"/>
  <c r="D139" i="10"/>
  <c r="D397" i="3"/>
  <c r="D946" i="3"/>
  <c r="D301" i="3"/>
  <c r="D850" i="3"/>
  <c r="D167" i="10"/>
  <c r="D110" i="10"/>
  <c r="D333" i="3"/>
  <c r="D104" i="10"/>
  <c r="D617" i="3"/>
  <c r="D420" i="10"/>
  <c r="D264" i="10"/>
  <c r="D337" i="10"/>
  <c r="D137" i="10"/>
  <c r="D409" i="10"/>
  <c r="D153" i="10"/>
  <c r="D150" i="10"/>
  <c r="D875" i="3"/>
  <c r="D952" i="3"/>
  <c r="D688" i="3"/>
  <c r="D829" i="3"/>
  <c r="D807" i="3"/>
  <c r="D655" i="3"/>
  <c r="D782" i="3"/>
  <c r="D352" i="10"/>
  <c r="D621" i="3"/>
  <c r="D986" i="3"/>
  <c r="D889" i="3"/>
  <c r="D353" i="10"/>
  <c r="D785" i="10"/>
  <c r="D669" i="10"/>
  <c r="D995" i="3"/>
  <c r="D911" i="3"/>
  <c r="D771" i="10"/>
  <c r="D343" i="3"/>
  <c r="D253" i="10"/>
  <c r="D461" i="3"/>
  <c r="D621" i="10"/>
  <c r="D956" i="3"/>
  <c r="D60" i="10"/>
  <c r="D237" i="10"/>
  <c r="D49" i="10"/>
  <c r="D708" i="10"/>
  <c r="D763" i="10"/>
  <c r="D399" i="10"/>
  <c r="D464" i="3"/>
  <c r="D744" i="3"/>
  <c r="D826" i="3"/>
  <c r="D756" i="10"/>
  <c r="D710" i="10"/>
  <c r="D632" i="10"/>
  <c r="D100" i="10"/>
  <c r="D160" i="10"/>
  <c r="D19" i="10"/>
  <c r="D795" i="3"/>
  <c r="D792" i="10"/>
  <c r="D636" i="10"/>
  <c r="D36" i="10"/>
  <c r="D806" i="3"/>
  <c r="D535" i="3"/>
  <c r="D512" i="10"/>
  <c r="D846" i="3"/>
  <c r="D420" i="3"/>
  <c r="D289" i="3"/>
  <c r="D340" i="3"/>
  <c r="D617" i="10"/>
  <c r="D245" i="10"/>
  <c r="D576" i="3"/>
  <c r="D361" i="3"/>
  <c r="D569" i="10"/>
  <c r="D605" i="10"/>
  <c r="D521" i="3"/>
  <c r="D779" i="3"/>
  <c r="D677" i="3"/>
  <c r="D844" i="3"/>
  <c r="D541" i="10"/>
  <c r="D205" i="10"/>
  <c r="D113" i="10"/>
  <c r="D72" i="10"/>
  <c r="D686" i="3"/>
  <c r="D893" i="3"/>
  <c r="D624" i="3"/>
  <c r="D646" i="10"/>
  <c r="D603" i="10"/>
  <c r="D859" i="10"/>
  <c r="D780" i="3"/>
  <c r="D564" i="3"/>
  <c r="D367" i="10"/>
  <c r="D907" i="3"/>
  <c r="D534" i="3"/>
  <c r="D777" i="3"/>
  <c r="D297" i="10"/>
  <c r="D957" i="3"/>
  <c r="D526" i="10"/>
  <c r="D273" i="10"/>
  <c r="D227" i="10"/>
  <c r="D597" i="10"/>
  <c r="D873" i="10"/>
  <c r="D623" i="3"/>
  <c r="D981" i="3"/>
  <c r="D581" i="10"/>
  <c r="D848" i="3"/>
  <c r="D958" i="10"/>
  <c r="D157" i="10"/>
  <c r="D881" i="3"/>
  <c r="D121" i="10"/>
  <c r="D475" i="3"/>
  <c r="D978" i="3"/>
  <c r="D524" i="3"/>
  <c r="D761" i="3"/>
  <c r="D743" i="10"/>
  <c r="D87" i="10"/>
  <c r="D735" i="10"/>
  <c r="D495" i="10"/>
  <c r="D146" i="10"/>
  <c r="D210" i="10"/>
  <c r="D983" i="3"/>
  <c r="D464" i="10"/>
  <c r="D171" i="10"/>
  <c r="D681" i="10"/>
  <c r="D498" i="10"/>
  <c r="D573" i="3"/>
  <c r="D553" i="3"/>
  <c r="D377" i="3"/>
  <c r="D230" i="10"/>
  <c r="D824" i="10"/>
  <c r="D403" i="3"/>
  <c r="D866" i="3"/>
  <c r="D963" i="10"/>
  <c r="D254" i="3"/>
  <c r="D574" i="3"/>
  <c r="D938" i="3"/>
  <c r="D815" i="3"/>
  <c r="D643" i="10"/>
  <c r="D21" i="10"/>
  <c r="D194" i="10"/>
  <c r="D890" i="3"/>
  <c r="D903" i="3"/>
  <c r="D921" i="3"/>
  <c r="D632" i="3"/>
  <c r="D47" i="10"/>
  <c r="D915" i="10"/>
  <c r="D774" i="10"/>
  <c r="D103" i="10"/>
  <c r="D638" i="10"/>
  <c r="D733" i="10"/>
  <c r="D635" i="10"/>
  <c r="D963" i="3"/>
  <c r="D833" i="10"/>
  <c r="D765" i="3"/>
  <c r="D132" i="10"/>
  <c r="D592" i="3"/>
  <c r="D935" i="3"/>
  <c r="D929" i="10"/>
  <c r="D577" i="3"/>
  <c r="D762" i="3"/>
  <c r="D717" i="10"/>
  <c r="D376" i="10"/>
  <c r="D67" i="10"/>
  <c r="D625" i="10"/>
  <c r="D797" i="3"/>
  <c r="D412" i="3"/>
  <c r="D159" i="10"/>
  <c r="D840" i="10"/>
  <c r="D796" i="3"/>
  <c r="D870" i="10"/>
  <c r="D543" i="3"/>
  <c r="D656" i="10"/>
  <c r="D274" i="10"/>
  <c r="D1001" i="3"/>
  <c r="D638" i="3"/>
  <c r="D181" i="10"/>
  <c r="D641" i="3"/>
  <c r="D745" i="3"/>
  <c r="D817" i="3"/>
  <c r="D755" i="3"/>
  <c r="D660" i="3"/>
  <c r="D944" i="3"/>
  <c r="D83" i="10"/>
  <c r="D456" i="10"/>
  <c r="D402" i="3"/>
  <c r="D589" i="3"/>
  <c r="D392" i="3"/>
  <c r="D395" i="10"/>
  <c r="D558" i="3"/>
  <c r="D345" i="3"/>
  <c r="D972" i="10"/>
  <c r="D455" i="3"/>
  <c r="D204" i="3"/>
  <c r="D627" i="3"/>
  <c r="D423" i="3"/>
  <c r="D418" i="3"/>
  <c r="D940" i="3"/>
  <c r="D511" i="3"/>
  <c r="D745" i="10"/>
  <c r="D499" i="3"/>
  <c r="D889" i="10"/>
  <c r="D3" i="10"/>
  <c r="D330" i="3"/>
  <c r="D501" i="3"/>
  <c r="D679" i="3"/>
  <c r="D413" i="10"/>
  <c r="D425" i="3"/>
  <c r="D384" i="3"/>
  <c r="D369" i="3"/>
  <c r="D509" i="3"/>
  <c r="D519" i="3"/>
  <c r="D674" i="3"/>
  <c r="D984" i="3"/>
  <c r="D843" i="3"/>
  <c r="D975" i="3"/>
  <c r="D850" i="10"/>
  <c r="D628" i="3"/>
  <c r="D690" i="10"/>
  <c r="D198" i="10"/>
  <c r="D304" i="3"/>
  <c r="D172" i="10"/>
  <c r="D306" i="10"/>
  <c r="D193" i="10"/>
  <c r="D122" i="10"/>
  <c r="D313" i="10"/>
  <c r="D1000" i="3"/>
  <c r="D680" i="10"/>
  <c r="D147" i="10"/>
  <c r="D564" i="10"/>
  <c r="D909" i="3"/>
  <c r="D644" i="3"/>
  <c r="D874" i="10"/>
  <c r="D200" i="10"/>
  <c r="D265" i="3"/>
  <c r="D716" i="3"/>
  <c r="D357" i="3"/>
  <c r="D888" i="3"/>
  <c r="D383" i="3"/>
  <c r="D857" i="3"/>
  <c r="D674" i="10"/>
  <c r="D966" i="3"/>
  <c r="D437" i="10"/>
  <c r="D724" i="3"/>
  <c r="D293" i="3"/>
  <c r="D473" i="3"/>
  <c r="D603" i="3"/>
  <c r="D990" i="10"/>
  <c r="D845" i="3"/>
  <c r="D422" i="3"/>
  <c r="D189" i="3"/>
  <c r="D198" i="3"/>
  <c r="D910" i="3"/>
  <c r="D168" i="3"/>
  <c r="D207" i="3"/>
  <c r="D152" i="3"/>
  <c r="D188" i="10"/>
  <c r="D205" i="3"/>
  <c r="D174" i="10"/>
  <c r="D882" i="3"/>
  <c r="D386" i="3"/>
  <c r="D97" i="10"/>
  <c r="D513" i="3"/>
  <c r="D549" i="3"/>
  <c r="D897" i="10"/>
  <c r="D502" i="3"/>
  <c r="D727" i="3"/>
  <c r="D802" i="10"/>
  <c r="D163" i="10"/>
  <c r="D234" i="3"/>
  <c r="D557" i="10"/>
  <c r="D404" i="3"/>
  <c r="D227" i="3"/>
  <c r="D712" i="3"/>
  <c r="D334" i="3"/>
  <c r="D630" i="3"/>
  <c r="D427" i="3"/>
  <c r="D487" i="3"/>
  <c r="D757" i="10"/>
  <c r="D775" i="3"/>
  <c r="D926" i="10"/>
  <c r="D869" i="10"/>
  <c r="D232" i="10"/>
  <c r="D580" i="3"/>
  <c r="D102" i="10"/>
  <c r="D186" i="10"/>
  <c r="D176" i="10"/>
  <c r="D222" i="10"/>
  <c r="D331" i="3"/>
  <c r="D563" i="3"/>
  <c r="D251" i="10"/>
  <c r="D107" i="10"/>
  <c r="D834" i="10"/>
  <c r="D822" i="10"/>
  <c r="D800" i="10"/>
  <c r="D372" i="10"/>
  <c r="D960" i="3"/>
  <c r="D904" i="3"/>
  <c r="D721" i="10"/>
  <c r="D266" i="10"/>
  <c r="D261" i="10"/>
  <c r="D354" i="3"/>
  <c r="D838" i="3"/>
  <c r="D281" i="3"/>
  <c r="D481" i="10"/>
  <c r="D166" i="10"/>
  <c r="D699" i="3"/>
  <c r="D277" i="3"/>
  <c r="D339" i="10"/>
  <c r="D587" i="10"/>
  <c r="D992" i="3"/>
  <c r="D540" i="3"/>
  <c r="D128" i="10"/>
  <c r="D977" i="3"/>
  <c r="D976" i="10"/>
  <c r="D336" i="3"/>
  <c r="D465" i="3"/>
  <c r="D523" i="3"/>
  <c r="D994" i="3"/>
  <c r="D247" i="3"/>
  <c r="D613" i="10"/>
  <c r="D223" i="10"/>
  <c r="D669" i="3"/>
  <c r="D774" i="3"/>
  <c r="D224" i="3"/>
  <c r="D973" i="3"/>
  <c r="D692" i="3"/>
  <c r="D185" i="10"/>
  <c r="D525" i="3"/>
  <c r="D131" i="10"/>
  <c r="D441" i="10"/>
  <c r="D700" i="3"/>
  <c r="D546" i="3"/>
  <c r="D830" i="3"/>
  <c r="D48" i="10"/>
  <c r="D329" i="3"/>
  <c r="D987" i="10"/>
  <c r="D37" i="10"/>
  <c r="D399" i="3"/>
  <c r="D154" i="10"/>
  <c r="D711" i="3"/>
  <c r="D707" i="3"/>
  <c r="D884" i="3"/>
  <c r="D240" i="10"/>
  <c r="D562" i="10"/>
  <c r="D591" i="3"/>
  <c r="D662" i="3"/>
  <c r="D732" i="3"/>
  <c r="D269" i="3"/>
  <c r="D497" i="3"/>
  <c r="D703" i="3"/>
  <c r="D424" i="3"/>
  <c r="D833" i="3"/>
  <c r="D710" i="3"/>
  <c r="D11" i="10"/>
  <c r="D859" i="3"/>
  <c r="D611" i="3"/>
  <c r="D209" i="10"/>
  <c r="D659" i="10"/>
  <c r="D370" i="10"/>
  <c r="D665" i="10"/>
  <c r="D753" i="10"/>
  <c r="D820" i="3"/>
  <c r="D996" i="3"/>
  <c r="D392" i="10"/>
  <c r="D715" i="3"/>
  <c r="D720" i="3"/>
  <c r="D583" i="10"/>
  <c r="D7" i="10"/>
  <c r="D760" i="3"/>
  <c r="D350" i="3"/>
  <c r="D275" i="3"/>
  <c r="D536" i="3"/>
  <c r="D246" i="10"/>
  <c r="D512" i="3"/>
  <c r="D199" i="10"/>
  <c r="D302" i="3"/>
  <c r="D847" i="10"/>
  <c r="D242" i="3"/>
  <c r="D184" i="3"/>
  <c r="D59" i="10"/>
  <c r="D847" i="3"/>
  <c r="D172" i="3"/>
  <c r="D154" i="3"/>
  <c r="D108" i="10"/>
  <c r="D241" i="3"/>
  <c r="D146" i="3"/>
  <c r="D478" i="3"/>
  <c r="D685" i="3"/>
  <c r="D394" i="3"/>
  <c r="D409" i="3"/>
  <c r="D648" i="3"/>
  <c r="D433" i="3"/>
  <c r="D225" i="3"/>
  <c r="D500" i="3"/>
  <c r="D411" i="10"/>
  <c r="D251" i="3"/>
  <c r="D586" i="3"/>
  <c r="D351" i="3"/>
  <c r="D932" i="3"/>
  <c r="D510" i="10"/>
  <c r="D892" i="3"/>
  <c r="D311" i="3"/>
  <c r="D173" i="10"/>
  <c r="D602" i="10"/>
  <c r="D623" i="10"/>
  <c r="D429" i="3"/>
  <c r="D237" i="3"/>
  <c r="D228" i="3"/>
  <c r="D834" i="3"/>
  <c r="D663" i="3"/>
  <c r="D808" i="3"/>
  <c r="D689" i="3"/>
  <c r="D730" i="3"/>
  <c r="D148" i="3"/>
  <c r="D258" i="3"/>
  <c r="D556" i="3"/>
  <c r="D354" i="10"/>
  <c r="D347" i="10"/>
  <c r="D291" i="10"/>
  <c r="D142" i="10"/>
  <c r="D958" i="3"/>
  <c r="D405" i="3"/>
  <c r="D506" i="3"/>
  <c r="D208" i="3"/>
  <c r="D162" i="10"/>
  <c r="D406" i="3"/>
  <c r="D572" i="3"/>
  <c r="D764" i="3"/>
  <c r="D719" i="3"/>
  <c r="D156" i="3"/>
  <c r="D474" i="3"/>
  <c r="D733" i="3"/>
  <c r="D142" i="3"/>
  <c r="D434" i="3"/>
  <c r="D571" i="3"/>
  <c r="D895" i="3"/>
  <c r="D151" i="10"/>
  <c r="D791" i="3"/>
  <c r="D66" i="10"/>
  <c r="D788" i="3"/>
  <c r="D379" i="3"/>
  <c r="D415" i="3"/>
  <c r="D305" i="3"/>
  <c r="D972" i="3"/>
  <c r="D159" i="3"/>
  <c r="D684" i="3"/>
  <c r="D78" i="10"/>
  <c r="D917" i="3"/>
  <c r="D916" i="3"/>
  <c r="D645" i="3"/>
  <c r="D893" i="10"/>
  <c r="D552" i="3"/>
  <c r="D809" i="3"/>
  <c r="D661" i="10"/>
  <c r="D110" i="3"/>
  <c r="D103" i="3"/>
  <c r="D107" i="3"/>
  <c r="D109" i="3"/>
  <c r="D98" i="3"/>
  <c r="D94" i="3"/>
  <c r="D492" i="3"/>
  <c r="D835" i="3"/>
  <c r="D953" i="3"/>
  <c r="D253" i="3"/>
  <c r="D307" i="3"/>
  <c r="D924" i="3"/>
  <c r="D886" i="3"/>
  <c r="D678" i="10"/>
  <c r="D127" i="10"/>
  <c r="D595" i="3"/>
  <c r="D332" i="3"/>
  <c r="D651" i="10"/>
  <c r="D575" i="10"/>
  <c r="D629" i="3"/>
  <c r="D519" i="10"/>
  <c r="D943" i="10"/>
  <c r="D243" i="10"/>
  <c r="D33" i="10"/>
  <c r="D255" i="3"/>
  <c r="D259" i="3"/>
  <c r="D554" i="10"/>
  <c r="D418" i="10"/>
  <c r="D593" i="10"/>
  <c r="D673" i="3"/>
  <c r="D450" i="10"/>
  <c r="D855" i="3"/>
  <c r="D488" i="3"/>
  <c r="D105" i="10"/>
  <c r="D363" i="3"/>
  <c r="D74" i="10"/>
  <c r="D990" i="3"/>
  <c r="D997" i="3"/>
  <c r="D55" i="10"/>
  <c r="D216" i="10"/>
  <c r="D262" i="3"/>
  <c r="D570" i="3"/>
  <c r="D149" i="10"/>
  <c r="D292" i="3"/>
  <c r="D934" i="3"/>
  <c r="D407" i="3"/>
  <c r="D365" i="3"/>
  <c r="D32" i="10"/>
  <c r="D140" i="10"/>
  <c r="D840" i="3"/>
  <c r="D507" i="3"/>
  <c r="D727" i="10"/>
  <c r="D463" i="3"/>
  <c r="D298" i="3"/>
  <c r="D223" i="3"/>
  <c r="D362" i="3"/>
  <c r="D309" i="3"/>
  <c r="D248" i="3"/>
  <c r="D702" i="3"/>
  <c r="D888" i="10"/>
  <c r="D125" i="10"/>
  <c r="D480" i="10"/>
  <c r="D811" i="3"/>
  <c r="D177" i="3"/>
  <c r="D16" i="10"/>
  <c r="D767" i="3"/>
  <c r="D390" i="3"/>
  <c r="D575" i="3"/>
  <c r="D485" i="3"/>
  <c r="D798" i="10"/>
  <c r="D117" i="10"/>
  <c r="D885" i="10"/>
  <c r="D657" i="3"/>
  <c r="D709" i="3"/>
  <c r="D375" i="3"/>
  <c r="D769" i="10"/>
  <c r="D715" i="10"/>
  <c r="D652" i="10"/>
  <c r="D933" i="3"/>
  <c r="D30" i="10"/>
  <c r="D928" i="10"/>
  <c r="D935" i="10"/>
  <c r="D913" i="3"/>
  <c r="D310" i="10"/>
  <c r="D520" i="10"/>
  <c r="D666" i="10"/>
  <c r="D76" i="10"/>
  <c r="D528" i="3"/>
  <c r="D810" i="3"/>
  <c r="D634" i="3"/>
  <c r="D747" i="3"/>
  <c r="D945" i="3"/>
  <c r="D754" i="3"/>
  <c r="D52" i="10"/>
  <c r="D839" i="3"/>
  <c r="D629" i="10"/>
  <c r="D755" i="10"/>
  <c r="D50" i="10"/>
  <c r="D876" i="3"/>
  <c r="D514" i="3"/>
  <c r="D925" i="3"/>
  <c r="D338" i="3"/>
  <c r="D675" i="3"/>
  <c r="D837" i="3"/>
  <c r="D313" i="3"/>
  <c r="D214" i="10"/>
  <c r="D649" i="3"/>
  <c r="D787" i="3"/>
  <c r="D468" i="10"/>
  <c r="D426" i="10"/>
  <c r="D802" i="3"/>
  <c r="D566" i="3"/>
  <c r="D197" i="3"/>
  <c r="D244" i="3"/>
  <c r="D367" i="3"/>
  <c r="D171" i="3"/>
  <c r="D202" i="3"/>
  <c r="D436" i="3"/>
  <c r="D285" i="10"/>
  <c r="D183" i="3"/>
  <c r="D90" i="10"/>
  <c r="D486" i="3"/>
  <c r="D882" i="10"/>
  <c r="D226" i="10"/>
  <c r="D937" i="3"/>
  <c r="D828" i="3"/>
  <c r="D495" i="3"/>
  <c r="D708" i="3"/>
  <c r="D793" i="3"/>
  <c r="D750" i="3"/>
  <c r="D783" i="10"/>
  <c r="D784" i="3"/>
  <c r="D610" i="3"/>
  <c r="D786" i="3"/>
  <c r="D466" i="3"/>
  <c r="D54" i="10"/>
  <c r="D180" i="10"/>
  <c r="D318" i="3"/>
  <c r="D364" i="3"/>
  <c r="D939" i="3"/>
  <c r="D490" i="3"/>
  <c r="D853" i="10"/>
  <c r="D27" i="10"/>
  <c r="D572" i="10"/>
  <c r="D683" i="3"/>
  <c r="D38" i="3"/>
  <c r="D615" i="10"/>
  <c r="D606" i="10"/>
  <c r="D297" i="3"/>
  <c r="D989" i="3"/>
  <c r="D178" i="10"/>
  <c r="D201" i="10"/>
  <c r="D678" i="3"/>
  <c r="D530" i="3"/>
  <c r="D585" i="10"/>
  <c r="D947" i="3"/>
  <c r="D622" i="10"/>
  <c r="D842" i="3"/>
  <c r="D53" i="10"/>
  <c r="D554" i="3"/>
  <c r="D918" i="3"/>
  <c r="D460" i="3"/>
  <c r="D407" i="10"/>
  <c r="D728" i="3"/>
  <c r="D44" i="10"/>
  <c r="D400" i="3"/>
  <c r="D189" i="10"/>
  <c r="D626" i="10"/>
  <c r="D739" i="3"/>
  <c r="D804" i="3"/>
  <c r="D385" i="3"/>
  <c r="D372" i="3"/>
  <c r="D299" i="3"/>
  <c r="D471" i="10"/>
  <c r="D701" i="3"/>
  <c r="D906" i="3"/>
  <c r="D254" i="10"/>
  <c r="D215" i="3"/>
  <c r="D414" i="3"/>
  <c r="D584" i="10"/>
  <c r="D388" i="3"/>
  <c r="D862" i="3"/>
  <c r="D342" i="3"/>
  <c r="D794" i="10"/>
  <c r="D472" i="3"/>
  <c r="D791" i="10"/>
  <c r="D170" i="3"/>
  <c r="D328" i="3"/>
  <c r="D17" i="10"/>
  <c r="D389" i="3"/>
  <c r="D736" i="3"/>
  <c r="D825" i="10"/>
  <c r="D177" i="10"/>
  <c r="D799" i="3"/>
  <c r="D307" i="10"/>
  <c r="D858" i="3"/>
  <c r="D991" i="3"/>
  <c r="D266" i="3"/>
  <c r="D276" i="10"/>
  <c r="D356" i="10"/>
  <c r="D900" i="10"/>
  <c r="D161" i="10"/>
  <c r="D596" i="3"/>
  <c r="D798" i="3"/>
  <c r="D204" i="10"/>
  <c r="D131" i="3"/>
  <c r="D550" i="10"/>
  <c r="D211" i="3"/>
  <c r="D290" i="3"/>
  <c r="D647" i="3"/>
  <c r="D201" i="3"/>
  <c r="D84" i="10"/>
  <c r="D143" i="3"/>
  <c r="D184" i="10"/>
  <c r="D878" i="3"/>
  <c r="D138" i="3"/>
  <c r="D280" i="3"/>
  <c r="D770" i="3"/>
  <c r="D123" i="10"/>
  <c r="D88" i="10"/>
  <c r="D734" i="3"/>
  <c r="D604" i="3"/>
  <c r="D763" i="3"/>
  <c r="D504" i="3"/>
  <c r="D128" i="3"/>
  <c r="D256" i="3"/>
  <c r="D535" i="10"/>
  <c r="D222" i="3"/>
  <c r="D303" i="3"/>
  <c r="D285" i="3"/>
  <c r="D346" i="3"/>
  <c r="D64" i="10"/>
  <c r="D848" i="10"/>
  <c r="D867" i="3"/>
  <c r="D860" i="3"/>
  <c r="D668" i="3"/>
  <c r="D391" i="3"/>
  <c r="D448" i="3"/>
  <c r="D206" i="3"/>
  <c r="D872" i="3"/>
  <c r="D221" i="3"/>
  <c r="D200" i="3"/>
  <c r="D155" i="10"/>
  <c r="D601" i="3"/>
  <c r="D470" i="3"/>
  <c r="D236" i="3"/>
  <c r="D938" i="10"/>
  <c r="D193" i="3"/>
  <c r="D287" i="3"/>
  <c r="D151" i="3"/>
  <c r="D163" i="3"/>
  <c r="D141" i="3"/>
  <c r="D136" i="3"/>
  <c r="D116" i="3"/>
  <c r="D117" i="3"/>
  <c r="D118" i="3"/>
  <c r="D114" i="3"/>
  <c r="D99" i="3"/>
  <c r="D569" i="3"/>
  <c r="D565" i="3"/>
  <c r="D880" i="3"/>
  <c r="D479" i="10"/>
  <c r="D444" i="3"/>
  <c r="D980" i="3"/>
  <c r="D741" i="10"/>
  <c r="D316" i="3"/>
  <c r="D869" i="3"/>
  <c r="D582" i="10"/>
  <c r="D238" i="3"/>
  <c r="D411" i="3"/>
  <c r="D582" i="3"/>
  <c r="D46" i="10"/>
  <c r="D693" i="3"/>
  <c r="D350" i="10"/>
  <c r="D819" i="10"/>
  <c r="D752" i="3"/>
  <c r="D836" i="3"/>
  <c r="D496" i="3"/>
  <c r="D786" i="10"/>
  <c r="D272" i="3"/>
  <c r="D441" i="3"/>
  <c r="D633" i="3"/>
  <c r="D435" i="3"/>
  <c r="D587" i="3"/>
  <c r="D578" i="3"/>
  <c r="D694" i="3"/>
  <c r="D814" i="3"/>
  <c r="D165" i="3"/>
  <c r="D740" i="3"/>
  <c r="D144" i="3"/>
  <c r="D954" i="3"/>
  <c r="D836" i="10"/>
  <c r="D620" i="3"/>
  <c r="D353" i="3"/>
  <c r="D725" i="3"/>
  <c r="D705" i="3"/>
  <c r="D550" i="3"/>
  <c r="D164" i="10"/>
  <c r="D493" i="3"/>
  <c r="D824" i="3"/>
  <c r="D608" i="3"/>
  <c r="D292" i="10"/>
  <c r="D235" i="3"/>
  <c r="D971" i="10"/>
  <c r="D212" i="3"/>
  <c r="D640" i="3"/>
  <c r="D186" i="3"/>
  <c r="D831" i="3"/>
  <c r="D276" i="3"/>
  <c r="D179" i="3"/>
  <c r="D356" i="3"/>
  <c r="D337" i="3"/>
  <c r="D274" i="3"/>
  <c r="D366" i="3"/>
  <c r="D355" i="3"/>
  <c r="D413" i="3"/>
  <c r="D192" i="3"/>
  <c r="D589" i="10"/>
  <c r="D408" i="3"/>
  <c r="D190" i="3"/>
  <c r="D140" i="3"/>
  <c r="D322" i="3"/>
  <c r="D491" i="3"/>
  <c r="D176" i="3"/>
  <c r="D323" i="3"/>
  <c r="D450" i="3"/>
  <c r="D106" i="10"/>
  <c r="D532" i="3"/>
  <c r="D897" i="3"/>
  <c r="D195" i="3"/>
  <c r="D113" i="3"/>
  <c r="D104" i="3"/>
  <c r="D879" i="10"/>
  <c r="D315" i="3"/>
  <c r="D199" i="3"/>
  <c r="D721" i="3"/>
  <c r="D567" i="3"/>
  <c r="D821" i="3"/>
  <c r="D233" i="3"/>
  <c r="D800" i="3"/>
  <c r="D943" i="3"/>
  <c r="D748" i="3"/>
  <c r="D270" i="3"/>
  <c r="D137" i="3"/>
  <c r="D100" i="3"/>
  <c r="D96" i="3"/>
  <c r="D396" i="10"/>
  <c r="D923" i="10"/>
  <c r="D785" i="3"/>
  <c r="D145" i="10"/>
  <c r="D597" i="3"/>
  <c r="D737" i="3"/>
  <c r="D312" i="3"/>
  <c r="D283" i="10"/>
  <c r="D538" i="3"/>
  <c r="D555" i="3"/>
  <c r="D864" i="10"/>
  <c r="D870" i="3"/>
  <c r="D894" i="3"/>
  <c r="D430" i="3"/>
  <c r="D849" i="3"/>
  <c r="D449" i="3"/>
  <c r="D360" i="3"/>
  <c r="D376" i="3"/>
  <c r="D613" i="3"/>
  <c r="D226" i="3"/>
  <c r="D134" i="3"/>
  <c r="D220" i="3"/>
  <c r="D203" i="3"/>
  <c r="D637" i="3"/>
  <c r="D373" i="3"/>
  <c r="D181" i="3"/>
  <c r="D317" i="3"/>
  <c r="D363" i="10"/>
  <c r="D250" i="3"/>
  <c r="D440" i="3"/>
  <c r="D644" i="10"/>
  <c r="D856" i="10"/>
  <c r="D626" i="3"/>
  <c r="D899" i="10"/>
  <c r="D136" i="10"/>
  <c r="D761" i="10"/>
  <c r="D590" i="3"/>
  <c r="D31" i="10"/>
  <c r="D722" i="3"/>
  <c r="D421" i="3"/>
  <c r="D382" i="3"/>
  <c r="D494" i="3"/>
  <c r="D743" i="3"/>
  <c r="D296" i="3"/>
  <c r="D220" i="10"/>
  <c r="D664" i="3"/>
  <c r="D252" i="3"/>
  <c r="D38" i="10"/>
  <c r="D393" i="3"/>
  <c r="D659" i="3"/>
  <c r="D303" i="10"/>
  <c r="D887" i="3"/>
  <c r="D501" i="10"/>
  <c r="D221" i="10"/>
  <c r="D135" i="3"/>
  <c r="D452" i="3"/>
  <c r="D527" i="3"/>
  <c r="D654" i="3"/>
  <c r="D219" i="3"/>
  <c r="D182" i="3"/>
  <c r="D145" i="3"/>
  <c r="D119" i="3"/>
  <c r="D108" i="3"/>
  <c r="D141" i="10"/>
  <c r="D173" i="3"/>
  <c r="D459" i="3"/>
  <c r="D153" i="3"/>
  <c r="D130" i="3"/>
  <c r="D439" i="3"/>
  <c r="D325" i="3"/>
  <c r="D129" i="10"/>
  <c r="D167" i="3"/>
  <c r="D273" i="3"/>
  <c r="D561" i="3"/>
  <c r="D127" i="3"/>
  <c r="D126" i="3"/>
  <c r="D121" i="3"/>
  <c r="D731" i="3"/>
  <c r="D165" i="10"/>
  <c r="D962" i="3"/>
  <c r="D819" i="3"/>
  <c r="D398" i="3"/>
  <c r="D583" i="3"/>
  <c r="D95" i="10"/>
  <c r="D709" i="10"/>
  <c r="D901" i="3"/>
  <c r="D984" i="10"/>
  <c r="D915" i="3"/>
  <c r="D605" i="3"/>
  <c r="D161" i="3"/>
  <c r="D565" i="10"/>
  <c r="D396" i="3"/>
  <c r="D231" i="3"/>
  <c r="D263" i="10"/>
  <c r="D676" i="3"/>
  <c r="D398" i="10"/>
  <c r="D426" i="3"/>
  <c r="D325" i="10"/>
  <c r="D348" i="3"/>
  <c r="D166" i="3"/>
  <c r="D531" i="3"/>
  <c r="D856" i="3"/>
  <c r="D147" i="3"/>
  <c r="D245" i="3"/>
  <c r="D155" i="3"/>
  <c r="D95" i="3"/>
  <c r="D672" i="3"/>
  <c r="D194" i="3"/>
  <c r="D212" i="10"/>
  <c r="D661" i="3"/>
  <c r="D314" i="3"/>
  <c r="D906" i="10"/>
  <c r="D178" i="3"/>
  <c r="D56" i="10"/>
  <c r="D322" i="10"/>
  <c r="D447" i="3"/>
  <c r="D139" i="3"/>
  <c r="D124" i="3"/>
  <c r="D930" i="3"/>
  <c r="D758" i="3"/>
  <c r="D871" i="10"/>
  <c r="D263" i="3"/>
  <c r="D308" i="3"/>
  <c r="D39" i="10"/>
  <c r="D432" i="3"/>
  <c r="D383" i="10"/>
  <c r="D646" i="3"/>
  <c r="D13" i="10"/>
  <c r="D327" i="3"/>
  <c r="D73" i="10"/>
  <c r="D983" i="10"/>
  <c r="D180" i="3"/>
  <c r="D291" i="3"/>
  <c r="D986" i="10"/>
  <c r="D207" i="10"/>
  <c r="D879" i="3"/>
  <c r="D998" i="3"/>
  <c r="D183" i="10"/>
  <c r="D868" i="3"/>
  <c r="D900" i="3"/>
  <c r="D188" i="3"/>
  <c r="D4" i="10"/>
  <c r="D618" i="10"/>
  <c r="D187" i="3"/>
  <c r="D230" i="3"/>
  <c r="D416" i="3"/>
  <c r="D579" i="3"/>
  <c r="D730" i="10"/>
  <c r="D934" i="10"/>
  <c r="D174" i="3"/>
  <c r="D319" i="3"/>
  <c r="D321" i="3"/>
  <c r="D229" i="3"/>
  <c r="D341" i="3"/>
  <c r="D162" i="3"/>
  <c r="D401" i="3"/>
  <c r="D742" i="10"/>
  <c r="D941" i="3"/>
  <c r="D902" i="3"/>
  <c r="D264" i="3"/>
  <c r="D262" i="10"/>
  <c r="D257" i="3"/>
  <c r="D766" i="3"/>
  <c r="D358" i="3"/>
  <c r="D607" i="3"/>
  <c r="D812" i="3"/>
  <c r="D841" i="3"/>
  <c r="D344" i="3"/>
  <c r="D28" i="10"/>
  <c r="D579" i="10"/>
  <c r="D898" i="3"/>
  <c r="D498" i="3"/>
  <c r="D908" i="3"/>
  <c r="D948" i="3"/>
  <c r="D503" i="10"/>
  <c r="D232" i="3"/>
  <c r="D132" i="3"/>
  <c r="D129" i="3"/>
  <c r="D157" i="3"/>
  <c r="D115" i="3"/>
  <c r="D101" i="3"/>
  <c r="D112" i="3"/>
  <c r="D122" i="3"/>
  <c r="D97" i="3"/>
  <c r="D106" i="3"/>
  <c r="D209" i="3"/>
  <c r="D164" i="3"/>
  <c r="D349" i="3"/>
  <c r="D278" i="3"/>
  <c r="D243" i="3"/>
  <c r="D502" i="10"/>
  <c r="D455" i="10"/>
  <c r="D214" i="3"/>
  <c r="D228" i="10"/>
  <c r="D757" i="3"/>
  <c r="D158" i="3"/>
  <c r="D120" i="3"/>
  <c r="D687" i="3"/>
  <c r="D218" i="10"/>
  <c r="D723" i="3"/>
  <c r="D999" i="3"/>
  <c r="D557" i="3"/>
  <c r="D696" i="3"/>
  <c r="D891" i="3"/>
  <c r="D215" i="10"/>
  <c r="D15" i="10"/>
  <c r="D51" i="10"/>
  <c r="D61" i="10"/>
  <c r="D419" i="10"/>
  <c r="D625" i="3"/>
  <c r="D359" i="3"/>
  <c r="D919" i="3"/>
  <c r="D175" i="10"/>
  <c r="D218" i="3"/>
  <c r="D541" i="3"/>
  <c r="D860" i="10"/>
  <c r="D239" i="3"/>
  <c r="D267" i="3"/>
  <c r="D928" i="3"/>
  <c r="D854" i="3"/>
  <c r="D697" i="3"/>
  <c r="D58" i="10"/>
  <c r="D79" i="10"/>
  <c r="D381" i="3"/>
  <c r="D987" i="3"/>
  <c r="D741" i="3"/>
  <c r="D268" i="3"/>
  <c r="D656" i="3"/>
  <c r="D378" i="3"/>
  <c r="D246" i="3"/>
  <c r="D461" i="10"/>
  <c r="D216" i="3"/>
  <c r="D822" i="3"/>
  <c r="D150" i="3"/>
  <c r="D410" i="3"/>
  <c r="D169" i="3"/>
  <c r="D921" i="10"/>
  <c r="D300" i="3"/>
  <c r="D196" i="3"/>
  <c r="D339" i="3"/>
  <c r="D458" i="3"/>
  <c r="D562" i="3"/>
  <c r="D976" i="3"/>
  <c r="D39" i="3"/>
  <c r="D417" i="3"/>
  <c r="D160" i="3"/>
  <c r="D926" i="3"/>
  <c r="D326" i="3"/>
  <c r="D175" i="3"/>
  <c r="D210" i="3"/>
  <c r="D249" i="3"/>
  <c r="D615" i="3"/>
  <c r="D600" i="3"/>
  <c r="D681" i="3"/>
  <c r="D871" i="3"/>
  <c r="D912" i="3"/>
  <c r="D191" i="3"/>
  <c r="D133" i="3"/>
  <c r="D111" i="3"/>
  <c r="D568" i="3"/>
  <c r="D616" i="3"/>
  <c r="D816" i="3"/>
  <c r="D975" i="10"/>
  <c r="D283" i="3"/>
  <c r="D560" i="3"/>
  <c r="D515" i="3"/>
  <c r="D295" i="3"/>
  <c r="D225" i="10"/>
  <c r="D101" i="10"/>
  <c r="D149" i="3"/>
  <c r="D102" i="3"/>
  <c r="D516" i="10"/>
  <c r="D600" i="10"/>
  <c r="D152" i="10"/>
  <c r="D974" i="3"/>
  <c r="D790" i="3"/>
  <c r="D581" i="3"/>
  <c r="D482" i="3"/>
  <c r="D236" i="10"/>
  <c r="D773" i="3"/>
  <c r="D789" i="3"/>
  <c r="D964" i="3"/>
  <c r="D368" i="3"/>
  <c r="D776" i="3"/>
  <c r="D240" i="3"/>
  <c r="D489" i="3"/>
  <c r="D185" i="3"/>
  <c r="D718" i="3"/>
  <c r="D213" i="3"/>
  <c r="D423" i="10"/>
  <c r="D746" i="3"/>
  <c r="D619" i="3"/>
  <c r="D347" i="3"/>
  <c r="D437" i="3"/>
  <c r="D342" i="10"/>
  <c r="D217" i="3"/>
  <c r="D563" i="10"/>
  <c r="D29" i="10"/>
  <c r="D125" i="3"/>
  <c r="D105" i="3"/>
  <c r="D123" i="3"/>
  <c r="D89" i="3"/>
  <c r="D84" i="3"/>
  <c r="D83" i="3"/>
  <c r="D91" i="3"/>
  <c r="D92" i="3"/>
  <c r="D90" i="3"/>
  <c r="D87" i="3"/>
  <c r="D82" i="3"/>
  <c r="D85" i="3"/>
  <c r="D2" i="3"/>
  <c r="D81" i="3"/>
  <c r="D86" i="3"/>
  <c r="D88" i="3"/>
  <c r="D93" i="3"/>
  <c r="D3" i="3"/>
  <c r="D80" i="3"/>
  <c r="D60" i="3"/>
  <c r="D71" i="3"/>
  <c r="D51" i="3"/>
  <c r="D42" i="3"/>
  <c r="D77" i="3"/>
  <c r="D30" i="3"/>
  <c r="D10" i="3"/>
  <c r="D23" i="3"/>
  <c r="D29" i="3"/>
  <c r="D49" i="3"/>
  <c r="D35" i="3"/>
  <c r="D55" i="3"/>
  <c r="D76" i="3"/>
  <c r="D75" i="3"/>
  <c r="D26" i="3"/>
  <c r="D31" i="3"/>
  <c r="D24" i="3"/>
  <c r="D22" i="3"/>
  <c r="D79" i="3"/>
  <c r="D62" i="3"/>
  <c r="D65" i="3"/>
  <c r="D57" i="3"/>
  <c r="D69" i="3"/>
  <c r="D74" i="3"/>
  <c r="D4" i="3"/>
  <c r="D12" i="3"/>
  <c r="D13" i="3"/>
  <c r="D16" i="3"/>
  <c r="D40" i="3"/>
  <c r="D63" i="3"/>
  <c r="D34" i="3"/>
  <c r="D44" i="3"/>
  <c r="D68" i="3"/>
  <c r="D6" i="3"/>
  <c r="D17" i="3"/>
  <c r="D32" i="3"/>
  <c r="D5" i="3"/>
  <c r="D78" i="3"/>
  <c r="D41" i="3"/>
  <c r="D61" i="3"/>
  <c r="D47" i="3"/>
  <c r="D56" i="3"/>
  <c r="D46" i="3"/>
  <c r="D19" i="3"/>
  <c r="D14" i="3"/>
  <c r="D20" i="3"/>
  <c r="D8" i="3"/>
  <c r="D48" i="3"/>
  <c r="D67" i="3"/>
  <c r="D53" i="3"/>
  <c r="D73" i="3"/>
  <c r="D58" i="3"/>
  <c r="D9" i="3"/>
  <c r="D7" i="3"/>
  <c r="D11" i="3"/>
  <c r="D21" i="3"/>
  <c r="D43" i="3"/>
  <c r="D54" i="3"/>
  <c r="D59" i="3"/>
  <c r="D45" i="3"/>
  <c r="D64" i="3"/>
  <c r="D36" i="3"/>
  <c r="D27" i="3"/>
  <c r="D33" i="3"/>
  <c r="D25" i="3"/>
  <c r="D37" i="3"/>
  <c r="D50" i="3"/>
  <c r="D66" i="3"/>
  <c r="D52" i="3"/>
  <c r="D70" i="3"/>
  <c r="D72" i="3"/>
  <c r="D18" i="3"/>
  <c r="D28" i="3"/>
  <c r="D15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<sst xmlns="http://schemas.openxmlformats.org/spreadsheetml/2006/main" count="494" uniqueCount="267">
  <si>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</si>
  <si>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</si>
  <si>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</si>
  <si>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</si>
  <si>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</si>
  <si>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</si>
  <si>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</si>
  <si>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</si>
  <si>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</si>
  <si>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</si>
  <si>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</si>
  <si>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</si>
  <si>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</si>
  <si>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</si>
  <si>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</si>
  <si>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</si>
  <si>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</si>
  <si>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</si>
  <si>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</si>
  <si>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</si>
  <si>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</si>
  <si>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</si>
  <si>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</si>
  <si>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</si>
  <si>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</si>
  <si>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</si>
  <si>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</si>
  <si>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</si>
  <si>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</si>
  <si>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</si>
  <si>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</si>
  <si>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</si>
  <si>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</si>
  <si>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</si>
  <si>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</si>
  <si>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</si>
  <si>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</si>
  <si>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</si>
  <si>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</si>
  <si>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</si>
  <si>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</si>
  <si>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</si>
  <si>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</si>
  <si>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</si>
  <si>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</si>
  <si>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</si>
  <si>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</si>
  <si>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</si>
  <si>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</si>
  <si>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</si>
  <si>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</si>
  <si>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</si>
  <si>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</si>
  <si>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</si>
  <si>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</si>
  <si>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</si>
  <si>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</si>
  <si>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</si>
  <si>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</si>
  <si>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</si>
  <si>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</si>
  <si>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</si>
  <si>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</si>
  <si>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</si>
  <si>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</si>
  <si>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</si>
  <si>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</si>
  <si>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</si>
  <si>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</si>
  <si>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</si>
  <si>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</si>
  <si>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</si>
  <si>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</si>
  <si>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Shanghai Shenhua</t>
  </si>
  <si>
    <t>Hebei</t>
  </si>
  <si>
    <t>Wuhan Three Towns</t>
  </si>
  <si>
    <t>Shandong Taishan</t>
  </si>
  <si>
    <t>Zhejiang Professional</t>
  </si>
  <si>
    <t>Barracas Central</t>
  </si>
  <si>
    <t>Central Cordoba</t>
  </si>
  <si>
    <t>Atl. Tucuman</t>
  </si>
  <si>
    <t>Independiente</t>
  </si>
  <si>
    <t>Banfield</t>
  </si>
  <si>
    <t>Patronato</t>
  </si>
  <si>
    <t>Velez Sarsfield</t>
  </si>
  <si>
    <t>Platense</t>
  </si>
  <si>
    <t>Godoy Cruz</t>
  </si>
  <si>
    <t>America MG</t>
  </si>
  <si>
    <t>Cuiaba</t>
  </si>
  <si>
    <t>Athletico-PR</t>
  </si>
  <si>
    <t>Santos</t>
  </si>
  <si>
    <t>Avai</t>
  </si>
  <si>
    <t>Sao Paulo</t>
  </si>
  <si>
    <t>Ceara</t>
  </si>
  <si>
    <t>Coritiba</t>
  </si>
  <si>
    <t>Shanghai Port</t>
  </si>
  <si>
    <t>Wuhan FC</t>
  </si>
  <si>
    <t>Changchun Yatai</t>
  </si>
  <si>
    <t>Guangzhou City</t>
  </si>
  <si>
    <t>Henan Songshan Longmen</t>
  </si>
  <si>
    <t>Dalian Pro</t>
  </si>
  <si>
    <t>Racing Club</t>
  </si>
  <si>
    <t>Huracan</t>
  </si>
  <si>
    <t>Talleres Cordoba</t>
  </si>
  <si>
    <t>Sarmiento Junin</t>
  </si>
  <si>
    <t>Union de Santa Fe</t>
  </si>
  <si>
    <t>Tigre</t>
  </si>
  <si>
    <t>Estudiantes L.P.</t>
  </si>
  <si>
    <t>Gimnasia L.P.</t>
  </si>
  <si>
    <t>Boca Juniors</t>
  </si>
  <si>
    <t>Arsenal Sarandi</t>
  </si>
  <si>
    <t>Atletico GO</t>
  </si>
  <si>
    <t>Corinthians</t>
  </si>
  <si>
    <t>Juventude</t>
  </si>
  <si>
    <t>Fluminense</t>
  </si>
  <si>
    <t>Flamengo RJ</t>
  </si>
  <si>
    <t>Fortaleza</t>
  </si>
  <si>
    <t>Palmeiras</t>
  </si>
  <si>
    <t>Atletico-MG</t>
  </si>
  <si>
    <t>Bragantino</t>
  </si>
  <si>
    <t>Internacional</t>
  </si>
  <si>
    <t>Defensa y Justicia</t>
  </si>
  <si>
    <t>River Plate</t>
  </si>
  <si>
    <t>Rosario Central</t>
  </si>
  <si>
    <t>Lanus</t>
  </si>
  <si>
    <t>Argentinos Jrs</t>
  </si>
  <si>
    <t>Aldosivi</t>
  </si>
  <si>
    <t>Botafogo RJ</t>
  </si>
  <si>
    <t>Goias</t>
  </si>
  <si>
    <t>Super League</t>
  </si>
  <si>
    <t>Liga Profesional</t>
  </si>
  <si>
    <t>Serie A</t>
  </si>
  <si>
    <t>MLS</t>
  </si>
  <si>
    <t>New England Revolution</t>
  </si>
  <si>
    <t>San Lorenzo</t>
  </si>
  <si>
    <t>Newells Old Boys</t>
  </si>
  <si>
    <t>Seattle Sounders</t>
  </si>
  <si>
    <t>Vancouver Whitecaps</t>
  </si>
  <si>
    <t>Orlando City</t>
  </si>
  <si>
    <t>Shenzhen</t>
  </si>
  <si>
    <t>Cangzhou</t>
  </si>
  <si>
    <t>Meizhou Hakka</t>
  </si>
  <si>
    <t>Beijing Guoan</t>
  </si>
  <si>
    <t>Bohemians</t>
  </si>
  <si>
    <t>Shelbourne</t>
  </si>
  <si>
    <t>Derry City</t>
  </si>
  <si>
    <t>Drogheda</t>
  </si>
  <si>
    <t>Dundalk</t>
  </si>
  <si>
    <t>Shamrock Rovers</t>
  </si>
  <si>
    <t>St. Patricks</t>
  </si>
  <si>
    <t>UC Dublin</t>
  </si>
  <si>
    <t>Sligo Rovers</t>
  </si>
  <si>
    <t>Finn Harps</t>
  </si>
  <si>
    <t>Iwata</t>
  </si>
  <si>
    <t>Sagan Tosu</t>
  </si>
  <si>
    <t>Kashima Antlers</t>
  </si>
  <si>
    <t>Kyoto</t>
  </si>
  <si>
    <t>Shimizu S-Pulse</t>
  </si>
  <si>
    <t>Avispa Fukuoka</t>
  </si>
  <si>
    <t>Shonan Bellmare</t>
  </si>
  <si>
    <t>FC Tokyo</t>
  </si>
  <si>
    <t>Gamba Osaka</t>
  </si>
  <si>
    <t>Yokohama F. Marinos</t>
  </si>
  <si>
    <t>Kashiwa Reysol</t>
  </si>
  <si>
    <t>Vissel Kobe</t>
  </si>
  <si>
    <t>Kawasaki Frontale</t>
  </si>
  <si>
    <t>Hokkaido Consadole Sapporo</t>
  </si>
  <si>
    <t>Sanfrecce Hiroshima</t>
  </si>
  <si>
    <t>Cerezo Osaka</t>
  </si>
  <si>
    <t>Urawa Reds</t>
  </si>
  <si>
    <t>Nagoya Grampus</t>
  </si>
  <si>
    <t>Sarpsborg 08</t>
  </si>
  <si>
    <t>Stromsgodset</t>
  </si>
  <si>
    <t>Kristiansund</t>
  </si>
  <si>
    <t>Bodo/Glimt</t>
  </si>
  <si>
    <t>Los Angeles FC</t>
  </si>
  <si>
    <t>Portland Timbers</t>
  </si>
  <si>
    <t>Jerv</t>
  </si>
  <si>
    <t>Ham-Kam</t>
  </si>
  <si>
    <t>Lillestrom</t>
  </si>
  <si>
    <t>Rosenborg</t>
  </si>
  <si>
    <t>Odd</t>
  </si>
  <si>
    <t>Molde</t>
  </si>
  <si>
    <t>Haugesund</t>
  </si>
  <si>
    <t>Viking</t>
  </si>
  <si>
    <t>Sandefjord</t>
  </si>
  <si>
    <t>Aalesund</t>
  </si>
  <si>
    <t>New York Red Bulls</t>
  </si>
  <si>
    <t>Toronto FC</t>
  </si>
  <si>
    <t>CF Montreal</t>
  </si>
  <si>
    <t>Austin FC</t>
  </si>
  <si>
    <t>Columbus Crew</t>
  </si>
  <si>
    <t>Charlotte</t>
  </si>
  <si>
    <t>Houston Dynamo</t>
  </si>
  <si>
    <t>Philadelphia Union</t>
  </si>
  <si>
    <t>FC Cincinnati</t>
  </si>
  <si>
    <t>Chicago Fire</t>
  </si>
  <si>
    <t>DC United</t>
  </si>
  <si>
    <t>FC Dallas</t>
  </si>
  <si>
    <t>Real Salt Lake</t>
  </si>
  <si>
    <t>Atlanta Utd</t>
  </si>
  <si>
    <t>Inter Miami</t>
  </si>
  <si>
    <t>Minnesota United</t>
  </si>
  <si>
    <t>New York City</t>
  </si>
  <si>
    <t>Colorado Rapids</t>
  </si>
  <si>
    <t>Nashville SC</t>
  </si>
  <si>
    <t>Sporting Kansas City</t>
  </si>
  <si>
    <t>Premier Division</t>
  </si>
  <si>
    <t>J1 League</t>
  </si>
  <si>
    <t>Eliteserien</t>
  </si>
  <si>
    <t>Colon Santa Fe</t>
  </si>
  <si>
    <t>Tianjin Jinmen Tiger</t>
  </si>
  <si>
    <t>Chengdu Rongcheng</t>
  </si>
  <si>
    <t>Degerfors</t>
  </si>
  <si>
    <t>AIK</t>
  </si>
  <si>
    <t>Hammarby</t>
  </si>
  <si>
    <t>Hacken</t>
  </si>
  <si>
    <t>Mjallby</t>
  </si>
  <si>
    <t>Norrkoping</t>
  </si>
  <si>
    <t>Sundsvall</t>
  </si>
  <si>
    <t>Djurgarden</t>
  </si>
  <si>
    <t>Elfsborg</t>
  </si>
  <si>
    <t>Varberg</t>
  </si>
  <si>
    <t>Kalmar</t>
  </si>
  <si>
    <t>Varnamo</t>
  </si>
  <si>
    <t>Malmo FF</t>
  </si>
  <si>
    <t>Helsingborg</t>
  </si>
  <si>
    <t>Sirius</t>
  </si>
  <si>
    <t>Goteborg</t>
  </si>
  <si>
    <t>Allsvenskan</t>
  </si>
  <si>
    <t>Honka</t>
  </si>
  <si>
    <t>Mariehamn</t>
  </si>
  <si>
    <t>AC Oulu</t>
  </si>
  <si>
    <t>VPS</t>
  </si>
  <si>
    <t>HJK</t>
  </si>
  <si>
    <t>KuPS</t>
  </si>
  <si>
    <t>Lahti</t>
  </si>
  <si>
    <t>Inter Turku</t>
  </si>
  <si>
    <t>Necaxa</t>
  </si>
  <si>
    <t>Toluca</t>
  </si>
  <si>
    <t>Mazatlan FC</t>
  </si>
  <si>
    <t>Puebla</t>
  </si>
  <si>
    <t>Guadalajara Chivas</t>
  </si>
  <si>
    <t>Juarez</t>
  </si>
  <si>
    <t>U.A.N.L.- Tigres</t>
  </si>
  <si>
    <t>Cruz Azul</t>
  </si>
  <si>
    <t>Club America</t>
  </si>
  <si>
    <t>Atlas</t>
  </si>
  <si>
    <t>U.N.A.M.- Pumas</t>
  </si>
  <si>
    <t>Club Tijuana</t>
  </si>
  <si>
    <t>Atl. San Luis</t>
  </si>
  <si>
    <t>Club Leon</t>
  </si>
  <si>
    <t>HIFK</t>
  </si>
  <si>
    <t>Ilves</t>
  </si>
  <si>
    <t>Santos Laguna</t>
  </si>
  <si>
    <t>Monterrey</t>
  </si>
  <si>
    <t>San Jose Earthquakes</t>
  </si>
  <si>
    <t>Pachuca</t>
  </si>
  <si>
    <t>Queretaro</t>
  </si>
  <si>
    <t>Los Angeles Galaxy</t>
  </si>
  <si>
    <t>01/07/2022</t>
  </si>
  <si>
    <t>02/07/2022</t>
  </si>
  <si>
    <t>03/07/2022</t>
  </si>
  <si>
    <t>04/07/2022</t>
  </si>
  <si>
    <t>05/07/2022</t>
  </si>
  <si>
    <t>Veikkausliiga</t>
  </si>
  <si>
    <t>Liga 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</si>
</sst>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1.0305803374278502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10.047540000725443</v>
      </c>
      <c r="I2" s="6">
        <f>IF('Log_working_3-way'!$D2="","",'True_Odds_Calculator_3-way'!O3/'True_Odds_Calculator_3-way'!B3-1)</f>
        <v>9.8997484877208262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3.312053785232294E-2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1.026435346695963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11.857120555886082</v>
      </c>
      <c r="I3" s="6">
        <f>IF('Log_working_3-way'!$D3="","",'True_Odds_Calculator_3-way'!O4/'True_Odds_Calculator_3-way'!B4-1)</f>
        <v>6.7152925375035526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2.8468266933541209E-2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1.05994496734178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61.66110734393412</v>
      </c>
      <c r="I4" s="6">
        <f>IF('Log_working_3-way'!$D4="","",'True_Odds_Calculator_3-way'!O5/'True_Odds_Calculator_3-way'!B5-1)</f>
        <v>1.0959554531380924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3.7907294527204982E-2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1.0393705143752798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43.799783336060436</v>
      </c>
      <c r="I5" s="6">
        <f>IF('Log_working_3-way'!$D5="","",'True_Odds_Calculator_3-way'!O6/'True_Odds_Calculator_3-way'!B6-1)</f>
        <v>3.977753704006715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3.2974062840921414E-2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1.0370735835623328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0.30632011147839178</v>
      </c>
      <c r="I6" s="6">
        <f>IF('Log_working_3-way'!$D6="","",'True_Odds_Calculator_3-way'!O7/'True_Odds_Calculator_3-way'!B7-1)</f>
        <v>3.6885802241920063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3.0233944967123616E-2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1.0465219678603219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6.9689484477365671E-2</v>
      </c>
      <c r="I7" s="6">
        <f>IF('Log_working_3-way'!$D7="","",'True_Odds_Calculator_3-way'!O8/'True_Odds_Calculator_3-way'!B8-1)</f>
        <v>1.82687775425762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3.3668399598999033E-2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1.0328093319612492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23.68087286641067</v>
      </c>
      <c r="I8" s="6">
        <f>IF('Log_working_3-way'!$D8="","",'True_Odds_Calculator_3-way'!O9/'True_Odds_Calculator_3-way'!B9-1)</f>
        <v>8.3903294790885568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3.3496724497596109E-2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1.0470071954247322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28.837044467210529</v>
      </c>
      <c r="I9" s="6">
        <f>IF('Log_working_3-way'!$D9="","",'True_Odds_Calculator_3-way'!O10/'True_Odds_Calculator_3-way'!B10-1)</f>
        <v>6.8941136690273872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4.6015539716175446E-2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1.0541544881490428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35.287404473284724</v>
      </c>
      <c r="I10" s="6">
        <f>IF('Log_working_3-way'!$D10="","",'True_Odds_Calculator_3-way'!O11/'True_Odds_Calculator_3-way'!B11-1)</f>
        <v>4.9819137002712566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5.005987951055535E-2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1.0459534631646958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22.63566195640556</v>
      </c>
      <c r="I11" s="6">
        <f>IF('Log_working_3-way'!$D11="","",'True_Odds_Calculator_3-way'!O12/'True_Odds_Calculator_3-way'!B12-1)</f>
        <v>7.9302656781672045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4.7225274388852378E-2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1.0347219903873055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25.486654900389684</v>
      </c>
      <c r="I12" s="6">
        <f>IF('Log_working_3-way'!$D12="","",'True_Odds_Calculator_3-way'!O13/'True_Odds_Calculator_3-way'!B13-1)</f>
        <v>8.1480204252886708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3.4918504896432223E-2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1.0362849215776184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3.171120396811336</v>
      </c>
      <c r="I13" s="6">
        <f>IF('Log_working_3-way'!$D13="","",'True_Odds_Calculator_3-way'!O14/'True_Odds_Calculator_3-way'!B14-1)</f>
        <v>7.1550380790855463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3.6232290920963139E-2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1.0326319040507883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20.515226367633289</v>
      </c>
      <c r="I14" s="6">
        <f>IF('Log_working_3-way'!$D14="","",'True_Odds_Calculator_3-way'!O15/'True_Odds_Calculator_3-way'!B15-1)</f>
        <v>8.2114419854720193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3.4147195115173723E-2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1.0314344632354535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9.8916598737792754</v>
      </c>
      <c r="I15" s="6">
        <f>IF('Log_working_3-way'!$D15="","",'True_Odds_Calculator_3-way'!O16/'True_Odds_Calculator_3-way'!B16-1)</f>
        <v>8.1571404821878808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3.3887777490965387E-2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1.0663412848602565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2.1934037119065262</v>
      </c>
      <c r="I16" s="6">
        <f>IF('Log_working_3-way'!$D16="","",'True_Odds_Calculator_3-way'!O17/'True_Odds_Calculator_3-way'!B17-1)</f>
        <v>6.1456252309111195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6.2053794833230036E-2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1.1558417686729223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80.379980832706138</v>
      </c>
      <c r="I17" s="6">
        <f>IF('Log_working_3-way'!$D17="","",'True_Odds_Calculator_3-way'!O18/'True_Odds_Calculator_3-way'!B18-1)</f>
        <v>-0.11731127042653777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5.3500887477751613E-2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1.0378629657308704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43.233364920802295</v>
      </c>
      <c r="I18" s="6">
        <f>IF('Log_working_3-way'!$D18="","",'True_Odds_Calculator_3-way'!O19/'True_Odds_Calculator_3-way'!B19-1)</f>
        <v>3.7214675049595947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3.2111437864131398E-2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1.0258700965890721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8.2136154393193141</v>
      </c>
      <c r="I19" s="6">
        <f>IF('Log_working_3-way'!$D19="","",'True_Odds_Calculator_3-way'!O20/'True_Odds_Calculator_3-way'!B20-1)</f>
        <v>6.5933033517844519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2.7550550992088585E-2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1.0269312967141728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18.727296354709566</v>
      </c>
      <c r="I20" s="6">
        <f>IF('Log_working_3-way'!$D20="","",'True_Odds_Calculator_3-way'!O21/'True_Odds_Calculator_3-way'!B21-1)</f>
        <v>8.0370322124619502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2.855254294678522E-2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1.0295711192443255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5.5477053191580064</v>
      </c>
      <c r="I21" s="6">
        <f>IF('Log_working_3-way'!$D21="","",'True_Odds_Calculator_3-way'!O22/'True_Odds_Calculator_3-way'!B22-1)</f>
        <v>5.5818523554972037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3.0361008039579307E-2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1.0366751347898115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17.680286177945121</v>
      </c>
      <c r="I22" s="6">
        <f>IF('Log_working_3-way'!$D22="","",'True_Odds_Calculator_3-way'!O23/'True_Odds_Calculator_3-way'!B23-1)</f>
        <v>9.0813404390751487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3.8878504555763804E-2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1.0254052934556714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17.246216593324032</v>
      </c>
      <c r="I23" s="6">
        <f>IF('Log_working_3-way'!$D23="","",'True_Odds_Calculator_3-way'!O24/'True_Odds_Calculator_3-way'!B24-1)</f>
        <v>9.3980986333927508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2.7077497665732864E-2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1.0266680136195214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7.8233525050190611</v>
      </c>
      <c r="I24" s="6">
        <f>IF('Log_working_3-way'!$D24="","",'True_Odds_Calculator_3-way'!O25/'True_Odds_Calculator_3-way'!B25-1)</f>
        <v>6.2206728575698156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2.8229837855260564E-2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1.0265455406442736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7.7188212936541571</v>
      </c>
      <c r="I25" s="6">
        <f>IF('Log_working_3-way'!$D25="","",'True_Odds_Calculator_3-way'!O26/'True_Odds_Calculator_3-way'!B26-1)</f>
        <v>6.4222156545502491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2.813297931024783E-2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1.0391979002634604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45.067419290446651</v>
      </c>
      <c r="I26" s="6">
        <f>IF('Log_working_3-way'!$D26="","",'True_Odds_Calculator_3-way'!O27/'True_Odds_Calculator_3-way'!B27-1)</f>
        <v>3.4602382185232772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3.2452575297033048E-2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1.0270842788014565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6.6707892667364934</v>
      </c>
      <c r="I27" s="6">
        <f>IF('Log_working_3-way'!$D27="","",'True_Odds_Calculator_3-way'!O28/'True_Odds_Calculator_3-way'!B28-1)</f>
        <v>7.1205949790263325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2.863181377523194E-2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1.0268396794683572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4.4658798557987458</v>
      </c>
      <c r="I28" s="6">
        <f>IF('Log_working_3-way'!$D28="","",'True_Odds_Calculator_3-way'!O29/'True_Odds_Calculator_3-way'!B29-1)</f>
        <v>6.0719171485245225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2.7341936953624302E-2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1.0315642558478593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3.9204185256360597</v>
      </c>
      <c r="I29" s="6">
        <f>IF('Log_working_3-way'!$D29="","",'True_Odds_Calculator_3-way'!O30/'True_Odds_Calculator_3-way'!B30-1)</f>
        <v>4.4727271143233809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3.0936734618444817E-2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1.0250945385008878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11.154929856560518</v>
      </c>
      <c r="I30" s="6">
        <f>IF('Log_working_3-way'!$D30="","",'True_Odds_Calculator_3-way'!O31/'True_Odds_Calculator_3-way'!B31-1)</f>
        <v>9.4646726931693159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2.7246504164055052E-2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1.0251263895936464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15.220896642793253</v>
      </c>
      <c r="I31" s="6">
        <f>IF('Log_working_3-way'!$D31="","",'True_Odds_Calculator_3-way'!O32/'True_Odds_Calculator_3-way'!B32-1)</f>
        <v>7.7279870287897143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2.7053280802286528E-2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1.0252328745025021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17.732535489130775</v>
      </c>
      <c r="I32" s="6">
        <f>IF('Log_working_3-way'!$D32="","",'True_Odds_Calculator_3-way'!O33/'True_Odds_Calculator_3-way'!B33-1)</f>
        <v>7.2290437809878139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2.6913213265722602E-2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1.0256236407092043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14.95068135588083</v>
      </c>
      <c r="I33" s="6">
        <f>IF('Log_working_3-way'!$D33="","",'True_Odds_Calculator_3-way'!O34/'True_Odds_Calculator_3-way'!B34-1)</f>
        <v>7.8287044458641848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2.7606527232378664E-2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1.035020507916717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34.149259065209414</v>
      </c>
      <c r="I34" s="6">
        <f>IF('Log_working_3-way'!$D34="","",'True_Odds_Calculator_3-way'!O35/'True_Odds_Calculator_3-way'!B35-1)</f>
        <v>6.599690721786053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3.2446720853403388E-2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1.0258544968188064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8.3302067939438551</v>
      </c>
      <c r="I35" s="6">
        <f>IF('Log_working_3-way'!$D35="","",'True_Odds_Calculator_3-way'!O36/'True_Odds_Calculator_3-way'!B36-1)</f>
        <v>5.6358837036544553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2.7315133530149582E-2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1.0318085883440558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3.6646712028097497</v>
      </c>
      <c r="I36" s="6">
        <f>IF('Log_working_3-way'!$D36="","",'True_Odds_Calculator_3-way'!O37/'True_Odds_Calculator_3-way'!B37-1)</f>
        <v>4.4466042498340581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3.0977713936745754E-2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1.0375716614563828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45.796966021100182</v>
      </c>
      <c r="I37" s="6">
        <f>IF('Log_working_3-way'!$D37="","",'True_Odds_Calculator_3-way'!O38/'True_Odds_Calculator_3-way'!B38-1)</f>
        <v>3.9002998985660042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3.0522120178284817E-2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1.0274727754191868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2.8851225888371079E-2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1.040988840944536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4.3588879234437439E-2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1.0423130508037577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17.05807493367848</v>
      </c>
      <c r="I42" s="6">
        <f>IF('Log_working_3-way'!$D42="","",'True_Odds_Calculator_3-way'!O41/'True_Odds_Calculator_3-way'!B41-1)</f>
        <v>9.0490878426640577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4.4975551937462832E-2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1.0411787104693875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8.7187690361509169</v>
      </c>
      <c r="I43" s="6">
        <f>IF('Log_working_3-way'!$D43="","",'True_Odds_Calculator_3-way'!O42/'True_Odds_Calculator_3-way'!B42-1)</f>
        <v>8.6571605128580096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4.4094920346057664E-2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1.0443169596128838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5.5924055868308891</v>
      </c>
      <c r="I44" s="6">
        <f>IF('Log_working_3-way'!$D44="","",'True_Odds_Calculator_3-way'!O43/'True_Odds_Calculator_3-way'!B43-1)</f>
        <v>6.8119198970608883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4.569391512628096E-2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1.0486174622871616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48.571312356910262</v>
      </c>
      <c r="I45" s="6">
        <f>IF('Log_working_3-way'!$D45="","",'True_Odds_Calculator_3-way'!O44/'True_Odds_Calculator_3-way'!B44-1)</f>
        <v>2.9890350939102994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3.805363031266551E-2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1.0321684119745866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18.758321939071706</v>
      </c>
      <c r="I46" s="6">
        <f>IF('Log_working_3-way'!$D46="","",'True_Odds_Calculator_3-way'!O45/'True_Odds_Calculator_3-way'!B45-1)</f>
        <v>9.212981992514317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3.3868092691622165E-2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1.0306486409363618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10.221346362499631</v>
      </c>
      <c r="I47" s="6">
        <f>IF('Log_working_3-way'!$D47="","",'True_Odds_Calculator_3-way'!O46/'True_Odds_Calculator_3-way'!B46-1)</f>
        <v>8.526337604072534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3.3120827698714272E-2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1.0371054537868067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28.200621280954731</v>
      </c>
      <c r="I48" s="6">
        <f>IF('Log_working_3-way'!$D48="","",'True_Odds_Calculator_3-way'!O47/'True_Odds_Calculator_3-way'!B47-1)</f>
        <v>6.3404319628315076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3.6797049894122358E-2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1.0313292988954974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14.363898876899885</v>
      </c>
      <c r="I49" s="6">
        <f>IF('Log_working_3-way'!$D49="","",'True_Odds_Calculator_3-way'!O48/'True_Odds_Calculator_3-way'!B48-1)</f>
        <v>8.2777750495410611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3.3736796744607833E-2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1.0536408095494001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20.870950504505092</v>
      </c>
      <c r="I50" s="6">
        <f>IF('Log_working_3-way'!$D50="","",'True_Odds_Calculator_3-way'!O49/'True_Odds_Calculator_3-way'!B49-1)</f>
        <v>7.965170631773077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5.5793799696238544E-2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1.0542948076472565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6.6329080104131437</v>
      </c>
      <c r="I51" s="6">
        <f>IF('Log_working_3-way'!$D51="","",'True_Odds_Calculator_3-way'!O50/'True_Odds_Calculator_3-way'!B50-1)</f>
        <v>7.6715571516343388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5.6490550199761014E-2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1.0647104449602469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32.558483685414089</v>
      </c>
      <c r="I52" s="6">
        <f>IF('Log_working_3-way'!$D52="","",'True_Odds_Calculator_3-way'!O51/'True_Odds_Calculator_3-way'!B51-1)</f>
        <v>5.6640491633454628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6.129329747942136E-2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1.0705592697758282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5.9140248323237161</v>
      </c>
      <c r="I53" s="6">
        <f>IF('Log_working_3-way'!$D53="","",'True_Odds_Calculator_3-way'!O52/'True_Odds_Calculator_3-way'!B52-1)</f>
        <v>9.516999994945742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7.3087171678720919E-2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1.0278174496865977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23.779660720941571</v>
      </c>
      <c r="I54" s="6">
        <f>IF('Log_working_3-way'!$D54="","",'True_Odds_Calculator_3-way'!O53/'True_Odds_Calculator_3-way'!B53-1)</f>
        <v>6.9163755422289714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2.8409219595793456E-2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1.0294321593535221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28.412029459590286</v>
      </c>
      <c r="I55" s="6">
        <f>IF('Log_working_3-way'!$D55="","",'True_Odds_Calculator_3-way'!O54/'True_Odds_Calculator_3-way'!B54-1)</f>
        <v>5.994863887390947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2.8820548598907925E-2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1.0297859773836271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25.104742917463795</v>
      </c>
      <c r="I56" s="6">
        <f>IF('Log_working_3-way'!$D56="","",'True_Odds_Calculator_3-way'!O55/'True_Odds_Calculator_3-way'!B55-1)</f>
        <v>6.0645779159742297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3.0394940603589937E-2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1.0250409236344988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13.378503062005933</v>
      </c>
      <c r="I57" s="6">
        <f>IF('Log_working_3-way'!$D57="","",'True_Odds_Calculator_3-way'!O56/'True_Odds_Calculator_3-way'!B56-1)</f>
        <v>7.6095770177118887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2.7062018441328828E-2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1.0273908997907708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19.051687183838837</v>
      </c>
      <c r="I58" s="6">
        <f>IF('Log_working_3-way'!$D58="","",'True_Odds_Calculator_3-way'!O57/'True_Odds_Calculator_3-way'!B57-1)</f>
        <v>5.756439036889188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2.89567035006979E-2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1.0263242575850804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7.3732599277898849</v>
      </c>
      <c r="I59" s="6">
        <f>IF('Log_working_3-way'!$D59="","",'True_Odds_Calculator_3-way'!O58/'True_Odds_Calculator_3-way'!B58-1)</f>
        <v>5.6029936907507043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2.7605447920575621E-2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1.0277829652339268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5.9853027803839529</v>
      </c>
      <c r="I60" s="6">
        <f>IF('Log_working_3-way'!$D60="","",'True_Odds_Calculator_3-way'!O59/'True_Odds_Calculator_3-way'!B59-1)</f>
        <v>5.7303198790307412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2.8766847293095754E-2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1.0355806133345005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44.033835019742078</v>
      </c>
      <c r="I61" s="6">
        <f>IF('Log_working_3-way'!$D61="","",'True_Odds_Calculator_3-way'!O60/'True_Odds_Calculator_3-way'!B60-1)</f>
        <v>3.1031338030754716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3.0119588398676234E-2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1.0294965846836104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28.345415541515841</v>
      </c>
      <c r="I62" s="6">
        <f>IF('Log_working_3-way'!$D62="","",'True_Odds_Calculator_3-way'!O61/'True_Odds_Calculator_3-way'!B61-1)</f>
        <v>4.8969978912201881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2.9400827982845268E-2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1.0254093600230176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17.192332901532371</v>
      </c>
      <c r="I63" s="6">
        <f>IF('Log_working_3-way'!$D63="","",'True_Odds_Calculator_3-way'!O62/'True_Odds_Calculator_3-way'!B62-1)</f>
        <v>6.3267198704766097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2.7114525517081267E-2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1.0260930394476615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12.626771202199418</v>
      </c>
      <c r="I64" s="6">
        <f>IF('Log_working_3-way'!$D64="","",'True_Odds_Calculator_3-way'!O63/'True_Odds_Calculator_3-way'!B63-1)</f>
        <v>8.1970546010281105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2.8244904143974958E-2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1.0255283881212593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15.488022891025359</v>
      </c>
      <c r="I65" s="6">
        <f>IF('Log_working_3-way'!$D65="","",'True_Odds_Calculator_3-way'!O64/'True_Odds_Calculator_3-way'!B64-1)</f>
        <v>6.1503680473274756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2.7352929978852858E-2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1.0347473696358398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41.65299576161344</v>
      </c>
      <c r="I66" s="6">
        <f>IF('Log_working_3-way'!$D66="","",'True_Odds_Calculator_3-way'!O65/'True_Odds_Calculator_3-way'!B65-1)</f>
        <v>3.2922946665160842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3.0313572338950934E-2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1.0258696219682102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12.156565374702724</v>
      </c>
      <c r="I67" s="6">
        <f>IF('Log_working_3-way'!$D67="","",'True_Odds_Calculator_3-way'!O66/'True_Odds_Calculator_3-way'!B66-1)</f>
        <v>5.4991776180785514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2.7651417342877904E-2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1.0283591753285999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6.9230881988584647</v>
      </c>
      <c r="I68" s="6">
        <f>IF('Log_working_3-way'!$D68="","",'True_Odds_Calculator_3-way'!O67/'True_Odds_Calculator_3-way'!B67-1)</f>
        <v>5.4805020021510584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2.9549111734706646E-2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1.0317220275660814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34.742611942118856</v>
      </c>
      <c r="I69" s="6">
        <f>IF('Log_working_3-way'!$D69="","",'True_Odds_Calculator_3-way'!O68/'True_Odds_Calculator_3-way'!B68-1)</f>
        <v>4.2141879400515778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2.9849779849779878E-2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1.04248830369962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7.2559050903288274</v>
      </c>
      <c r="I70" s="6">
        <f>IF('Log_working_3-way'!$D70="","",'True_Odds_Calculator_3-way'!O69/'True_Odds_Calculator_3-way'!B69-1)</f>
        <v>6.9289712487518056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4.4549194844827111E-2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1.0420122693395515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15.718296929478115</v>
      </c>
      <c r="I71" s="6">
        <f>IF('Log_working_3-way'!$D71="","",'True_Odds_Calculator_3-way'!O70/'True_Odds_Calculator_3-way'!B70-1)</f>
        <v>8.7859955047721705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4.4898076796417108E-2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1.0412479732124105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7.6334153341477862</v>
      </c>
      <c r="I72" s="6">
        <f>IF('Log_working_3-way'!$D72="","",'True_Odds_Calculator_3-way'!O71/'True_Odds_Calculator_3-way'!B71-1)</f>
        <v>7.8986354196563973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4.3774840308858254E-2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1.0456185900153527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24.692800941702156</v>
      </c>
      <c r="I73" s="6">
        <f>IF('Log_working_3-way'!$D73="","",'True_Odds_Calculator_3-way'!O72/'True_Odds_Calculator_3-way'!B72-1)</f>
        <v>8.0051483145532742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4.6122119336672984E-2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1.0224141102233615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36.424259036978903</v>
      </c>
      <c r="I74" s="6">
        <f>IF('Log_working_3-way'!$D74="","",'True_Odds_Calculator_3-way'!O73/'True_Odds_Calculator_3-way'!B73-1)</f>
        <v>4.6993517629188588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2.0417590539541841E-2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1.0752747759257444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75.204667009288215</v>
      </c>
      <c r="I75" s="6">
        <f>IF('Log_working_3-way'!$D75="","",'True_Odds_Calculator_3-way'!O74/'True_Odds_Calculator_3-way'!B74-1)</f>
        <v>0.32306068230382223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3.0112044817927064E-2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1.0338973871982209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26.146563604694467</v>
      </c>
      <c r="I76" s="6">
        <f>IF('Log_working_3-way'!$D76="","",'True_Odds_Calculator_3-way'!O75/'True_Odds_Calculator_3-way'!B75-1)</f>
        <v>6.9999260908528189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3.4252297410191979E-2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1.0333595319760642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5.6178662674653577</v>
      </c>
      <c r="I77" s="6">
        <f>IF('Log_working_3-way'!$D77="","",'True_Odds_Calculator_3-way'!O76/'True_Odds_Calculator_3-way'!B76-1)</f>
        <v>7.0622560183061545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3.471793698835457E-2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1.0310692471099816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9.7431340872374808</v>
      </c>
      <c r="I78" s="6">
        <f>IF('Log_working_3-way'!$D78="","",'True_Odds_Calculator_3-way'!O77/'True_Odds_Calculator_3-way'!B77-1)</f>
        <v>7.9872292148588411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3.3468299109868482E-2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1.0392551595835453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36.751834199081479</v>
      </c>
      <c r="I79" s="6">
        <f>IF('Log_working_3-way'!$D79="","",'True_Odds_Calculator_3-way'!O78/'True_Odds_Calculator_3-way'!B78-1)</f>
        <v>4.2512589884671668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3.6036176160731292E-2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1.0261218889554204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15.252612759351937</v>
      </c>
      <c r="I80" s="6">
        <f>IF('Log_working_3-way'!$D80="","",'True_Odds_Calculator_3-way'!O79/'True_Odds_Calculator_3-way'!B79-1)</f>
        <v>8.1047419289470515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2.8111011582218071E-2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1.0362456375298297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37.664367118969238</v>
      </c>
      <c r="I81" s="6">
        <f>IF('Log_working_3-way'!$D81="","",'True_Odds_Calculator_3-way'!O80/'True_Odds_Calculator_3-way'!B80-1)</f>
        <v>3.8961998861595442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3.2961792455463268E-2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1.0312753188593373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17.710711192707723</v>
      </c>
      <c r="I82" s="6">
        <f>IF('Log_working_3-way'!$D82="","",'True_Odds_Calculator_3-way'!O81/'True_Odds_Calculator_3-way'!B81-1)</f>
        <v>6.1434376263520258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3.3223796724426213E-2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1.0260385170488622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12.181874126938689</v>
      </c>
      <c r="I83" s="6">
        <f>IF('Log_working_3-way'!$D83="","",'True_Odds_Calculator_3-way'!O82/'True_Odds_Calculator_3-way'!B82-1)</f>
        <v>6.6817299564094776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2.8052321448008399E-2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1.0281881986150427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21.370666837833738</v>
      </c>
      <c r="I84" s="6">
        <f>IF('Log_working_3-way'!$D84="","",'True_Odds_Calculator_3-way'!O83/'True_Odds_Calculator_3-way'!B83-1)</f>
        <v>6.3047075388844851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2.9467108234231487E-2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1.0311675609658248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26.521308803923151</v>
      </c>
      <c r="I85" s="6">
        <f>IF('Log_working_3-way'!$D85="","",'True_Odds_Calculator_3-way'!O84/'True_Odds_Calculator_3-way'!B84-1)</f>
        <v>5.7362405704006925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3.1479407739205989E-2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1.0271874370833125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20.410574357310413</v>
      </c>
      <c r="I86" s="6">
        <f>IF('Log_working_3-way'!$D86="","",'True_Odds_Calculator_3-way'!O85/'True_Odds_Calculator_3-way'!B85-1)</f>
        <v>5.3214308362193874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2.8536976672598913E-2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1.0474463723561309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28.268243653376011</v>
      </c>
      <c r="I87" s="6">
        <f>IF('Log_working_3-way'!$D87="","",'True_Odds_Calculator_3-way'!O86/'True_Odds_Calculator_3-way'!B86-1)</f>
        <v>7.0053615303741168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4.6890904903075237E-2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1.045882358003835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31.864209971630224</v>
      </c>
      <c r="I88" s="6">
        <f>IF('Log_working_3-way'!$D88="","",'True_Odds_Calculator_3-way'!O87/'True_Odds_Calculator_3-way'!B87-1)</f>
        <v>6.4604613822845778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4.3932416043845235E-2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1.0400083374918314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35.850791572329186</v>
      </c>
      <c r="I89" s="6">
        <f>IF('Log_working_3-way'!$D89="","",'True_Odds_Calculator_3-way'!O88/'True_Odds_Calculator_3-way'!B88-1)</f>
        <v>5.0606270476073378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3.6673302301032829E-2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1.0321630663399111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21.79396591112193</v>
      </c>
      <c r="I90" s="6">
        <f>IF('Log_working_3-way'!$D90="","",'True_Odds_Calculator_3-way'!O89/'True_Odds_Calculator_3-way'!B89-1)</f>
        <v>5.6337702037042874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3.3448648491837263E-2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1.0341311118439782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27.184778687684805</v>
      </c>
      <c r="I91" s="6">
        <f>IF('Log_working_3-way'!$D91="","",'True_Odds_Calculator_3-way'!O90/'True_Odds_Calculator_3-way'!B90-1)</f>
        <v>5.4407457523653928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3.4232591004136781E-2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1.0409476837036067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35.870673375571307</v>
      </c>
      <c r="I92" s="6">
        <f>IF('Log_working_3-way'!$D92="","",'True_Odds_Calculator_3-way'!O91/'True_Odds_Calculator_3-way'!B91-1)</f>
        <v>4.5646645392663929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3.7923930495948666E-2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1.0358476397896677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27.25129265015504</v>
      </c>
      <c r="I93" s="6">
        <f>IF('Log_working_3-way'!$D93="","",'True_Odds_Calculator_3-way'!O92/'True_Odds_Calculator_3-way'!B92-1)</f>
        <v>4.6141703640676797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3.5957322170878658E-2</v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2.96</v>
      </c>
      <c r="B2" s="4">
        <f>IF('True_Odds_Calculator_3-way'!B3="","",'True_Odds_Calculator_3-way'!B3)</f>
        <v>2.98</v>
      </c>
      <c r="C2" s="4">
        <f>IF('True_Odds_Calculator_3-way'!C3="","",'True_Odds_Calculator_3-way'!C3)</f>
        <v>2.78</v>
      </c>
      <c r="D2" s="9">
        <f>(K2/(AR2+K2-(AR2*K2)))</f>
        <v>0.3268970605774697</v>
      </c>
      <c r="E2" s="9">
        <f>(L2/(AR2+L2-(AR2*L2)))</f>
        <v>0.32466711780878671</v>
      </c>
      <c r="F2" s="9">
        <f>(M2/(AR2+M2-(AR2*M2)))</f>
        <v>0.34843582161374359</v>
      </c>
      <c r="G2" s="9">
        <f>AR2</f>
        <v>1.0505443715084311</v>
      </c>
      <c r="H2" s="9">
        <f>IF(A2="","",1/D2)</f>
        <v>3.0590669681565248</v>
      </c>
      <c r="I2" s="9">
        <f>IF(B2="","",1/E2)</f>
        <v>3.0800778555866932</v>
      </c>
      <c r="J2" s="9">
        <f>IF(C2="","",1/F2)</f>
        <v>2.8699689812850067</v>
      </c>
      <c r="K2" s="11">
        <f>1/A2</f>
        <v>0.33783783783783783</v>
      </c>
      <c r="L2" s="11">
        <f>1/B2</f>
        <v>0.33557046979865773</v>
      </c>
      <c r="M2" s="11">
        <f>1/C2</f>
        <v>0.35971223021582738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-0.28170106758779434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0.23326160403076054</v>
      </c>
      <c r="Q2" s="11">
        <f>2*'OddsRatio_working_3-way'!K2*'OddsRatio_working_3-way'!L2*'OddsRatio_working_3-way'!M2</f>
        <v>8.1560001409356833E-2</v>
      </c>
      <c r="R2" s="11">
        <f>O2/N2</f>
        <v>0</v>
      </c>
      <c r="S2" s="11">
        <f>P2/N2</f>
        <v>-0.82804657443501783</v>
      </c>
      <c r="T2" s="11">
        <f>Q2/N2</f>
        <v>-0.28952677427797829</v>
      </c>
      <c r="U2" s="11">
        <f>'OddsRatio_working_3-way'!S2-'OddsRatio_working_3-way'!R2^2/3</f>
        <v>-0.82804657443501783</v>
      </c>
      <c r="V2" s="11">
        <f>'OddsRatio_working_3-way'!S2*'OddsRatio_working_3-way'!R2/3-2*'OddsRatio_working_3-way'!R2^3/27-'OddsRatio_working_3-way'!T2</f>
        <v>0.28952677427797829</v>
      </c>
      <c r="W2" s="11">
        <f>'OddsRatio_working_3-way'!V2^2+4*'OddsRatio_working_3-way'!U2^3/27</f>
        <v>-2.8674319110873203E-4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0.14501077219893022</v>
      </c>
      <c r="Y2" s="11">
        <f>IF('OddsRatio_working_3-way'!W2&gt;=0,IF('OddsRatio_working_3-way'!V2+SQRT('OddsRatio_working_3-way'!W2)&gt;0,0,PI()),ACOS('OddsRatio_working_3-way'!V2/(2*'OddsRatio_working_3-way'!X2)))</f>
        <v>5.8420243123683102E-2</v>
      </c>
      <c r="Z2" s="11">
        <f>'OddsRatio_working_3-way'!X2^(1/3)*COS('OddsRatio_working_3-way'!Y2/3)</f>
        <v>0.52527218575421553</v>
      </c>
      <c r="AA2" s="11">
        <f>'OddsRatio_working_3-way'!X2^(1/3)*COS(('OddsRatio_working_3-way'!Y2+2*PI())/3)</f>
        <v>-0.27149565062544551</v>
      </c>
      <c r="AB2" s="11">
        <f>'OddsRatio_working_3-way'!X2^(1/3)*COS(('OddsRatio_working_3-way'!Y2+4*PI())/3)</f>
        <v>-0.25377653512877008</v>
      </c>
      <c r="AC2" s="11">
        <f>'OddsRatio_working_3-way'!X2^(1/3)*SIN('OddsRatio_working_3-way'!Y2/3)</f>
        <v>1.0230136101807842E-2</v>
      </c>
      <c r="AD2" s="11">
        <f>'OddsRatio_working_3-way'!X2^(1/3)*SIN(('OddsRatio_working_3-way'!Y2+2*PI())/3)</f>
        <v>0.44978398871362529</v>
      </c>
      <c r="AE2" s="11">
        <f>'OddsRatio_working_3-way'!X2^(1/3)*SIN(('OddsRatio_working_3-way'!Y2+4*PI())/3)</f>
        <v>-0.46001412481543291</v>
      </c>
      <c r="AF2" s="11">
        <f>-'OddsRatio_working_3-way'!U2/(3*'OddsRatio_working_3-way'!X2^(1/3))*COS(('OddsRatio_working_3-way'!Y2)/3)</f>
        <v>0.52527218575421564</v>
      </c>
      <c r="AG2" s="11">
        <f>-'OddsRatio_working_3-way'!U2/(3*'OddsRatio_working_3-way'!X2^(1/3))*COS(('OddsRatio_working_3-way'!Y2+2*PI())/3)</f>
        <v>-0.27149565062544556</v>
      </c>
      <c r="AH2" s="11">
        <f>-'OddsRatio_working_3-way'!U2/(3*'OddsRatio_working_3-way'!X2^(1/3))*COS(('OddsRatio_working_3-way'!Y2+4*PI())/3)</f>
        <v>-0.25377653512877013</v>
      </c>
      <c r="AI2" s="11">
        <f>'OddsRatio_working_3-way'!U2/(3*'OddsRatio_working_3-way'!X2^(1/3))*SIN(('OddsRatio_working_3-way'!Y2)/3)</f>
        <v>-1.0230136101807844E-2</v>
      </c>
      <c r="AJ2" s="11">
        <f>'OddsRatio_working_3-way'!U2/(3*'OddsRatio_working_3-way'!X2^(1/3))*SIN(('OddsRatio_working_3-way'!Y2+2*PI())/3)</f>
        <v>-0.4497839887136254</v>
      </c>
      <c r="AK2" s="11">
        <f>'OddsRatio_working_3-way'!U2/(3*'OddsRatio_working_3-way'!X2^(1/3))*SIN(('OddsRatio_working_3-way'!Y2+4*PI())/3)</f>
        <v>0.46001412481543302</v>
      </c>
      <c r="AL2" s="11">
        <f>'OddsRatio_working_3-way'!Z2+'OddsRatio_working_3-way'!AF2</f>
        <v>1.0505443715084311</v>
      </c>
      <c r="AM2" s="11">
        <f>'OddsRatio_working_3-way'!AA2+'OddsRatio_working_3-way'!AG2</f>
        <v>-0.54299130125089112</v>
      </c>
      <c r="AN2" s="11">
        <f>'OddsRatio_working_3-way'!AB2+'OddsRatio_working_3-way'!AH2</f>
        <v>-0.50755307025754015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1.0505443715084311</v>
      </c>
      <c r="AS2" s="11">
        <f>IF(('OddsRatio_working_3-way'!X2=0),IF(Q2&gt;0,-Q2^(1/3),(-Q2)^(1/3)),'OddsRatio_working_3-way'!AM2-'OddsRatio_working_3-way'!R2/3)</f>
        <v>-0.54299130125089112</v>
      </c>
      <c r="AT2" s="11">
        <f>IF(('OddsRatio_working_3-way'!X2=0),IF(Q2&gt;0,-Q2^(1/3),(-Q2)^(1/3)),'OddsRatio_working_3-way'!AN2-'OddsRatio_working_3-way'!R2/3)</f>
        <v>-0.50755307025754015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2.75</v>
      </c>
      <c r="B3" s="4">
        <f>IF('True_Odds_Calculator_3-way'!B4="","",'True_Odds_Calculator_3-way'!B4)</f>
        <v>3.55</v>
      </c>
      <c r="C3" s="4">
        <f>IF('True_Odds_Calculator_3-way'!C4="","",'True_Odds_Calculator_3-way'!C4)</f>
        <v>2.61</v>
      </c>
      <c r="D3" s="9">
        <f t="shared" ref="D3" si="0">(K3/(AR3+K3-(AR3*K3)))</f>
        <v>0.35379786321822193</v>
      </c>
      <c r="E3" s="9">
        <f t="shared" ref="E3" si="1">(L3/(AR3+L3-(AR3*L3)))</f>
        <v>0.27311721148956469</v>
      </c>
      <c r="F3" s="9">
        <f t="shared" ref="F3" si="2">(M3/(AR3+M3-(AR3*M3)))</f>
        <v>0.37308492529221376</v>
      </c>
      <c r="G3" s="9">
        <f t="shared" ref="G3" si="3">AR3</f>
        <v>1.0436986829610782</v>
      </c>
      <c r="H3" s="9">
        <f t="shared" ref="H3" si="4">IF(A3="","",1/D3)</f>
        <v>2.8264726951818862</v>
      </c>
      <c r="I3" s="9">
        <f t="shared" ref="I3" si="5">IF(B3="","",1/E3)</f>
        <v>3.6614316415507493</v>
      </c>
      <c r="J3" s="9">
        <f t="shared" ref="J3" si="6">IF(C3="","",1/F3)</f>
        <v>2.6803548795673353</v>
      </c>
      <c r="K3" s="11">
        <f t="shared" ref="K3" si="7">1/A3</f>
        <v>0.36363636363636365</v>
      </c>
      <c r="L3" s="11">
        <f t="shared" ref="L3" si="8">1/B3</f>
        <v>0.28169014084507044</v>
      </c>
      <c r="M3" s="11">
        <f t="shared" ref="M3" si="9">1/C3</f>
        <v>0.38314176245210729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-0.28196977055646333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0.23194548692363171</v>
      </c>
      <c r="Q3" s="11">
        <f>2*'OddsRatio_working_3-way'!K3*'OddsRatio_working_3-way'!L3*'OddsRatio_working_3-way'!M3</f>
        <v>7.8492550566372818E-2</v>
      </c>
      <c r="R3" s="11">
        <f t="shared" ref="R3" si="10">O3/N3</f>
        <v>0</v>
      </c>
      <c r="S3" s="11">
        <f t="shared" ref="S3" si="11">P3/N3</f>
        <v>-0.82258990552742794</v>
      </c>
      <c r="T3" s="11">
        <f t="shared" ref="T3" si="12">Q3/N3</f>
        <v>-0.27837221845259824</v>
      </c>
      <c r="U3" s="11">
        <f>'OddsRatio_working_3-way'!S3-'OddsRatio_working_3-way'!R3^2/3</f>
        <v>-0.82258990552742794</v>
      </c>
      <c r="V3" s="11">
        <f>'OddsRatio_working_3-way'!S3*'OddsRatio_working_3-way'!R3/3-2*'OddsRatio_working_3-way'!R3^3/27-'OddsRatio_working_3-way'!T3</f>
        <v>0.27837221845259824</v>
      </c>
      <c r="W3" s="11">
        <f>'OddsRatio_working_3-way'!V3^2+4*'OddsRatio_working_3-way'!U3^3/27</f>
        <v>-4.9694821455096433E-3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0.14357974626643091</v>
      </c>
      <c r="Y3" s="11">
        <f>IF('OddsRatio_working_3-way'!W3&gt;=0,IF('OddsRatio_working_3-way'!V3+SQRT('OddsRatio_working_3-way'!W3)&gt;0,0,PI()),ACOS('OddsRatio_working_3-way'!V3/(2*'OddsRatio_working_3-way'!X3)))</f>
        <v>0.24802430242004592</v>
      </c>
      <c r="Z3" s="11">
        <f>'OddsRatio_working_3-way'!X3^(1/3)*COS('OddsRatio_working_3-way'!Y3/3)</f>
        <v>0.52184934148053919</v>
      </c>
      <c r="AA3" s="11">
        <f>'OddsRatio_working_3-way'!X3^(1/3)*COS(('OddsRatio_working_3-way'!Y3+2*PI())/3)</f>
        <v>-0.29837363573401438</v>
      </c>
      <c r="AB3" s="11">
        <f>'OddsRatio_working_3-way'!X3^(1/3)*COS(('OddsRatio_working_3-way'!Y3+4*PI())/3)</f>
        <v>-0.22347570574652498</v>
      </c>
      <c r="AC3" s="11">
        <f>'OddsRatio_working_3-way'!X3^(1/3)*SIN('OddsRatio_working_3-way'!Y3/3)</f>
        <v>4.3242340040022864E-2</v>
      </c>
      <c r="AD3" s="11">
        <f>'OddsRatio_working_3-way'!X3^(1/3)*SIN(('OddsRatio_working_3-way'!Y3+2*PI())/3)</f>
        <v>0.43031361665031598</v>
      </c>
      <c r="AE3" s="11">
        <f>'OddsRatio_working_3-way'!X3^(1/3)*SIN(('OddsRatio_working_3-way'!Y3+4*PI())/3)</f>
        <v>-0.47355595669033879</v>
      </c>
      <c r="AF3" s="11">
        <f>-'OddsRatio_working_3-way'!U3/(3*'OddsRatio_working_3-way'!X3^(1/3))*COS(('OddsRatio_working_3-way'!Y3)/3)</f>
        <v>0.52184934148053896</v>
      </c>
      <c r="AG3" s="11">
        <f>-'OddsRatio_working_3-way'!U3/(3*'OddsRatio_working_3-way'!X3^(1/3))*COS(('OddsRatio_working_3-way'!Y3+2*PI())/3)</f>
        <v>-0.29837363573401421</v>
      </c>
      <c r="AH3" s="11">
        <f>-'OddsRatio_working_3-way'!U3/(3*'OddsRatio_working_3-way'!X3^(1/3))*COS(('OddsRatio_working_3-way'!Y3+4*PI())/3)</f>
        <v>-0.22347570574652487</v>
      </c>
      <c r="AI3" s="11">
        <f>'OddsRatio_working_3-way'!U3/(3*'OddsRatio_working_3-way'!X3^(1/3))*SIN(('OddsRatio_working_3-way'!Y3)/3)</f>
        <v>-4.3242340040022843E-2</v>
      </c>
      <c r="AJ3" s="11">
        <f>'OddsRatio_working_3-way'!U3/(3*'OddsRatio_working_3-way'!X3^(1/3))*SIN(('OddsRatio_working_3-way'!Y3+2*PI())/3)</f>
        <v>-0.43031361665031581</v>
      </c>
      <c r="AK3" s="11">
        <f>'OddsRatio_working_3-way'!U3/(3*'OddsRatio_working_3-way'!X3^(1/3))*SIN(('OddsRatio_working_3-way'!Y3+4*PI())/3)</f>
        <v>0.47355595669033856</v>
      </c>
      <c r="AL3" s="11">
        <f>'OddsRatio_working_3-way'!Z3+'OddsRatio_working_3-way'!AF3</f>
        <v>1.0436986829610782</v>
      </c>
      <c r="AM3" s="11">
        <f>'OddsRatio_working_3-way'!AA3+'OddsRatio_working_3-way'!AG3</f>
        <v>-0.59674727146802864</v>
      </c>
      <c r="AN3" s="11">
        <f>'OddsRatio_working_3-way'!AB3+'OddsRatio_working_3-way'!AH3</f>
        <v>-0.44695141149304984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1.0436986829610782</v>
      </c>
      <c r="AS3" s="11">
        <f>IF(('OddsRatio_working_3-way'!X3=0),IF(Q3&gt;0,-Q3^(1/3),(-Q3)^(1/3)),'OddsRatio_working_3-way'!AM3-'OddsRatio_working_3-way'!R3/3)</f>
        <v>-0.59674727146802864</v>
      </c>
      <c r="AT3" s="11">
        <f>IF(('OddsRatio_working_3-way'!X3=0),IF(Q3&gt;0,-Q3^(1/3),(-Q3)^(1/3)),'OddsRatio_working_3-way'!AN3-'OddsRatio_working_3-way'!R3/3)</f>
        <v>-0.44695141149304984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1.24</v>
      </c>
      <c r="B4" s="4">
        <f>IF('True_Odds_Calculator_3-way'!B5="","",'True_Odds_Calculator_3-way'!B5)</f>
        <v>6.78</v>
      </c>
      <c r="C4" s="4">
        <f>IF('True_Odds_Calculator_3-way'!C5="","",'True_Odds_Calculator_3-way'!C5)</f>
        <v>11.91</v>
      </c>
      <c r="D4" s="9">
        <f t="shared" ref="D4:D67" si="13">(K4/(AR4+K4-(AR4*K4)))</f>
        <v>0.78928027117846666</v>
      </c>
      <c r="E4" s="9">
        <f t="shared" ref="E4:E67" si="14">(L4/(AR4+L4-(AR4*L4)))</f>
        <v>0.13459497992930869</v>
      </c>
      <c r="F4" s="9">
        <f t="shared" ref="F4:F67" si="15">(M4/(AR4+M4-(AR4*M4)))</f>
        <v>7.6124748892224856E-2</v>
      </c>
      <c r="G4" s="9">
        <f t="shared" ref="G4:G67" si="16">AR4</f>
        <v>1.1124044298976219</v>
      </c>
      <c r="H4" s="9">
        <f t="shared" ref="H4:H67" si="17">IF(A4="","",1/D4)</f>
        <v>1.2669770631754291</v>
      </c>
      <c r="I4" s="9">
        <f t="shared" ref="I4:I67" si="18">IF(B4="","",1/E4)</f>
        <v>7.4296976048082559</v>
      </c>
      <c r="J4" s="9">
        <f t="shared" ref="J4:J67" si="19">IF(C4="","",1/F4)</f>
        <v>13.136332330183054</v>
      </c>
      <c r="K4" s="11">
        <f t="shared" ref="K4:K67" si="20">1/A4</f>
        <v>0.80645161290322587</v>
      </c>
      <c r="L4" s="11">
        <f t="shared" ref="L4:L67" si="21">1/B4</f>
        <v>0.14749262536873156</v>
      </c>
      <c r="M4" s="11">
        <f t="shared" ref="M4:M67" si="22">1/C4</f>
        <v>8.3963056255247692E-2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-0.15114740322137232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0.16908061452104667</v>
      </c>
      <c r="Q4" s="11">
        <f>2*'OddsRatio_working_3-way'!K4*'OddsRatio_working_3-way'!L4*'OddsRatio_working_3-way'!M4</f>
        <v>1.9974083227530616E-2</v>
      </c>
      <c r="R4" s="11">
        <f t="shared" ref="R4:R67" si="23">O4/N4</f>
        <v>0</v>
      </c>
      <c r="S4" s="11">
        <f t="shared" ref="S4:S67" si="24">P4/N4</f>
        <v>-1.1186471677148773</v>
      </c>
      <c r="T4" s="11">
        <f t="shared" ref="T4:T67" si="25">Q4/N4</f>
        <v>-0.1321496949456441</v>
      </c>
      <c r="U4" s="11">
        <f>'OddsRatio_working_3-way'!S4-'OddsRatio_working_3-way'!R4^2/3</f>
        <v>-1.1186471677148773</v>
      </c>
      <c r="V4" s="11">
        <f>'OddsRatio_working_3-way'!S4*'OddsRatio_working_3-way'!R4/3-2*'OddsRatio_working_3-way'!R4^3/27-'OddsRatio_working_3-way'!T4</f>
        <v>0.1321496949456441</v>
      </c>
      <c r="W4" s="11">
        <f>'OddsRatio_working_3-way'!V4^2+4*'OddsRatio_working_3-way'!U4^3/27</f>
        <v>-0.18992063122061426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0.22769726233248888</v>
      </c>
      <c r="Y4" s="11">
        <f>IF('OddsRatio_working_3-way'!W4&gt;=0,IF('OddsRatio_working_3-way'!V4+SQRT('OddsRatio_working_3-way'!W4)&gt;0,0,PI()),ACOS('OddsRatio_working_3-way'!V4/(2*'OddsRatio_working_3-way'!X4)))</f>
        <v>1.276373801827936</v>
      </c>
      <c r="Z4" s="11">
        <f>'OddsRatio_working_3-way'!X4^(1/3)*COS('OddsRatio_working_3-way'!Y4/3)</f>
        <v>0.55620221494881095</v>
      </c>
      <c r="AA4" s="11">
        <f>'OddsRatio_working_3-way'!X4^(1/3)*COS(('OddsRatio_working_3-way'!Y4+2*PI())/3)</f>
        <v>-0.49636955226944868</v>
      </c>
      <c r="AB4" s="11">
        <f>'OddsRatio_working_3-way'!X4^(1/3)*COS(('OddsRatio_working_3-way'!Y4+4*PI())/3)</f>
        <v>-5.983266267936245E-2</v>
      </c>
      <c r="AC4" s="11">
        <f>'OddsRatio_working_3-way'!X4^(1/3)*SIN('OddsRatio_working_3-way'!Y4/3)</f>
        <v>0.25203469071603829</v>
      </c>
      <c r="AD4" s="11">
        <f>'OddsRatio_working_3-way'!X4^(1/3)*SIN(('OddsRatio_working_3-way'!Y4+2*PI())/3)</f>
        <v>0.35566790242882401</v>
      </c>
      <c r="AE4" s="11">
        <f>'OddsRatio_working_3-way'!X4^(1/3)*SIN(('OddsRatio_working_3-way'!Y4+4*PI())/3)</f>
        <v>-0.6077025931448623</v>
      </c>
      <c r="AF4" s="11">
        <f>-'OddsRatio_working_3-way'!U4/(3*'OddsRatio_working_3-way'!X4^(1/3))*COS(('OddsRatio_working_3-way'!Y4)/3)</f>
        <v>0.55620221494881095</v>
      </c>
      <c r="AG4" s="11">
        <f>-'OddsRatio_working_3-way'!U4/(3*'OddsRatio_working_3-way'!X4^(1/3))*COS(('OddsRatio_working_3-way'!Y4+2*PI())/3)</f>
        <v>-0.49636955226944868</v>
      </c>
      <c r="AH4" s="11">
        <f>-'OddsRatio_working_3-way'!U4/(3*'OddsRatio_working_3-way'!X4^(1/3))*COS(('OddsRatio_working_3-way'!Y4+4*PI())/3)</f>
        <v>-5.983266267936245E-2</v>
      </c>
      <c r="AI4" s="11">
        <f>'OddsRatio_working_3-way'!U4/(3*'OddsRatio_working_3-way'!X4^(1/3))*SIN(('OddsRatio_working_3-way'!Y4)/3)</f>
        <v>-0.25203469071603829</v>
      </c>
      <c r="AJ4" s="11">
        <f>'OddsRatio_working_3-way'!U4/(3*'OddsRatio_working_3-way'!X4^(1/3))*SIN(('OddsRatio_working_3-way'!Y4+2*PI())/3)</f>
        <v>-0.35566790242882401</v>
      </c>
      <c r="AK4" s="11">
        <f>'OddsRatio_working_3-way'!U4/(3*'OddsRatio_working_3-way'!X4^(1/3))*SIN(('OddsRatio_working_3-way'!Y4+4*PI())/3)</f>
        <v>0.6077025931448623</v>
      </c>
      <c r="AL4" s="11">
        <f>'OddsRatio_working_3-way'!Z4+'OddsRatio_working_3-way'!AF4</f>
        <v>1.1124044298976219</v>
      </c>
      <c r="AM4" s="11">
        <f>'OddsRatio_working_3-way'!AA4+'OddsRatio_working_3-way'!AG4</f>
        <v>-0.99273910453889735</v>
      </c>
      <c r="AN4" s="11">
        <f>'OddsRatio_working_3-way'!AB4+'OddsRatio_working_3-way'!AH4</f>
        <v>-0.1196653253587249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1.1124044298976219</v>
      </c>
      <c r="AS4" s="11">
        <f>IF(('OddsRatio_working_3-way'!X4=0),IF(Q4&gt;0,-Q4^(1/3),(-Q4)^(1/3)),'OddsRatio_working_3-way'!AM4-'OddsRatio_working_3-way'!R4/3)</f>
        <v>-0.99273910453889735</v>
      </c>
      <c r="AT4" s="11">
        <f>IF(('OddsRatio_working_3-way'!X4=0),IF(Q4&gt;0,-Q4^(1/3),(-Q4)^(1/3)),'OddsRatio_working_3-way'!AN4-'OddsRatio_working_3-way'!R4/3)</f>
        <v>-0.1196653253587249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1.47</v>
      </c>
      <c r="B5" s="4">
        <f>IF('True_Odds_Calculator_3-way'!B6="","",'True_Odds_Calculator_3-way'!B6)</f>
        <v>4.41</v>
      </c>
      <c r="C5" s="4">
        <f>IF('True_Odds_Calculator_3-way'!C6="","",'True_Odds_Calculator_3-way'!C6)</f>
        <v>7.94</v>
      </c>
      <c r="D5" s="9">
        <f t="shared" si="13"/>
        <v>0.66574935547688918</v>
      </c>
      <c r="E5" s="9">
        <f t="shared" si="14"/>
        <v>0.21539400144179405</v>
      </c>
      <c r="F5" s="9">
        <f t="shared" si="15"/>
        <v>0.11885664308131674</v>
      </c>
      <c r="G5" s="9">
        <f t="shared" si="16"/>
        <v>1.0682272213125903</v>
      </c>
      <c r="H5" s="9">
        <f t="shared" si="17"/>
        <v>1.5020667940169175</v>
      </c>
      <c r="I5" s="9">
        <f t="shared" si="18"/>
        <v>4.6426548246759332</v>
      </c>
      <c r="J5" s="9">
        <f t="shared" si="19"/>
        <v>8.4134969159093771</v>
      </c>
      <c r="K5" s="11">
        <f t="shared" si="20"/>
        <v>0.68027210884353739</v>
      </c>
      <c r="L5" s="11">
        <f t="shared" si="21"/>
        <v>0.22675736961451246</v>
      </c>
      <c r="M5" s="11">
        <f t="shared" si="22"/>
        <v>0.12594458438287154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-0.21609030413401387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0.21020877150302653</v>
      </c>
      <c r="Q5" s="11">
        <f>2*'OddsRatio_working_3-way'!K5*'OddsRatio_working_3-way'!L5*'OddsRatio_working_3-way'!M5</f>
        <v>3.8855595471908776E-2</v>
      </c>
      <c r="R5" s="11">
        <f t="shared" si="23"/>
        <v>0</v>
      </c>
      <c r="S5" s="11">
        <f t="shared" si="24"/>
        <v>-0.97278206139531476</v>
      </c>
      <c r="T5" s="11">
        <f t="shared" si="25"/>
        <v>-0.17981184129303412</v>
      </c>
      <c r="U5" s="11">
        <f>'OddsRatio_working_3-way'!S5-'OddsRatio_working_3-way'!R5^2/3</f>
        <v>-0.97278206139531476</v>
      </c>
      <c r="V5" s="11">
        <f>'OddsRatio_working_3-way'!S5*'OddsRatio_working_3-way'!R5/3-2*'OddsRatio_working_3-way'!R5^3/27-'OddsRatio_working_3-way'!T5</f>
        <v>0.17981184129303412</v>
      </c>
      <c r="W5" s="11">
        <f>'OddsRatio_working_3-way'!V5^2+4*'OddsRatio_working_3-way'!U5^3/27</f>
        <v>-0.10404525272966109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0.18464665648127263</v>
      </c>
      <c r="Y5" s="11">
        <f>IF('OddsRatio_working_3-way'!W5&gt;=0,IF('OddsRatio_working_3-way'!V5+SQRT('OddsRatio_working_3-way'!W5)&gt;0,0,PI()),ACOS('OddsRatio_working_3-way'!V5/(2*'OddsRatio_working_3-way'!X5)))</f>
        <v>1.0622501370450248</v>
      </c>
      <c r="Z5" s="11">
        <f>'OddsRatio_working_3-way'!X5^(1/3)*COS('OddsRatio_working_3-way'!Y5/3)</f>
        <v>0.53411361065629515</v>
      </c>
      <c r="AA5" s="11">
        <f>'OddsRatio_working_3-way'!X5^(1/3)*COS(('OddsRatio_working_3-way'!Y5+2*PI())/3)</f>
        <v>-0.43804658143362235</v>
      </c>
      <c r="AB5" s="11">
        <f>'OddsRatio_working_3-way'!X5^(1/3)*COS(('OddsRatio_working_3-way'!Y5+4*PI())/3)</f>
        <v>-9.6067029222672684E-2</v>
      </c>
      <c r="AC5" s="11">
        <f>'OddsRatio_working_3-way'!X5^(1/3)*SIN('OddsRatio_working_3-way'!Y5/3)</f>
        <v>0.19744198652633943</v>
      </c>
      <c r="AD5" s="11">
        <f>'OddsRatio_working_3-way'!X5^(1/3)*SIN(('OddsRatio_working_3-way'!Y5+2*PI())/3)</f>
        <v>0.36383496207221278</v>
      </c>
      <c r="AE5" s="11">
        <f>'OddsRatio_working_3-way'!X5^(1/3)*SIN(('OddsRatio_working_3-way'!Y5+4*PI())/3)</f>
        <v>-0.56127694859855226</v>
      </c>
      <c r="AF5" s="11">
        <f>-'OddsRatio_working_3-way'!U5/(3*'OddsRatio_working_3-way'!X5^(1/3))*COS(('OddsRatio_working_3-way'!Y5)/3)</f>
        <v>0.53411361065629503</v>
      </c>
      <c r="AG5" s="11">
        <f>-'OddsRatio_working_3-way'!U5/(3*'OddsRatio_working_3-way'!X5^(1/3))*COS(('OddsRatio_working_3-way'!Y5+2*PI())/3)</f>
        <v>-0.4380465814336223</v>
      </c>
      <c r="AH5" s="11">
        <f>-'OddsRatio_working_3-way'!U5/(3*'OddsRatio_working_3-way'!X5^(1/3))*COS(('OddsRatio_working_3-way'!Y5+4*PI())/3)</f>
        <v>-9.606702922267267E-2</v>
      </c>
      <c r="AI5" s="11">
        <f>'OddsRatio_working_3-way'!U5/(3*'OddsRatio_working_3-way'!X5^(1/3))*SIN(('OddsRatio_working_3-way'!Y5)/3)</f>
        <v>-0.1974419865263394</v>
      </c>
      <c r="AJ5" s="11">
        <f>'OddsRatio_working_3-way'!U5/(3*'OddsRatio_working_3-way'!X5^(1/3))*SIN(('OddsRatio_working_3-way'!Y5+2*PI())/3)</f>
        <v>-0.36383496207221272</v>
      </c>
      <c r="AK5" s="11">
        <f>'OddsRatio_working_3-way'!U5/(3*'OddsRatio_working_3-way'!X5^(1/3))*SIN(('OddsRatio_working_3-way'!Y5+4*PI())/3)</f>
        <v>0.56127694859855215</v>
      </c>
      <c r="AL5" s="11">
        <f>'OddsRatio_working_3-way'!Z5+'OddsRatio_working_3-way'!AF5</f>
        <v>1.0682272213125903</v>
      </c>
      <c r="AM5" s="11">
        <f>'OddsRatio_working_3-way'!AA5+'OddsRatio_working_3-way'!AG5</f>
        <v>-0.87609316286724459</v>
      </c>
      <c r="AN5" s="11">
        <f>'OddsRatio_working_3-way'!AB5+'OddsRatio_working_3-way'!AH5</f>
        <v>-0.19213405844534537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1.0682272213125903</v>
      </c>
      <c r="AS5" s="11">
        <f>IF(('OddsRatio_working_3-way'!X5=0),IF(Q5&gt;0,-Q5^(1/3),(-Q5)^(1/3)),'OddsRatio_working_3-way'!AM5-'OddsRatio_working_3-way'!R5/3)</f>
        <v>-0.87609316286724459</v>
      </c>
      <c r="AT5" s="11">
        <f>IF(('OddsRatio_working_3-way'!X5=0),IF(Q5&gt;0,-Q5^(1/3),(-Q5)^(1/3)),'OddsRatio_working_3-way'!AN5-'OddsRatio_working_3-way'!R5/3)</f>
        <v>-0.19213405844534537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8.6199999999999992</v>
      </c>
      <c r="B6" s="4">
        <f>IF('True_Odds_Calculator_3-way'!B7="","",'True_Odds_Calculator_3-way'!B7)</f>
        <v>4.55</v>
      </c>
      <c r="C6" s="4">
        <f>IF('True_Odds_Calculator_3-way'!C7="","",'True_Odds_Calculator_3-way'!C7)</f>
        <v>1.44</v>
      </c>
      <c r="D6" s="9">
        <f t="shared" si="13"/>
        <v>0.10974664247978941</v>
      </c>
      <c r="E6" s="9">
        <f t="shared" si="14"/>
        <v>0.20924160851031276</v>
      </c>
      <c r="F6" s="9">
        <f t="shared" si="15"/>
        <v>0.68101174900989803</v>
      </c>
      <c r="G6" s="9">
        <f t="shared" si="16"/>
        <v>1.0645532896587959</v>
      </c>
      <c r="H6" s="9">
        <f t="shared" si="17"/>
        <v>9.1118960672000231</v>
      </c>
      <c r="I6" s="9">
        <f t="shared" si="18"/>
        <v>4.7791641782887249</v>
      </c>
      <c r="J6" s="9">
        <f t="shared" si="19"/>
        <v>1.4684034474498702</v>
      </c>
      <c r="K6" s="11">
        <f t="shared" si="20"/>
        <v>0.11600928074245941</v>
      </c>
      <c r="L6" s="11">
        <f t="shared" si="21"/>
        <v>0.21978021978021978</v>
      </c>
      <c r="M6" s="11">
        <f t="shared" si="22"/>
        <v>0.69444444444444442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-0.21074381921249685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0.20556589582111626</v>
      </c>
      <c r="Q6" s="11">
        <f>2*'OddsRatio_working_3-way'!K6*'OddsRatio_working_3-way'!L6*'OddsRatio_working_3-way'!M6</f>
        <v>3.5411868358504087E-2</v>
      </c>
      <c r="R6" s="11">
        <f t="shared" si="23"/>
        <v>0</v>
      </c>
      <c r="S6" s="11">
        <f t="shared" si="24"/>
        <v>-0.97543024791555288</v>
      </c>
      <c r="T6" s="11">
        <f t="shared" si="25"/>
        <v>-0.16803277311206766</v>
      </c>
      <c r="U6" s="11">
        <f>'OddsRatio_working_3-way'!S6-'OddsRatio_working_3-way'!R6^2/3</f>
        <v>-0.97543024791555288</v>
      </c>
      <c r="V6" s="11">
        <f>'OddsRatio_working_3-way'!S6*'OddsRatio_working_3-way'!R6/3-2*'OddsRatio_working_3-way'!R6^3/27-'OddsRatio_working_3-way'!T6</f>
        <v>0.16803277311206766</v>
      </c>
      <c r="W6" s="11">
        <f>'OddsRatio_working_3-way'!V6^2+4*'OddsRatio_working_3-way'!U6^3/27</f>
        <v>-0.10925934713213852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0.18540115963220816</v>
      </c>
      <c r="Y6" s="11">
        <f>IF('OddsRatio_working_3-way'!W6&gt;=0,IF('OddsRatio_working_3-way'!V6+SQRT('OddsRatio_working_3-way'!W6)&gt;0,0,PI()),ACOS('OddsRatio_working_3-way'!V6/(2*'OddsRatio_working_3-way'!X6)))</f>
        <v>1.1004893171141952</v>
      </c>
      <c r="Z6" s="11">
        <f>'OddsRatio_working_3-way'!X6^(1/3)*COS('OddsRatio_working_3-way'!Y6/3)</f>
        <v>0.53227664482939796</v>
      </c>
      <c r="AA6" s="11">
        <f>'OddsRatio_working_3-way'!X6^(1/3)*COS(('OddsRatio_working_3-way'!Y6+2*PI())/3)</f>
        <v>-0.44325055238698913</v>
      </c>
      <c r="AB6" s="11">
        <f>'OddsRatio_working_3-way'!X6^(1/3)*COS(('OddsRatio_working_3-way'!Y6+4*PI())/3)</f>
        <v>-8.9026092442408764E-2</v>
      </c>
      <c r="AC6" s="11">
        <f>'OddsRatio_working_3-way'!X6^(1/3)*SIN('OddsRatio_working_3-way'!Y6/3)</f>
        <v>0.20451158730255328</v>
      </c>
      <c r="AD6" s="11">
        <f>'OddsRatio_working_3-way'!X6^(1/3)*SIN(('OddsRatio_working_3-way'!Y6+2*PI())/3)</f>
        <v>0.35870930261212902</v>
      </c>
      <c r="AE6" s="11">
        <f>'OddsRatio_working_3-way'!X6^(1/3)*SIN(('OddsRatio_working_3-way'!Y6+4*PI())/3)</f>
        <v>-0.56322088991468222</v>
      </c>
      <c r="AF6" s="11">
        <f>-'OddsRatio_working_3-way'!U6/(3*'OddsRatio_working_3-way'!X6^(1/3))*COS(('OddsRatio_working_3-way'!Y6)/3)</f>
        <v>0.53227664482939796</v>
      </c>
      <c r="AG6" s="11">
        <f>-'OddsRatio_working_3-way'!U6/(3*'OddsRatio_working_3-way'!X6^(1/3))*COS(('OddsRatio_working_3-way'!Y6+2*PI())/3)</f>
        <v>-0.44325055238698913</v>
      </c>
      <c r="AH6" s="11">
        <f>-'OddsRatio_working_3-way'!U6/(3*'OddsRatio_working_3-way'!X6^(1/3))*COS(('OddsRatio_working_3-way'!Y6+4*PI())/3)</f>
        <v>-8.9026092442408764E-2</v>
      </c>
      <c r="AI6" s="11">
        <f>'OddsRatio_working_3-way'!U6/(3*'OddsRatio_working_3-way'!X6^(1/3))*SIN(('OddsRatio_working_3-way'!Y6)/3)</f>
        <v>-0.20451158730255328</v>
      </c>
      <c r="AJ6" s="11">
        <f>'OddsRatio_working_3-way'!U6/(3*'OddsRatio_working_3-way'!X6^(1/3))*SIN(('OddsRatio_working_3-way'!Y6+2*PI())/3)</f>
        <v>-0.35870930261212902</v>
      </c>
      <c r="AK6" s="11">
        <f>'OddsRatio_working_3-way'!U6/(3*'OddsRatio_working_3-way'!X6^(1/3))*SIN(('OddsRatio_working_3-way'!Y6+4*PI())/3)</f>
        <v>0.56322088991468222</v>
      </c>
      <c r="AL6" s="11">
        <f>'OddsRatio_working_3-way'!Z6+'OddsRatio_working_3-way'!AF6</f>
        <v>1.0645532896587959</v>
      </c>
      <c r="AM6" s="11">
        <f>'OddsRatio_working_3-way'!AA6+'OddsRatio_working_3-way'!AG6</f>
        <v>-0.88650110477397825</v>
      </c>
      <c r="AN6" s="11">
        <f>'OddsRatio_working_3-way'!AB6+'OddsRatio_working_3-way'!AH6</f>
        <v>-0.17805218488481753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1.0645532896587959</v>
      </c>
      <c r="AS6" s="11">
        <f>IF(('OddsRatio_working_3-way'!X6=0),IF(Q6&gt;0,-Q6^(1/3),(-Q6)^(1/3)),'OddsRatio_working_3-way'!AM6-'OddsRatio_working_3-way'!R6/3)</f>
        <v>-0.88650110477397825</v>
      </c>
      <c r="AT6" s="11">
        <f>IF(('OddsRatio_working_3-way'!X6=0),IF(Q6&gt;0,-Q6^(1/3),(-Q6)^(1/3)),'OddsRatio_working_3-way'!AN6-'OddsRatio_working_3-way'!R6/3)</f>
        <v>-0.17805218488481753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9.51</v>
      </c>
      <c r="B7" s="4">
        <f>IF('True_Odds_Calculator_3-way'!B8="","",'True_Odds_Calculator_3-way'!B8)</f>
        <v>5.85</v>
      </c>
      <c r="C7" s="4">
        <f>IF('True_Odds_Calculator_3-way'!C8="","",'True_Odds_Calculator_3-way'!C8)</f>
        <v>1.32</v>
      </c>
      <c r="D7" s="9">
        <f t="shared" si="13"/>
        <v>9.7786440174276054E-2</v>
      </c>
      <c r="E7" s="9">
        <f t="shared" si="14"/>
        <v>0.15978856471372591</v>
      </c>
      <c r="F7" s="9">
        <f t="shared" si="15"/>
        <v>0.74242499511199789</v>
      </c>
      <c r="G7" s="9">
        <f t="shared" si="16"/>
        <v>1.0841794061009229</v>
      </c>
      <c r="H7" s="9">
        <f t="shared" si="17"/>
        <v>10.226366745918853</v>
      </c>
      <c r="I7" s="9">
        <f t="shared" si="18"/>
        <v>6.2582701195894748</v>
      </c>
      <c r="J7" s="9">
        <f t="shared" si="19"/>
        <v>1.3469374099522955</v>
      </c>
      <c r="K7" s="11">
        <f t="shared" si="20"/>
        <v>0.10515247108307045</v>
      </c>
      <c r="L7" s="11">
        <f t="shared" si="21"/>
        <v>0.17094017094017094</v>
      </c>
      <c r="M7" s="11">
        <f t="shared" si="22"/>
        <v>0.75757575757575757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-0.17985021560205561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0.18628409795602224</v>
      </c>
      <c r="Q7" s="11">
        <f>2*'OddsRatio_working_3-way'!K7*'OddsRatio_working_3-way'!L7*'OddsRatio_working_3-way'!M7</f>
        <v>2.7234517245032491E-2</v>
      </c>
      <c r="R7" s="11">
        <f t="shared" si="23"/>
        <v>0</v>
      </c>
      <c r="S7" s="11">
        <f t="shared" si="24"/>
        <v>-1.0357735593056085</v>
      </c>
      <c r="T7" s="11">
        <f t="shared" si="25"/>
        <v>-0.15142888293941645</v>
      </c>
      <c r="U7" s="11">
        <f>'OddsRatio_working_3-way'!S7-'OddsRatio_working_3-way'!R7^2/3</f>
        <v>-1.0357735593056085</v>
      </c>
      <c r="V7" s="11">
        <f>'OddsRatio_working_3-way'!S7*'OddsRatio_working_3-way'!R7/3-2*'OddsRatio_working_3-way'!R7^3/27-'OddsRatio_working_3-way'!T7</f>
        <v>0.15142888293941645</v>
      </c>
      <c r="W7" s="11">
        <f>'OddsRatio_working_3-way'!V7^2+4*'OddsRatio_working_3-way'!U7^3/27</f>
        <v>-0.14169236032693722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0.20286884119746967</v>
      </c>
      <c r="Y7" s="11">
        <f>IF('OddsRatio_working_3-way'!W7&gt;=0,IF('OddsRatio_working_3-way'!V7+SQRT('OddsRatio_working_3-way'!W7)&gt;0,0,PI()),ACOS('OddsRatio_working_3-way'!V7/(2*'OddsRatio_working_3-way'!X7)))</f>
        <v>1.1883203505340714</v>
      </c>
      <c r="Z7" s="11">
        <f>'OddsRatio_working_3-way'!X7^(1/3)*COS('OddsRatio_working_3-way'!Y7/3)</f>
        <v>0.54208970305046145</v>
      </c>
      <c r="AA7" s="11">
        <f>'OddsRatio_working_3-way'!X7^(1/3)*COS(('OddsRatio_working_3-way'!Y7+2*PI())/3)</f>
        <v>-0.46737991006394147</v>
      </c>
      <c r="AB7" s="11">
        <f>'OddsRatio_working_3-way'!X7^(1/3)*COS(('OddsRatio_working_3-way'!Y7+4*PI())/3)</f>
        <v>-7.4709792986519835E-2</v>
      </c>
      <c r="AC7" s="11">
        <f>'OddsRatio_working_3-way'!X7^(1/3)*SIN('OddsRatio_working_3-way'!Y7/3)</f>
        <v>0.22670819779737128</v>
      </c>
      <c r="AD7" s="11">
        <f>'OddsRatio_working_3-way'!X7^(1/3)*SIN(('OddsRatio_working_3-way'!Y7+2*PI())/3)</f>
        <v>0.35610935507297675</v>
      </c>
      <c r="AE7" s="11">
        <f>'OddsRatio_working_3-way'!X7^(1/3)*SIN(('OddsRatio_working_3-way'!Y7+4*PI())/3)</f>
        <v>-0.58281755287034798</v>
      </c>
      <c r="AF7" s="11">
        <f>-'OddsRatio_working_3-way'!U7/(3*'OddsRatio_working_3-way'!X7^(1/3))*COS(('OddsRatio_working_3-way'!Y7)/3)</f>
        <v>0.54208970305046156</v>
      </c>
      <c r="AG7" s="11">
        <f>-'OddsRatio_working_3-way'!U7/(3*'OddsRatio_working_3-way'!X7^(1/3))*COS(('OddsRatio_working_3-way'!Y7+2*PI())/3)</f>
        <v>-0.46737991006394158</v>
      </c>
      <c r="AH7" s="11">
        <f>-'OddsRatio_working_3-way'!U7/(3*'OddsRatio_working_3-way'!X7^(1/3))*COS(('OddsRatio_working_3-way'!Y7+4*PI())/3)</f>
        <v>-7.4709792986519849E-2</v>
      </c>
      <c r="AI7" s="11">
        <f>'OddsRatio_working_3-way'!U7/(3*'OddsRatio_working_3-way'!X7^(1/3))*SIN(('OddsRatio_working_3-way'!Y7)/3)</f>
        <v>-0.22670819779737134</v>
      </c>
      <c r="AJ7" s="11">
        <f>'OddsRatio_working_3-way'!U7/(3*'OddsRatio_working_3-way'!X7^(1/3))*SIN(('OddsRatio_working_3-way'!Y7+2*PI())/3)</f>
        <v>-0.35610935507297681</v>
      </c>
      <c r="AK7" s="11">
        <f>'OddsRatio_working_3-way'!U7/(3*'OddsRatio_working_3-way'!X7^(1/3))*SIN(('OddsRatio_working_3-way'!Y7+4*PI())/3)</f>
        <v>0.58281755287034809</v>
      </c>
      <c r="AL7" s="11">
        <f>'OddsRatio_working_3-way'!Z7+'OddsRatio_working_3-way'!AF7</f>
        <v>1.0841794061009229</v>
      </c>
      <c r="AM7" s="11">
        <f>'OddsRatio_working_3-way'!AA7+'OddsRatio_working_3-way'!AG7</f>
        <v>-0.93475982012788306</v>
      </c>
      <c r="AN7" s="11">
        <f>'OddsRatio_working_3-way'!AB7+'OddsRatio_working_3-way'!AH7</f>
        <v>-0.14941958597303967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1.0841794061009229</v>
      </c>
      <c r="AS7" s="11">
        <f>IF(('OddsRatio_working_3-way'!X7=0),IF(Q7&gt;0,-Q7^(1/3),(-Q7)^(1/3)),'OddsRatio_working_3-way'!AM7-'OddsRatio_working_3-way'!R7/3)</f>
        <v>-0.93475982012788306</v>
      </c>
      <c r="AT7" s="11">
        <f>IF(('OddsRatio_working_3-way'!X7=0),IF(Q7&gt;0,-Q7^(1/3),(-Q7)^(1/3)),'OddsRatio_working_3-way'!AN7-'OddsRatio_working_3-way'!R7/3)</f>
        <v>-0.14941958597303967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1.98</v>
      </c>
      <c r="B8" s="4">
        <f>IF('True_Odds_Calculator_3-way'!B9="","",'True_Odds_Calculator_3-way'!B9)</f>
        <v>3.21</v>
      </c>
      <c r="C8" s="4">
        <f>IF('True_Odds_Calculator_3-way'!C9="","",'True_Odds_Calculator_3-way'!C9)</f>
        <v>4.6100000000000003</v>
      </c>
      <c r="D8" s="9">
        <f t="shared" si="13"/>
        <v>0.49175037188255954</v>
      </c>
      <c r="E8" s="9">
        <f t="shared" si="14"/>
        <v>0.30023128826189976</v>
      </c>
      <c r="F8" s="9">
        <f t="shared" si="15"/>
        <v>0.20801833985554052</v>
      </c>
      <c r="G8" s="9">
        <f t="shared" si="16"/>
        <v>1.0546449970584875</v>
      </c>
      <c r="H8" s="9">
        <f t="shared" si="17"/>
        <v>2.033552097117318</v>
      </c>
      <c r="I8" s="9">
        <f t="shared" si="18"/>
        <v>3.3307654434992577</v>
      </c>
      <c r="J8" s="9">
        <f t="shared" si="19"/>
        <v>4.8072684393811409</v>
      </c>
      <c r="K8" s="11">
        <f t="shared" si="20"/>
        <v>0.50505050505050508</v>
      </c>
      <c r="L8" s="11">
        <f t="shared" si="21"/>
        <v>0.3115264797507788</v>
      </c>
      <c r="M8" s="11">
        <f t="shared" si="22"/>
        <v>0.21691973969631234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-0.26684213281817037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0.23208002610763778</v>
      </c>
      <c r="Q8" s="11">
        <f>2*'OddsRatio_working_3-way'!K8*'OddsRatio_working_3-way'!L8*'OddsRatio_working_3-way'!M8</f>
        <v>6.8258831208128742E-2</v>
      </c>
      <c r="R8" s="11">
        <f t="shared" si="23"/>
        <v>0</v>
      </c>
      <c r="S8" s="11">
        <f t="shared" si="24"/>
        <v>-0.86972781867914417</v>
      </c>
      <c r="T8" s="11">
        <f t="shared" si="25"/>
        <v>-0.25580229961151291</v>
      </c>
      <c r="U8" s="11">
        <f>'OddsRatio_working_3-way'!S8-'OddsRatio_working_3-way'!R8^2/3</f>
        <v>-0.86972781867914417</v>
      </c>
      <c r="V8" s="11">
        <f>'OddsRatio_working_3-way'!S8*'OddsRatio_working_3-way'!R8/3-2*'OddsRatio_working_3-way'!R8^3/27-'OddsRatio_working_3-way'!T8</f>
        <v>0.25580229961151291</v>
      </c>
      <c r="W8" s="11">
        <f>'OddsRatio_working_3-way'!V8^2+4*'OddsRatio_working_3-way'!U8^3/27</f>
        <v>-3.202965035943825E-2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0.15609649807569073</v>
      </c>
      <c r="Y8" s="11">
        <f>IF('OddsRatio_working_3-way'!W8&gt;=0,IF('OddsRatio_working_3-way'!V8+SQRT('OddsRatio_working_3-way'!W8)&gt;0,0,PI()),ACOS('OddsRatio_working_3-way'!V8/(2*'OddsRatio_working_3-way'!X8)))</f>
        <v>0.61048109345686563</v>
      </c>
      <c r="Z8" s="11">
        <f>'OddsRatio_working_3-way'!X8^(1/3)*COS('OddsRatio_working_3-way'!Y8/3)</f>
        <v>0.52732249852924373</v>
      </c>
      <c r="AA8" s="11">
        <f>'OddsRatio_working_3-way'!X8^(1/3)*COS(('OddsRatio_working_3-way'!Y8+2*PI())/3)</f>
        <v>-0.35789601768075857</v>
      </c>
      <c r="AB8" s="11">
        <f>'OddsRatio_working_3-way'!X8^(1/3)*COS(('OddsRatio_working_3-way'!Y8+4*PI())/3)</f>
        <v>-0.16942648084848522</v>
      </c>
      <c r="AC8" s="11">
        <f>'OddsRatio_working_3-way'!X8^(1/3)*SIN('OddsRatio_working_3-way'!Y8/3)</f>
        <v>0.10881293782415719</v>
      </c>
      <c r="AD8" s="11">
        <f>'OddsRatio_working_3-way'!X8^(1/3)*SIN(('OddsRatio_working_3-way'!Y8+2*PI())/3)</f>
        <v>0.40226821080132874</v>
      </c>
      <c r="AE8" s="11">
        <f>'OddsRatio_working_3-way'!X8^(1/3)*SIN(('OddsRatio_working_3-way'!Y8+4*PI())/3)</f>
        <v>-0.51108114862548593</v>
      </c>
      <c r="AF8" s="11">
        <f>-'OddsRatio_working_3-way'!U8/(3*'OddsRatio_working_3-way'!X8^(1/3))*COS(('OddsRatio_working_3-way'!Y8)/3)</f>
        <v>0.52732249852924362</v>
      </c>
      <c r="AG8" s="11">
        <f>-'OddsRatio_working_3-way'!U8/(3*'OddsRatio_working_3-way'!X8^(1/3))*COS(('OddsRatio_working_3-way'!Y8+2*PI())/3)</f>
        <v>-0.35789601768075852</v>
      </c>
      <c r="AH8" s="11">
        <f>-'OddsRatio_working_3-way'!U8/(3*'OddsRatio_working_3-way'!X8^(1/3))*COS(('OddsRatio_working_3-way'!Y8+4*PI())/3)</f>
        <v>-0.16942648084848516</v>
      </c>
      <c r="AI8" s="11">
        <f>'OddsRatio_working_3-way'!U8/(3*'OddsRatio_working_3-way'!X8^(1/3))*SIN(('OddsRatio_working_3-way'!Y8)/3)</f>
        <v>-0.10881293782415716</v>
      </c>
      <c r="AJ8" s="11">
        <f>'OddsRatio_working_3-way'!U8/(3*'OddsRatio_working_3-way'!X8^(1/3))*SIN(('OddsRatio_working_3-way'!Y8+2*PI())/3)</f>
        <v>-0.40226821080132869</v>
      </c>
      <c r="AK8" s="11">
        <f>'OddsRatio_working_3-way'!U8/(3*'OddsRatio_working_3-way'!X8^(1/3))*SIN(('OddsRatio_working_3-way'!Y8+4*PI())/3)</f>
        <v>0.51108114862548581</v>
      </c>
      <c r="AL8" s="11">
        <f>'OddsRatio_working_3-way'!Z8+'OddsRatio_working_3-way'!AF8</f>
        <v>1.0546449970584875</v>
      </c>
      <c r="AM8" s="11">
        <f>'OddsRatio_working_3-way'!AA8+'OddsRatio_working_3-way'!AG8</f>
        <v>-0.71579203536151703</v>
      </c>
      <c r="AN8" s="11">
        <f>'OddsRatio_working_3-way'!AB8+'OddsRatio_working_3-way'!AH8</f>
        <v>-0.33885296169697038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1.0546449970584875</v>
      </c>
      <c r="AS8" s="11">
        <f>IF(('OddsRatio_working_3-way'!X8=0),IF(Q8&gt;0,-Q8^(1/3),(-Q8)^(1/3)),'OddsRatio_working_3-way'!AM8-'OddsRatio_working_3-way'!R8/3)</f>
        <v>-0.71579203536151703</v>
      </c>
      <c r="AT8" s="11">
        <f>IF(('OddsRatio_working_3-way'!X8=0),IF(Q8&gt;0,-Q8^(1/3),(-Q8)^(1/3)),'OddsRatio_working_3-way'!AN8-'OddsRatio_working_3-way'!R8/3)</f>
        <v>-0.33885296169697038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3.48</v>
      </c>
      <c r="C9" s="4">
        <f>IF('True_Odds_Calculator_3-way'!C10="","",'True_Odds_Calculator_3-way'!C10)</f>
        <v>5</v>
      </c>
      <c r="D9" s="9">
        <f t="shared" si="13"/>
        <v>0.53984168945900968</v>
      </c>
      <c r="E9" s="9">
        <f t="shared" si="14"/>
        <v>0.27204424565869517</v>
      </c>
      <c r="F9" s="9">
        <f t="shared" si="15"/>
        <v>0.18811406488229507</v>
      </c>
      <c r="G9" s="9">
        <f t="shared" si="16"/>
        <v>1.0789809039873104</v>
      </c>
      <c r="H9" s="9">
        <f t="shared" si="17"/>
        <v>1.8523949141499756</v>
      </c>
      <c r="I9" s="9">
        <f t="shared" si="18"/>
        <v>3.6758726418885299</v>
      </c>
      <c r="J9" s="9">
        <f t="shared" si="19"/>
        <v>5.3159236159492407</v>
      </c>
      <c r="K9" s="11">
        <f t="shared" si="20"/>
        <v>0.55865921787709494</v>
      </c>
      <c r="L9" s="11">
        <f t="shared" si="21"/>
        <v>0.28735632183908044</v>
      </c>
      <c r="M9" s="11">
        <f t="shared" si="22"/>
        <v>0.2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-0.25161497463558724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0.23341681114749885</v>
      </c>
      <c r="Q9" s="11">
        <f>2*'OddsRatio_working_3-way'!K9*'OddsRatio_working_3-way'!L9*'OddsRatio_working_3-way'!M9</f>
        <v>6.4213703204263783E-2</v>
      </c>
      <c r="R9" s="11">
        <f t="shared" si="23"/>
        <v>0</v>
      </c>
      <c r="S9" s="11">
        <f t="shared" si="24"/>
        <v>-0.92767456104532453</v>
      </c>
      <c r="T9" s="11">
        <f t="shared" si="25"/>
        <v>-0.25520620661494486</v>
      </c>
      <c r="U9" s="11">
        <f>'OddsRatio_working_3-way'!S9-'OddsRatio_working_3-way'!R9^2/3</f>
        <v>-0.92767456104532453</v>
      </c>
      <c r="V9" s="11">
        <f>'OddsRatio_working_3-way'!S9*'OddsRatio_working_3-way'!R9/3-2*'OddsRatio_working_3-way'!R9^3/27-'OddsRatio_working_3-way'!T9</f>
        <v>0.25520620661494486</v>
      </c>
      <c r="W9" s="11">
        <f>'OddsRatio_working_3-way'!V9^2+4*'OddsRatio_working_3-way'!U9^3/27</f>
        <v>-5.3142126676791052E-2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0.17195372529519459</v>
      </c>
      <c r="Y9" s="11">
        <f>IF('OddsRatio_working_3-way'!W9&gt;=0,IF('OddsRatio_working_3-way'!V9+SQRT('OddsRatio_working_3-way'!W9)&gt;0,0,PI()),ACOS('OddsRatio_working_3-way'!V9/(2*'OddsRatio_working_3-way'!X9)))</f>
        <v>0.73463099104932406</v>
      </c>
      <c r="Z9" s="11">
        <f>'OddsRatio_working_3-way'!X9^(1/3)*COS('OddsRatio_working_3-way'!Y9/3)</f>
        <v>0.5394904519936552</v>
      </c>
      <c r="AA9" s="11">
        <f>'OddsRatio_working_3-way'!X9^(1/3)*COS(('OddsRatio_working_3-way'!Y9+2*PI())/3)</f>
        <v>-0.38649786801015584</v>
      </c>
      <c r="AB9" s="11">
        <f>'OddsRatio_working_3-way'!X9^(1/3)*COS(('OddsRatio_working_3-way'!Y9+4*PI())/3)</f>
        <v>-0.15299258398349949</v>
      </c>
      <c r="AC9" s="11">
        <f>'OddsRatio_working_3-way'!X9^(1/3)*SIN('OddsRatio_working_3-way'!Y9/3)</f>
        <v>0.13481433858999017</v>
      </c>
      <c r="AD9" s="11">
        <f>'OddsRatio_working_3-way'!X9^(1/3)*SIN(('OddsRatio_working_3-way'!Y9+2*PI())/3)</f>
        <v>0.39980526723065946</v>
      </c>
      <c r="AE9" s="11">
        <f>'OddsRatio_working_3-way'!X9^(1/3)*SIN(('OddsRatio_working_3-way'!Y9+4*PI())/3)</f>
        <v>-0.5346196058206496</v>
      </c>
      <c r="AF9" s="11">
        <f>-'OddsRatio_working_3-way'!U9/(3*'OddsRatio_working_3-way'!X9^(1/3))*COS(('OddsRatio_working_3-way'!Y9)/3)</f>
        <v>0.5394904519936552</v>
      </c>
      <c r="AG9" s="11">
        <f>-'OddsRatio_working_3-way'!U9/(3*'OddsRatio_working_3-way'!X9^(1/3))*COS(('OddsRatio_working_3-way'!Y9+2*PI())/3)</f>
        <v>-0.38649786801015584</v>
      </c>
      <c r="AH9" s="11">
        <f>-'OddsRatio_working_3-way'!U9/(3*'OddsRatio_working_3-way'!X9^(1/3))*COS(('OddsRatio_working_3-way'!Y9+4*PI())/3)</f>
        <v>-0.15299258398349949</v>
      </c>
      <c r="AI9" s="11">
        <f>'OddsRatio_working_3-way'!U9/(3*'OddsRatio_working_3-way'!X9^(1/3))*SIN(('OddsRatio_working_3-way'!Y9)/3)</f>
        <v>-0.13481433858999017</v>
      </c>
      <c r="AJ9" s="11">
        <f>'OddsRatio_working_3-way'!U9/(3*'OddsRatio_working_3-way'!X9^(1/3))*SIN(('OddsRatio_working_3-way'!Y9+2*PI())/3)</f>
        <v>-0.39980526723065946</v>
      </c>
      <c r="AK9" s="11">
        <f>'OddsRatio_working_3-way'!U9/(3*'OddsRatio_working_3-way'!X9^(1/3))*SIN(('OddsRatio_working_3-way'!Y9+4*PI())/3)</f>
        <v>0.5346196058206496</v>
      </c>
      <c r="AL9" s="11">
        <f>'OddsRatio_working_3-way'!Z9+'OddsRatio_working_3-way'!AF9</f>
        <v>1.0789809039873104</v>
      </c>
      <c r="AM9" s="11">
        <f>'OddsRatio_working_3-way'!AA9+'OddsRatio_working_3-way'!AG9</f>
        <v>-0.77299573602031169</v>
      </c>
      <c r="AN9" s="11">
        <f>'OddsRatio_working_3-way'!AB9+'OddsRatio_working_3-way'!AH9</f>
        <v>-0.30598516796699898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1.0789809039873104</v>
      </c>
      <c r="AS9" s="11">
        <f>IF(('OddsRatio_working_3-way'!X9=0),IF(Q9&gt;0,-Q9^(1/3),(-Q9)^(1/3)),'OddsRatio_working_3-way'!AM9-'OddsRatio_working_3-way'!R9/3)</f>
        <v>-0.77299573602031169</v>
      </c>
      <c r="AT9" s="11">
        <f>IF(('OddsRatio_working_3-way'!X9=0),IF(Q9&gt;0,-Q9^(1/3),(-Q9)^(1/3)),'OddsRatio_working_3-way'!AN9-'OddsRatio_working_3-way'!R9/3)</f>
        <v>-0.30598516796699898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1.62</v>
      </c>
      <c r="B10" s="4">
        <f>IF('True_Odds_Calculator_3-way'!B11="","",'True_Odds_Calculator_3-way'!B11)</f>
        <v>3.99</v>
      </c>
      <c r="C10" s="4">
        <f>IF('True_Odds_Calculator_3-way'!C11="","",'True_Odds_Calculator_3-way'!C11)</f>
        <v>5.49</v>
      </c>
      <c r="D10" s="9">
        <f t="shared" si="13"/>
        <v>0.59622261193255</v>
      </c>
      <c r="E10" s="9">
        <f t="shared" si="14"/>
        <v>0.23441292021225316</v>
      </c>
      <c r="F10" s="9">
        <f t="shared" si="15"/>
        <v>0.16936446785519674</v>
      </c>
      <c r="G10" s="9">
        <f t="shared" si="16"/>
        <v>1.0922998200466925</v>
      </c>
      <c r="H10" s="9">
        <f t="shared" si="17"/>
        <v>1.6772258884289495</v>
      </c>
      <c r="I10" s="9">
        <f t="shared" si="18"/>
        <v>4.2659764619396112</v>
      </c>
      <c r="J10" s="9">
        <f t="shared" si="19"/>
        <v>5.9044261920096499</v>
      </c>
      <c r="K10" s="11">
        <f t="shared" si="20"/>
        <v>0.61728395061728392</v>
      </c>
      <c r="L10" s="11">
        <f t="shared" si="21"/>
        <v>0.25062656641604009</v>
      </c>
      <c r="M10" s="11">
        <f t="shared" si="22"/>
        <v>0.18214936247723132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-0.23455730558490495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0.22825734646269588</v>
      </c>
      <c r="Q10" s="11">
        <f>2*'OddsRatio_working_3-way'!K10*'OddsRatio_working_3-way'!L10*'OddsRatio_working_3-way'!M10</f>
        <v>5.6359838632764413E-2</v>
      </c>
      <c r="R10" s="11">
        <f t="shared" si="23"/>
        <v>0</v>
      </c>
      <c r="S10" s="11">
        <f t="shared" si="24"/>
        <v>-0.97314106628868735</v>
      </c>
      <c r="T10" s="11">
        <f t="shared" si="25"/>
        <v>-0.24028174476263883</v>
      </c>
      <c r="U10" s="11">
        <f>'OddsRatio_working_3-way'!S10-'OddsRatio_working_3-way'!R10^2/3</f>
        <v>-0.97314106628868735</v>
      </c>
      <c r="V10" s="11">
        <f>'OddsRatio_working_3-way'!S10*'OddsRatio_working_3-way'!R10/3-2*'OddsRatio_working_3-way'!R10^3/27-'OddsRatio_working_3-way'!T10</f>
        <v>0.24028174476263883</v>
      </c>
      <c r="W10" s="11">
        <f>'OddsRatio_working_3-way'!V10^2+4*'OddsRatio_working_3-way'!U10^3/27</f>
        <v>-7.8793280130754401E-2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0.18474888159129157</v>
      </c>
      <c r="Y10" s="11">
        <f>IF('OddsRatio_working_3-way'!W10&gt;=0,IF('OddsRatio_working_3-way'!V10+SQRT('OddsRatio_working_3-way'!W10)&gt;0,0,PI()),ACOS('OddsRatio_working_3-way'!V10/(2*'OddsRatio_working_3-way'!X10)))</f>
        <v>0.86282649530714295</v>
      </c>
      <c r="Z10" s="11">
        <f>'OddsRatio_working_3-way'!X10^(1/3)*COS('OddsRatio_working_3-way'!Y10/3)</f>
        <v>0.54614991002334623</v>
      </c>
      <c r="AA10" s="11">
        <f>'OddsRatio_working_3-way'!X10^(1/3)*COS(('OddsRatio_working_3-way'!Y10+2*PI())/3)</f>
        <v>-0.41298733262098247</v>
      </c>
      <c r="AB10" s="11">
        <f>'OddsRatio_working_3-way'!X10^(1/3)*COS(('OddsRatio_working_3-way'!Y10+4*PI())/3)</f>
        <v>-0.1331625774023639</v>
      </c>
      <c r="AC10" s="11">
        <f>'OddsRatio_working_3-way'!X10^(1/3)*SIN('OddsRatio_working_3-way'!Y10/3)</f>
        <v>0.16155689775139062</v>
      </c>
      <c r="AD10" s="11">
        <f>'OddsRatio_working_3-way'!X10^(1/3)*SIN(('OddsRatio_working_3-way'!Y10+2*PI())/3)</f>
        <v>0.39220124747910795</v>
      </c>
      <c r="AE10" s="11">
        <f>'OddsRatio_working_3-way'!X10^(1/3)*SIN(('OddsRatio_working_3-way'!Y10+4*PI())/3)</f>
        <v>-0.55375814523049849</v>
      </c>
      <c r="AF10" s="11">
        <f>-'OddsRatio_working_3-way'!U10/(3*'OddsRatio_working_3-way'!X10^(1/3))*COS(('OddsRatio_working_3-way'!Y10)/3)</f>
        <v>0.54614991002334623</v>
      </c>
      <c r="AG10" s="11">
        <f>-'OddsRatio_working_3-way'!U10/(3*'OddsRatio_working_3-way'!X10^(1/3))*COS(('OddsRatio_working_3-way'!Y10+2*PI())/3)</f>
        <v>-0.41298733262098247</v>
      </c>
      <c r="AH10" s="11">
        <f>-'OddsRatio_working_3-way'!U10/(3*'OddsRatio_working_3-way'!X10^(1/3))*COS(('OddsRatio_working_3-way'!Y10+4*PI())/3)</f>
        <v>-0.1331625774023639</v>
      </c>
      <c r="AI10" s="11">
        <f>'OddsRatio_working_3-way'!U10/(3*'OddsRatio_working_3-way'!X10^(1/3))*SIN(('OddsRatio_working_3-way'!Y10)/3)</f>
        <v>-0.16155689775139062</v>
      </c>
      <c r="AJ10" s="11">
        <f>'OddsRatio_working_3-way'!U10/(3*'OddsRatio_working_3-way'!X10^(1/3))*SIN(('OddsRatio_working_3-way'!Y10+2*PI())/3)</f>
        <v>-0.39220124747910795</v>
      </c>
      <c r="AK10" s="11">
        <f>'OddsRatio_working_3-way'!U10/(3*'OddsRatio_working_3-way'!X10^(1/3))*SIN(('OddsRatio_working_3-way'!Y10+4*PI())/3)</f>
        <v>0.55375814523049849</v>
      </c>
      <c r="AL10" s="11">
        <f>'OddsRatio_working_3-way'!Z10+'OddsRatio_working_3-way'!AF10</f>
        <v>1.0922998200466925</v>
      </c>
      <c r="AM10" s="11">
        <f>'OddsRatio_working_3-way'!AA10+'OddsRatio_working_3-way'!AG10</f>
        <v>-0.82597466524196494</v>
      </c>
      <c r="AN10" s="11">
        <f>'OddsRatio_working_3-way'!AB10+'OddsRatio_working_3-way'!AH10</f>
        <v>-0.26632515480472779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1.0922998200466925</v>
      </c>
      <c r="AS10" s="11">
        <f>IF(('OddsRatio_working_3-way'!X10=0),IF(Q10&gt;0,-Q10^(1/3),(-Q10)^(1/3)),'OddsRatio_working_3-way'!AM10-'OddsRatio_working_3-way'!R10/3)</f>
        <v>-0.82597466524196494</v>
      </c>
      <c r="AT10" s="11">
        <f>IF(('OddsRatio_working_3-way'!X10=0),IF(Q10&gt;0,-Q10^(1/3),(-Q10)^(1/3)),'OddsRatio_working_3-way'!AN10-'OddsRatio_working_3-way'!R10/3)</f>
        <v>-0.26632515480472779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2.0099999999999998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4.0999999999999996</v>
      </c>
      <c r="D11" s="9">
        <f t="shared" si="13"/>
        <v>0.47907568836075809</v>
      </c>
      <c r="E11" s="9">
        <f t="shared" si="14"/>
        <v>0.29037248856535897</v>
      </c>
      <c r="F11" s="9">
        <f t="shared" si="15"/>
        <v>0.23055182307388303</v>
      </c>
      <c r="G11" s="9">
        <f t="shared" si="16"/>
        <v>1.0765869730358366</v>
      </c>
      <c r="H11" s="9">
        <f t="shared" si="17"/>
        <v>2.0873528427661947</v>
      </c>
      <c r="I11" s="9">
        <f t="shared" si="18"/>
        <v>3.4438524287913501</v>
      </c>
      <c r="J11" s="9">
        <f t="shared" si="19"/>
        <v>4.3374196164110934</v>
      </c>
      <c r="K11" s="11">
        <f t="shared" si="20"/>
        <v>0.49751243781094534</v>
      </c>
      <c r="L11" s="11">
        <f t="shared" si="21"/>
        <v>0.3058103975535168</v>
      </c>
      <c r="M11" s="11">
        <f t="shared" si="22"/>
        <v>0.24390243902439027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-0.26374319199853657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0.23675164863383541</v>
      </c>
      <c r="Q11" s="11">
        <f>2*'OddsRatio_working_3-way'!K11*'OddsRatio_working_3-way'!L11*'OddsRatio_working_3-way'!M11</f>
        <v>7.4216817753553432E-2</v>
      </c>
      <c r="R11" s="11">
        <f t="shared" si="23"/>
        <v>0</v>
      </c>
      <c r="S11" s="11">
        <f t="shared" si="24"/>
        <v>-0.89765975318577729</v>
      </c>
      <c r="T11" s="11">
        <f t="shared" si="25"/>
        <v>-0.28139804175102739</v>
      </c>
      <c r="U11" s="11">
        <f>'OddsRatio_working_3-way'!S11-'OddsRatio_working_3-way'!R11^2/3</f>
        <v>-0.89765975318577729</v>
      </c>
      <c r="V11" s="11">
        <f>'OddsRatio_working_3-way'!S11*'OddsRatio_working_3-way'!R11/3-2*'OddsRatio_working_3-way'!R11^3/27-'OddsRatio_working_3-way'!T11</f>
        <v>0.28139804175102739</v>
      </c>
      <c r="W11" s="11">
        <f>'OddsRatio_working_3-way'!V11^2+4*'OddsRatio_working_3-way'!U11^3/27</f>
        <v>-2.7974842048818754E-2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0.16367628107802587</v>
      </c>
      <c r="Y11" s="11">
        <f>IF('OddsRatio_working_3-way'!W11&gt;=0,IF('OddsRatio_working_3-way'!V11+SQRT('OddsRatio_working_3-way'!W11)&gt;0,0,PI()),ACOS('OddsRatio_working_3-way'!V11/(2*'OddsRatio_working_3-way'!X11)))</f>
        <v>0.53627544654531234</v>
      </c>
      <c r="Z11" s="11">
        <f>'OddsRatio_working_3-way'!X11^(1/3)*COS('OddsRatio_working_3-way'!Y11/3)</f>
        <v>0.53829348651791842</v>
      </c>
      <c r="AA11" s="11">
        <f>'OddsRatio_working_3-way'!X11^(1/3)*COS(('OddsRatio_working_3-way'!Y11+2*PI())/3)</f>
        <v>-0.35337874475323738</v>
      </c>
      <c r="AB11" s="11">
        <f>'OddsRatio_working_3-way'!X11^(1/3)*COS(('OddsRatio_working_3-way'!Y11+4*PI())/3)</f>
        <v>-0.18491474176468109</v>
      </c>
      <c r="AC11" s="11">
        <f>'OddsRatio_working_3-way'!X11^(1/3)*SIN('OddsRatio_working_3-way'!Y11/3)</f>
        <v>9.7262737474204913E-2</v>
      </c>
      <c r="AD11" s="11">
        <f>'OddsRatio_working_3-way'!X11^(1/3)*SIN(('OddsRatio_working_3-way'!Y11+2*PI())/3)</f>
        <v>0.41754446527911104</v>
      </c>
      <c r="AE11" s="11">
        <f>'OddsRatio_working_3-way'!X11^(1/3)*SIN(('OddsRatio_working_3-way'!Y11+4*PI())/3)</f>
        <v>-0.51480720275331593</v>
      </c>
      <c r="AF11" s="11">
        <f>-'OddsRatio_working_3-way'!U11/(3*'OddsRatio_working_3-way'!X11^(1/3))*COS(('OddsRatio_working_3-way'!Y11)/3)</f>
        <v>0.53829348651791831</v>
      </c>
      <c r="AG11" s="11">
        <f>-'OddsRatio_working_3-way'!U11/(3*'OddsRatio_working_3-way'!X11^(1/3))*COS(('OddsRatio_working_3-way'!Y11+2*PI())/3)</f>
        <v>-0.35337874475323733</v>
      </c>
      <c r="AH11" s="11">
        <f>-'OddsRatio_working_3-way'!U11/(3*'OddsRatio_working_3-way'!X11^(1/3))*COS(('OddsRatio_working_3-way'!Y11+4*PI())/3)</f>
        <v>-0.18491474176468103</v>
      </c>
      <c r="AI11" s="11">
        <f>'OddsRatio_working_3-way'!U11/(3*'OddsRatio_working_3-way'!X11^(1/3))*SIN(('OddsRatio_working_3-way'!Y11)/3)</f>
        <v>-9.7262737474204899E-2</v>
      </c>
      <c r="AJ11" s="11">
        <f>'OddsRatio_working_3-way'!U11/(3*'OddsRatio_working_3-way'!X11^(1/3))*SIN(('OddsRatio_working_3-way'!Y11+2*PI())/3)</f>
        <v>-0.41754446527911099</v>
      </c>
      <c r="AK11" s="11">
        <f>'OddsRatio_working_3-way'!U11/(3*'OddsRatio_working_3-way'!X11^(1/3))*SIN(('OddsRatio_working_3-way'!Y11+4*PI())/3)</f>
        <v>0.51480720275331582</v>
      </c>
      <c r="AL11" s="11">
        <f>'OddsRatio_working_3-way'!Z11+'OddsRatio_working_3-way'!AF11</f>
        <v>1.0765869730358366</v>
      </c>
      <c r="AM11" s="11">
        <f>'OddsRatio_working_3-way'!AA11+'OddsRatio_working_3-way'!AG11</f>
        <v>-0.70675748950647477</v>
      </c>
      <c r="AN11" s="11">
        <f>'OddsRatio_working_3-way'!AB11+'OddsRatio_working_3-way'!AH11</f>
        <v>-0.36982948352936212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1.0765869730358366</v>
      </c>
      <c r="AS11" s="11">
        <f>IF(('OddsRatio_working_3-way'!X11=0),IF(Q11&gt;0,-Q11^(1/3),(-Q11)^(1/3)),'OddsRatio_working_3-way'!AM11-'OddsRatio_working_3-way'!R11/3)</f>
        <v>-0.70675748950647477</v>
      </c>
      <c r="AT11" s="11">
        <f>IF(('OddsRatio_working_3-way'!X11=0),IF(Q11&gt;0,-Q11^(1/3),(-Q11)^(1/3)),'OddsRatio_working_3-way'!AN11-'OddsRatio_working_3-way'!R11/3)</f>
        <v>-0.36982948352936212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1.91</v>
      </c>
      <c r="B12" s="4">
        <f>IF('True_Odds_Calculator_3-way'!B13="","",'True_Odds_Calculator_3-way'!B13)</f>
        <v>3.25</v>
      </c>
      <c r="C12" s="4">
        <f>IF('True_Odds_Calculator_3-way'!C13="","",'True_Odds_Calculator_3-way'!C13)</f>
        <v>4.91</v>
      </c>
      <c r="D12" s="9">
        <f t="shared" si="13"/>
        <v>0.50949357420036179</v>
      </c>
      <c r="E12" s="9">
        <f t="shared" si="14"/>
        <v>0.29582433486619275</v>
      </c>
      <c r="F12" s="9">
        <f t="shared" si="15"/>
        <v>0.1946820909334456</v>
      </c>
      <c r="G12" s="9">
        <f t="shared" si="16"/>
        <v>1.0579486722187794</v>
      </c>
      <c r="H12" s="9">
        <f t="shared" si="17"/>
        <v>1.9627332917190889</v>
      </c>
      <c r="I12" s="9">
        <f t="shared" si="18"/>
        <v>3.3803845124922529</v>
      </c>
      <c r="J12" s="9">
        <f t="shared" si="19"/>
        <v>5.1365793083754268</v>
      </c>
      <c r="K12" s="11">
        <f t="shared" si="20"/>
        <v>0.52356020942408377</v>
      </c>
      <c r="L12" s="11">
        <f t="shared" si="21"/>
        <v>0.30769230769230771</v>
      </c>
      <c r="M12" s="11">
        <f t="shared" si="22"/>
        <v>0.20366598778004072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-0.26266514539192365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0.23196432277162912</v>
      </c>
      <c r="Q12" s="11">
        <f>2*'OddsRatio_working_3-way'!K12*'OddsRatio_working_3-way'!L12*'OddsRatio_working_3-way'!M12</f>
        <v>6.5619327516726778E-2</v>
      </c>
      <c r="R12" s="11">
        <f t="shared" si="23"/>
        <v>0</v>
      </c>
      <c r="S12" s="11">
        <f t="shared" si="24"/>
        <v>-0.88311801866789097</v>
      </c>
      <c r="T12" s="11">
        <f t="shared" si="25"/>
        <v>-0.24982122168822946</v>
      </c>
      <c r="U12" s="11">
        <f>'OddsRatio_working_3-way'!S12-'OddsRatio_working_3-way'!R12^2/3</f>
        <v>-0.88311801866789097</v>
      </c>
      <c r="V12" s="11">
        <f>'OddsRatio_working_3-way'!S12*'OddsRatio_working_3-way'!R12/3-2*'OddsRatio_working_3-way'!R12^3/27-'OddsRatio_working_3-way'!T12</f>
        <v>0.24982122168822946</v>
      </c>
      <c r="W12" s="11">
        <f>'OddsRatio_working_3-way'!V12^2+4*'OddsRatio_working_3-way'!U12^3/27</f>
        <v>-3.9625131634117405E-2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0.15971519530082046</v>
      </c>
      <c r="Y12" s="11">
        <f>IF('OddsRatio_working_3-way'!W12&gt;=0,IF('OddsRatio_working_3-way'!V12+SQRT('OddsRatio_working_3-way'!W12)&gt;0,0,PI()),ACOS('OddsRatio_working_3-way'!V12/(2*'OddsRatio_working_3-way'!X12)))</f>
        <v>0.67279419991297307</v>
      </c>
      <c r="Z12" s="11">
        <f>'OddsRatio_working_3-way'!X12^(1/3)*COS('OddsRatio_working_3-way'!Y12/3)</f>
        <v>0.52897433610938971</v>
      </c>
      <c r="AA12" s="11">
        <f>'OddsRatio_working_3-way'!X12^(1/3)*COS(('OddsRatio_working_3-way'!Y12+2*PI())/3)</f>
        <v>-0.36898175389623744</v>
      </c>
      <c r="AB12" s="11">
        <f>'OddsRatio_working_3-way'!X12^(1/3)*COS(('OddsRatio_working_3-way'!Y12+4*PI())/3)</f>
        <v>-0.15999258221315241</v>
      </c>
      <c r="AC12" s="11">
        <f>'OddsRatio_working_3-way'!X12^(1/3)*SIN('OddsRatio_working_3-way'!Y12/3)</f>
        <v>0.12065995452894612</v>
      </c>
      <c r="AD12" s="11">
        <f>'OddsRatio_working_3-way'!X12^(1/3)*SIN(('OddsRatio_working_3-way'!Y12+2*PI())/3)</f>
        <v>0.39777523575626655</v>
      </c>
      <c r="AE12" s="11">
        <f>'OddsRatio_working_3-way'!X12^(1/3)*SIN(('OddsRatio_working_3-way'!Y12+4*PI())/3)</f>
        <v>-0.51843519028521268</v>
      </c>
      <c r="AF12" s="11">
        <f>-'OddsRatio_working_3-way'!U12/(3*'OddsRatio_working_3-way'!X12^(1/3))*COS(('OddsRatio_working_3-way'!Y12)/3)</f>
        <v>0.52897433610938971</v>
      </c>
      <c r="AG12" s="11">
        <f>-'OddsRatio_working_3-way'!U12/(3*'OddsRatio_working_3-way'!X12^(1/3))*COS(('OddsRatio_working_3-way'!Y12+2*PI())/3)</f>
        <v>-0.36898175389623744</v>
      </c>
      <c r="AH12" s="11">
        <f>-'OddsRatio_working_3-way'!U12/(3*'OddsRatio_working_3-way'!X12^(1/3))*COS(('OddsRatio_working_3-way'!Y12+4*PI())/3)</f>
        <v>-0.15999258221315241</v>
      </c>
      <c r="AI12" s="11">
        <f>'OddsRatio_working_3-way'!U12/(3*'OddsRatio_working_3-way'!X12^(1/3))*SIN(('OddsRatio_working_3-way'!Y12)/3)</f>
        <v>-0.12065995452894612</v>
      </c>
      <c r="AJ12" s="11">
        <f>'OddsRatio_working_3-way'!U12/(3*'OddsRatio_working_3-way'!X12^(1/3))*SIN(('OddsRatio_working_3-way'!Y12+2*PI())/3)</f>
        <v>-0.39777523575626655</v>
      </c>
      <c r="AK12" s="11">
        <f>'OddsRatio_working_3-way'!U12/(3*'OddsRatio_working_3-way'!X12^(1/3))*SIN(('OddsRatio_working_3-way'!Y12+4*PI())/3)</f>
        <v>0.51843519028521268</v>
      </c>
      <c r="AL12" s="11">
        <f>'OddsRatio_working_3-way'!Z12+'OddsRatio_working_3-way'!AF12</f>
        <v>1.0579486722187794</v>
      </c>
      <c r="AM12" s="11">
        <f>'OddsRatio_working_3-way'!AA12+'OddsRatio_working_3-way'!AG12</f>
        <v>-0.73796350779247488</v>
      </c>
      <c r="AN12" s="11">
        <f>'OddsRatio_working_3-way'!AB12+'OddsRatio_working_3-way'!AH12</f>
        <v>-0.31998516442630481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1.0579486722187794</v>
      </c>
      <c r="AS12" s="11">
        <f>IF(('OddsRatio_working_3-way'!X12=0),IF(Q12&gt;0,-Q12^(1/3),(-Q12)^(1/3)),'OddsRatio_working_3-way'!AM12-'OddsRatio_working_3-way'!R12/3)</f>
        <v>-0.73796350779247488</v>
      </c>
      <c r="AT12" s="11">
        <f>IF(('OddsRatio_working_3-way'!X12=0),IF(Q12&gt;0,-Q12^(1/3),(-Q12)^(1/3)),'OddsRatio_working_3-way'!AN12-'OddsRatio_working_3-way'!R12/3)</f>
        <v>-0.31998516442630481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4.8099999999999996</v>
      </c>
      <c r="B13" s="4">
        <f>IF('True_Odds_Calculator_3-way'!B14="","",'True_Odds_Calculator_3-way'!B14)</f>
        <v>3.44</v>
      </c>
      <c r="C13" s="4">
        <f>IF('True_Odds_Calculator_3-way'!C14="","",'True_Odds_Calculator_3-way'!C14)</f>
        <v>1.86</v>
      </c>
      <c r="D13" s="9">
        <f t="shared" si="13"/>
        <v>0.19835799369434379</v>
      </c>
      <c r="E13" s="9">
        <f t="shared" si="14"/>
        <v>0.27869229471173484</v>
      </c>
      <c r="F13" s="9">
        <f t="shared" si="15"/>
        <v>0.52294971159392123</v>
      </c>
      <c r="G13" s="9">
        <f t="shared" si="16"/>
        <v>1.0607322757493511</v>
      </c>
      <c r="H13" s="9">
        <f t="shared" si="17"/>
        <v>5.0413899706050271</v>
      </c>
      <c r="I13" s="9">
        <f t="shared" si="18"/>
        <v>3.5881867528284168</v>
      </c>
      <c r="J13" s="9">
        <f t="shared" si="19"/>
        <v>1.912229757144442</v>
      </c>
      <c r="K13" s="11">
        <f t="shared" si="20"/>
        <v>0.20790020790020791</v>
      </c>
      <c r="L13" s="11">
        <f t="shared" si="21"/>
        <v>0.29069767441860467</v>
      </c>
      <c r="M13" s="11">
        <f t="shared" si="22"/>
        <v>0.5376344086021505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-0.25977466300046936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0.23102189268730905</v>
      </c>
      <c r="Q13" s="11">
        <f>2*'OddsRatio_working_3-way'!K13*'OddsRatio_working_3-way'!L13*'OddsRatio_working_3-way'!M13</f>
        <v>6.4985061234123495E-2</v>
      </c>
      <c r="R13" s="11">
        <f t="shared" si="23"/>
        <v>0</v>
      </c>
      <c r="S13" s="11">
        <f t="shared" si="24"/>
        <v>-0.88931649460706508</v>
      </c>
      <c r="T13" s="11">
        <f t="shared" si="25"/>
        <v>-0.25015935150690999</v>
      </c>
      <c r="U13" s="11">
        <f>'OddsRatio_working_3-way'!S13-'OddsRatio_working_3-way'!R13^2/3</f>
        <v>-0.88931649460706508</v>
      </c>
      <c r="V13" s="11">
        <f>'OddsRatio_working_3-way'!S13*'OddsRatio_working_3-way'!R13/3-2*'OddsRatio_working_3-way'!R13^3/27-'OddsRatio_working_3-way'!T13</f>
        <v>0.25015935150690999</v>
      </c>
      <c r="W13" s="11">
        <f>'OddsRatio_working_3-way'!V13^2+4*'OddsRatio_working_3-way'!U13^3/27</f>
        <v>-4.1619711177351915E-2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0.16139966877576736</v>
      </c>
      <c r="Y13" s="11">
        <f>IF('OddsRatio_working_3-way'!W13&gt;=0,IF('OddsRatio_working_3-way'!V13+SQRT('OddsRatio_working_3-way'!W13)&gt;0,0,PI()),ACOS('OddsRatio_working_3-way'!V13/(2*'OddsRatio_working_3-way'!X13)))</f>
        <v>0.68413091293438077</v>
      </c>
      <c r="Z13" s="11">
        <f>'OddsRatio_working_3-way'!X13^(1/3)*COS('OddsRatio_working_3-way'!Y13/3)</f>
        <v>0.53036613787467557</v>
      </c>
      <c r="AA13" s="11">
        <f>'OddsRatio_working_3-way'!X13^(1/3)*COS(('OddsRatio_working_3-way'!Y13+2*PI())/3)</f>
        <v>-0.37178017724094881</v>
      </c>
      <c r="AB13" s="11">
        <f>'OddsRatio_working_3-way'!X13^(1/3)*COS(('OddsRatio_working_3-way'!Y13+4*PI())/3)</f>
        <v>-0.15858596063372718</v>
      </c>
      <c r="AC13" s="11">
        <f>'OddsRatio_working_3-way'!X13^(1/3)*SIN('OddsRatio_working_3-way'!Y13/3)</f>
        <v>0.12308773834785097</v>
      </c>
      <c r="AD13" s="11">
        <f>'OddsRatio_working_3-way'!X13^(1/3)*SIN(('OddsRatio_working_3-way'!Y13+2*PI())/3)</f>
        <v>0.39776667953258371</v>
      </c>
      <c r="AE13" s="11">
        <f>'OddsRatio_working_3-way'!X13^(1/3)*SIN(('OddsRatio_working_3-way'!Y13+4*PI())/3)</f>
        <v>-0.52085441788043463</v>
      </c>
      <c r="AF13" s="11">
        <f>-'OddsRatio_working_3-way'!U13/(3*'OddsRatio_working_3-way'!X13^(1/3))*COS(('OddsRatio_working_3-way'!Y13)/3)</f>
        <v>0.53036613787467546</v>
      </c>
      <c r="AG13" s="11">
        <f>-'OddsRatio_working_3-way'!U13/(3*'OddsRatio_working_3-way'!X13^(1/3))*COS(('OddsRatio_working_3-way'!Y13+2*PI())/3)</f>
        <v>-0.37178017724094869</v>
      </c>
      <c r="AH13" s="11">
        <f>-'OddsRatio_working_3-way'!U13/(3*'OddsRatio_working_3-way'!X13^(1/3))*COS(('OddsRatio_working_3-way'!Y13+4*PI())/3)</f>
        <v>-0.15858596063372712</v>
      </c>
      <c r="AI13" s="11">
        <f>'OddsRatio_working_3-way'!U13/(3*'OddsRatio_working_3-way'!X13^(1/3))*SIN(('OddsRatio_working_3-way'!Y13)/3)</f>
        <v>-0.12308773834785096</v>
      </c>
      <c r="AJ13" s="11">
        <f>'OddsRatio_working_3-way'!U13/(3*'OddsRatio_working_3-way'!X13^(1/3))*SIN(('OddsRatio_working_3-way'!Y13+2*PI())/3)</f>
        <v>-0.39776667953258366</v>
      </c>
      <c r="AK13" s="11">
        <f>'OddsRatio_working_3-way'!U13/(3*'OddsRatio_working_3-way'!X13^(1/3))*SIN(('OddsRatio_working_3-way'!Y13+4*PI())/3)</f>
        <v>0.52085441788043452</v>
      </c>
      <c r="AL13" s="11">
        <f>'OddsRatio_working_3-way'!Z13+'OddsRatio_working_3-way'!AF13</f>
        <v>1.0607322757493511</v>
      </c>
      <c r="AM13" s="11">
        <f>'OddsRatio_working_3-way'!AA13+'OddsRatio_working_3-way'!AG13</f>
        <v>-0.7435603544818975</v>
      </c>
      <c r="AN13" s="11">
        <f>'OddsRatio_working_3-way'!AB13+'OddsRatio_working_3-way'!AH13</f>
        <v>-0.3171719212674543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1.0607322757493511</v>
      </c>
      <c r="AS13" s="11">
        <f>IF(('OddsRatio_working_3-way'!X13=0),IF(Q13&gt;0,-Q13^(1/3),(-Q13)^(1/3)),'OddsRatio_working_3-way'!AM13-'OddsRatio_working_3-way'!R13/3)</f>
        <v>-0.7435603544818975</v>
      </c>
      <c r="AT13" s="11">
        <f>IF(('OddsRatio_working_3-way'!X13=0),IF(Q13&gt;0,-Q13^(1/3),(-Q13)^(1/3)),'OddsRatio_working_3-way'!AN13-'OddsRatio_working_3-way'!R13/3)</f>
        <v>-0.3171719212674543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2.12</v>
      </c>
      <c r="B14" s="4">
        <f>IF('True_Odds_Calculator_3-way'!B15="","",'True_Odds_Calculator_3-way'!B15)</f>
        <v>3.24</v>
      </c>
      <c r="C14" s="4">
        <f>IF('True_Odds_Calculator_3-way'!C15="","",'True_Odds_Calculator_3-way'!C15)</f>
        <v>3.94</v>
      </c>
      <c r="D14" s="9">
        <f t="shared" si="13"/>
        <v>0.45856629999580645</v>
      </c>
      <c r="E14" s="9">
        <f t="shared" si="14"/>
        <v>0.29749336607507598</v>
      </c>
      <c r="F14" s="9">
        <f t="shared" si="15"/>
        <v>0.24394033392911771</v>
      </c>
      <c r="G14" s="9">
        <f t="shared" si="16"/>
        <v>1.0542051311593035</v>
      </c>
      <c r="H14" s="9">
        <f t="shared" si="17"/>
        <v>2.1807097468984198</v>
      </c>
      <c r="I14" s="9">
        <f t="shared" si="18"/>
        <v>3.3614194937968405</v>
      </c>
      <c r="J14" s="9">
        <f t="shared" si="19"/>
        <v>4.0993630856083527</v>
      </c>
      <c r="K14" s="11">
        <f t="shared" si="20"/>
        <v>0.47169811320754712</v>
      </c>
      <c r="L14" s="11">
        <f t="shared" si="21"/>
        <v>0.30864197530864196</v>
      </c>
      <c r="M14" s="11">
        <f t="shared" si="22"/>
        <v>0.25380710659898476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-0.27254378216929709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0.2327895369749598</v>
      </c>
      <c r="Q14" s="11">
        <f>2*'OddsRatio_working_3-way'!K14*'OddsRatio_working_3-way'!L14*'OddsRatio_working_3-way'!M14</f>
        <v>7.3901440309511041E-2</v>
      </c>
      <c r="R14" s="11">
        <f t="shared" si="23"/>
        <v>0</v>
      </c>
      <c r="S14" s="11">
        <f t="shared" si="24"/>
        <v>-0.85413629737609276</v>
      </c>
      <c r="T14" s="11">
        <f t="shared" si="25"/>
        <v>-0.27115438011939452</v>
      </c>
      <c r="U14" s="11">
        <f>'OddsRatio_working_3-way'!S14-'OddsRatio_working_3-way'!R14^2/3</f>
        <v>-0.85413629737609276</v>
      </c>
      <c r="V14" s="11">
        <f>'OddsRatio_working_3-way'!S14*'OddsRatio_working_3-way'!R14/3-2*'OddsRatio_working_3-way'!R14^3/27-'OddsRatio_working_3-way'!T14</f>
        <v>0.27115438011939452</v>
      </c>
      <c r="W14" s="11">
        <f>'OddsRatio_working_3-way'!V14^2+4*'OddsRatio_working_3-way'!U14^3/27</f>
        <v>-1.8791468537351141E-2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0.15191787781173438</v>
      </c>
      <c r="Y14" s="11">
        <f>IF('OddsRatio_working_3-way'!W14&gt;=0,IF('OddsRatio_working_3-way'!V14+SQRT('OddsRatio_working_3-way'!W14)&gt;0,0,PI()),ACOS('OddsRatio_working_3-way'!V14/(2*'OddsRatio_working_3-way'!X14)))</f>
        <v>0.46807739424375616</v>
      </c>
      <c r="Z14" s="11">
        <f>'OddsRatio_working_3-way'!X14^(1/3)*COS('OddsRatio_working_3-way'!Y14/3)</f>
        <v>0.52710256557965174</v>
      </c>
      <c r="AA14" s="11">
        <f>'OddsRatio_working_3-way'!X14^(1/3)*COS(('OddsRatio_working_3-way'!Y14+2*PI())/3)</f>
        <v>-0.33535823484556238</v>
      </c>
      <c r="AB14" s="11">
        <f>'OddsRatio_working_3-way'!X14^(1/3)*COS(('OddsRatio_working_3-way'!Y14+4*PI())/3)</f>
        <v>-0.19174433073408945</v>
      </c>
      <c r="AC14" s="11">
        <f>'OddsRatio_working_3-way'!X14^(1/3)*SIN('OddsRatio_working_3-way'!Y14/3)</f>
        <v>8.291552619813207E-2</v>
      </c>
      <c r="AD14" s="11">
        <f>'OddsRatio_working_3-way'!X14^(1/3)*SIN(('OddsRatio_working_3-way'!Y14+2*PI())/3)</f>
        <v>0.4150264490928654</v>
      </c>
      <c r="AE14" s="11">
        <f>'OddsRatio_working_3-way'!X14^(1/3)*SIN(('OddsRatio_working_3-way'!Y14+4*PI())/3)</f>
        <v>-0.49794197529099743</v>
      </c>
      <c r="AF14" s="11">
        <f>-'OddsRatio_working_3-way'!U14/(3*'OddsRatio_working_3-way'!X14^(1/3))*COS(('OddsRatio_working_3-way'!Y14)/3)</f>
        <v>0.52710256557965185</v>
      </c>
      <c r="AG14" s="11">
        <f>-'OddsRatio_working_3-way'!U14/(3*'OddsRatio_working_3-way'!X14^(1/3))*COS(('OddsRatio_working_3-way'!Y14+2*PI())/3)</f>
        <v>-0.33535823484556249</v>
      </c>
      <c r="AH14" s="11">
        <f>-'OddsRatio_working_3-way'!U14/(3*'OddsRatio_working_3-way'!X14^(1/3))*COS(('OddsRatio_working_3-way'!Y14+4*PI())/3)</f>
        <v>-0.1917443307340895</v>
      </c>
      <c r="AI14" s="11">
        <f>'OddsRatio_working_3-way'!U14/(3*'OddsRatio_working_3-way'!X14^(1/3))*SIN(('OddsRatio_working_3-way'!Y14)/3)</f>
        <v>-8.2915526198132097E-2</v>
      </c>
      <c r="AJ14" s="11">
        <f>'OddsRatio_working_3-way'!U14/(3*'OddsRatio_working_3-way'!X14^(1/3))*SIN(('OddsRatio_working_3-way'!Y14+2*PI())/3)</f>
        <v>-0.41502644909286551</v>
      </c>
      <c r="AK14" s="11">
        <f>'OddsRatio_working_3-way'!U14/(3*'OddsRatio_working_3-way'!X14^(1/3))*SIN(('OddsRatio_working_3-way'!Y14+4*PI())/3)</f>
        <v>0.49794197529099754</v>
      </c>
      <c r="AL14" s="11">
        <f>'OddsRatio_working_3-way'!Z14+'OddsRatio_working_3-way'!AF14</f>
        <v>1.0542051311593035</v>
      </c>
      <c r="AM14" s="11">
        <f>'OddsRatio_working_3-way'!AA14+'OddsRatio_working_3-way'!AG14</f>
        <v>-0.67071646969112486</v>
      </c>
      <c r="AN14" s="11">
        <f>'OddsRatio_working_3-way'!AB14+'OddsRatio_working_3-way'!AH14</f>
        <v>-0.38348866146817895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1.0542051311593035</v>
      </c>
      <c r="AS14" s="11">
        <f>IF(('OddsRatio_working_3-way'!X14=0),IF(Q14&gt;0,-Q14^(1/3),(-Q14)^(1/3)),'OddsRatio_working_3-way'!AM14-'OddsRatio_working_3-way'!R14/3)</f>
        <v>-0.67071646969112486</v>
      </c>
      <c r="AT14" s="11">
        <f>IF(('OddsRatio_working_3-way'!X14=0),IF(Q14&gt;0,-Q14^(1/3),(-Q14)^(1/3)),'OddsRatio_working_3-way'!AN14-'OddsRatio_working_3-way'!R14/3)</f>
        <v>-0.38348866146817895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2.98</v>
      </c>
      <c r="B15" s="4">
        <f>IF('True_Odds_Calculator_3-way'!B16="","",'True_Odds_Calculator_3-way'!B16)</f>
        <v>3.25</v>
      </c>
      <c r="C15" s="4">
        <f>IF('True_Odds_Calculator_3-way'!C16="","",'True_Odds_Calculator_3-way'!C16)</f>
        <v>2.56</v>
      </c>
      <c r="D15" s="9">
        <f t="shared" si="13"/>
        <v>0.32436652477931704</v>
      </c>
      <c r="E15" s="9">
        <f t="shared" si="14"/>
        <v>0.29700308482251281</v>
      </c>
      <c r="F15" s="9">
        <f t="shared" si="15"/>
        <v>0.37863039039817026</v>
      </c>
      <c r="G15" s="9">
        <f t="shared" si="16"/>
        <v>1.0519859536103155</v>
      </c>
      <c r="H15" s="9">
        <f t="shared" si="17"/>
        <v>3.0829321881484244</v>
      </c>
      <c r="I15" s="9">
        <f t="shared" si="18"/>
        <v>3.3669683956232097</v>
      </c>
      <c r="J15" s="9">
        <f t="shared" si="19"/>
        <v>2.6410980876320922</v>
      </c>
      <c r="K15" s="11">
        <f t="shared" si="20"/>
        <v>0.33557046979865773</v>
      </c>
      <c r="L15" s="11">
        <f t="shared" si="21"/>
        <v>0.30769230769230771</v>
      </c>
      <c r="M15" s="11">
        <f t="shared" si="22"/>
        <v>0.390625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-0.28030620805369133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0.2335280072276717</v>
      </c>
      <c r="Q15" s="11">
        <f>2*'OddsRatio_working_3-way'!K15*'OddsRatio_working_3-way'!L15*'OddsRatio_working_3-way'!M15</f>
        <v>8.0665978316985035E-2</v>
      </c>
      <c r="R15" s="11">
        <f t="shared" si="23"/>
        <v>0</v>
      </c>
      <c r="S15" s="11">
        <f t="shared" si="24"/>
        <v>-0.83311749978416638</v>
      </c>
      <c r="T15" s="11">
        <f t="shared" si="25"/>
        <v>-0.28777806555584329</v>
      </c>
      <c r="U15" s="11">
        <f>'OddsRatio_working_3-way'!S15-'OddsRatio_working_3-way'!R15^2/3</f>
        <v>-0.83311749978416638</v>
      </c>
      <c r="V15" s="11">
        <f>'OddsRatio_working_3-way'!S15*'OddsRatio_working_3-way'!R15/3-2*'OddsRatio_working_3-way'!R15^3/27-'OddsRatio_working_3-way'!T15</f>
        <v>0.28777806555584329</v>
      </c>
      <c r="W15" s="11">
        <f>'OddsRatio_working_3-way'!V15^2+4*'OddsRatio_working_3-way'!U15^3/27</f>
        <v>-2.8510689740509076E-3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0.14634487007503386</v>
      </c>
      <c r="Y15" s="11">
        <f>IF('OddsRatio_working_3-way'!W15&gt;=0,IF('OddsRatio_working_3-way'!V15+SQRT('OddsRatio_working_3-way'!W15)&gt;0,0,PI()),ACOS('OddsRatio_working_3-way'!V15/(2*'OddsRatio_working_3-way'!X15)))</f>
        <v>0.18345740632133789</v>
      </c>
      <c r="Z15" s="11">
        <f>'OddsRatio_working_3-way'!X15^(1/3)*COS('OddsRatio_working_3-way'!Y15/3)</f>
        <v>0.52599297680515789</v>
      </c>
      <c r="AA15" s="11">
        <f>'OddsRatio_working_3-way'!X15^(1/3)*COS(('OddsRatio_working_3-way'!Y15+2*PI())/3)</f>
        <v>-0.29088763771160103</v>
      </c>
      <c r="AB15" s="11">
        <f>'OddsRatio_working_3-way'!X15^(1/3)*COS(('OddsRatio_working_3-way'!Y15+4*PI())/3)</f>
        <v>-0.23510533909355696</v>
      </c>
      <c r="AC15" s="11">
        <f>'OddsRatio_working_3-way'!X15^(1/3)*SIN('OddsRatio_working_3-way'!Y15/3)</f>
        <v>3.2205925123143783E-2</v>
      </c>
      <c r="AD15" s="11">
        <f>'OddsRatio_working_3-way'!X15^(1/3)*SIN(('OddsRatio_working_3-way'!Y15+2*PI())/3)</f>
        <v>0.43942031756389383</v>
      </c>
      <c r="AE15" s="11">
        <f>'OddsRatio_working_3-way'!X15^(1/3)*SIN(('OddsRatio_working_3-way'!Y15+4*PI())/3)</f>
        <v>-0.47162624268703762</v>
      </c>
      <c r="AF15" s="11">
        <f>-'OddsRatio_working_3-way'!U15/(3*'OddsRatio_working_3-way'!X15^(1/3))*COS(('OddsRatio_working_3-way'!Y15)/3)</f>
        <v>0.52599297680515766</v>
      </c>
      <c r="AG15" s="11">
        <f>-'OddsRatio_working_3-way'!U15/(3*'OddsRatio_working_3-way'!X15^(1/3))*COS(('OddsRatio_working_3-way'!Y15+2*PI())/3)</f>
        <v>-0.29088763771160087</v>
      </c>
      <c r="AH15" s="11">
        <f>-'OddsRatio_working_3-way'!U15/(3*'OddsRatio_working_3-way'!X15^(1/3))*COS(('OddsRatio_working_3-way'!Y15+4*PI())/3)</f>
        <v>-0.23510533909355688</v>
      </c>
      <c r="AI15" s="11">
        <f>'OddsRatio_working_3-way'!U15/(3*'OddsRatio_working_3-way'!X15^(1/3))*SIN(('OddsRatio_working_3-way'!Y15)/3)</f>
        <v>-3.2205925123143769E-2</v>
      </c>
      <c r="AJ15" s="11">
        <f>'OddsRatio_working_3-way'!U15/(3*'OddsRatio_working_3-way'!X15^(1/3))*SIN(('OddsRatio_working_3-way'!Y15+2*PI())/3)</f>
        <v>-0.4394203175638936</v>
      </c>
      <c r="AK15" s="11">
        <f>'OddsRatio_working_3-way'!U15/(3*'OddsRatio_working_3-way'!X15^(1/3))*SIN(('OddsRatio_working_3-way'!Y15+4*PI())/3)</f>
        <v>0.4716262426870374</v>
      </c>
      <c r="AL15" s="11">
        <f>'OddsRatio_working_3-way'!Z15+'OddsRatio_working_3-way'!AF15</f>
        <v>1.0519859536103155</v>
      </c>
      <c r="AM15" s="11">
        <f>'OddsRatio_working_3-way'!AA15+'OddsRatio_working_3-way'!AG15</f>
        <v>-0.58177527542320195</v>
      </c>
      <c r="AN15" s="11">
        <f>'OddsRatio_working_3-way'!AB15+'OddsRatio_working_3-way'!AH15</f>
        <v>-0.47021067818711382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1.0519859536103155</v>
      </c>
      <c r="AS15" s="11">
        <f>IF(('OddsRatio_working_3-way'!X15=0),IF(Q15&gt;0,-Q15^(1/3),(-Q15)^(1/3)),'OddsRatio_working_3-way'!AM15-'OddsRatio_working_3-way'!R15/3)</f>
        <v>-0.58177527542320195</v>
      </c>
      <c r="AT15" s="11">
        <f>IF(('OddsRatio_working_3-way'!X15=0),IF(Q15&gt;0,-Q15^(1/3),(-Q15)^(1/3)),'OddsRatio_working_3-way'!AN15-'OddsRatio_working_3-way'!R15/3)</f>
        <v>-0.47021067818711382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5.43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1.66</v>
      </c>
      <c r="D16" s="9">
        <f t="shared" si="13"/>
        <v>0.16867571896238237</v>
      </c>
      <c r="E16" s="9">
        <f t="shared" si="14"/>
        <v>0.25471410030614527</v>
      </c>
      <c r="F16" s="9">
        <f t="shared" si="15"/>
        <v>0.57661018073147263</v>
      </c>
      <c r="G16" s="9">
        <f t="shared" si="16"/>
        <v>1.1125362464995781</v>
      </c>
      <c r="H16" s="9">
        <f t="shared" si="17"/>
        <v>5.9285355719931303</v>
      </c>
      <c r="I16" s="9">
        <f t="shared" si="18"/>
        <v>3.9259703282938903</v>
      </c>
      <c r="J16" s="9">
        <f t="shared" si="19"/>
        <v>1.734273922689721</v>
      </c>
      <c r="K16" s="11">
        <f t="shared" si="20"/>
        <v>0.18416206261510129</v>
      </c>
      <c r="L16" s="11">
        <f t="shared" si="21"/>
        <v>0.27548209366391185</v>
      </c>
      <c r="M16" s="11">
        <f t="shared" si="22"/>
        <v>0.60240963855421692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-0.23501136640988873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0.23594064246881447</v>
      </c>
      <c r="Q16" s="11">
        <f>2*'OddsRatio_working_3-way'!K16*'OddsRatio_working_3-way'!L16*'OddsRatio_working_3-way'!M16</f>
        <v>6.1124518774304262E-2</v>
      </c>
      <c r="R16" s="11">
        <f t="shared" si="23"/>
        <v>0</v>
      </c>
      <c r="S16" s="11">
        <f t="shared" si="24"/>
        <v>-1.0039541749538401</v>
      </c>
      <c r="T16" s="11">
        <f t="shared" si="25"/>
        <v>-0.26009175516938865</v>
      </c>
      <c r="U16" s="11">
        <f>'OddsRatio_working_3-way'!S16-'OddsRatio_working_3-way'!R16^2/3</f>
        <v>-1.0039541749538401</v>
      </c>
      <c r="V16" s="11">
        <f>'OddsRatio_working_3-way'!S16*'OddsRatio_working_3-way'!R16/3-2*'OddsRatio_working_3-way'!R16^3/27-'OddsRatio_working_3-way'!T16</f>
        <v>0.26009175516938865</v>
      </c>
      <c r="W16" s="11">
        <f>'OddsRatio_working_3-way'!V16^2+4*'OddsRatio_working_3-way'!U16^3/27</f>
        <v>-8.2264796401902027E-2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0.19359268936932719</v>
      </c>
      <c r="Y16" s="11">
        <f>IF('OddsRatio_working_3-way'!W16&gt;=0,IF('OddsRatio_working_3-way'!V16+SQRT('OddsRatio_working_3-way'!W16)&gt;0,0,PI()),ACOS('OddsRatio_working_3-way'!V16/(2*'OddsRatio_working_3-way'!X16)))</f>
        <v>0.83422776093131912</v>
      </c>
      <c r="Z16" s="11">
        <f>'OddsRatio_working_3-way'!X16^(1/3)*COS('OddsRatio_working_3-way'!Y16/3)</f>
        <v>0.55626812324978903</v>
      </c>
      <c r="AA16" s="11">
        <f>'OddsRatio_working_3-way'!X16^(1/3)*COS(('OddsRatio_working_3-way'!Y16+2*PI())/3)</f>
        <v>-0.41565815053508554</v>
      </c>
      <c r="AB16" s="11">
        <f>'OddsRatio_working_3-way'!X16^(1/3)*COS(('OddsRatio_working_3-way'!Y16+4*PI())/3)</f>
        <v>-0.14060997271470319</v>
      </c>
      <c r="AC16" s="11">
        <f>'OddsRatio_working_3-way'!X16^(1/3)*SIN('OddsRatio_working_3-way'!Y16/3)</f>
        <v>0.15879913950471372</v>
      </c>
      <c r="AD16" s="11">
        <f>'OddsRatio_working_3-way'!X16^(1/3)*SIN(('OddsRatio_working_3-way'!Y16+2*PI())/3)</f>
        <v>0.40234275629745364</v>
      </c>
      <c r="AE16" s="11">
        <f>'OddsRatio_working_3-way'!X16^(1/3)*SIN(('OddsRatio_working_3-way'!Y16+4*PI())/3)</f>
        <v>-0.56114189580216733</v>
      </c>
      <c r="AF16" s="11">
        <f>-'OddsRatio_working_3-way'!U16/(3*'OddsRatio_working_3-way'!X16^(1/3))*COS(('OddsRatio_working_3-way'!Y16)/3)</f>
        <v>0.55626812324978903</v>
      </c>
      <c r="AG16" s="11">
        <f>-'OddsRatio_working_3-way'!U16/(3*'OddsRatio_working_3-way'!X16^(1/3))*COS(('OddsRatio_working_3-way'!Y16+2*PI())/3)</f>
        <v>-0.41565815053508554</v>
      </c>
      <c r="AH16" s="11">
        <f>-'OddsRatio_working_3-way'!U16/(3*'OddsRatio_working_3-way'!X16^(1/3))*COS(('OddsRatio_working_3-way'!Y16+4*PI())/3)</f>
        <v>-0.14060997271470319</v>
      </c>
      <c r="AI16" s="11">
        <f>'OddsRatio_working_3-way'!U16/(3*'OddsRatio_working_3-way'!X16^(1/3))*SIN(('OddsRatio_working_3-way'!Y16)/3)</f>
        <v>-0.15879913950471372</v>
      </c>
      <c r="AJ16" s="11">
        <f>'OddsRatio_working_3-way'!U16/(3*'OddsRatio_working_3-way'!X16^(1/3))*SIN(('OddsRatio_working_3-way'!Y16+2*PI())/3)</f>
        <v>-0.40234275629745364</v>
      </c>
      <c r="AK16" s="11">
        <f>'OddsRatio_working_3-way'!U16/(3*'OddsRatio_working_3-way'!X16^(1/3))*SIN(('OddsRatio_working_3-way'!Y16+4*PI())/3)</f>
        <v>0.56114189580216733</v>
      </c>
      <c r="AL16" s="11">
        <f>'OddsRatio_working_3-way'!Z16+'OddsRatio_working_3-way'!AF16</f>
        <v>1.1125362464995781</v>
      </c>
      <c r="AM16" s="11">
        <f>'OddsRatio_working_3-way'!AA16+'OddsRatio_working_3-way'!AG16</f>
        <v>-0.83131630107017107</v>
      </c>
      <c r="AN16" s="11">
        <f>'OddsRatio_working_3-way'!AB16+'OddsRatio_working_3-way'!AH16</f>
        <v>-0.28121994542940637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1.1125362464995781</v>
      </c>
      <c r="AS16" s="11">
        <f>IF(('OddsRatio_working_3-way'!X16=0),IF(Q16&gt;0,-Q16^(1/3),(-Q16)^(1/3)),'OddsRatio_working_3-way'!AM16-'OddsRatio_working_3-way'!R16/3)</f>
        <v>-0.83131630107017107</v>
      </c>
      <c r="AT16" s="11">
        <f>IF(('OddsRatio_working_3-way'!X16=0),IF(Q16&gt;0,-Q16^(1/3),(-Q16)^(1/3)),'OddsRatio_working_3-way'!AN16-'OddsRatio_working_3-way'!R16/3)</f>
        <v>-0.28121994542940637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1.08</v>
      </c>
      <c r="B17" s="4">
        <f>IF('True_Odds_Calculator_3-way'!B18="","",'True_Odds_Calculator_3-way'!B18)</f>
        <v>10.37</v>
      </c>
      <c r="C17" s="4">
        <f>IF('True_Odds_Calculator_3-way'!C18="","",'True_Odds_Calculator_3-way'!C18)</f>
        <v>32.11</v>
      </c>
      <c r="D17" s="9">
        <f t="shared" si="13"/>
        <v>0.90299572987401167</v>
      </c>
      <c r="E17" s="9">
        <f t="shared" si="14"/>
        <v>7.3626061462856829E-2</v>
      </c>
      <c r="F17" s="9">
        <f t="shared" si="15"/>
        <v>2.3378208663131436E-2</v>
      </c>
      <c r="G17" s="9">
        <f t="shared" si="16"/>
        <v>1.3428118610749502</v>
      </c>
      <c r="H17" s="9">
        <f t="shared" si="17"/>
        <v>1.107424948885996</v>
      </c>
      <c r="I17" s="9">
        <f t="shared" si="18"/>
        <v>13.582147138272282</v>
      </c>
      <c r="J17" s="9">
        <f t="shared" si="19"/>
        <v>42.774876998041698</v>
      </c>
      <c r="K17" s="11">
        <f t="shared" si="20"/>
        <v>0.92592592592592582</v>
      </c>
      <c r="L17" s="11">
        <f t="shared" si="21"/>
        <v>9.643201542912247E-2</v>
      </c>
      <c r="M17" s="11">
        <f t="shared" si="22"/>
        <v>3.114294612270321E-2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-6.4846534482161933E-2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0.11278598295803796</v>
      </c>
      <c r="Q17" s="11">
        <f>2*'OddsRatio_working_3-way'!K17*'OddsRatio_working_3-way'!L17*'OddsRatio_working_3-way'!M17</f>
        <v>5.561439001875639E-3</v>
      </c>
      <c r="R17" s="11">
        <f t="shared" si="23"/>
        <v>0</v>
      </c>
      <c r="S17" s="11">
        <f t="shared" si="24"/>
        <v>-1.7392754116885503</v>
      </c>
      <c r="T17" s="11">
        <f t="shared" si="25"/>
        <v>-8.5763087361368354E-2</v>
      </c>
      <c r="U17" s="11">
        <f>'OddsRatio_working_3-way'!S17-'OddsRatio_working_3-way'!R17^2/3</f>
        <v>-1.7392754116885503</v>
      </c>
      <c r="V17" s="11">
        <f>'OddsRatio_working_3-way'!S17*'OddsRatio_working_3-way'!R17/3-2*'OddsRatio_working_3-way'!R17^3/27-'OddsRatio_working_3-way'!T17</f>
        <v>8.5763087361368354E-2</v>
      </c>
      <c r="W17" s="11">
        <f>'OddsRatio_working_3-way'!V17^2+4*'OddsRatio_working_3-way'!U17^3/27</f>
        <v>-0.77211809277982402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0.44143895385816873</v>
      </c>
      <c r="Y17" s="11">
        <f>IF('OddsRatio_working_3-way'!W17&gt;=0,IF('OddsRatio_working_3-way'!V17+SQRT('OddsRatio_working_3-way'!W17)&gt;0,0,PI()),ACOS('OddsRatio_working_3-way'!V17/(2*'OddsRatio_working_3-way'!X17)))</f>
        <v>1.473502530066785</v>
      </c>
      <c r="Z17" s="11">
        <f>'OddsRatio_working_3-way'!X17^(1/3)*COS('OddsRatio_working_3-way'!Y17/3)</f>
        <v>0.6714059305374751</v>
      </c>
      <c r="AA17" s="11">
        <f>'OddsRatio_working_3-way'!X17^(1/3)*COS(('OddsRatio_working_3-way'!Y17+2*PI())/3)</f>
        <v>-0.64671648627942913</v>
      </c>
      <c r="AB17" s="11">
        <f>'OddsRatio_working_3-way'!X17^(1/3)*COS(('OddsRatio_working_3-way'!Y17+4*PI())/3)</f>
        <v>-2.4689444258046159E-2</v>
      </c>
      <c r="AC17" s="11">
        <f>'OddsRatio_working_3-way'!X17^(1/3)*SIN('OddsRatio_working_3-way'!Y17/3)</f>
        <v>0.35912748015427237</v>
      </c>
      <c r="AD17" s="11">
        <f>'OddsRatio_working_3-way'!X17^(1/3)*SIN(('OddsRatio_working_3-way'!Y17+2*PI())/3)</f>
        <v>0.40189085201984753</v>
      </c>
      <c r="AE17" s="11">
        <f>'OddsRatio_working_3-way'!X17^(1/3)*SIN(('OddsRatio_working_3-way'!Y17+4*PI())/3)</f>
        <v>-0.76101833217411974</v>
      </c>
      <c r="AF17" s="11">
        <f>-'OddsRatio_working_3-way'!U17/(3*'OddsRatio_working_3-way'!X17^(1/3))*COS(('OddsRatio_working_3-way'!Y17)/3)</f>
        <v>0.67140593053747522</v>
      </c>
      <c r="AG17" s="11">
        <f>-'OddsRatio_working_3-way'!U17/(3*'OddsRatio_working_3-way'!X17^(1/3))*COS(('OddsRatio_working_3-way'!Y17+2*PI())/3)</f>
        <v>-0.64671648627942924</v>
      </c>
      <c r="AH17" s="11">
        <f>-'OddsRatio_working_3-way'!U17/(3*'OddsRatio_working_3-way'!X17^(1/3))*COS(('OddsRatio_working_3-way'!Y17+4*PI())/3)</f>
        <v>-2.4689444258046162E-2</v>
      </c>
      <c r="AI17" s="11">
        <f>'OddsRatio_working_3-way'!U17/(3*'OddsRatio_working_3-way'!X17^(1/3))*SIN(('OddsRatio_working_3-way'!Y17)/3)</f>
        <v>-0.35912748015427243</v>
      </c>
      <c r="AJ17" s="11">
        <f>'OddsRatio_working_3-way'!U17/(3*'OddsRatio_working_3-way'!X17^(1/3))*SIN(('OddsRatio_working_3-way'!Y17+2*PI())/3)</f>
        <v>-0.40189085201984759</v>
      </c>
      <c r="AK17" s="11">
        <f>'OddsRatio_working_3-way'!U17/(3*'OddsRatio_working_3-way'!X17^(1/3))*SIN(('OddsRatio_working_3-way'!Y17+4*PI())/3)</f>
        <v>0.76101833217411985</v>
      </c>
      <c r="AL17" s="11">
        <f>'OddsRatio_working_3-way'!Z17+'OddsRatio_working_3-way'!AF17</f>
        <v>1.3428118610749502</v>
      </c>
      <c r="AM17" s="11">
        <f>'OddsRatio_working_3-way'!AA17+'OddsRatio_working_3-way'!AG17</f>
        <v>-1.2934329725588585</v>
      </c>
      <c r="AN17" s="11">
        <f>'OddsRatio_working_3-way'!AB17+'OddsRatio_working_3-way'!AH17</f>
        <v>-4.9378888516092317E-2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1.3428118610749502</v>
      </c>
      <c r="AS17" s="11">
        <f>IF(('OddsRatio_working_3-way'!X17=0),IF(Q17&gt;0,-Q17^(1/3),(-Q17)^(1/3)),'OddsRatio_working_3-way'!AM17-'OddsRatio_working_3-way'!R17/3)</f>
        <v>-1.2934329725588585</v>
      </c>
      <c r="AT17" s="11">
        <f>IF(('OddsRatio_working_3-way'!X17=0),IF(Q17&gt;0,-Q17^(1/3),(-Q17)^(1/3)),'OddsRatio_working_3-way'!AN17-'OddsRatio_working_3-way'!R17/3)</f>
        <v>-4.9378888516092317E-2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1.48</v>
      </c>
      <c r="B18" s="4">
        <f>IF('True_Odds_Calculator_3-way'!B19="","",'True_Odds_Calculator_3-way'!B19)</f>
        <v>4.53</v>
      </c>
      <c r="C18" s="4">
        <f>IF('True_Odds_Calculator_3-way'!C19="","",'True_Odds_Calculator_3-way'!C19)</f>
        <v>7.37</v>
      </c>
      <c r="D18" s="9">
        <f t="shared" si="13"/>
        <v>0.66159106979241389</v>
      </c>
      <c r="E18" s="9">
        <f t="shared" si="14"/>
        <v>0.21000846061949899</v>
      </c>
      <c r="F18" s="9">
        <f t="shared" si="15"/>
        <v>0.1284004695880869</v>
      </c>
      <c r="G18" s="9">
        <f t="shared" si="16"/>
        <v>1.065641053499029</v>
      </c>
      <c r="H18" s="9">
        <f t="shared" si="17"/>
        <v>1.5115077056795341</v>
      </c>
      <c r="I18" s="9">
        <f t="shared" si="18"/>
        <v>4.7617129188515719</v>
      </c>
      <c r="J18" s="9">
        <f t="shared" si="19"/>
        <v>7.7881335107888177</v>
      </c>
      <c r="K18" s="11">
        <f t="shared" si="20"/>
        <v>0.67567567567567566</v>
      </c>
      <c r="L18" s="11">
        <f t="shared" si="21"/>
        <v>0.22075055187637968</v>
      </c>
      <c r="M18" s="11">
        <f t="shared" si="22"/>
        <v>0.13568521031207598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-0.21843788849818291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0.21007286006791784</v>
      </c>
      <c r="Q18" s="11">
        <f>2*'OddsRatio_working_3-way'!K18*'OddsRatio_working_3-way'!L18*'OddsRatio_working_3-way'!M18</f>
        <v>4.0476466294396503E-2</v>
      </c>
      <c r="R18" s="11">
        <f t="shared" si="23"/>
        <v>0</v>
      </c>
      <c r="S18" s="11">
        <f t="shared" si="24"/>
        <v>-0.96170523123173912</v>
      </c>
      <c r="T18" s="11">
        <f t="shared" si="25"/>
        <v>-0.18529965919686689</v>
      </c>
      <c r="U18" s="11">
        <f>'OddsRatio_working_3-way'!S18-'OddsRatio_working_3-way'!R18^2/3</f>
        <v>-0.96170523123173912</v>
      </c>
      <c r="V18" s="11">
        <f>'OddsRatio_working_3-way'!S18*'OddsRatio_working_3-way'!R18/3-2*'OddsRatio_working_3-way'!R18^3/27-'OddsRatio_working_3-way'!T18</f>
        <v>0.18529965919686689</v>
      </c>
      <c r="W18" s="11">
        <f>'OddsRatio_working_3-way'!V18^2+4*'OddsRatio_working_3-way'!U18^3/27</f>
        <v>-9.7435740415753341E-2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0.18150186232806839</v>
      </c>
      <c r="Y18" s="11">
        <f>IF('OddsRatio_working_3-way'!W18&gt;=0,IF('OddsRatio_working_3-way'!V18+SQRT('OddsRatio_working_3-way'!W18)&gt;0,0,PI()),ACOS('OddsRatio_working_3-way'!V18/(2*'OddsRatio_working_3-way'!X18)))</f>
        <v>1.035074184291584</v>
      </c>
      <c r="Z18" s="11">
        <f>'OddsRatio_working_3-way'!X18^(1/3)*COS('OddsRatio_working_3-way'!Y18/3)</f>
        <v>0.53282052674951452</v>
      </c>
      <c r="AA18" s="11">
        <f>'OddsRatio_working_3-way'!X18^(1/3)*COS(('OddsRatio_working_3-way'!Y18+2*PI())/3)</f>
        <v>-0.43225061586386726</v>
      </c>
      <c r="AB18" s="11">
        <f>'OddsRatio_working_3-way'!X18^(1/3)*COS(('OddsRatio_working_3-way'!Y18+4*PI())/3)</f>
        <v>-0.10056991088564714</v>
      </c>
      <c r="AC18" s="11">
        <f>'OddsRatio_working_3-way'!X18^(1/3)*SIN('OddsRatio_working_3-way'!Y18/3)</f>
        <v>0.19149594430418013</v>
      </c>
      <c r="AD18" s="11">
        <f>'OddsRatio_working_3-way'!X18^(1/3)*SIN(('OddsRatio_working_3-way'!Y18+2*PI())/3)</f>
        <v>0.3656881396707955</v>
      </c>
      <c r="AE18" s="11">
        <f>'OddsRatio_working_3-way'!X18^(1/3)*SIN(('OddsRatio_working_3-way'!Y18+4*PI())/3)</f>
        <v>-0.55718408397497565</v>
      </c>
      <c r="AF18" s="11">
        <f>-'OddsRatio_working_3-way'!U18/(3*'OddsRatio_working_3-way'!X18^(1/3))*COS(('OddsRatio_working_3-way'!Y18)/3)</f>
        <v>0.53282052674951452</v>
      </c>
      <c r="AG18" s="11">
        <f>-'OddsRatio_working_3-way'!U18/(3*'OddsRatio_working_3-way'!X18^(1/3))*COS(('OddsRatio_working_3-way'!Y18+2*PI())/3)</f>
        <v>-0.43225061586386726</v>
      </c>
      <c r="AH18" s="11">
        <f>-'OddsRatio_working_3-way'!U18/(3*'OddsRatio_working_3-way'!X18^(1/3))*COS(('OddsRatio_working_3-way'!Y18+4*PI())/3)</f>
        <v>-0.10056991088564714</v>
      </c>
      <c r="AI18" s="11">
        <f>'OddsRatio_working_3-way'!U18/(3*'OddsRatio_working_3-way'!X18^(1/3))*SIN(('OddsRatio_working_3-way'!Y18)/3)</f>
        <v>-0.19149594430418013</v>
      </c>
      <c r="AJ18" s="11">
        <f>'OddsRatio_working_3-way'!U18/(3*'OddsRatio_working_3-way'!X18^(1/3))*SIN(('OddsRatio_working_3-way'!Y18+2*PI())/3)</f>
        <v>-0.3656881396707955</v>
      </c>
      <c r="AK18" s="11">
        <f>'OddsRatio_working_3-way'!U18/(3*'OddsRatio_working_3-way'!X18^(1/3))*SIN(('OddsRatio_working_3-way'!Y18+4*PI())/3)</f>
        <v>0.55718408397497565</v>
      </c>
      <c r="AL18" s="11">
        <f>'OddsRatio_working_3-way'!Z18+'OddsRatio_working_3-way'!AF18</f>
        <v>1.065641053499029</v>
      </c>
      <c r="AM18" s="11">
        <f>'OddsRatio_working_3-way'!AA18+'OddsRatio_working_3-way'!AG18</f>
        <v>-0.86450123172773452</v>
      </c>
      <c r="AN18" s="11">
        <f>'OddsRatio_working_3-way'!AB18+'OddsRatio_working_3-way'!AH18</f>
        <v>-0.20113982177129427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1.065641053499029</v>
      </c>
      <c r="AS18" s="11">
        <f>IF(('OddsRatio_working_3-way'!X18=0),IF(Q18&gt;0,-Q18^(1/3),(-Q18)^(1/3)),'OddsRatio_working_3-way'!AM18-'OddsRatio_working_3-way'!R18/3)</f>
        <v>-0.86450123172773452</v>
      </c>
      <c r="AT18" s="11">
        <f>IF(('OddsRatio_working_3-way'!X18=0),IF(Q18&gt;0,-Q18^(1/3),(-Q18)^(1/3)),'OddsRatio_working_3-way'!AN18-'OddsRatio_working_3-way'!R18/3)</f>
        <v>-0.20113982177129427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3.25</v>
      </c>
      <c r="B19" s="4">
        <f>IF('True_Odds_Calculator_3-way'!B20="","",'True_Odds_Calculator_3-way'!B20)</f>
        <v>3.58</v>
      </c>
      <c r="C19" s="4">
        <f>IF('True_Odds_Calculator_3-way'!C20="","",'True_Odds_Calculator_3-way'!C20)</f>
        <v>2.27</v>
      </c>
      <c r="D19" s="9">
        <f t="shared" si="13"/>
        <v>0.29882602358725746</v>
      </c>
      <c r="E19" s="9">
        <f t="shared" si="14"/>
        <v>0.27096073340310239</v>
      </c>
      <c r="F19" s="9">
        <f t="shared" si="15"/>
        <v>0.4302132430096402</v>
      </c>
      <c r="G19" s="9">
        <f t="shared" si="16"/>
        <v>1.0428572273079366</v>
      </c>
      <c r="H19" s="9">
        <f t="shared" si="17"/>
        <v>3.3464287614428572</v>
      </c>
      <c r="I19" s="9">
        <f t="shared" si="18"/>
        <v>3.6905716464544764</v>
      </c>
      <c r="J19" s="9">
        <f t="shared" si="19"/>
        <v>2.3244286786810791</v>
      </c>
      <c r="K19" s="11">
        <f t="shared" si="20"/>
        <v>0.30769230769230771</v>
      </c>
      <c r="L19" s="11">
        <f t="shared" si="21"/>
        <v>0.27932960893854747</v>
      </c>
      <c r="M19" s="11">
        <f t="shared" si="22"/>
        <v>0.44052863436123346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-0.27913461775101323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0.23096043572011382</v>
      </c>
      <c r="Q19" s="11">
        <f>2*'OddsRatio_working_3-way'!K19*'OddsRatio_working_3-way'!L19*'OddsRatio_working_3-way'!M19</f>
        <v>7.5724733022988128E-2</v>
      </c>
      <c r="R19" s="11">
        <f t="shared" si="23"/>
        <v>0</v>
      </c>
      <c r="S19" s="11">
        <f t="shared" si="24"/>
        <v>-0.82741595285085512</v>
      </c>
      <c r="T19" s="11">
        <f t="shared" si="25"/>
        <v>-0.27128391896749343</v>
      </c>
      <c r="U19" s="11">
        <f>'OddsRatio_working_3-way'!S19-'OddsRatio_working_3-way'!R19^2/3</f>
        <v>-0.82741595285085512</v>
      </c>
      <c r="V19" s="11">
        <f>'OddsRatio_working_3-way'!S19*'OddsRatio_working_3-way'!R19/3-2*'OddsRatio_working_3-way'!R19^3/27-'OddsRatio_working_3-way'!T19</f>
        <v>0.27128391896749343</v>
      </c>
      <c r="W19" s="11">
        <f>'OddsRatio_working_3-way'!V19^2+4*'OddsRatio_working_3-way'!U19^3/27</f>
        <v>-1.0325503306465256E-2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0.14484514834541992</v>
      </c>
      <c r="Y19" s="11">
        <f>IF('OddsRatio_working_3-way'!W19&gt;=0,IF('OddsRatio_working_3-way'!V19+SQRT('OddsRatio_working_3-way'!W19)&gt;0,0,PI()),ACOS('OddsRatio_working_3-way'!V19/(2*'OddsRatio_working_3-way'!X19)))</f>
        <v>0.35839255168452944</v>
      </c>
      <c r="Z19" s="11">
        <f>'OddsRatio_working_3-way'!X19^(1/3)*COS('OddsRatio_working_3-way'!Y19/3)</f>
        <v>0.52142861365396842</v>
      </c>
      <c r="AA19" s="11">
        <f>'OddsRatio_working_3-way'!X19^(1/3)*COS(('OddsRatio_working_3-way'!Y19+2*PI())/3)</f>
        <v>-0.31491890866012417</v>
      </c>
      <c r="AB19" s="11">
        <f>'OddsRatio_working_3-way'!X19^(1/3)*COS(('OddsRatio_working_3-way'!Y19+4*PI())/3)</f>
        <v>-0.20650970499384433</v>
      </c>
      <c r="AC19" s="11">
        <f>'OddsRatio_working_3-way'!X19^(1/3)*SIN('OddsRatio_working_3-way'!Y19/3)</f>
        <v>6.2590082919359843E-2</v>
      </c>
      <c r="AD19" s="11">
        <f>'OddsRatio_working_3-way'!X19^(1/3)*SIN(('OddsRatio_working_3-way'!Y19+2*PI())/3)</f>
        <v>0.42027538422475819</v>
      </c>
      <c r="AE19" s="11">
        <f>'OddsRatio_working_3-way'!X19^(1/3)*SIN(('OddsRatio_working_3-way'!Y19+4*PI())/3)</f>
        <v>-0.48286546714411788</v>
      </c>
      <c r="AF19" s="11">
        <f>-'OddsRatio_working_3-way'!U19/(3*'OddsRatio_working_3-way'!X19^(1/3))*COS(('OddsRatio_working_3-way'!Y19)/3)</f>
        <v>0.52142861365396831</v>
      </c>
      <c r="AG19" s="11">
        <f>-'OddsRatio_working_3-way'!U19/(3*'OddsRatio_working_3-way'!X19^(1/3))*COS(('OddsRatio_working_3-way'!Y19+2*PI())/3)</f>
        <v>-0.31491890866012412</v>
      </c>
      <c r="AH19" s="11">
        <f>-'OddsRatio_working_3-way'!U19/(3*'OddsRatio_working_3-way'!X19^(1/3))*COS(('OddsRatio_working_3-way'!Y19+4*PI())/3)</f>
        <v>-0.20650970499384427</v>
      </c>
      <c r="AI19" s="11">
        <f>'OddsRatio_working_3-way'!U19/(3*'OddsRatio_working_3-way'!X19^(1/3))*SIN(('OddsRatio_working_3-way'!Y19)/3)</f>
        <v>-6.259008291935983E-2</v>
      </c>
      <c r="AJ19" s="11">
        <f>'OddsRatio_working_3-way'!U19/(3*'OddsRatio_working_3-way'!X19^(1/3))*SIN(('OddsRatio_working_3-way'!Y19+2*PI())/3)</f>
        <v>-0.42027538422475808</v>
      </c>
      <c r="AK19" s="11">
        <f>'OddsRatio_working_3-way'!U19/(3*'OddsRatio_working_3-way'!X19^(1/3))*SIN(('OddsRatio_working_3-way'!Y19+4*PI())/3)</f>
        <v>0.48286546714411777</v>
      </c>
      <c r="AL19" s="11">
        <f>'OddsRatio_working_3-way'!Z19+'OddsRatio_working_3-way'!AF19</f>
        <v>1.0428572273079366</v>
      </c>
      <c r="AM19" s="11">
        <f>'OddsRatio_working_3-way'!AA19+'OddsRatio_working_3-way'!AG19</f>
        <v>-0.62983781732024835</v>
      </c>
      <c r="AN19" s="11">
        <f>'OddsRatio_working_3-way'!AB19+'OddsRatio_working_3-way'!AH19</f>
        <v>-0.4130194099876886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1.0428572273079366</v>
      </c>
      <c r="AS19" s="11">
        <f>IF(('OddsRatio_working_3-way'!X19=0),IF(Q19&gt;0,-Q19^(1/3),(-Q19)^(1/3)),'OddsRatio_working_3-way'!AM19-'OddsRatio_working_3-way'!R19/3)</f>
        <v>-0.62983781732024835</v>
      </c>
      <c r="AT19" s="11">
        <f>IF(('OddsRatio_working_3-way'!X19=0),IF(Q19&gt;0,-Q19^(1/3),(-Q19)^(1/3)),'OddsRatio_working_3-way'!AN19-'OddsRatio_working_3-way'!R19/3)</f>
        <v>-0.4130194099876886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2.2200000000000002</v>
      </c>
      <c r="B20" s="4">
        <f>IF('True_Odds_Calculator_3-way'!B21="","",'True_Odds_Calculator_3-way'!B21)</f>
        <v>3.28</v>
      </c>
      <c r="C20" s="4">
        <f>IF('True_Odds_Calculator_3-way'!C21="","",'True_Odds_Calculator_3-way'!C21)</f>
        <v>3.66</v>
      </c>
      <c r="D20" s="9">
        <f t="shared" si="13"/>
        <v>0.43966263849713799</v>
      </c>
      <c r="E20" s="9">
        <f t="shared" si="14"/>
        <v>0.29570063711650491</v>
      </c>
      <c r="F20" s="9">
        <f t="shared" si="15"/>
        <v>0.26463672438635721</v>
      </c>
      <c r="G20" s="9">
        <f t="shared" si="16"/>
        <v>1.0446485078527563</v>
      </c>
      <c r="H20" s="9">
        <f t="shared" si="17"/>
        <v>2.2744711795803627</v>
      </c>
      <c r="I20" s="9">
        <f t="shared" si="18"/>
        <v>3.3817985979042846</v>
      </c>
      <c r="J20" s="9">
        <f t="shared" si="19"/>
        <v>3.7787650308883314</v>
      </c>
      <c r="K20" s="11">
        <f t="shared" si="20"/>
        <v>0.4504504504504504</v>
      </c>
      <c r="L20" s="11">
        <f t="shared" si="21"/>
        <v>0.3048780487804878</v>
      </c>
      <c r="M20" s="11">
        <f t="shared" si="22"/>
        <v>0.27322404371584696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-0.27763128982641172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0.23113877572094277</v>
      </c>
      <c r="Q20" s="11">
        <f>2*'OddsRatio_working_3-way'!K20*'OddsRatio_working_3-way'!L20*'OddsRatio_working_3-way'!M20</f>
        <v>7.5045057052254144E-2</v>
      </c>
      <c r="R20" s="11">
        <f t="shared" si="23"/>
        <v>0</v>
      </c>
      <c r="S20" s="11">
        <f t="shared" si="24"/>
        <v>-0.83253863736130651</v>
      </c>
      <c r="T20" s="11">
        <f t="shared" si="25"/>
        <v>-0.2703047523900346</v>
      </c>
      <c r="U20" s="11">
        <f>'OddsRatio_working_3-way'!S20-'OddsRatio_working_3-way'!R20^2/3</f>
        <v>-0.83253863736130651</v>
      </c>
      <c r="V20" s="11">
        <f>'OddsRatio_working_3-way'!S20*'OddsRatio_working_3-way'!R20/3-2*'OddsRatio_working_3-way'!R20^3/27-'OddsRatio_working_3-way'!T20</f>
        <v>0.2703047523900346</v>
      </c>
      <c r="W20" s="11">
        <f>'OddsRatio_working_3-way'!V20^2+4*'OddsRatio_working_3-way'!U20^3/27</f>
        <v>-1.2424180160939963E-2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0.14619237268542593</v>
      </c>
      <c r="Y20" s="11">
        <f>IF('OddsRatio_working_3-way'!W20&gt;=0,IF('OddsRatio_working_3-way'!V20+SQRT('OddsRatio_working_3-way'!W20)&gt;0,0,PI()),ACOS('OddsRatio_working_3-way'!V20/(2*'OddsRatio_working_3-way'!X20)))</f>
        <v>0.3911188994848358</v>
      </c>
      <c r="Z20" s="11">
        <f>'OddsRatio_working_3-way'!X20^(1/3)*COS('OddsRatio_working_3-way'!Y20/3)</f>
        <v>0.52232425392637827</v>
      </c>
      <c r="AA20" s="11">
        <f>'OddsRatio_working_3-way'!X20^(1/3)*COS(('OddsRatio_working_3-way'!Y20+2*PI())/3)</f>
        <v>-0.32047224128204621</v>
      </c>
      <c r="AB20" s="11">
        <f>'OddsRatio_working_3-way'!X20^(1/3)*COS(('OddsRatio_working_3-way'!Y20+4*PI())/3)</f>
        <v>-0.20185201264433197</v>
      </c>
      <c r="AC20" s="11">
        <f>'OddsRatio_working_3-way'!X20^(1/3)*SIN('OddsRatio_working_3-way'!Y20/3)</f>
        <v>6.8485420935319272E-2</v>
      </c>
      <c r="AD20" s="11">
        <f>'OddsRatio_working_3-way'!X20^(1/3)*SIN(('OddsRatio_working_3-way'!Y20+2*PI())/3)</f>
        <v>0.41810336244533775</v>
      </c>
      <c r="AE20" s="11">
        <f>'OddsRatio_working_3-way'!X20^(1/3)*SIN(('OddsRatio_working_3-way'!Y20+4*PI())/3)</f>
        <v>-0.48658878338065703</v>
      </c>
      <c r="AF20" s="11">
        <f>-'OddsRatio_working_3-way'!U20/(3*'OddsRatio_working_3-way'!X20^(1/3))*COS(('OddsRatio_working_3-way'!Y20)/3)</f>
        <v>0.52232425392637816</v>
      </c>
      <c r="AG20" s="11">
        <f>-'OddsRatio_working_3-way'!U20/(3*'OddsRatio_working_3-way'!X20^(1/3))*COS(('OddsRatio_working_3-way'!Y20+2*PI())/3)</f>
        <v>-0.32047224128204616</v>
      </c>
      <c r="AH20" s="11">
        <f>-'OddsRatio_working_3-way'!U20/(3*'OddsRatio_working_3-way'!X20^(1/3))*COS(('OddsRatio_working_3-way'!Y20+4*PI())/3)</f>
        <v>-0.20185201264433195</v>
      </c>
      <c r="AI20" s="11">
        <f>'OddsRatio_working_3-way'!U20/(3*'OddsRatio_working_3-way'!X20^(1/3))*SIN(('OddsRatio_working_3-way'!Y20)/3)</f>
        <v>-6.8485420935319258E-2</v>
      </c>
      <c r="AJ20" s="11">
        <f>'OddsRatio_working_3-way'!U20/(3*'OddsRatio_working_3-way'!X20^(1/3))*SIN(('OddsRatio_working_3-way'!Y20+2*PI())/3)</f>
        <v>-0.41810336244533769</v>
      </c>
      <c r="AK20" s="11">
        <f>'OddsRatio_working_3-way'!U20/(3*'OddsRatio_working_3-way'!X20^(1/3))*SIN(('OddsRatio_working_3-way'!Y20+4*PI())/3)</f>
        <v>0.48658878338065692</v>
      </c>
      <c r="AL20" s="11">
        <f>'OddsRatio_working_3-way'!Z20+'OddsRatio_working_3-way'!AF20</f>
        <v>1.0446485078527563</v>
      </c>
      <c r="AM20" s="11">
        <f>'OddsRatio_working_3-way'!AA20+'OddsRatio_working_3-way'!AG20</f>
        <v>-0.64094448256409242</v>
      </c>
      <c r="AN20" s="11">
        <f>'OddsRatio_working_3-way'!AB20+'OddsRatio_working_3-way'!AH20</f>
        <v>-0.40370402528866389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1.0446485078527563</v>
      </c>
      <c r="AS20" s="11">
        <f>IF(('OddsRatio_working_3-way'!X20=0),IF(Q20&gt;0,-Q20^(1/3),(-Q20)^(1/3)),'OddsRatio_working_3-way'!AM20-'OddsRatio_working_3-way'!R20/3)</f>
        <v>-0.64094448256409242</v>
      </c>
      <c r="AT20" s="11">
        <f>IF(('OddsRatio_working_3-way'!X20=0),IF(Q20&gt;0,-Q20^(1/3),(-Q20)^(1/3)),'OddsRatio_working_3-way'!AN20-'OddsRatio_working_3-way'!R20/3)</f>
        <v>-0.40370402528866389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3.85</v>
      </c>
      <c r="B21" s="4">
        <f>IF('True_Odds_Calculator_3-way'!B22="","",'True_Odds_Calculator_3-way'!B22)</f>
        <v>3.84</v>
      </c>
      <c r="C21" s="4">
        <f>IF('True_Odds_Calculator_3-way'!C22="","",'True_Odds_Calculator_3-way'!C22)</f>
        <v>1.96</v>
      </c>
      <c r="D21" s="9">
        <f t="shared" si="13"/>
        <v>0.25058733031328462</v>
      </c>
      <c r="E21" s="9">
        <f t="shared" si="14"/>
        <v>0.25124799146429055</v>
      </c>
      <c r="F21" s="9">
        <f t="shared" si="15"/>
        <v>0.49816467822242516</v>
      </c>
      <c r="G21" s="9">
        <f t="shared" si="16"/>
        <v>1.0493420142048704</v>
      </c>
      <c r="H21" s="9">
        <f t="shared" si="17"/>
        <v>3.9906247404838808</v>
      </c>
      <c r="I21" s="9">
        <f t="shared" si="18"/>
        <v>3.9801313203418318</v>
      </c>
      <c r="J21" s="9">
        <f t="shared" si="19"/>
        <v>2.0073683336366752</v>
      </c>
      <c r="K21" s="11">
        <f t="shared" si="20"/>
        <v>0.25974025974025972</v>
      </c>
      <c r="L21" s="11">
        <f t="shared" si="21"/>
        <v>0.26041666666666669</v>
      </c>
      <c r="M21" s="11">
        <f t="shared" si="22"/>
        <v>0.51020408163265307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-0.26815531407368154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0.22949520717377861</v>
      </c>
      <c r="Q21" s="11">
        <f>2*'OddsRatio_working_3-way'!K21*'OddsRatio_working_3-way'!L21*'OddsRatio_working_3-way'!M21</f>
        <v>6.9021114939482292E-2</v>
      </c>
      <c r="R21" s="11">
        <f t="shared" si="23"/>
        <v>0</v>
      </c>
      <c r="S21" s="11">
        <f t="shared" si="24"/>
        <v>-0.85582942097026571</v>
      </c>
      <c r="T21" s="11">
        <f t="shared" si="25"/>
        <v>-0.25739230705872651</v>
      </c>
      <c r="U21" s="11">
        <f>'OddsRatio_working_3-way'!S21-'OddsRatio_working_3-way'!R21^2/3</f>
        <v>-0.85582942097026571</v>
      </c>
      <c r="V21" s="11">
        <f>'OddsRatio_working_3-way'!S21*'OddsRatio_working_3-way'!R21/3-2*'OddsRatio_working_3-way'!R21^3/27-'OddsRatio_working_3-way'!T21</f>
        <v>0.25739230705872651</v>
      </c>
      <c r="W21" s="11">
        <f>'OddsRatio_working_3-way'!V21^2+4*'OddsRatio_working_3-way'!U21^3/27</f>
        <v>-2.6615440641633042E-2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0.15236981359069027</v>
      </c>
      <c r="Y21" s="11">
        <f>IF('OddsRatio_working_3-way'!W21&gt;=0,IF('OddsRatio_working_3-way'!V21+SQRT('OddsRatio_working_3-way'!W21)&gt;0,0,PI()),ACOS('OddsRatio_working_3-way'!V21/(2*'OddsRatio_working_3-way'!X21)))</f>
        <v>0.56492220866087361</v>
      </c>
      <c r="Z21" s="11">
        <f>'OddsRatio_working_3-way'!X21^(1/3)*COS('OddsRatio_working_3-way'!Y21/3)</f>
        <v>0.52467100710243519</v>
      </c>
      <c r="AA21" s="11">
        <f>'OddsRatio_working_3-way'!X21^(1/3)*COS(('OddsRatio_working_3-way'!Y21+2*PI())/3)</f>
        <v>-0.34892422090026759</v>
      </c>
      <c r="AB21" s="11">
        <f>'OddsRatio_working_3-way'!X21^(1/3)*COS(('OddsRatio_working_3-way'!Y21+4*PI())/3)</f>
        <v>-0.17574678620216755</v>
      </c>
      <c r="AC21" s="11">
        <f>'OddsRatio_working_3-way'!X21^(1/3)*SIN('OddsRatio_working_3-way'!Y21/3)</f>
        <v>9.9984038540516865E-2</v>
      </c>
      <c r="AD21" s="11">
        <f>'OddsRatio_working_3-way'!X21^(1/3)*SIN(('OddsRatio_working_3-way'!Y21+2*PI())/3)</f>
        <v>0.40438640150961619</v>
      </c>
      <c r="AE21" s="11">
        <f>'OddsRatio_working_3-way'!X21^(1/3)*SIN(('OddsRatio_working_3-way'!Y21+4*PI())/3)</f>
        <v>-0.50437044005013298</v>
      </c>
      <c r="AF21" s="11">
        <f>-'OddsRatio_working_3-way'!U21/(3*'OddsRatio_working_3-way'!X21^(1/3))*COS(('OddsRatio_working_3-way'!Y21)/3)</f>
        <v>0.52467100710243519</v>
      </c>
      <c r="AG21" s="11">
        <f>-'OddsRatio_working_3-way'!U21/(3*'OddsRatio_working_3-way'!X21^(1/3))*COS(('OddsRatio_working_3-way'!Y21+2*PI())/3)</f>
        <v>-0.34892422090026759</v>
      </c>
      <c r="AH21" s="11">
        <f>-'OddsRatio_working_3-way'!U21/(3*'OddsRatio_working_3-way'!X21^(1/3))*COS(('OddsRatio_working_3-way'!Y21+4*PI())/3)</f>
        <v>-0.17574678620216755</v>
      </c>
      <c r="AI21" s="11">
        <f>'OddsRatio_working_3-way'!U21/(3*'OddsRatio_working_3-way'!X21^(1/3))*SIN(('OddsRatio_working_3-way'!Y21)/3)</f>
        <v>-9.9984038540516865E-2</v>
      </c>
      <c r="AJ21" s="11">
        <f>'OddsRatio_working_3-way'!U21/(3*'OddsRatio_working_3-way'!X21^(1/3))*SIN(('OddsRatio_working_3-way'!Y21+2*PI())/3)</f>
        <v>-0.40438640150961619</v>
      </c>
      <c r="AK21" s="11">
        <f>'OddsRatio_working_3-way'!U21/(3*'OddsRatio_working_3-way'!X21^(1/3))*SIN(('OddsRatio_working_3-way'!Y21+4*PI())/3)</f>
        <v>0.50437044005013298</v>
      </c>
      <c r="AL21" s="11">
        <f>'OddsRatio_working_3-way'!Z21+'OddsRatio_working_3-way'!AF21</f>
        <v>1.0493420142048704</v>
      </c>
      <c r="AM21" s="11">
        <f>'OddsRatio_working_3-way'!AA21+'OddsRatio_working_3-way'!AG21</f>
        <v>-0.69784844180053518</v>
      </c>
      <c r="AN21" s="11">
        <f>'OddsRatio_working_3-way'!AB21+'OddsRatio_working_3-way'!AH21</f>
        <v>-0.3514935724043351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1.0493420142048704</v>
      </c>
      <c r="AS21" s="11">
        <f>IF(('OddsRatio_working_3-way'!X21=0),IF(Q21&gt;0,-Q21^(1/3),(-Q21)^(1/3)),'OddsRatio_working_3-way'!AM21-'OddsRatio_working_3-way'!R21/3)</f>
        <v>-0.69784844180053518</v>
      </c>
      <c r="AT21" s="11">
        <f>IF(('OddsRatio_working_3-way'!X21=0),IF(Q21&gt;0,-Q21^(1/3),(-Q21)^(1/3)),'OddsRatio_working_3-way'!AN21-'OddsRatio_working_3-way'!R21/3)</f>
        <v>-0.3514935724043351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3.09</v>
      </c>
      <c r="C22" s="4">
        <f>IF('True_Odds_Calculator_3-way'!C23="","",'True_Odds_Calculator_3-way'!C23)</f>
        <v>3.64</v>
      </c>
      <c r="D22" s="9">
        <f t="shared" si="13"/>
        <v>0.42603635712140064</v>
      </c>
      <c r="E22" s="9">
        <f t="shared" si="14"/>
        <v>0.31084141864645898</v>
      </c>
      <c r="F22" s="9">
        <f t="shared" si="15"/>
        <v>0.26312222423214038</v>
      </c>
      <c r="G22" s="9">
        <f t="shared" si="16"/>
        <v>1.0608011939074478</v>
      </c>
      <c r="H22" s="9">
        <f t="shared" si="17"/>
        <v>2.3472175162624591</v>
      </c>
      <c r="I22" s="9">
        <f t="shared" si="18"/>
        <v>3.2170744952665649</v>
      </c>
      <c r="J22" s="9">
        <f t="shared" si="19"/>
        <v>3.8005151519156626</v>
      </c>
      <c r="K22" s="11">
        <f t="shared" si="20"/>
        <v>0.44052863436123346</v>
      </c>
      <c r="L22" s="11">
        <f t="shared" si="21"/>
        <v>0.3236245954692557</v>
      </c>
      <c r="M22" s="11">
        <f t="shared" si="22"/>
        <v>0.27472527472527469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-0.27445314618660499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0.23499873805677662</v>
      </c>
      <c r="Q22" s="11">
        <f>2*'OddsRatio_working_3-way'!K22*'OddsRatio_working_3-way'!L22*'OddsRatio_working_3-way'!M22</f>
        <v>7.8332912685592213E-2</v>
      </c>
      <c r="R22" s="11">
        <f t="shared" si="23"/>
        <v>0</v>
      </c>
      <c r="S22" s="11">
        <f t="shared" si="24"/>
        <v>-0.85624355676723529</v>
      </c>
      <c r="T22" s="11">
        <f t="shared" si="25"/>
        <v>-0.28541451892241176</v>
      </c>
      <c r="U22" s="11">
        <f>'OddsRatio_working_3-way'!S22-'OddsRatio_working_3-way'!R22^2/3</f>
        <v>-0.85624355676723529</v>
      </c>
      <c r="V22" s="11">
        <f>'OddsRatio_working_3-way'!S22*'OddsRatio_working_3-way'!R22/3-2*'OddsRatio_working_3-way'!R22^3/27-'OddsRatio_working_3-way'!T22</f>
        <v>0.28541451892241176</v>
      </c>
      <c r="W22" s="11">
        <f>'OddsRatio_working_3-way'!V22^2+4*'OddsRatio_working_3-way'!U22^3/27</f>
        <v>-1.1539671911568072E-2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0.15248042458237043</v>
      </c>
      <c r="Y22" s="11">
        <f>IF('OddsRatio_working_3-way'!W22&gt;=0,IF('OddsRatio_working_3-way'!V22+SQRT('OddsRatio_working_3-way'!W22)&gt;0,0,PI()),ACOS('OddsRatio_working_3-way'!V22/(2*'OddsRatio_working_3-way'!X22)))</f>
        <v>0.35997552888252815</v>
      </c>
      <c r="Z22" s="11">
        <f>'OddsRatio_working_3-way'!X22^(1/3)*COS('OddsRatio_working_3-way'!Y22/3)</f>
        <v>0.53040059695372388</v>
      </c>
      <c r="AA22" s="11">
        <f>'OddsRatio_working_3-way'!X22^(1/3)*COS(('OddsRatio_working_3-way'!Y22+2*PI())/3)</f>
        <v>-0.32058345706463898</v>
      </c>
      <c r="AB22" s="11">
        <f>'OddsRatio_working_3-way'!X22^(1/3)*COS(('OddsRatio_working_3-way'!Y22+4*PI())/3)</f>
        <v>-0.20981713988908501</v>
      </c>
      <c r="AC22" s="11">
        <f>'OddsRatio_working_3-way'!X22^(1/3)*SIN('OddsRatio_working_3-way'!Y22/3)</f>
        <v>6.3950963038449493E-2</v>
      </c>
      <c r="AD22" s="11">
        <f>'OddsRatio_working_3-way'!X22^(1/3)*SIN(('OddsRatio_working_3-way'!Y22+2*PI())/3)</f>
        <v>0.42736490962513124</v>
      </c>
      <c r="AE22" s="11">
        <f>'OddsRatio_working_3-way'!X22^(1/3)*SIN(('OddsRatio_working_3-way'!Y22+4*PI())/3)</f>
        <v>-0.49131587266358073</v>
      </c>
      <c r="AF22" s="11">
        <f>-'OddsRatio_working_3-way'!U22/(3*'OddsRatio_working_3-way'!X22^(1/3))*COS(('OddsRatio_working_3-way'!Y22)/3)</f>
        <v>0.53040059695372388</v>
      </c>
      <c r="AG22" s="11">
        <f>-'OddsRatio_working_3-way'!U22/(3*'OddsRatio_working_3-way'!X22^(1/3))*COS(('OddsRatio_working_3-way'!Y22+2*PI())/3)</f>
        <v>-0.32058345706463898</v>
      </c>
      <c r="AH22" s="11">
        <f>-'OddsRatio_working_3-way'!U22/(3*'OddsRatio_working_3-way'!X22^(1/3))*COS(('OddsRatio_working_3-way'!Y22+4*PI())/3)</f>
        <v>-0.20981713988908501</v>
      </c>
      <c r="AI22" s="11">
        <f>'OddsRatio_working_3-way'!U22/(3*'OddsRatio_working_3-way'!X22^(1/3))*SIN(('OddsRatio_working_3-way'!Y22)/3)</f>
        <v>-6.3950963038449493E-2</v>
      </c>
      <c r="AJ22" s="11">
        <f>'OddsRatio_working_3-way'!U22/(3*'OddsRatio_working_3-way'!X22^(1/3))*SIN(('OddsRatio_working_3-way'!Y22+2*PI())/3)</f>
        <v>-0.42736490962513124</v>
      </c>
      <c r="AK22" s="11">
        <f>'OddsRatio_working_3-way'!U22/(3*'OddsRatio_working_3-way'!X22^(1/3))*SIN(('OddsRatio_working_3-way'!Y22+4*PI())/3)</f>
        <v>0.49131587266358073</v>
      </c>
      <c r="AL22" s="11">
        <f>'OddsRatio_working_3-way'!Z22+'OddsRatio_working_3-way'!AF22</f>
        <v>1.0608011939074478</v>
      </c>
      <c r="AM22" s="11">
        <f>'OddsRatio_working_3-way'!AA22+'OddsRatio_working_3-way'!AG22</f>
        <v>-0.64116691412927795</v>
      </c>
      <c r="AN22" s="11">
        <f>'OddsRatio_working_3-way'!AB22+'OddsRatio_working_3-way'!AH22</f>
        <v>-0.41963427977817003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1.0608011939074478</v>
      </c>
      <c r="AS22" s="11">
        <f>IF(('OddsRatio_working_3-way'!X22=0),IF(Q22&gt;0,-Q22^(1/3),(-Q22)^(1/3)),'OddsRatio_working_3-way'!AM22-'OddsRatio_working_3-way'!R22/3)</f>
        <v>-0.64116691412927795</v>
      </c>
      <c r="AT22" s="11">
        <f>IF(('OddsRatio_working_3-way'!X22=0),IF(Q22&gt;0,-Q22^(1/3),(-Q22)^(1/3)),'OddsRatio_working_3-way'!AN22-'OddsRatio_working_3-way'!R22/3)</f>
        <v>-0.41963427977817003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</v>
      </c>
      <c r="B23" s="4">
        <f>IF('True_Odds_Calculator_3-way'!B24="","",'True_Odds_Calculator_3-way'!B24)</f>
        <v>3.06</v>
      </c>
      <c r="C23" s="4">
        <f>IF('True_Odds_Calculator_3-way'!C24="","",'True_Odds_Calculator_3-way'!C24)</f>
        <v>3.74</v>
      </c>
      <c r="D23" s="9">
        <f t="shared" si="13"/>
        <v>0.42281489702699221</v>
      </c>
      <c r="E23" s="9">
        <f t="shared" si="14"/>
        <v>0.31779853450878981</v>
      </c>
      <c r="F23" s="9">
        <f t="shared" si="15"/>
        <v>0.25938656846421815</v>
      </c>
      <c r="G23" s="9">
        <f t="shared" si="16"/>
        <v>1.0420619480170381</v>
      </c>
      <c r="H23" s="9">
        <f t="shared" si="17"/>
        <v>2.3651011519023197</v>
      </c>
      <c r="I23" s="9">
        <f t="shared" si="18"/>
        <v>3.1466476129150984</v>
      </c>
      <c r="J23" s="9">
        <f t="shared" si="19"/>
        <v>3.8552497375666852</v>
      </c>
      <c r="K23" s="11">
        <f t="shared" si="20"/>
        <v>0.4329004329004329</v>
      </c>
      <c r="L23" s="11">
        <f t="shared" si="21"/>
        <v>0.32679738562091504</v>
      </c>
      <c r="M23" s="11">
        <f t="shared" si="22"/>
        <v>0.26737967914438499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-0.27969459268609953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0.23111929371759504</v>
      </c>
      <c r="Q23" s="11">
        <f>2*'OddsRatio_working_3-way'!K23*'OddsRatio_working_3-way'!L23*'OddsRatio_working_3-way'!M23</f>
        <v>7.5652796634237324E-2</v>
      </c>
      <c r="R23" s="11">
        <f t="shared" si="23"/>
        <v>0</v>
      </c>
      <c r="S23" s="11">
        <f t="shared" si="24"/>
        <v>-0.82632735762961129</v>
      </c>
      <c r="T23" s="11">
        <f t="shared" si="25"/>
        <v>-0.27048358678547013</v>
      </c>
      <c r="U23" s="11">
        <f>'OddsRatio_working_3-way'!S23-'OddsRatio_working_3-way'!R23^2/3</f>
        <v>-0.82632735762961129</v>
      </c>
      <c r="V23" s="11">
        <f>'OddsRatio_working_3-way'!S23*'OddsRatio_working_3-way'!R23/3-2*'OddsRatio_working_3-way'!R23^3/27-'OddsRatio_working_3-way'!T23</f>
        <v>0.27048358678547013</v>
      </c>
      <c r="W23" s="11">
        <f>'OddsRatio_working_3-way'!V23^2+4*'OddsRatio_working_3-way'!U23^3/27</f>
        <v>-1.0428301331124892E-2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0.14455939268295387</v>
      </c>
      <c r="Y23" s="11">
        <f>IF('OddsRatio_working_3-way'!W23&gt;=0,IF('OddsRatio_working_3-way'!V23+SQRT('OddsRatio_working_3-way'!W23)&gt;0,0,PI()),ACOS('OddsRatio_working_3-way'!V23/(2*'OddsRatio_working_3-way'!X23)))</f>
        <v>0.36099786259863209</v>
      </c>
      <c r="Z23" s="11">
        <f>'OddsRatio_working_3-way'!X23^(1/3)*COS('OddsRatio_working_3-way'!Y23/3)</f>
        <v>0.52103097400851905</v>
      </c>
      <c r="AA23" s="11">
        <f>'OddsRatio_working_3-way'!X23^(1/3)*COS(('OddsRatio_working_3-way'!Y23+2*PI())/3)</f>
        <v>-0.315076301699453</v>
      </c>
      <c r="AB23" s="11">
        <f>'OddsRatio_working_3-way'!X23^(1/3)*COS(('OddsRatio_working_3-way'!Y23+4*PI())/3)</f>
        <v>-0.20595467230906603</v>
      </c>
      <c r="AC23" s="11">
        <f>'OddsRatio_working_3-way'!X23^(1/3)*SIN('OddsRatio_working_3-way'!Y23/3)</f>
        <v>6.3001402102950535E-2</v>
      </c>
      <c r="AD23" s="11">
        <f>'OddsRatio_working_3-way'!X23^(1/3)*SIN(('OddsRatio_working_3-way'!Y23+2*PI())/3)</f>
        <v>0.41972535859845189</v>
      </c>
      <c r="AE23" s="11">
        <f>'OddsRatio_working_3-way'!X23^(1/3)*SIN(('OddsRatio_working_3-way'!Y23+4*PI())/3)</f>
        <v>-0.48272676070140241</v>
      </c>
      <c r="AF23" s="11">
        <f>-'OddsRatio_working_3-way'!U23/(3*'OddsRatio_working_3-way'!X23^(1/3))*COS(('OddsRatio_working_3-way'!Y23)/3)</f>
        <v>0.52103097400851905</v>
      </c>
      <c r="AG23" s="11">
        <f>-'OddsRatio_working_3-way'!U23/(3*'OddsRatio_working_3-way'!X23^(1/3))*COS(('OddsRatio_working_3-way'!Y23+2*PI())/3)</f>
        <v>-0.315076301699453</v>
      </c>
      <c r="AH23" s="11">
        <f>-'OddsRatio_working_3-way'!U23/(3*'OddsRatio_working_3-way'!X23^(1/3))*COS(('OddsRatio_working_3-way'!Y23+4*PI())/3)</f>
        <v>-0.20595467230906603</v>
      </c>
      <c r="AI23" s="11">
        <f>'OddsRatio_working_3-way'!U23/(3*'OddsRatio_working_3-way'!X23^(1/3))*SIN(('OddsRatio_working_3-way'!Y23)/3)</f>
        <v>-6.3001402102950535E-2</v>
      </c>
      <c r="AJ23" s="11">
        <f>'OddsRatio_working_3-way'!U23/(3*'OddsRatio_working_3-way'!X23^(1/3))*SIN(('OddsRatio_working_3-way'!Y23+2*PI())/3)</f>
        <v>-0.41972535859845189</v>
      </c>
      <c r="AK23" s="11">
        <f>'OddsRatio_working_3-way'!U23/(3*'OddsRatio_working_3-way'!X23^(1/3))*SIN(('OddsRatio_working_3-way'!Y23+4*PI())/3)</f>
        <v>0.48272676070140241</v>
      </c>
      <c r="AL23" s="11">
        <f>'OddsRatio_working_3-way'!Z23+'OddsRatio_working_3-way'!AF23</f>
        <v>1.0420619480170381</v>
      </c>
      <c r="AM23" s="11">
        <f>'OddsRatio_working_3-way'!AA23+'OddsRatio_working_3-way'!AG23</f>
        <v>-0.630152603398906</v>
      </c>
      <c r="AN23" s="11">
        <f>'OddsRatio_working_3-way'!AB23+'OddsRatio_working_3-way'!AH23</f>
        <v>-0.41190934461813206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1.0420619480170381</v>
      </c>
      <c r="AS23" s="11">
        <f>IF(('OddsRatio_working_3-way'!X23=0),IF(Q23&gt;0,-Q23^(1/3),(-Q23)^(1/3)),'OddsRatio_working_3-way'!AM23-'OddsRatio_working_3-way'!R23/3)</f>
        <v>-0.630152603398906</v>
      </c>
      <c r="AT23" s="11">
        <f>IF(('OddsRatio_working_3-way'!X23=0),IF(Q23&gt;0,-Q23^(1/3),(-Q23)^(1/3)),'OddsRatio_working_3-way'!AN23-'OddsRatio_working_3-way'!R23/3)</f>
        <v>-0.41190934461813206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3.32</v>
      </c>
      <c r="B24" s="4">
        <f>IF('True_Odds_Calculator_3-way'!B25="","",'True_Odds_Calculator_3-way'!B25)</f>
        <v>3.67</v>
      </c>
      <c r="C24" s="4">
        <f>IF('True_Odds_Calculator_3-way'!C25="","",'True_Odds_Calculator_3-way'!C25)</f>
        <v>2.2000000000000002</v>
      </c>
      <c r="D24" s="9">
        <f t="shared" si="13"/>
        <v>0.29217532233186577</v>
      </c>
      <c r="E24" s="9">
        <f t="shared" si="14"/>
        <v>0.26398588158230674</v>
      </c>
      <c r="F24" s="9">
        <f t="shared" si="15"/>
        <v>0.44383879608582755</v>
      </c>
      <c r="G24" s="9">
        <f t="shared" si="16"/>
        <v>1.0442252322594481</v>
      </c>
      <c r="H24" s="9">
        <f t="shared" si="17"/>
        <v>3.4226025388419195</v>
      </c>
      <c r="I24" s="9">
        <f t="shared" si="18"/>
        <v>3.7880813701327258</v>
      </c>
      <c r="J24" s="9">
        <f t="shared" si="19"/>
        <v>2.2530702787113377</v>
      </c>
      <c r="K24" s="11">
        <f t="shared" si="20"/>
        <v>0.30120481927710846</v>
      </c>
      <c r="L24" s="11">
        <f t="shared" si="21"/>
        <v>0.27247956403269757</v>
      </c>
      <c r="M24" s="11">
        <f t="shared" si="22"/>
        <v>0.45454545454545453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-0.27730242247165526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0.23092120774403035</v>
      </c>
      <c r="Q24" s="11">
        <f>2*'OddsRatio_working_3-way'!K24*'OddsRatio_working_3-way'!L24*'OddsRatio_working_3-way'!M24</f>
        <v>7.4611052582885432E-2</v>
      </c>
      <c r="R24" s="11">
        <f t="shared" si="23"/>
        <v>0</v>
      </c>
      <c r="S24" s="11">
        <f t="shared" si="24"/>
        <v>-0.8327414008351629</v>
      </c>
      <c r="T24" s="11">
        <f t="shared" si="25"/>
        <v>-0.26906022644108663</v>
      </c>
      <c r="U24" s="11">
        <f>'OddsRatio_working_3-way'!S24-'OddsRatio_working_3-way'!R24^2/3</f>
        <v>-0.8327414008351629</v>
      </c>
      <c r="V24" s="11">
        <f>'OddsRatio_working_3-way'!S24*'OddsRatio_working_3-way'!R24/3-2*'OddsRatio_working_3-way'!R24^3/27-'OddsRatio_working_3-way'!T24</f>
        <v>0.26906022644108663</v>
      </c>
      <c r="W24" s="11">
        <f>'OddsRatio_working_3-way'!V24^2+4*'OddsRatio_working_3-way'!U24^3/27</f>
        <v>-1.3157911103320707E-2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0.14624578332028032</v>
      </c>
      <c r="Y24" s="11">
        <f>IF('OddsRatio_working_3-way'!W24&gt;=0,IF('OddsRatio_working_3-way'!V24+SQRT('OddsRatio_working_3-way'!W24)&gt;0,0,PI()),ACOS('OddsRatio_working_3-way'!V24/(2*'OddsRatio_working_3-way'!X24)))</f>
        <v>0.40299503197831732</v>
      </c>
      <c r="Z24" s="11">
        <f>'OddsRatio_working_3-way'!X24^(1/3)*COS('OddsRatio_working_3-way'!Y24/3)</f>
        <v>0.52211261612972404</v>
      </c>
      <c r="AA24" s="11">
        <f>'OddsRatio_working_3-way'!X24^(1/3)*COS(('OddsRatio_working_3-way'!Y24+2*PI())/3)</f>
        <v>-0.32216410026374848</v>
      </c>
      <c r="AB24" s="11">
        <f>'OddsRatio_working_3-way'!X24^(1/3)*COS(('OddsRatio_working_3-way'!Y24+4*PI())/3)</f>
        <v>-0.19994851586597567</v>
      </c>
      <c r="AC24" s="11">
        <f>'OddsRatio_working_3-way'!X24^(1/3)*SIN('OddsRatio_working_3-way'!Y24/3)</f>
        <v>7.0561200551221712E-2</v>
      </c>
      <c r="AD24" s="11">
        <f>'OddsRatio_working_3-way'!X24^(1/3)*SIN(('OddsRatio_working_3-way'!Y24+2*PI())/3)</f>
        <v>0.41688218892908313</v>
      </c>
      <c r="AE24" s="11">
        <f>'OddsRatio_working_3-way'!X24^(1/3)*SIN(('OddsRatio_working_3-way'!Y24+4*PI())/3)</f>
        <v>-0.48744338948030463</v>
      </c>
      <c r="AF24" s="11">
        <f>-'OddsRatio_working_3-way'!U24/(3*'OddsRatio_working_3-way'!X24^(1/3))*COS(('OddsRatio_working_3-way'!Y24)/3)</f>
        <v>0.52211261612972404</v>
      </c>
      <c r="AG24" s="11">
        <f>-'OddsRatio_working_3-way'!U24/(3*'OddsRatio_working_3-way'!X24^(1/3))*COS(('OddsRatio_working_3-way'!Y24+2*PI())/3)</f>
        <v>-0.32216410026374848</v>
      </c>
      <c r="AH24" s="11">
        <f>-'OddsRatio_working_3-way'!U24/(3*'OddsRatio_working_3-way'!X24^(1/3))*COS(('OddsRatio_working_3-way'!Y24+4*PI())/3)</f>
        <v>-0.19994851586597567</v>
      </c>
      <c r="AI24" s="11">
        <f>'OddsRatio_working_3-way'!U24/(3*'OddsRatio_working_3-way'!X24^(1/3))*SIN(('OddsRatio_working_3-way'!Y24)/3)</f>
        <v>-7.0561200551221712E-2</v>
      </c>
      <c r="AJ24" s="11">
        <f>'OddsRatio_working_3-way'!U24/(3*'OddsRatio_working_3-way'!X24^(1/3))*SIN(('OddsRatio_working_3-way'!Y24+2*PI())/3)</f>
        <v>-0.41688218892908313</v>
      </c>
      <c r="AK24" s="11">
        <f>'OddsRatio_working_3-way'!U24/(3*'OddsRatio_working_3-way'!X24^(1/3))*SIN(('OddsRatio_working_3-way'!Y24+4*PI())/3)</f>
        <v>0.48744338948030463</v>
      </c>
      <c r="AL24" s="11">
        <f>'OddsRatio_working_3-way'!Z24+'OddsRatio_working_3-way'!AF24</f>
        <v>1.0442252322594481</v>
      </c>
      <c r="AM24" s="11">
        <f>'OddsRatio_working_3-way'!AA24+'OddsRatio_working_3-way'!AG24</f>
        <v>-0.64432820052749695</v>
      </c>
      <c r="AN24" s="11">
        <f>'OddsRatio_working_3-way'!AB24+'OddsRatio_working_3-way'!AH24</f>
        <v>-0.39989703173195135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1.0442252322594481</v>
      </c>
      <c r="AS24" s="11">
        <f>IF(('OddsRatio_working_3-way'!X24=0),IF(Q24&gt;0,-Q24^(1/3),(-Q24)^(1/3)),'OddsRatio_working_3-way'!AM24-'OddsRatio_working_3-way'!R24/3)</f>
        <v>-0.64432820052749695</v>
      </c>
      <c r="AT24" s="11">
        <f>IF(('OddsRatio_working_3-way'!X24=0),IF(Q24&gt;0,-Q24^(1/3),(-Q24)^(1/3)),'OddsRatio_working_3-way'!AN24-'OddsRatio_working_3-way'!R24/3)</f>
        <v>-0.39989703173195135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3.34</v>
      </c>
      <c r="B25" s="4">
        <f>IF('True_Odds_Calculator_3-way'!B26="","",'True_Odds_Calculator_3-way'!B26)</f>
        <v>3.62</v>
      </c>
      <c r="C25" s="4">
        <f>IF('True_Odds_Calculator_3-way'!C26="","",'True_Odds_Calculator_3-way'!C26)</f>
        <v>2.21</v>
      </c>
      <c r="D25" s="9">
        <f t="shared" si="13"/>
        <v>0.29044466113546685</v>
      </c>
      <c r="E25" s="9">
        <f t="shared" si="14"/>
        <v>0.26771460489028126</v>
      </c>
      <c r="F25" s="9">
        <f t="shared" si="15"/>
        <v>0.44184073397425216</v>
      </c>
      <c r="G25" s="9">
        <f t="shared" si="16"/>
        <v>1.0440156693088811</v>
      </c>
      <c r="H25" s="9">
        <f t="shared" si="17"/>
        <v>3.4429966661827813</v>
      </c>
      <c r="I25" s="9">
        <f t="shared" si="18"/>
        <v>3.735321053589268</v>
      </c>
      <c r="J25" s="9">
        <f t="shared" si="19"/>
        <v>2.2632589598637458</v>
      </c>
      <c r="K25" s="11">
        <f t="shared" si="20"/>
        <v>0.29940119760479045</v>
      </c>
      <c r="L25" s="11">
        <f t="shared" si="21"/>
        <v>0.27624309392265195</v>
      </c>
      <c r="M25" s="11">
        <f t="shared" si="22"/>
        <v>0.45248868778280543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-0.27762284984791552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0.23090740096767046</v>
      </c>
      <c r="Q25" s="11">
        <f>2*'OddsRatio_working_3-way'!K25*'OddsRatio_working_3-way'!L25*'OddsRatio_working_3-way'!M25</f>
        <v>7.4848428190492852E-2</v>
      </c>
      <c r="R25" s="11">
        <f t="shared" si="23"/>
        <v>0</v>
      </c>
      <c r="S25" s="11">
        <f t="shared" si="24"/>
        <v>-0.83173053332664715</v>
      </c>
      <c r="T25" s="11">
        <f t="shared" si="25"/>
        <v>-0.26960471096487754</v>
      </c>
      <c r="U25" s="11">
        <f>'OddsRatio_working_3-way'!S25-'OddsRatio_working_3-way'!R25^2/3</f>
        <v>-0.83173053332664715</v>
      </c>
      <c r="V25" s="11">
        <f>'OddsRatio_working_3-way'!S25*'OddsRatio_working_3-way'!R25/3-2*'OddsRatio_working_3-way'!R25^3/27-'OddsRatio_working_3-way'!T25</f>
        <v>0.26960471096487754</v>
      </c>
      <c r="W25" s="11">
        <f>'OddsRatio_working_3-way'!V25^2+4*'OddsRatio_working_3-way'!U25^3/27</f>
        <v>-1.2553441355206973E-2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0.14597957179830173</v>
      </c>
      <c r="Y25" s="11">
        <f>IF('OddsRatio_working_3-way'!W25&gt;=0,IF('OddsRatio_working_3-way'!V25+SQRT('OddsRatio_working_3-way'!W25)&gt;0,0,PI()),ACOS('OddsRatio_working_3-way'!V25/(2*'OddsRatio_working_3-way'!X25)))</f>
        <v>0.39386426093712901</v>
      </c>
      <c r="Z25" s="11">
        <f>'OddsRatio_working_3-way'!X25^(1/3)*COS('OddsRatio_working_3-way'!Y25/3)</f>
        <v>0.52200783465444067</v>
      </c>
      <c r="AA25" s="11">
        <f>'OddsRatio_working_3-way'!X25^(1/3)*COS(('OddsRatio_working_3-way'!Y25+2*PI())/3)</f>
        <v>-0.32069896528932834</v>
      </c>
      <c r="AB25" s="11">
        <f>'OddsRatio_working_3-way'!X25^(1/3)*COS(('OddsRatio_working_3-way'!Y25+4*PI())/3)</f>
        <v>-0.2013088693651125</v>
      </c>
      <c r="AC25" s="11">
        <f>'OddsRatio_working_3-way'!X25^(1/3)*SIN('OddsRatio_working_3-way'!Y25/3)</f>
        <v>6.8929904020421359E-2</v>
      </c>
      <c r="AD25" s="11">
        <f>'OddsRatio_working_3-way'!X25^(1/3)*SIN(('OddsRatio_working_3-way'!Y25+2*PI())/3)</f>
        <v>0.41760709377504185</v>
      </c>
      <c r="AE25" s="11">
        <f>'OddsRatio_working_3-way'!X25^(1/3)*SIN(('OddsRatio_working_3-way'!Y25+4*PI())/3)</f>
        <v>-0.48653699779546311</v>
      </c>
      <c r="AF25" s="11">
        <f>-'OddsRatio_working_3-way'!U25/(3*'OddsRatio_working_3-way'!X25^(1/3))*COS(('OddsRatio_working_3-way'!Y25)/3)</f>
        <v>0.52200783465444056</v>
      </c>
      <c r="AG25" s="11">
        <f>-'OddsRatio_working_3-way'!U25/(3*'OddsRatio_working_3-way'!X25^(1/3))*COS(('OddsRatio_working_3-way'!Y25+2*PI())/3)</f>
        <v>-0.32069896528932829</v>
      </c>
      <c r="AH25" s="11">
        <f>-'OddsRatio_working_3-way'!U25/(3*'OddsRatio_working_3-way'!X25^(1/3))*COS(('OddsRatio_working_3-way'!Y25+4*PI())/3)</f>
        <v>-0.20130886936511244</v>
      </c>
      <c r="AI25" s="11">
        <f>'OddsRatio_working_3-way'!U25/(3*'OddsRatio_working_3-way'!X25^(1/3))*SIN(('OddsRatio_working_3-way'!Y25)/3)</f>
        <v>-6.8929904020421345E-2</v>
      </c>
      <c r="AJ25" s="11">
        <f>'OddsRatio_working_3-way'!U25/(3*'OddsRatio_working_3-way'!X25^(1/3))*SIN(('OddsRatio_working_3-way'!Y25+2*PI())/3)</f>
        <v>-0.41760709377504174</v>
      </c>
      <c r="AK25" s="11">
        <f>'OddsRatio_working_3-way'!U25/(3*'OddsRatio_working_3-way'!X25^(1/3))*SIN(('OddsRatio_working_3-way'!Y25+4*PI())/3)</f>
        <v>0.48653699779546306</v>
      </c>
      <c r="AL25" s="11">
        <f>'OddsRatio_working_3-way'!Z25+'OddsRatio_working_3-way'!AF25</f>
        <v>1.0440156693088811</v>
      </c>
      <c r="AM25" s="11">
        <f>'OddsRatio_working_3-way'!AA25+'OddsRatio_working_3-way'!AG25</f>
        <v>-0.64139793057865657</v>
      </c>
      <c r="AN25" s="11">
        <f>'OddsRatio_working_3-way'!AB25+'OddsRatio_working_3-way'!AH25</f>
        <v>-0.40261773873022494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1.0440156693088811</v>
      </c>
      <c r="AS25" s="11">
        <f>IF(('OddsRatio_working_3-way'!X25=0),IF(Q25&gt;0,-Q25^(1/3),(-Q25)^(1/3)),'OddsRatio_working_3-way'!AM25-'OddsRatio_working_3-way'!R25/3)</f>
        <v>-0.64139793057865657</v>
      </c>
      <c r="AT25" s="11">
        <f>IF(('OddsRatio_working_3-way'!X25=0),IF(Q25&gt;0,-Q25^(1/3),(-Q25)^(1/3)),'OddsRatio_working_3-way'!AN25-'OddsRatio_working_3-way'!R25/3)</f>
        <v>-0.40261773873022494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1.45</v>
      </c>
      <c r="B26" s="4">
        <f>IF('True_Odds_Calculator_3-way'!B27="","",'True_Odds_Calculator_3-way'!B27)</f>
        <v>4.66</v>
      </c>
      <c r="C26" s="4">
        <f>IF('True_Odds_Calculator_3-way'!C27="","",'True_Odds_Calculator_3-way'!C27)</f>
        <v>7.8</v>
      </c>
      <c r="D26" s="9">
        <f t="shared" si="13"/>
        <v>0.67533690637958221</v>
      </c>
      <c r="E26" s="9">
        <f t="shared" si="14"/>
        <v>0.20366439960008578</v>
      </c>
      <c r="F26" s="9">
        <f t="shared" si="15"/>
        <v>0.12099869402033188</v>
      </c>
      <c r="G26" s="9">
        <f t="shared" si="16"/>
        <v>1.0683164722130443</v>
      </c>
      <c r="H26" s="9">
        <f t="shared" si="17"/>
        <v>1.4807424124958699</v>
      </c>
      <c r="I26" s="9">
        <f t="shared" si="18"/>
        <v>4.9100382882997424</v>
      </c>
      <c r="J26" s="9">
        <f t="shared" si="19"/>
        <v>8.2645520110486981</v>
      </c>
      <c r="K26" s="11">
        <f t="shared" si="20"/>
        <v>0.68965517241379315</v>
      </c>
      <c r="L26" s="11">
        <f t="shared" si="21"/>
        <v>0.21459227467811159</v>
      </c>
      <c r="M26" s="11">
        <f t="shared" si="22"/>
        <v>0.12820512820512822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-0.21249758085631976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0.20700280430930126</v>
      </c>
      <c r="Q26" s="11">
        <f>2*'OddsRatio_working_3-way'!K26*'OddsRatio_working_3-way'!L26*'OddsRatio_working_3-way'!M26</f>
        <v>3.7947351844051569E-2</v>
      </c>
      <c r="R26" s="11">
        <f t="shared" si="23"/>
        <v>0</v>
      </c>
      <c r="S26" s="11">
        <f t="shared" si="24"/>
        <v>-0.97414193364048796</v>
      </c>
      <c r="T26" s="11">
        <f t="shared" si="25"/>
        <v>-0.17857780635022696</v>
      </c>
      <c r="U26" s="11">
        <f>'OddsRatio_working_3-way'!S26-'OddsRatio_working_3-way'!R26^2/3</f>
        <v>-0.97414193364048796</v>
      </c>
      <c r="V26" s="11">
        <f>'OddsRatio_working_3-way'!S26*'OddsRatio_working_3-way'!R26/3-2*'OddsRatio_working_3-way'!R26^3/27-'OddsRatio_working_3-way'!T26</f>
        <v>0.17857780635022696</v>
      </c>
      <c r="W26" s="11">
        <f>'OddsRatio_working_3-way'!V26^2+4*'OddsRatio_working_3-way'!U26^3/27</f>
        <v>-0.10506025300239752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0.18503397385565215</v>
      </c>
      <c r="Y26" s="11">
        <f>IF('OddsRatio_working_3-way'!W26&gt;=0,IF('OddsRatio_working_3-way'!V26+SQRT('OddsRatio_working_3-way'!W26)&gt;0,0,PI()),ACOS('OddsRatio_working_3-way'!V26/(2*'OddsRatio_working_3-way'!X26)))</f>
        <v>1.0672278614382811</v>
      </c>
      <c r="Z26" s="11">
        <f>'OddsRatio_working_3-way'!X26^(1/3)*COS('OddsRatio_working_3-way'!Y26/3)</f>
        <v>0.53415823610652213</v>
      </c>
      <c r="AA26" s="11">
        <f>'OddsRatio_working_3-way'!X26^(1/3)*COS(('OddsRatio_working_3-way'!Y26+2*PI())/3)</f>
        <v>-0.43895615988781977</v>
      </c>
      <c r="AB26" s="11">
        <f>'OddsRatio_working_3-way'!X26^(1/3)*COS(('OddsRatio_working_3-way'!Y26+4*PI())/3)</f>
        <v>-9.5202076218702525E-2</v>
      </c>
      <c r="AC26" s="11">
        <f>'OddsRatio_working_3-way'!X26^(1/3)*SIN('OddsRatio_working_3-way'!Y26/3)</f>
        <v>0.19846651274139809</v>
      </c>
      <c r="AD26" s="11">
        <f>'OddsRatio_working_3-way'!X26^(1/3)*SIN(('OddsRatio_working_3-way'!Y26+2*PI())/3)</f>
        <v>0.36336134573823536</v>
      </c>
      <c r="AE26" s="11">
        <f>'OddsRatio_working_3-way'!X26^(1/3)*SIN(('OddsRatio_working_3-way'!Y26+4*PI())/3)</f>
        <v>-0.56182785847963346</v>
      </c>
      <c r="AF26" s="11">
        <f>-'OddsRatio_working_3-way'!U26/(3*'OddsRatio_working_3-way'!X26^(1/3))*COS(('OddsRatio_working_3-way'!Y26)/3)</f>
        <v>0.53415823610652213</v>
      </c>
      <c r="AG26" s="11">
        <f>-'OddsRatio_working_3-way'!U26/(3*'OddsRatio_working_3-way'!X26^(1/3))*COS(('OddsRatio_working_3-way'!Y26+2*PI())/3)</f>
        <v>-0.43895615988781977</v>
      </c>
      <c r="AH26" s="11">
        <f>-'OddsRatio_working_3-way'!U26/(3*'OddsRatio_working_3-way'!X26^(1/3))*COS(('OddsRatio_working_3-way'!Y26+4*PI())/3)</f>
        <v>-9.5202076218702525E-2</v>
      </c>
      <c r="AI26" s="11">
        <f>'OddsRatio_working_3-way'!U26/(3*'OddsRatio_working_3-way'!X26^(1/3))*SIN(('OddsRatio_working_3-way'!Y26)/3)</f>
        <v>-0.19846651274139809</v>
      </c>
      <c r="AJ26" s="11">
        <f>'OddsRatio_working_3-way'!U26/(3*'OddsRatio_working_3-way'!X26^(1/3))*SIN(('OddsRatio_working_3-way'!Y26+2*PI())/3)</f>
        <v>-0.36336134573823536</v>
      </c>
      <c r="AK26" s="11">
        <f>'OddsRatio_working_3-way'!U26/(3*'OddsRatio_working_3-way'!X26^(1/3))*SIN(('OddsRatio_working_3-way'!Y26+4*PI())/3)</f>
        <v>0.56182785847963346</v>
      </c>
      <c r="AL26" s="11">
        <f>'OddsRatio_working_3-way'!Z26+'OddsRatio_working_3-way'!AF26</f>
        <v>1.0683164722130443</v>
      </c>
      <c r="AM26" s="11">
        <f>'OddsRatio_working_3-way'!AA26+'OddsRatio_working_3-way'!AG26</f>
        <v>-0.87791231977563955</v>
      </c>
      <c r="AN26" s="11">
        <f>'OddsRatio_working_3-way'!AB26+'OddsRatio_working_3-way'!AH26</f>
        <v>-0.19040415243740505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1.0683164722130443</v>
      </c>
      <c r="AS26" s="11">
        <f>IF(('OddsRatio_working_3-way'!X26=0),IF(Q26&gt;0,-Q26^(1/3),(-Q26)^(1/3)),'OddsRatio_working_3-way'!AM26-'OddsRatio_working_3-way'!R26/3)</f>
        <v>-0.87791231977563955</v>
      </c>
      <c r="AT26" s="11">
        <f>IF(('OddsRatio_working_3-way'!X26=0),IF(Q26&gt;0,-Q26^(1/3),(-Q26)^(1/3)),'OddsRatio_working_3-way'!AN26-'OddsRatio_working_3-way'!R26/3)</f>
        <v>-0.19040415243740505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3.56</v>
      </c>
      <c r="B27" s="4">
        <f>IF('True_Odds_Calculator_3-way'!B28="","",'True_Odds_Calculator_3-way'!B28)</f>
        <v>3.46</v>
      </c>
      <c r="C27" s="4">
        <f>IF('True_Odds_Calculator_3-way'!C28="","",'True_Odds_Calculator_3-way'!C28)</f>
        <v>2.1800000000000002</v>
      </c>
      <c r="D27" s="9">
        <f t="shared" si="13"/>
        <v>0.27210654230946174</v>
      </c>
      <c r="E27" s="9">
        <f t="shared" si="14"/>
        <v>0.28006986345417167</v>
      </c>
      <c r="F27" s="9">
        <f t="shared" si="15"/>
        <v>0.4478235942363667</v>
      </c>
      <c r="G27" s="9">
        <f t="shared" si="16"/>
        <v>1.0449340155408664</v>
      </c>
      <c r="H27" s="9">
        <f t="shared" si="17"/>
        <v>3.6750310797846177</v>
      </c>
      <c r="I27" s="9">
        <f t="shared" si="18"/>
        <v>3.5705376782305311</v>
      </c>
      <c r="J27" s="9">
        <f t="shared" si="19"/>
        <v>2.2330221383382223</v>
      </c>
      <c r="K27" s="11">
        <f t="shared" si="20"/>
        <v>0.2808988764044944</v>
      </c>
      <c r="L27" s="11">
        <f t="shared" si="21"/>
        <v>0.28901734104046245</v>
      </c>
      <c r="M27" s="11">
        <f t="shared" si="22"/>
        <v>0.4587155963302752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-0.27674162666026336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0.23089211350000866</v>
      </c>
      <c r="Q27" s="11">
        <f>2*'OddsRatio_working_3-way'!K27*'OddsRatio_working_3-way'!L27*'OddsRatio_working_3-way'!M27</f>
        <v>7.4481326935486661E-2</v>
      </c>
      <c r="R27" s="11">
        <f t="shared" si="23"/>
        <v>0</v>
      </c>
      <c r="S27" s="11">
        <f t="shared" si="24"/>
        <v>-0.8343237563731567</v>
      </c>
      <c r="T27" s="11">
        <f t="shared" si="25"/>
        <v>-0.26913669560424408</v>
      </c>
      <c r="U27" s="11">
        <f>'OddsRatio_working_3-way'!S27-'OddsRatio_working_3-way'!R27^2/3</f>
        <v>-0.8343237563731567</v>
      </c>
      <c r="V27" s="11">
        <f>'OddsRatio_working_3-way'!S27*'OddsRatio_working_3-way'!R27/3-2*'OddsRatio_working_3-way'!R27^3/27-'OddsRatio_working_3-way'!T27</f>
        <v>0.26913669560424408</v>
      </c>
      <c r="W27" s="11">
        <f>'OddsRatio_working_3-way'!V27^2+4*'OddsRatio_working_3-way'!U27^3/27</f>
        <v>-1.3605370687036905E-2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0.14666282044864715</v>
      </c>
      <c r="Y27" s="11">
        <f>IF('OddsRatio_working_3-way'!W27&gt;=0,IF('OddsRatio_working_3-way'!V27+SQRT('OddsRatio_working_3-way'!W27)&gt;0,0,PI()),ACOS('OddsRatio_working_3-way'!V27/(2*'OddsRatio_working_3-way'!X27)))</f>
        <v>0.40895838183465916</v>
      </c>
      <c r="Z27" s="11">
        <f>'OddsRatio_working_3-way'!X27^(1/3)*COS('OddsRatio_working_3-way'!Y27/3)</f>
        <v>0.5224670077704332</v>
      </c>
      <c r="AA27" s="11">
        <f>'OddsRatio_working_3-way'!X27^(1/3)*COS(('OddsRatio_working_3-way'!Y27+2*PI())/3)</f>
        <v>-0.32329886005793779</v>
      </c>
      <c r="AB27" s="11">
        <f>'OddsRatio_working_3-way'!X27^(1/3)*COS(('OddsRatio_working_3-way'!Y27+4*PI())/3)</f>
        <v>-0.19916814771249569</v>
      </c>
      <c r="AC27" s="11">
        <f>'OddsRatio_working_3-way'!X27^(1/3)*SIN('OddsRatio_working_3-way'!Y27/3)</f>
        <v>7.1666900187341231E-2</v>
      </c>
      <c r="AD27" s="11">
        <f>'OddsRatio_working_3-way'!X27^(1/3)*SIN(('OddsRatio_working_3-way'!Y27+2*PI())/3)</f>
        <v>0.41663625127476622</v>
      </c>
      <c r="AE27" s="11">
        <f>'OddsRatio_working_3-way'!X27^(1/3)*SIN(('OddsRatio_working_3-way'!Y27+4*PI())/3)</f>
        <v>-0.48830315146210729</v>
      </c>
      <c r="AF27" s="11">
        <f>-'OddsRatio_working_3-way'!U27/(3*'OddsRatio_working_3-way'!X27^(1/3))*COS(('OddsRatio_working_3-way'!Y27)/3)</f>
        <v>0.52246700777043331</v>
      </c>
      <c r="AG27" s="11">
        <f>-'OddsRatio_working_3-way'!U27/(3*'OddsRatio_working_3-way'!X27^(1/3))*COS(('OddsRatio_working_3-way'!Y27+2*PI())/3)</f>
        <v>-0.32329886005793784</v>
      </c>
      <c r="AH27" s="11">
        <f>-'OddsRatio_working_3-way'!U27/(3*'OddsRatio_working_3-way'!X27^(1/3))*COS(('OddsRatio_working_3-way'!Y27+4*PI())/3)</f>
        <v>-0.19916814771249575</v>
      </c>
      <c r="AI27" s="11">
        <f>'OddsRatio_working_3-way'!U27/(3*'OddsRatio_working_3-way'!X27^(1/3))*SIN(('OddsRatio_working_3-way'!Y27)/3)</f>
        <v>-7.1666900187341245E-2</v>
      </c>
      <c r="AJ27" s="11">
        <f>'OddsRatio_working_3-way'!U27/(3*'OddsRatio_working_3-way'!X27^(1/3))*SIN(('OddsRatio_working_3-way'!Y27+2*PI())/3)</f>
        <v>-0.41663625127476628</v>
      </c>
      <c r="AK27" s="11">
        <f>'OddsRatio_working_3-way'!U27/(3*'OddsRatio_working_3-way'!X27^(1/3))*SIN(('OddsRatio_working_3-way'!Y27+4*PI())/3)</f>
        <v>0.4883031514621074</v>
      </c>
      <c r="AL27" s="11">
        <f>'OddsRatio_working_3-way'!Z27+'OddsRatio_working_3-way'!AF27</f>
        <v>1.0449340155408664</v>
      </c>
      <c r="AM27" s="11">
        <f>'OddsRatio_working_3-way'!AA27+'OddsRatio_working_3-way'!AG27</f>
        <v>-0.64659772011587568</v>
      </c>
      <c r="AN27" s="11">
        <f>'OddsRatio_working_3-way'!AB27+'OddsRatio_working_3-way'!AH27</f>
        <v>-0.39833629542499144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1.0449340155408664</v>
      </c>
      <c r="AS27" s="11">
        <f>IF(('OddsRatio_working_3-way'!X27=0),IF(Q27&gt;0,-Q27^(1/3),(-Q27)^(1/3)),'OddsRatio_working_3-way'!AM27-'OddsRatio_working_3-way'!R27/3)</f>
        <v>-0.64659772011587568</v>
      </c>
      <c r="AT27" s="11">
        <f>IF(('OddsRatio_working_3-way'!X27=0),IF(Q27&gt;0,-Q27^(1/3),(-Q27)^(1/3)),'OddsRatio_working_3-way'!AN27-'OddsRatio_working_3-way'!R27/3)</f>
        <v>-0.39833629542499144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4.22</v>
      </c>
      <c r="B28" s="4">
        <f>IF('True_Odds_Calculator_3-way'!B29="","",'True_Odds_Calculator_3-way'!B29)</f>
        <v>3.71</v>
      </c>
      <c r="C28" s="4">
        <f>IF('True_Odds_Calculator_3-way'!C29="","",'True_Odds_Calculator_3-way'!C29)</f>
        <v>1.92</v>
      </c>
      <c r="D28" s="9">
        <f t="shared" si="13"/>
        <v>0.22912770546662031</v>
      </c>
      <c r="E28" s="9">
        <f t="shared" si="14"/>
        <v>0.26099364053999263</v>
      </c>
      <c r="F28" s="9">
        <f t="shared" si="15"/>
        <v>0.50987865399338705</v>
      </c>
      <c r="G28" s="9">
        <f t="shared" si="16"/>
        <v>1.0448380007929461</v>
      </c>
      <c r="H28" s="9">
        <f t="shared" si="17"/>
        <v>4.3643783625532864</v>
      </c>
      <c r="I28" s="9">
        <f t="shared" si="18"/>
        <v>3.8315109821488842</v>
      </c>
      <c r="J28" s="9">
        <f t="shared" si="19"/>
        <v>1.9612509607295106</v>
      </c>
      <c r="K28" s="11">
        <f t="shared" si="20"/>
        <v>0.23696682464454977</v>
      </c>
      <c r="L28" s="11">
        <f t="shared" si="21"/>
        <v>0.26954177897574122</v>
      </c>
      <c r="M28" s="11">
        <f t="shared" si="22"/>
        <v>0.52083333333333337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-0.26707018092938695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0.22787830593204822</v>
      </c>
      <c r="Q28" s="11">
        <f>2*'OddsRatio_working_3-way'!K28*'OddsRatio_working_3-way'!L28*'OddsRatio_working_3-way'!M28</f>
        <v>6.6533811950962973E-2</v>
      </c>
      <c r="R28" s="11">
        <f t="shared" si="23"/>
        <v>0</v>
      </c>
      <c r="S28" s="11">
        <f t="shared" si="24"/>
        <v>-0.85325252388359663</v>
      </c>
      <c r="T28" s="11">
        <f t="shared" si="25"/>
        <v>-0.24912482449156104</v>
      </c>
      <c r="U28" s="11">
        <f>'OddsRatio_working_3-way'!S28-'OddsRatio_working_3-way'!R28^2/3</f>
        <v>-0.85325252388359663</v>
      </c>
      <c r="V28" s="11">
        <f>'OddsRatio_working_3-way'!S28*'OddsRatio_working_3-way'!R28/3-2*'OddsRatio_working_3-way'!R28^3/27-'OddsRatio_working_3-way'!T28</f>
        <v>0.24912482449156104</v>
      </c>
      <c r="W28" s="11">
        <f>'OddsRatio_working_3-way'!V28^2+4*'OddsRatio_working_3-way'!U28^3/27</f>
        <v>-2.9966726436933731E-2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0.15168215502728463</v>
      </c>
      <c r="Y28" s="11">
        <f>IF('OddsRatio_working_3-way'!W28&gt;=0,IF('OddsRatio_working_3-way'!V28+SQRT('OddsRatio_working_3-way'!W28)&gt;0,0,PI()),ACOS('OddsRatio_working_3-way'!V28/(2*'OddsRatio_working_3-way'!X28)))</f>
        <v>0.60727371871301616</v>
      </c>
      <c r="Z28" s="11">
        <f>'OddsRatio_working_3-way'!X28^(1/3)*COS('OddsRatio_working_3-way'!Y28/3)</f>
        <v>0.52241900039647304</v>
      </c>
      <c r="AA28" s="11">
        <f>'OddsRatio_working_3-way'!X28^(1/3)*COS(('OddsRatio_working_3-way'!Y28+2*PI())/3)</f>
        <v>-0.35406380537285742</v>
      </c>
      <c r="AB28" s="11">
        <f>'OddsRatio_working_3-way'!X28^(1/3)*COS(('OddsRatio_working_3-way'!Y28+4*PI())/3)</f>
        <v>-0.16835519502361576</v>
      </c>
      <c r="AC28" s="11">
        <f>'OddsRatio_working_3-way'!X28^(1/3)*SIN('OddsRatio_working_3-way'!Y28/3)</f>
        <v>0.10721891617596611</v>
      </c>
      <c r="AD28" s="11">
        <f>'OddsRatio_working_3-way'!X28^(1/3)*SIN(('OddsRatio_working_3-way'!Y28+2*PI())/3)</f>
        <v>0.39881866767503538</v>
      </c>
      <c r="AE28" s="11">
        <f>'OddsRatio_working_3-way'!X28^(1/3)*SIN(('OddsRatio_working_3-way'!Y28+4*PI())/3)</f>
        <v>-0.50603758385100139</v>
      </c>
      <c r="AF28" s="11">
        <f>-'OddsRatio_working_3-way'!U28/(3*'OddsRatio_working_3-way'!X28^(1/3))*COS(('OddsRatio_working_3-way'!Y28)/3)</f>
        <v>0.52241900039647293</v>
      </c>
      <c r="AG28" s="11">
        <f>-'OddsRatio_working_3-way'!U28/(3*'OddsRatio_working_3-way'!X28^(1/3))*COS(('OddsRatio_working_3-way'!Y28+2*PI())/3)</f>
        <v>-0.35406380537285731</v>
      </c>
      <c r="AH28" s="11">
        <f>-'OddsRatio_working_3-way'!U28/(3*'OddsRatio_working_3-way'!X28^(1/3))*COS(('OddsRatio_working_3-way'!Y28+4*PI())/3)</f>
        <v>-0.16835519502361571</v>
      </c>
      <c r="AI28" s="11">
        <f>'OddsRatio_working_3-way'!U28/(3*'OddsRatio_working_3-way'!X28^(1/3))*SIN(('OddsRatio_working_3-way'!Y28)/3)</f>
        <v>-0.10721891617596609</v>
      </c>
      <c r="AJ28" s="11">
        <f>'OddsRatio_working_3-way'!U28/(3*'OddsRatio_working_3-way'!X28^(1/3))*SIN(('OddsRatio_working_3-way'!Y28+2*PI())/3)</f>
        <v>-0.39881866767503527</v>
      </c>
      <c r="AK28" s="11">
        <f>'OddsRatio_working_3-way'!U28/(3*'OddsRatio_working_3-way'!X28^(1/3))*SIN(('OddsRatio_working_3-way'!Y28+4*PI())/3)</f>
        <v>0.50603758385100128</v>
      </c>
      <c r="AL28" s="11">
        <f>'OddsRatio_working_3-way'!Z28+'OddsRatio_working_3-way'!AF28</f>
        <v>1.0448380007929461</v>
      </c>
      <c r="AM28" s="11">
        <f>'OddsRatio_working_3-way'!AA28+'OddsRatio_working_3-way'!AG28</f>
        <v>-0.70812761074571473</v>
      </c>
      <c r="AN28" s="11">
        <f>'OddsRatio_working_3-way'!AB28+'OddsRatio_working_3-way'!AH28</f>
        <v>-0.33671039004723147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1.0448380007929461</v>
      </c>
      <c r="AS28" s="11">
        <f>IF(('OddsRatio_working_3-way'!X28=0),IF(Q28&gt;0,-Q28^(1/3),(-Q28)^(1/3)),'OddsRatio_working_3-way'!AM28-'OddsRatio_working_3-way'!R28/3)</f>
        <v>-0.70812761074571473</v>
      </c>
      <c r="AT28" s="11">
        <f>IF(('OddsRatio_working_3-way'!X28=0),IF(Q28&gt;0,-Q28^(1/3),(-Q28)^(1/3)),'OddsRatio_working_3-way'!AN28-'OddsRatio_working_3-way'!R28/3)</f>
        <v>-0.33671039004723147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4.4400000000000004</v>
      </c>
      <c r="B29" s="4">
        <f>IF('True_Odds_Calculator_3-way'!B30="","",'True_Odds_Calculator_3-way'!B30)</f>
        <v>4.21</v>
      </c>
      <c r="C29" s="4">
        <f>IF('True_Odds_Calculator_3-way'!C30="","",'True_Odds_Calculator_3-way'!C30)</f>
        <v>1.76</v>
      </c>
      <c r="D29" s="9">
        <f t="shared" si="13"/>
        <v>0.21630883665587905</v>
      </c>
      <c r="E29" s="9">
        <f t="shared" si="14"/>
        <v>0.22826970240771244</v>
      </c>
      <c r="F29" s="9">
        <f t="shared" si="15"/>
        <v>0.55542146093640832</v>
      </c>
      <c r="G29" s="9">
        <f t="shared" si="16"/>
        <v>1.0532033834982717</v>
      </c>
      <c r="H29" s="9">
        <f t="shared" si="17"/>
        <v>4.6230196392340543</v>
      </c>
      <c r="I29" s="9">
        <f t="shared" si="18"/>
        <v>4.3807828610294512</v>
      </c>
      <c r="J29" s="9">
        <f t="shared" si="19"/>
        <v>1.8004345714586867</v>
      </c>
      <c r="K29" s="11">
        <f t="shared" si="20"/>
        <v>0.2252252252252252</v>
      </c>
      <c r="L29" s="11">
        <f t="shared" si="21"/>
        <v>0.23752969121140144</v>
      </c>
      <c r="M29" s="11">
        <f t="shared" si="22"/>
        <v>0.56818181818181823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-0.25509346530724197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0.22523738378845271</v>
      </c>
      <c r="Q29" s="11">
        <f>2*'OddsRatio_working_3-way'!K29*'OddsRatio_working_3-way'!L29*'OddsRatio_working_3-way'!M29</f>
        <v>6.0792816137234189E-2</v>
      </c>
      <c r="R29" s="11">
        <f t="shared" si="23"/>
        <v>0</v>
      </c>
      <c r="S29" s="11">
        <f t="shared" si="24"/>
        <v>-0.88296022603781821</v>
      </c>
      <c r="T29" s="11">
        <f t="shared" si="25"/>
        <v>-0.23831585048254197</v>
      </c>
      <c r="U29" s="11">
        <f>'OddsRatio_working_3-way'!S29-'OddsRatio_working_3-way'!R29^2/3</f>
        <v>-0.88296022603781821</v>
      </c>
      <c r="V29" s="11">
        <f>'OddsRatio_working_3-way'!S29*'OddsRatio_working_3-way'!R29/3-2*'OddsRatio_working_3-way'!R29^3/27-'OddsRatio_working_3-way'!T29</f>
        <v>0.23831585048254197</v>
      </c>
      <c r="W29" s="11">
        <f>'OddsRatio_working_3-way'!V29^2+4*'OddsRatio_working_3-way'!U29^3/27</f>
        <v>-4.518664536851185E-2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0.15967239113238171</v>
      </c>
      <c r="Y29" s="11">
        <f>IF('OddsRatio_working_3-way'!W29&gt;=0,IF('OddsRatio_working_3-way'!V29+SQRT('OddsRatio_working_3-way'!W29)&gt;0,0,PI()),ACOS('OddsRatio_working_3-way'!V29/(2*'OddsRatio_working_3-way'!X29)))</f>
        <v>0.72836302582578671</v>
      </c>
      <c r="Z29" s="11">
        <f>'OddsRatio_working_3-way'!X29^(1/3)*COS('OddsRatio_working_3-way'!Y29/3)</f>
        <v>0.52660169174913585</v>
      </c>
      <c r="AA29" s="11">
        <f>'OddsRatio_working_3-way'!X29^(1/3)*COS(('OddsRatio_working_3-way'!Y29+2*PI())/3)</f>
        <v>-0.37625238501709429</v>
      </c>
      <c r="AB29" s="11">
        <f>'OddsRatio_working_3-way'!X29^(1/3)*COS(('OddsRatio_working_3-way'!Y29+4*PI())/3)</f>
        <v>-0.15034930673204169</v>
      </c>
      <c r="AC29" s="11">
        <f>'OddsRatio_working_3-way'!X29^(1/3)*SIN('OddsRatio_working_3-way'!Y29/3)</f>
        <v>0.13042520305864039</v>
      </c>
      <c r="AD29" s="11">
        <f>'OddsRatio_working_3-way'!X29^(1/3)*SIN(('OddsRatio_working_3-way'!Y29+2*PI())/3)</f>
        <v>0.39083784120129372</v>
      </c>
      <c r="AE29" s="11">
        <f>'OddsRatio_working_3-way'!X29^(1/3)*SIN(('OddsRatio_working_3-way'!Y29+4*PI())/3)</f>
        <v>-0.52126304425993397</v>
      </c>
      <c r="AF29" s="11">
        <f>-'OddsRatio_working_3-way'!U29/(3*'OddsRatio_working_3-way'!X29^(1/3))*COS(('OddsRatio_working_3-way'!Y29)/3)</f>
        <v>0.52660169174913574</v>
      </c>
      <c r="AG29" s="11">
        <f>-'OddsRatio_working_3-way'!U29/(3*'OddsRatio_working_3-way'!X29^(1/3))*COS(('OddsRatio_working_3-way'!Y29+2*PI())/3)</f>
        <v>-0.37625238501709424</v>
      </c>
      <c r="AH29" s="11">
        <f>-'OddsRatio_working_3-way'!U29/(3*'OddsRatio_working_3-way'!X29^(1/3))*COS(('OddsRatio_working_3-way'!Y29+4*PI())/3)</f>
        <v>-0.15034930673204167</v>
      </c>
      <c r="AI29" s="11">
        <f>'OddsRatio_working_3-way'!U29/(3*'OddsRatio_working_3-way'!X29^(1/3))*SIN(('OddsRatio_working_3-way'!Y29)/3)</f>
        <v>-0.13042520305864036</v>
      </c>
      <c r="AJ29" s="11">
        <f>'OddsRatio_working_3-way'!U29/(3*'OddsRatio_working_3-way'!X29^(1/3))*SIN(('OddsRatio_working_3-way'!Y29+2*PI())/3)</f>
        <v>-0.39083784120129367</v>
      </c>
      <c r="AK29" s="11">
        <f>'OddsRatio_working_3-way'!U29/(3*'OddsRatio_working_3-way'!X29^(1/3))*SIN(('OddsRatio_working_3-way'!Y29+4*PI())/3)</f>
        <v>0.52126304425993386</v>
      </c>
      <c r="AL29" s="11">
        <f>'OddsRatio_working_3-way'!Z29+'OddsRatio_working_3-way'!AF29</f>
        <v>1.0532033834982717</v>
      </c>
      <c r="AM29" s="11">
        <f>'OddsRatio_working_3-way'!AA29+'OddsRatio_working_3-way'!AG29</f>
        <v>-0.75250477003418847</v>
      </c>
      <c r="AN29" s="11">
        <f>'OddsRatio_working_3-way'!AB29+'OddsRatio_working_3-way'!AH29</f>
        <v>-0.30069861346408333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1.0532033834982717</v>
      </c>
      <c r="AS29" s="11">
        <f>IF(('OddsRatio_working_3-way'!X29=0),IF(Q29&gt;0,-Q29^(1/3),(-Q29)^(1/3)),'OddsRatio_working_3-way'!AM29-'OddsRatio_working_3-way'!R29/3)</f>
        <v>-0.75250477003418847</v>
      </c>
      <c r="AT29" s="11">
        <f>IF(('OddsRatio_working_3-way'!X29=0),IF(Q29&gt;0,-Q29^(1/3),(-Q29)^(1/3)),'OddsRatio_working_3-way'!AN29-'OddsRatio_working_3-way'!R29/3)</f>
        <v>-0.30069861346408333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2.83</v>
      </c>
      <c r="B30" s="4">
        <f>IF('True_Odds_Calculator_3-way'!B31="","",'True_Odds_Calculator_3-way'!B31)</f>
        <v>3.05</v>
      </c>
      <c r="C30" s="4">
        <f>IF('True_Odds_Calculator_3-way'!C31="","",'True_Odds_Calculator_3-way'!C31)</f>
        <v>2.89</v>
      </c>
      <c r="D30" s="9">
        <f t="shared" si="13"/>
        <v>0.34413174857601453</v>
      </c>
      <c r="E30" s="9">
        <f t="shared" si="14"/>
        <v>0.31898088732079716</v>
      </c>
      <c r="F30" s="9">
        <f t="shared" si="15"/>
        <v>0.33688736410318842</v>
      </c>
      <c r="G30" s="9">
        <f t="shared" si="16"/>
        <v>1.041455643313423</v>
      </c>
      <c r="H30" s="9">
        <f t="shared" si="17"/>
        <v>2.9058638272635635</v>
      </c>
      <c r="I30" s="9">
        <f t="shared" si="18"/>
        <v>3.1349840687925168</v>
      </c>
      <c r="J30" s="9">
        <f t="shared" si="19"/>
        <v>2.9683511658623698</v>
      </c>
      <c r="K30" s="11">
        <f t="shared" si="20"/>
        <v>0.35335689045936397</v>
      </c>
      <c r="L30" s="11">
        <f t="shared" si="21"/>
        <v>0.32786885245901642</v>
      </c>
      <c r="M30" s="11">
        <f t="shared" si="22"/>
        <v>0.34602076124567471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-0.28423832638438873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0.23130855498899883</v>
      </c>
      <c r="Q30" s="11">
        <f>2*'OddsRatio_working_3-way'!K30*'OddsRatio_working_3-way'!L30*'OddsRatio_working_3-way'!M30</f>
        <v>8.0176275559444996E-2</v>
      </c>
      <c r="R30" s="11">
        <f t="shared" si="23"/>
        <v>0</v>
      </c>
      <c r="S30" s="11">
        <f t="shared" si="24"/>
        <v>-0.81378383390911713</v>
      </c>
      <c r="T30" s="11">
        <f t="shared" si="25"/>
        <v>-0.28207411920593312</v>
      </c>
      <c r="U30" s="11">
        <f>'OddsRatio_working_3-way'!S30-'OddsRatio_working_3-way'!R30^2/3</f>
        <v>-0.81378383390911713</v>
      </c>
      <c r="V30" s="11">
        <f>'OddsRatio_working_3-way'!S30*'OddsRatio_working_3-way'!R30/3-2*'OddsRatio_working_3-way'!R30^3/27-'OddsRatio_working_3-way'!T30</f>
        <v>0.28207411920593312</v>
      </c>
      <c r="W30" s="11">
        <f>'OddsRatio_working_3-way'!V30^2+4*'OddsRatio_working_3-way'!U30^3/27</f>
        <v>-2.7471953162978846E-4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0.14128033148445748</v>
      </c>
      <c r="Y30" s="11">
        <f>IF('OddsRatio_working_3-way'!W30&gt;=0,IF('OddsRatio_working_3-way'!V30+SQRT('OddsRatio_working_3-way'!W30)&gt;0,0,PI()),ACOS('OddsRatio_working_3-way'!V30/(2*'OddsRatio_working_3-way'!X30)))</f>
        <v>5.8692477195713577E-2</v>
      </c>
      <c r="Z30" s="11">
        <f>'OddsRatio_working_3-way'!X30^(1/3)*COS('OddsRatio_working_3-way'!Y30/3)</f>
        <v>0.5207278216567115</v>
      </c>
      <c r="AA30" s="11">
        <f>'OddsRatio_working_3-way'!X30^(1/3)*COS(('OddsRatio_working_3-way'!Y30+2*PI())/3)</f>
        <v>-0.26918775872886408</v>
      </c>
      <c r="AB30" s="11">
        <f>'OddsRatio_working_3-way'!X30^(1/3)*COS(('OddsRatio_working_3-way'!Y30+4*PI())/3)</f>
        <v>-0.25154006292784753</v>
      </c>
      <c r="AC30" s="11">
        <f>'OddsRatio_working_3-way'!X30^(1/3)*SIN('OddsRatio_working_3-way'!Y30/3)</f>
        <v>1.018890192129351E-2</v>
      </c>
      <c r="AD30" s="11">
        <f>'OddsRatio_working_3-way'!X30^(1/3)*SIN(('OddsRatio_working_3-way'!Y30+2*PI())/3)</f>
        <v>0.44586907105139795</v>
      </c>
      <c r="AE30" s="11">
        <f>'OddsRatio_working_3-way'!X30^(1/3)*SIN(('OddsRatio_working_3-way'!Y30+4*PI())/3)</f>
        <v>-0.45605797297269152</v>
      </c>
      <c r="AF30" s="11">
        <f>-'OddsRatio_working_3-way'!U30/(3*'OddsRatio_working_3-way'!X30^(1/3))*COS(('OddsRatio_working_3-way'!Y30)/3)</f>
        <v>0.5207278216567115</v>
      </c>
      <c r="AG30" s="11">
        <f>-'OddsRatio_working_3-way'!U30/(3*'OddsRatio_working_3-way'!X30^(1/3))*COS(('OddsRatio_working_3-way'!Y30+2*PI())/3)</f>
        <v>-0.26918775872886408</v>
      </c>
      <c r="AH30" s="11">
        <f>-'OddsRatio_working_3-way'!U30/(3*'OddsRatio_working_3-way'!X30^(1/3))*COS(('OddsRatio_working_3-way'!Y30+4*PI())/3)</f>
        <v>-0.25154006292784753</v>
      </c>
      <c r="AI30" s="11">
        <f>'OddsRatio_working_3-way'!U30/(3*'OddsRatio_working_3-way'!X30^(1/3))*SIN(('OddsRatio_working_3-way'!Y30)/3)</f>
        <v>-1.018890192129351E-2</v>
      </c>
      <c r="AJ30" s="11">
        <f>'OddsRatio_working_3-way'!U30/(3*'OddsRatio_working_3-way'!X30^(1/3))*SIN(('OddsRatio_working_3-way'!Y30+2*PI())/3)</f>
        <v>-0.44586907105139795</v>
      </c>
      <c r="AK30" s="11">
        <f>'OddsRatio_working_3-way'!U30/(3*'OddsRatio_working_3-way'!X30^(1/3))*SIN(('OddsRatio_working_3-way'!Y30+4*PI())/3)</f>
        <v>0.45605797297269152</v>
      </c>
      <c r="AL30" s="11">
        <f>'OddsRatio_working_3-way'!Z30+'OddsRatio_working_3-way'!AF30</f>
        <v>1.041455643313423</v>
      </c>
      <c r="AM30" s="11">
        <f>'OddsRatio_working_3-way'!AA30+'OddsRatio_working_3-way'!AG30</f>
        <v>-0.53837551745772816</v>
      </c>
      <c r="AN30" s="11">
        <f>'OddsRatio_working_3-way'!AB30+'OddsRatio_working_3-way'!AH30</f>
        <v>-0.50308012585569506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1.041455643313423</v>
      </c>
      <c r="AS30" s="11">
        <f>IF(('OddsRatio_working_3-way'!X30=0),IF(Q30&gt;0,-Q30^(1/3),(-Q30)^(1/3)),'OddsRatio_working_3-way'!AM30-'OddsRatio_working_3-way'!R30/3)</f>
        <v>-0.53837551745772816</v>
      </c>
      <c r="AT30" s="11">
        <f>IF(('OddsRatio_working_3-way'!X30=0),IF(Q30&gt;0,-Q30^(1/3),(-Q30)^(1/3)),'OddsRatio_working_3-way'!AN30-'OddsRatio_working_3-way'!R30/3)</f>
        <v>-0.50308012585569506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2.4500000000000002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3.13</v>
      </c>
      <c r="D31" s="9">
        <f t="shared" si="13"/>
        <v>0.39836604450205415</v>
      </c>
      <c r="E31" s="9">
        <f t="shared" si="14"/>
        <v>0.29093129350199409</v>
      </c>
      <c r="F31" s="9">
        <f t="shared" si="15"/>
        <v>0.3107026619959517</v>
      </c>
      <c r="G31" s="9">
        <f t="shared" si="16"/>
        <v>1.0415545577624865</v>
      </c>
      <c r="H31" s="9">
        <f t="shared" si="17"/>
        <v>2.5102541087556061</v>
      </c>
      <c r="I31" s="9">
        <f t="shared" si="18"/>
        <v>3.437237665164218</v>
      </c>
      <c r="J31" s="9">
        <f t="shared" si="19"/>
        <v>3.2185112080340961</v>
      </c>
      <c r="K31" s="11">
        <f t="shared" si="20"/>
        <v>0.4081632653061224</v>
      </c>
      <c r="L31" s="11">
        <f t="shared" si="21"/>
        <v>0.29940119760479045</v>
      </c>
      <c r="M31" s="11">
        <f t="shared" si="22"/>
        <v>0.31948881789137379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-0.28216722973170838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0.23113452302541038</v>
      </c>
      <c r="Q31" s="11">
        <f>2*'OddsRatio_working_3-way'!K31*'OddsRatio_working_3-way'!L31*'OddsRatio_working_3-way'!M31</f>
        <v>7.8085987508584573E-2</v>
      </c>
      <c r="R31" s="11">
        <f t="shared" si="23"/>
        <v>0</v>
      </c>
      <c r="S31" s="11">
        <f t="shared" si="24"/>
        <v>-0.81914020719265956</v>
      </c>
      <c r="T31" s="11">
        <f t="shared" si="25"/>
        <v>-0.27673655648400658</v>
      </c>
      <c r="U31" s="11">
        <f>'OddsRatio_working_3-way'!S31-'OddsRatio_working_3-way'!R31^2/3</f>
        <v>-0.81914020719265956</v>
      </c>
      <c r="V31" s="11">
        <f>'OddsRatio_working_3-way'!S31*'OddsRatio_working_3-way'!R31/3-2*'OddsRatio_working_3-way'!R31^3/27-'OddsRatio_working_3-way'!T31</f>
        <v>0.27673655648400658</v>
      </c>
      <c r="W31" s="11">
        <f>'OddsRatio_working_3-way'!V31^2+4*'OddsRatio_working_3-way'!U31^3/27</f>
        <v>-4.8443514687621647E-3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0.14267749749293679</v>
      </c>
      <c r="Y31" s="11">
        <f>IF('OddsRatio_working_3-way'!W31&gt;=0,IF('OddsRatio_working_3-way'!V31+SQRT('OddsRatio_working_3-way'!W31)&gt;0,0,PI()),ACOS('OddsRatio_working_3-way'!V31/(2*'OddsRatio_working_3-way'!X31)))</f>
        <v>0.24639717293993191</v>
      </c>
      <c r="Z31" s="11">
        <f>'OddsRatio_working_3-way'!X31^(1/3)*COS('OddsRatio_working_3-way'!Y31/3)</f>
        <v>0.52077727888124326</v>
      </c>
      <c r="AA31" s="11">
        <f>'OddsRatio_working_3-way'!X31^(1/3)*COS(('OddsRatio_working_3-way'!Y31+2*PI())/3)</f>
        <v>-0.29751438723040763</v>
      </c>
      <c r="AB31" s="11">
        <f>'OddsRatio_working_3-way'!X31^(1/3)*COS(('OddsRatio_working_3-way'!Y31+4*PI())/3)</f>
        <v>-0.22326289165083552</v>
      </c>
      <c r="AC31" s="11">
        <f>'OddsRatio_working_3-way'!X31^(1/3)*SIN('OddsRatio_working_3-way'!Y31/3)</f>
        <v>4.2869120960598292E-2</v>
      </c>
      <c r="AD31" s="11">
        <f>'OddsRatio_working_3-way'!X31^(1/3)*SIN(('OddsRatio_working_3-way'!Y31+2*PI())/3)</f>
        <v>0.42957179274459079</v>
      </c>
      <c r="AE31" s="11">
        <f>'OddsRatio_working_3-way'!X31^(1/3)*SIN(('OddsRatio_working_3-way'!Y31+4*PI())/3)</f>
        <v>-0.47244091370518898</v>
      </c>
      <c r="AF31" s="11">
        <f>-'OddsRatio_working_3-way'!U31/(3*'OddsRatio_working_3-way'!X31^(1/3))*COS(('OddsRatio_working_3-way'!Y31)/3)</f>
        <v>0.52077727888124314</v>
      </c>
      <c r="AG31" s="11">
        <f>-'OddsRatio_working_3-way'!U31/(3*'OddsRatio_working_3-way'!X31^(1/3))*COS(('OddsRatio_working_3-way'!Y31+2*PI())/3)</f>
        <v>-0.29751438723040757</v>
      </c>
      <c r="AH31" s="11">
        <f>-'OddsRatio_working_3-way'!U31/(3*'OddsRatio_working_3-way'!X31^(1/3))*COS(('OddsRatio_working_3-way'!Y31+4*PI())/3)</f>
        <v>-0.22326289165083546</v>
      </c>
      <c r="AI31" s="11">
        <f>'OddsRatio_working_3-way'!U31/(3*'OddsRatio_working_3-way'!X31^(1/3))*SIN(('OddsRatio_working_3-way'!Y31)/3)</f>
        <v>-4.2869120960598285E-2</v>
      </c>
      <c r="AJ31" s="11">
        <f>'OddsRatio_working_3-way'!U31/(3*'OddsRatio_working_3-way'!X31^(1/3))*SIN(('OddsRatio_working_3-way'!Y31+2*PI())/3)</f>
        <v>-0.42957179274459067</v>
      </c>
      <c r="AK31" s="11">
        <f>'OddsRatio_working_3-way'!U31/(3*'OddsRatio_working_3-way'!X31^(1/3))*SIN(('OddsRatio_working_3-way'!Y31+4*PI())/3)</f>
        <v>0.47244091370518887</v>
      </c>
      <c r="AL31" s="11">
        <f>'OddsRatio_working_3-way'!Z31+'OddsRatio_working_3-way'!AF31</f>
        <v>1.0415545577624865</v>
      </c>
      <c r="AM31" s="11">
        <f>'OddsRatio_working_3-way'!AA31+'OddsRatio_working_3-way'!AG31</f>
        <v>-0.59502877446081515</v>
      </c>
      <c r="AN31" s="11">
        <f>'OddsRatio_working_3-way'!AB31+'OddsRatio_working_3-way'!AH31</f>
        <v>-0.44652578330167098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1.0415545577624865</v>
      </c>
      <c r="AS31" s="11">
        <f>IF(('OddsRatio_working_3-way'!X31=0),IF(Q31&gt;0,-Q31^(1/3),(-Q31)^(1/3)),'OddsRatio_working_3-way'!AM31-'OddsRatio_working_3-way'!R31/3)</f>
        <v>-0.59502877446081515</v>
      </c>
      <c r="AT31" s="11">
        <f>IF(('OddsRatio_working_3-way'!X31=0),IF(Q31&gt;0,-Q31^(1/3),(-Q31)^(1/3)),'OddsRatio_working_3-way'!AN31-'OddsRatio_working_3-way'!R31/3)</f>
        <v>-0.44652578330167098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2.2799999999999998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3.36</v>
      </c>
      <c r="D32" s="9">
        <f t="shared" si="13"/>
        <v>0.42854105517786101</v>
      </c>
      <c r="E32" s="9">
        <f t="shared" si="14"/>
        <v>0.28232781053923184</v>
      </c>
      <c r="F32" s="9">
        <f t="shared" si="15"/>
        <v>0.28913113428290682</v>
      </c>
      <c r="G32" s="9">
        <f t="shared" si="16"/>
        <v>1.0417958682091761</v>
      </c>
      <c r="H32" s="9">
        <f t="shared" si="17"/>
        <v>2.3334987113077452</v>
      </c>
      <c r="I32" s="9">
        <f t="shared" si="18"/>
        <v>3.5419819184303898</v>
      </c>
      <c r="J32" s="9">
        <f t="shared" si="19"/>
        <v>3.4586382489736565</v>
      </c>
      <c r="K32" s="11">
        <f t="shared" si="20"/>
        <v>0.43859649122807021</v>
      </c>
      <c r="L32" s="11">
        <f t="shared" si="21"/>
        <v>0.29069767441860467</v>
      </c>
      <c r="M32" s="11">
        <f t="shared" si="22"/>
        <v>0.29761904761904762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-0.27969147675390005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0.23071244001476565</v>
      </c>
      <c r="Q32" s="11">
        <f>2*'OddsRatio_working_3-way'!K32*'OddsRatio_working_3-way'!L32*'OddsRatio_working_3-way'!M32</f>
        <v>7.5892250004857123E-2</v>
      </c>
      <c r="R32" s="11">
        <f t="shared" si="23"/>
        <v>0</v>
      </c>
      <c r="S32" s="11">
        <f t="shared" si="24"/>
        <v>-0.82488191164212366</v>
      </c>
      <c r="T32" s="11">
        <f t="shared" si="25"/>
        <v>-0.27134273409280385</v>
      </c>
      <c r="U32" s="11">
        <f>'OddsRatio_working_3-way'!S32-'OddsRatio_working_3-way'!R32^2/3</f>
        <v>-0.82488191164212366</v>
      </c>
      <c r="V32" s="11">
        <f>'OddsRatio_working_3-way'!S32*'OddsRatio_working_3-way'!R32/3-2*'OddsRatio_working_3-way'!R32^3/27-'OddsRatio_working_3-way'!T32</f>
        <v>0.27134273409280385</v>
      </c>
      <c r="W32" s="11">
        <f>'OddsRatio_working_3-way'!V32^2+4*'OddsRatio_working_3-way'!U32^3/27</f>
        <v>-9.524904039655821E-3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0.14418025470276249</v>
      </c>
      <c r="Y32" s="11">
        <f>IF('OddsRatio_working_3-way'!W32&gt;=0,IF('OddsRatio_working_3-way'!V32+SQRT('OddsRatio_working_3-way'!W32)&gt;0,0,PI()),ACOS('OddsRatio_working_3-way'!V32/(2*'OddsRatio_working_3-way'!X32)))</f>
        <v>0.34526919900086672</v>
      </c>
      <c r="Z32" s="11">
        <f>'OddsRatio_working_3-way'!X32^(1/3)*COS('OddsRatio_working_3-way'!Y32/3)</f>
        <v>0.52089793410458807</v>
      </c>
      <c r="AA32" s="11">
        <f>'OddsRatio_working_3-way'!X32^(1/3)*COS(('OddsRatio_working_3-way'!Y32+2*PI())/3)</f>
        <v>-0.31259764483716296</v>
      </c>
      <c r="AB32" s="11">
        <f>'OddsRatio_working_3-way'!X32^(1/3)*COS(('OddsRatio_working_3-way'!Y32+4*PI())/3)</f>
        <v>-0.20830028926742522</v>
      </c>
      <c r="AC32" s="11">
        <f>'OddsRatio_working_3-way'!X32^(1/3)*SIN('OddsRatio_working_3-way'!Y32/3)</f>
        <v>6.0216106313954236E-2</v>
      </c>
      <c r="AD32" s="11">
        <f>'OddsRatio_working_3-way'!X32^(1/3)*SIN(('OddsRatio_working_3-way'!Y32+2*PI())/3)</f>
        <v>0.4210027905564287</v>
      </c>
      <c r="AE32" s="11">
        <f>'OddsRatio_working_3-way'!X32^(1/3)*SIN(('OddsRatio_working_3-way'!Y32+4*PI())/3)</f>
        <v>-0.48121889687038283</v>
      </c>
      <c r="AF32" s="11">
        <f>-'OddsRatio_working_3-way'!U32/(3*'OddsRatio_working_3-way'!X32^(1/3))*COS(('OddsRatio_working_3-way'!Y32)/3)</f>
        <v>0.52089793410458807</v>
      </c>
      <c r="AG32" s="11">
        <f>-'OddsRatio_working_3-way'!U32/(3*'OddsRatio_working_3-way'!X32^(1/3))*COS(('OddsRatio_working_3-way'!Y32+2*PI())/3)</f>
        <v>-0.31259764483716296</v>
      </c>
      <c r="AH32" s="11">
        <f>-'OddsRatio_working_3-way'!U32/(3*'OddsRatio_working_3-way'!X32^(1/3))*COS(('OddsRatio_working_3-way'!Y32+4*PI())/3)</f>
        <v>-0.20830028926742522</v>
      </c>
      <c r="AI32" s="11">
        <f>'OddsRatio_working_3-way'!U32/(3*'OddsRatio_working_3-way'!X32^(1/3))*SIN(('OddsRatio_working_3-way'!Y32)/3)</f>
        <v>-6.0216106313954236E-2</v>
      </c>
      <c r="AJ32" s="11">
        <f>'OddsRatio_working_3-way'!U32/(3*'OddsRatio_working_3-way'!X32^(1/3))*SIN(('OddsRatio_working_3-way'!Y32+2*PI())/3)</f>
        <v>-0.4210027905564287</v>
      </c>
      <c r="AK32" s="11">
        <f>'OddsRatio_working_3-way'!U32/(3*'OddsRatio_working_3-way'!X32^(1/3))*SIN(('OddsRatio_working_3-way'!Y32+4*PI())/3)</f>
        <v>0.48121889687038283</v>
      </c>
      <c r="AL32" s="11">
        <f>'OddsRatio_working_3-way'!Z32+'OddsRatio_working_3-way'!AF32</f>
        <v>1.0417958682091761</v>
      </c>
      <c r="AM32" s="11">
        <f>'OddsRatio_working_3-way'!AA32+'OddsRatio_working_3-way'!AG32</f>
        <v>-0.62519528967432592</v>
      </c>
      <c r="AN32" s="11">
        <f>'OddsRatio_working_3-way'!AB32+'OddsRatio_working_3-way'!AH32</f>
        <v>-0.41660057853485044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1.0417958682091761</v>
      </c>
      <c r="AS32" s="11">
        <f>IF(('OddsRatio_working_3-way'!X32=0),IF(Q32&gt;0,-Q32^(1/3),(-Q32)^(1/3)),'OddsRatio_working_3-way'!AM32-'OddsRatio_working_3-way'!R32/3)</f>
        <v>-0.62519528967432592</v>
      </c>
      <c r="AT32" s="11">
        <f>IF(('OddsRatio_working_3-way'!X32=0),IF(Q32&gt;0,-Q32^(1/3),(-Q32)^(1/3)),'OddsRatio_working_3-way'!AN32-'OddsRatio_working_3-way'!R32/3)</f>
        <v>-0.41660057853485044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2.4700000000000002</v>
      </c>
      <c r="B33" s="4">
        <f>IF('True_Odds_Calculator_3-way'!B34="","",'True_Odds_Calculator_3-way'!B34)</f>
        <v>3.32</v>
      </c>
      <c r="C33" s="4">
        <f>IF('True_Odds_Calculator_3-way'!C34="","",'True_Odds_Calculator_3-way'!C34)</f>
        <v>3.11</v>
      </c>
      <c r="D33" s="9">
        <f t="shared" si="13"/>
        <v>0.39489964131952082</v>
      </c>
      <c r="E33" s="9">
        <f t="shared" si="14"/>
        <v>0.29254253115013079</v>
      </c>
      <c r="F33" s="9">
        <f t="shared" si="15"/>
        <v>0.3125578275303485</v>
      </c>
      <c r="G33" s="9">
        <f t="shared" si="16"/>
        <v>1.0423734386947454</v>
      </c>
      <c r="H33" s="9">
        <f t="shared" si="17"/>
        <v>2.5322889548812757</v>
      </c>
      <c r="I33" s="9">
        <f t="shared" si="18"/>
        <v>3.4183063777718083</v>
      </c>
      <c r="J33" s="9">
        <f t="shared" si="19"/>
        <v>3.1994079556459125</v>
      </c>
      <c r="K33" s="11">
        <f t="shared" si="20"/>
        <v>0.40485829959514169</v>
      </c>
      <c r="L33" s="11">
        <f t="shared" si="21"/>
        <v>0.30120481927710846</v>
      </c>
      <c r="M33" s="11">
        <f t="shared" si="22"/>
        <v>0.32154340836012862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-0.28215798743093234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0.23134311854601711</v>
      </c>
      <c r="Q33" s="11">
        <f>2*'OddsRatio_working_3-way'!K33*'OddsRatio_working_3-way'!L33*'OddsRatio_working_3-way'!M33</f>
        <v>7.8421396117293957E-2</v>
      </c>
      <c r="R33" s="11">
        <f t="shared" si="23"/>
        <v>0</v>
      </c>
      <c r="S33" s="11">
        <f t="shared" si="24"/>
        <v>-0.81990632500753191</v>
      </c>
      <c r="T33" s="11">
        <f t="shared" si="25"/>
        <v>-0.27793434746018036</v>
      </c>
      <c r="U33" s="11">
        <f>'OddsRatio_working_3-way'!S33-'OddsRatio_working_3-way'!R33^2/3</f>
        <v>-0.81990632500753191</v>
      </c>
      <c r="V33" s="11">
        <f>'OddsRatio_working_3-way'!S33*'OddsRatio_working_3-way'!R33/3-2*'OddsRatio_working_3-way'!R33^3/27-'OddsRatio_working_3-way'!T33</f>
        <v>0.27793434746018036</v>
      </c>
      <c r="W33" s="11">
        <f>'OddsRatio_working_3-way'!V33^2+4*'OddsRatio_working_3-way'!U33^3/27</f>
        <v>-4.4086555968291669E-3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0.14287770740649627</v>
      </c>
      <c r="Y33" s="11">
        <f>IF('OddsRatio_working_3-way'!W33&gt;=0,IF('OddsRatio_working_3-way'!V33+SQRT('OddsRatio_working_3-way'!W33)&gt;0,0,PI()),ACOS('OddsRatio_working_3-way'!V33/(2*'OddsRatio_working_3-way'!X33)))</f>
        <v>0.23450188097337232</v>
      </c>
      <c r="Z33" s="11">
        <f>'OddsRatio_working_3-way'!X33^(1/3)*COS('OddsRatio_working_3-way'!Y33/3)</f>
        <v>0.5211867193473726</v>
      </c>
      <c r="AA33" s="11">
        <f>'OddsRatio_working_3-way'!X33^(1/3)*COS(('OddsRatio_working_3-way'!Y33+2*PI())/3)</f>
        <v>-0.29594705727132414</v>
      </c>
      <c r="AB33" s="11">
        <f>'OddsRatio_working_3-way'!X33^(1/3)*COS(('OddsRatio_working_3-way'!Y33+4*PI())/3)</f>
        <v>-0.22523966207604859</v>
      </c>
      <c r="AC33" s="11">
        <f>'OddsRatio_working_3-way'!X33^(1/3)*SIN('OddsRatio_working_3-way'!Y33/3)</f>
        <v>4.0822933649689606E-2</v>
      </c>
      <c r="AD33" s="11">
        <f>'OddsRatio_working_3-way'!X33^(1/3)*SIN(('OddsRatio_working_3-way'!Y33+2*PI())/3)</f>
        <v>0.43094947224505042</v>
      </c>
      <c r="AE33" s="11">
        <f>'OddsRatio_working_3-way'!X33^(1/3)*SIN(('OddsRatio_working_3-way'!Y33+4*PI())/3)</f>
        <v>-0.47177240589474007</v>
      </c>
      <c r="AF33" s="11">
        <f>-'OddsRatio_working_3-way'!U33/(3*'OddsRatio_working_3-way'!X33^(1/3))*COS(('OddsRatio_working_3-way'!Y33)/3)</f>
        <v>0.52118671934737271</v>
      </c>
      <c r="AG33" s="11">
        <f>-'OddsRatio_working_3-way'!U33/(3*'OddsRatio_working_3-way'!X33^(1/3))*COS(('OddsRatio_working_3-way'!Y33+2*PI())/3)</f>
        <v>-0.2959470572713242</v>
      </c>
      <c r="AH33" s="11">
        <f>-'OddsRatio_working_3-way'!U33/(3*'OddsRatio_working_3-way'!X33^(1/3))*COS(('OddsRatio_working_3-way'!Y33+4*PI())/3)</f>
        <v>-0.22523966207604865</v>
      </c>
      <c r="AI33" s="11">
        <f>'OddsRatio_working_3-way'!U33/(3*'OddsRatio_working_3-way'!X33^(1/3))*SIN(('OddsRatio_working_3-way'!Y33)/3)</f>
        <v>-4.082293364968962E-2</v>
      </c>
      <c r="AJ33" s="11">
        <f>'OddsRatio_working_3-way'!U33/(3*'OddsRatio_working_3-way'!X33^(1/3))*SIN(('OddsRatio_working_3-way'!Y33+2*PI())/3)</f>
        <v>-0.43094947224505054</v>
      </c>
      <c r="AK33" s="11">
        <f>'OddsRatio_working_3-way'!U33/(3*'OddsRatio_working_3-way'!X33^(1/3))*SIN(('OddsRatio_working_3-way'!Y33+4*PI())/3)</f>
        <v>0.47177240589474018</v>
      </c>
      <c r="AL33" s="11">
        <f>'OddsRatio_working_3-way'!Z33+'OddsRatio_working_3-way'!AF33</f>
        <v>1.0423734386947454</v>
      </c>
      <c r="AM33" s="11">
        <f>'OddsRatio_working_3-way'!AA33+'OddsRatio_working_3-way'!AG33</f>
        <v>-0.5918941145426484</v>
      </c>
      <c r="AN33" s="11">
        <f>'OddsRatio_working_3-way'!AB33+'OddsRatio_working_3-way'!AH33</f>
        <v>-0.45047932415209724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1.0423734386947454</v>
      </c>
      <c r="AS33" s="11">
        <f>IF(('OddsRatio_working_3-way'!X33=0),IF(Q33&gt;0,-Q33^(1/3),(-Q33)^(1/3)),'OddsRatio_working_3-way'!AM33-'OddsRatio_working_3-way'!R33/3)</f>
        <v>-0.5918941145426484</v>
      </c>
      <c r="AT33" s="11">
        <f>IF(('OddsRatio_working_3-way'!X33=0),IF(Q33&gt;0,-Q33^(1/3),(-Q33)^(1/3)),'OddsRatio_working_3-way'!AN33-'OddsRatio_working_3-way'!R33/3)</f>
        <v>-0.45047932415209724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1.66</v>
      </c>
      <c r="B34" s="4">
        <f>IF('True_Odds_Calculator_3-way'!B35="","",'True_Odds_Calculator_3-way'!B35)</f>
        <v>3.57</v>
      </c>
      <c r="C34" s="4">
        <f>IF('True_Odds_Calculator_3-way'!C35="","",'True_Odds_Calculator_3-way'!C35)</f>
        <v>6.67</v>
      </c>
      <c r="D34" s="9">
        <f t="shared" si="13"/>
        <v>0.58857359054559366</v>
      </c>
      <c r="E34" s="9">
        <f t="shared" si="14"/>
        <v>0.26867616735485444</v>
      </c>
      <c r="F34" s="9">
        <f t="shared" si="15"/>
        <v>0.14275024209955203</v>
      </c>
      <c r="G34" s="9">
        <f t="shared" si="16"/>
        <v>1.0591255837359941</v>
      </c>
      <c r="H34" s="9">
        <f t="shared" si="17"/>
        <v>1.6990228852657556</v>
      </c>
      <c r="I34" s="9">
        <f t="shared" si="18"/>
        <v>3.721952750201504</v>
      </c>
      <c r="J34" s="9">
        <f t="shared" si="19"/>
        <v>7.0052420597830851</v>
      </c>
      <c r="K34" s="11">
        <f t="shared" si="20"/>
        <v>0.60240963855421692</v>
      </c>
      <c r="L34" s="11">
        <f t="shared" si="21"/>
        <v>0.28011204481792717</v>
      </c>
      <c r="M34" s="11">
        <f t="shared" si="22"/>
        <v>0.14992503748125938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-0.24330889126662747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0.22515825209800691</v>
      </c>
      <c r="Q34" s="11">
        <f>2*'OddsRatio_working_3-way'!K34*'OddsRatio_working_3-way'!L34*'OddsRatio_working_3-way'!M34</f>
        <v>5.0597360022024022E-2</v>
      </c>
      <c r="R34" s="11">
        <f t="shared" si="23"/>
        <v>0</v>
      </c>
      <c r="S34" s="11">
        <f t="shared" si="24"/>
        <v>-0.92540083893304836</v>
      </c>
      <c r="T34" s="11">
        <f t="shared" si="25"/>
        <v>-0.2079552447040558</v>
      </c>
      <c r="U34" s="11">
        <f>'OddsRatio_working_3-way'!S34-'OddsRatio_working_3-way'!R34^2/3</f>
        <v>-0.92540083893304836</v>
      </c>
      <c r="V34" s="11">
        <f>'OddsRatio_working_3-way'!S34*'OddsRatio_working_3-way'!R34/3-2*'OddsRatio_working_3-way'!R34^3/27-'OddsRatio_working_3-way'!T34</f>
        <v>0.2079552447040558</v>
      </c>
      <c r="W34" s="11">
        <f>'OddsRatio_working_3-way'!V34^2+4*'OddsRatio_working_3-way'!U34^3/27</f>
        <v>-7.4159427217121682E-2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0.17132192724301623</v>
      </c>
      <c r="Y34" s="11">
        <f>IF('OddsRatio_working_3-way'!W34&gt;=0,IF('OddsRatio_working_3-way'!V34+SQRT('OddsRatio_working_3-way'!W34)&gt;0,0,PI()),ACOS('OddsRatio_working_3-way'!V34/(2*'OddsRatio_working_3-way'!X34)))</f>
        <v>0.91862481108741745</v>
      </c>
      <c r="Z34" s="11">
        <f>'OddsRatio_working_3-way'!X34^(1/3)*COS('OddsRatio_working_3-way'!Y34/3)</f>
        <v>0.52956279186799693</v>
      </c>
      <c r="AA34" s="11">
        <f>'OddsRatio_working_3-way'!X34^(1/3)*COS(('OddsRatio_working_3-way'!Y34+2*PI())/3)</f>
        <v>-0.40977328134484298</v>
      </c>
      <c r="AB34" s="11">
        <f>'OddsRatio_working_3-way'!X34^(1/3)*COS(('OddsRatio_working_3-way'!Y34+4*PI())/3)</f>
        <v>-0.11978951052315409</v>
      </c>
      <c r="AC34" s="11">
        <f>'OddsRatio_working_3-way'!X34^(1/3)*SIN('OddsRatio_working_3-way'!Y34/3)</f>
        <v>0.16742220814452494</v>
      </c>
      <c r="AD34" s="11">
        <f>'OddsRatio_working_3-way'!X34^(1/3)*SIN(('OddsRatio_working_3-way'!Y34+2*PI())/3)</f>
        <v>0.37490372658443427</v>
      </c>
      <c r="AE34" s="11">
        <f>'OddsRatio_working_3-way'!X34^(1/3)*SIN(('OddsRatio_working_3-way'!Y34+4*PI())/3)</f>
        <v>-0.54232593472895907</v>
      </c>
      <c r="AF34" s="11">
        <f>-'OddsRatio_working_3-way'!U34/(3*'OddsRatio_working_3-way'!X34^(1/3))*COS(('OddsRatio_working_3-way'!Y34)/3)</f>
        <v>0.52956279186799704</v>
      </c>
      <c r="AG34" s="11">
        <f>-'OddsRatio_working_3-way'!U34/(3*'OddsRatio_working_3-way'!X34^(1/3))*COS(('OddsRatio_working_3-way'!Y34+2*PI())/3)</f>
        <v>-0.40977328134484309</v>
      </c>
      <c r="AH34" s="11">
        <f>-'OddsRatio_working_3-way'!U34/(3*'OddsRatio_working_3-way'!X34^(1/3))*COS(('OddsRatio_working_3-way'!Y34+4*PI())/3)</f>
        <v>-0.11978951052315411</v>
      </c>
      <c r="AI34" s="11">
        <f>'OddsRatio_working_3-way'!U34/(3*'OddsRatio_working_3-way'!X34^(1/3))*SIN(('OddsRatio_working_3-way'!Y34)/3)</f>
        <v>-0.16742220814452496</v>
      </c>
      <c r="AJ34" s="11">
        <f>'OddsRatio_working_3-way'!U34/(3*'OddsRatio_working_3-way'!X34^(1/3))*SIN(('OddsRatio_working_3-way'!Y34+2*PI())/3)</f>
        <v>-0.37490372658443433</v>
      </c>
      <c r="AK34" s="11">
        <f>'OddsRatio_working_3-way'!U34/(3*'OddsRatio_working_3-way'!X34^(1/3))*SIN(('OddsRatio_working_3-way'!Y34+4*PI())/3)</f>
        <v>0.54232593472895918</v>
      </c>
      <c r="AL34" s="11">
        <f>'OddsRatio_working_3-way'!Z34+'OddsRatio_working_3-way'!AF34</f>
        <v>1.0591255837359941</v>
      </c>
      <c r="AM34" s="11">
        <f>'OddsRatio_working_3-way'!AA34+'OddsRatio_working_3-way'!AG34</f>
        <v>-0.81954656268968606</v>
      </c>
      <c r="AN34" s="11">
        <f>'OddsRatio_working_3-way'!AB34+'OddsRatio_working_3-way'!AH34</f>
        <v>-0.23957902104630818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1.0591255837359941</v>
      </c>
      <c r="AS34" s="11">
        <f>IF(('OddsRatio_working_3-way'!X34=0),IF(Q34&gt;0,-Q34^(1/3),(-Q34)^(1/3)),'OddsRatio_working_3-way'!AM34-'OddsRatio_working_3-way'!R34/3)</f>
        <v>-0.81954656268968606</v>
      </c>
      <c r="AT34" s="11">
        <f>IF(('OddsRatio_working_3-way'!X34=0),IF(Q34&gt;0,-Q34^(1/3),(-Q34)^(1/3)),'OddsRatio_working_3-way'!AN34-'OddsRatio_working_3-way'!R34/3)</f>
        <v>-0.23957902104630818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3.23</v>
      </c>
      <c r="B35" s="4">
        <f>IF('True_Odds_Calculator_3-way'!B36="","",'True_Odds_Calculator_3-way'!B36)</f>
        <v>3.83</v>
      </c>
      <c r="C35" s="4">
        <f>IF('True_Odds_Calculator_3-way'!C36="","",'True_Odds_Calculator_3-way'!C36)</f>
        <v>2.19</v>
      </c>
      <c r="D35" s="9">
        <f t="shared" si="13"/>
        <v>0.30069638185653014</v>
      </c>
      <c r="E35" s="9">
        <f t="shared" si="14"/>
        <v>0.25307874536150493</v>
      </c>
      <c r="F35" s="9">
        <f t="shared" si="15"/>
        <v>0.44622487278196471</v>
      </c>
      <c r="G35" s="9">
        <f t="shared" si="16"/>
        <v>1.0428760881521697</v>
      </c>
      <c r="H35" s="9">
        <f t="shared" si="17"/>
        <v>3.3256136765793389</v>
      </c>
      <c r="I35" s="9">
        <f t="shared" si="18"/>
        <v>3.9513393294706409</v>
      </c>
      <c r="J35" s="9">
        <f t="shared" si="19"/>
        <v>2.2410225449010817</v>
      </c>
      <c r="K35" s="11">
        <f t="shared" si="20"/>
        <v>0.30959752321981426</v>
      </c>
      <c r="L35" s="11">
        <f t="shared" si="21"/>
        <v>0.2610966057441253</v>
      </c>
      <c r="M35" s="11">
        <f t="shared" si="22"/>
        <v>0.45662100456621008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-0.27719975929666429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0.23069310062637421</v>
      </c>
      <c r="Q35" s="11">
        <f>2*'OddsRatio_working_3-way'!K35*'OddsRatio_working_3-way'!L35*'OddsRatio_working_3-way'!M35</f>
        <v>7.3821792200439745E-2</v>
      </c>
      <c r="R35" s="11">
        <f t="shared" si="23"/>
        <v>0</v>
      </c>
      <c r="S35" s="11">
        <f t="shared" si="24"/>
        <v>-0.83222691539021942</v>
      </c>
      <c r="T35" s="11">
        <f t="shared" si="25"/>
        <v>-0.26631261292487018</v>
      </c>
      <c r="U35" s="11">
        <f>'OddsRatio_working_3-way'!S35-'OddsRatio_working_3-way'!R35^2/3</f>
        <v>-0.83222691539021942</v>
      </c>
      <c r="V35" s="11">
        <f>'OddsRatio_working_3-way'!S35*'OddsRatio_working_3-way'!R35/3-2*'OddsRatio_working_3-way'!R35^3/27-'OddsRatio_working_3-way'!T35</f>
        <v>0.26631261292487018</v>
      </c>
      <c r="W35" s="11">
        <f>'OddsRatio_working_3-way'!V35^2+4*'OddsRatio_working_3-way'!U35^3/27</f>
        <v>-1.4470440400009027E-2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0.14611027359744486</v>
      </c>
      <c r="Y35" s="11">
        <f>IF('OddsRatio_working_3-way'!W35&gt;=0,IF('OddsRatio_working_3-way'!V35+SQRT('OddsRatio_working_3-way'!W35)&gt;0,0,PI()),ACOS('OddsRatio_working_3-way'!V35/(2*'OddsRatio_working_3-way'!X35)))</f>
        <v>0.42426592557748011</v>
      </c>
      <c r="Z35" s="11">
        <f>'OddsRatio_working_3-way'!X35^(1/3)*COS('OddsRatio_working_3-way'!Y35/3)</f>
        <v>0.52143804407608474</v>
      </c>
      <c r="AA35" s="11">
        <f>'OddsRatio_working_3-way'!X35^(1/3)*COS(('OddsRatio_working_3-way'!Y35+2*PI())/3)</f>
        <v>-0.32501135043058971</v>
      </c>
      <c r="AB35" s="11">
        <f>'OddsRatio_working_3-way'!X35^(1/3)*COS(('OddsRatio_working_3-way'!Y35+4*PI())/3)</f>
        <v>-0.19642669364549517</v>
      </c>
      <c r="AC35" s="11">
        <f>'OddsRatio_working_3-way'!X35^(1/3)*SIN('OddsRatio_working_3-way'!Y35/3)</f>
        <v>7.4238386208530224E-2</v>
      </c>
      <c r="AD35" s="11">
        <f>'OddsRatio_working_3-way'!X35^(1/3)*SIN(('OddsRatio_working_3-way'!Y35+2*PI())/3)</f>
        <v>0.41445939956529421</v>
      </c>
      <c r="AE35" s="11">
        <f>'OddsRatio_working_3-way'!X35^(1/3)*SIN(('OddsRatio_working_3-way'!Y35+4*PI())/3)</f>
        <v>-0.48869778577382422</v>
      </c>
      <c r="AF35" s="11">
        <f>-'OddsRatio_working_3-way'!U35/(3*'OddsRatio_working_3-way'!X35^(1/3))*COS(('OddsRatio_working_3-way'!Y35)/3)</f>
        <v>0.52143804407608485</v>
      </c>
      <c r="AG35" s="11">
        <f>-'OddsRatio_working_3-way'!U35/(3*'OddsRatio_working_3-way'!X35^(1/3))*COS(('OddsRatio_working_3-way'!Y35+2*PI())/3)</f>
        <v>-0.32501135043058976</v>
      </c>
      <c r="AH35" s="11">
        <f>-'OddsRatio_working_3-way'!U35/(3*'OddsRatio_working_3-way'!X35^(1/3))*COS(('OddsRatio_working_3-way'!Y35+4*PI())/3)</f>
        <v>-0.19642669364549523</v>
      </c>
      <c r="AI35" s="11">
        <f>'OddsRatio_working_3-way'!U35/(3*'OddsRatio_working_3-way'!X35^(1/3))*SIN(('OddsRatio_working_3-way'!Y35)/3)</f>
        <v>-7.4238386208530238E-2</v>
      </c>
      <c r="AJ35" s="11">
        <f>'OddsRatio_working_3-way'!U35/(3*'OddsRatio_working_3-way'!X35^(1/3))*SIN(('OddsRatio_working_3-way'!Y35+2*PI())/3)</f>
        <v>-0.41445939956529432</v>
      </c>
      <c r="AK35" s="11">
        <f>'OddsRatio_working_3-way'!U35/(3*'OddsRatio_working_3-way'!X35^(1/3))*SIN(('OddsRatio_working_3-way'!Y35+4*PI())/3)</f>
        <v>0.48869778577382433</v>
      </c>
      <c r="AL35" s="11">
        <f>'OddsRatio_working_3-way'!Z35+'OddsRatio_working_3-way'!AF35</f>
        <v>1.0428760881521697</v>
      </c>
      <c r="AM35" s="11">
        <f>'OddsRatio_working_3-way'!AA35+'OddsRatio_working_3-way'!AG35</f>
        <v>-0.65002270086117941</v>
      </c>
      <c r="AN35" s="11">
        <f>'OddsRatio_working_3-way'!AB35+'OddsRatio_working_3-way'!AH35</f>
        <v>-0.3928533872909904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1.0428760881521697</v>
      </c>
      <c r="AS35" s="11">
        <f>IF(('OddsRatio_working_3-way'!X35=0),IF(Q35&gt;0,-Q35^(1/3),(-Q35)^(1/3)),'OddsRatio_working_3-way'!AM35-'OddsRatio_working_3-way'!R35/3)</f>
        <v>-0.65002270086117941</v>
      </c>
      <c r="AT35" s="11">
        <f>IF(('OddsRatio_working_3-way'!X35=0),IF(Q35&gt;0,-Q35^(1/3),(-Q35)^(1/3)),'OddsRatio_working_3-way'!AN35-'OddsRatio_working_3-way'!R35/3)</f>
        <v>-0.3928533872909904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4.5599999999999996</v>
      </c>
      <c r="B36" s="4">
        <f>IF('True_Odds_Calculator_3-way'!B37="","",'True_Odds_Calculator_3-way'!B37)</f>
        <v>4.22</v>
      </c>
      <c r="C36" s="4">
        <f>IF('True_Odds_Calculator_3-way'!C37="","",'True_Odds_Calculator_3-way'!C37)</f>
        <v>1.74</v>
      </c>
      <c r="D36" s="9">
        <f t="shared" si="13"/>
        <v>0.21047603098367615</v>
      </c>
      <c r="E36" s="9">
        <f t="shared" si="14"/>
        <v>0.22764107263554056</v>
      </c>
      <c r="F36" s="9">
        <f t="shared" si="15"/>
        <v>0.56188289638078337</v>
      </c>
      <c r="G36" s="9">
        <f t="shared" si="16"/>
        <v>1.05368955673771</v>
      </c>
      <c r="H36" s="9">
        <f t="shared" si="17"/>
        <v>4.7511348219862475</v>
      </c>
      <c r="I36" s="9">
        <f t="shared" si="18"/>
        <v>4.3928803726954264</v>
      </c>
      <c r="J36" s="9">
        <f t="shared" si="19"/>
        <v>1.7797302719859056</v>
      </c>
      <c r="K36" s="11">
        <f t="shared" si="20"/>
        <v>0.2192982456140351</v>
      </c>
      <c r="L36" s="11">
        <f t="shared" si="21"/>
        <v>0.23696682464454977</v>
      </c>
      <c r="M36" s="11">
        <f t="shared" si="22"/>
        <v>0.57471264367816088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-0.25334424747383533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0.22459045691255974</v>
      </c>
      <c r="Q36" s="11">
        <f>2*'OddsRatio_working_3-way'!K36*'OddsRatio_working_3-way'!L36*'OddsRatio_working_3-way'!M36</f>
        <v>5.9731504498021212E-2</v>
      </c>
      <c r="R36" s="11">
        <f t="shared" si="23"/>
        <v>0</v>
      </c>
      <c r="S36" s="11">
        <f t="shared" si="24"/>
        <v>-0.88650308484211704</v>
      </c>
      <c r="T36" s="11">
        <f t="shared" si="25"/>
        <v>-0.23577209703247795</v>
      </c>
      <c r="U36" s="11">
        <f>'OddsRatio_working_3-way'!S36-'OddsRatio_working_3-way'!R36^2/3</f>
        <v>-0.88650308484211704</v>
      </c>
      <c r="V36" s="11">
        <f>'OddsRatio_working_3-way'!S36*'OddsRatio_working_3-way'!R36/3-2*'OddsRatio_working_3-way'!R36^3/27-'OddsRatio_working_3-way'!T36</f>
        <v>0.23577209703247795</v>
      </c>
      <c r="W36" s="11">
        <f>'OddsRatio_working_3-way'!V36^2+4*'OddsRatio_working_3-way'!U36^3/27</f>
        <v>-4.7625131241396695E-2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0.16063437753209064</v>
      </c>
      <c r="Y36" s="11">
        <f>IF('OddsRatio_working_3-way'!W36&gt;=0,IF('OddsRatio_working_3-way'!V36+SQRT('OddsRatio_working_3-way'!W36)&gt;0,0,PI()),ACOS('OddsRatio_working_3-way'!V36/(2*'OddsRatio_working_3-way'!X36)))</f>
        <v>0.74678275140527606</v>
      </c>
      <c r="Z36" s="11">
        <f>'OddsRatio_working_3-way'!X36^(1/3)*COS('OddsRatio_working_3-way'!Y36/3)</f>
        <v>0.52684477836885502</v>
      </c>
      <c r="AA36" s="11">
        <f>'OddsRatio_working_3-way'!X36^(1/3)*COS(('OddsRatio_working_3-way'!Y36+2*PI())/3)</f>
        <v>-0.37940387839556561</v>
      </c>
      <c r="AB36" s="11">
        <f>'OddsRatio_working_3-way'!X36^(1/3)*COS(('OddsRatio_working_3-way'!Y36+4*PI())/3)</f>
        <v>-0.14744089997328949</v>
      </c>
      <c r="AC36" s="11">
        <f>'OddsRatio_working_3-way'!X36^(1/3)*SIN('OddsRatio_working_3-way'!Y36/3)</f>
        <v>0.13392388803412847</v>
      </c>
      <c r="AD36" s="11">
        <f>'OddsRatio_working_3-way'!X36^(1/3)*SIN(('OddsRatio_working_3-way'!Y36+2*PI())/3)</f>
        <v>0.38929901790154642</v>
      </c>
      <c r="AE36" s="11">
        <f>'OddsRatio_working_3-way'!X36^(1/3)*SIN(('OddsRatio_working_3-way'!Y36+4*PI())/3)</f>
        <v>-0.523222905935675</v>
      </c>
      <c r="AF36" s="11">
        <f>-'OddsRatio_working_3-way'!U36/(3*'OddsRatio_working_3-way'!X36^(1/3))*COS(('OddsRatio_working_3-way'!Y36)/3)</f>
        <v>0.5268447783688549</v>
      </c>
      <c r="AG36" s="11">
        <f>-'OddsRatio_working_3-way'!U36/(3*'OddsRatio_working_3-way'!X36^(1/3))*COS(('OddsRatio_working_3-way'!Y36+2*PI())/3)</f>
        <v>-0.37940387839556555</v>
      </c>
      <c r="AH36" s="11">
        <f>-'OddsRatio_working_3-way'!U36/(3*'OddsRatio_working_3-way'!X36^(1/3))*COS(('OddsRatio_working_3-way'!Y36+4*PI())/3)</f>
        <v>-0.14744089997328946</v>
      </c>
      <c r="AI36" s="11">
        <f>'OddsRatio_working_3-way'!U36/(3*'OddsRatio_working_3-way'!X36^(1/3))*SIN(('OddsRatio_working_3-way'!Y36)/3)</f>
        <v>-0.13392388803412844</v>
      </c>
      <c r="AJ36" s="11">
        <f>'OddsRatio_working_3-way'!U36/(3*'OddsRatio_working_3-way'!X36^(1/3))*SIN(('OddsRatio_working_3-way'!Y36+2*PI())/3)</f>
        <v>-0.38929901790154636</v>
      </c>
      <c r="AK36" s="11">
        <f>'OddsRatio_working_3-way'!U36/(3*'OddsRatio_working_3-way'!X36^(1/3))*SIN(('OddsRatio_working_3-way'!Y36+4*PI())/3)</f>
        <v>0.52322290593567489</v>
      </c>
      <c r="AL36" s="11">
        <f>'OddsRatio_working_3-way'!Z36+'OddsRatio_working_3-way'!AF36</f>
        <v>1.05368955673771</v>
      </c>
      <c r="AM36" s="11">
        <f>'OddsRatio_working_3-way'!AA36+'OddsRatio_working_3-way'!AG36</f>
        <v>-0.7588077567911311</v>
      </c>
      <c r="AN36" s="11">
        <f>'OddsRatio_working_3-way'!AB36+'OddsRatio_working_3-way'!AH36</f>
        <v>-0.29488179994657893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1.05368955673771</v>
      </c>
      <c r="AS36" s="11">
        <f>IF(('OddsRatio_working_3-way'!X36=0),IF(Q36&gt;0,-Q36^(1/3),(-Q36)^(1/3)),'OddsRatio_working_3-way'!AM36-'OddsRatio_working_3-way'!R36/3)</f>
        <v>-0.7588077567911311</v>
      </c>
      <c r="AT36" s="11">
        <f>IF(('OddsRatio_working_3-way'!X36=0),IF(Q36&gt;0,-Q36^(1/3),(-Q36)^(1/3)),'OddsRatio_working_3-way'!AN36-'OddsRatio_working_3-way'!R36/3)</f>
        <v>-0.29488179994657893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1.44</v>
      </c>
      <c r="B37" s="4">
        <f>IF('True_Odds_Calculator_3-way'!B38="","",'True_Odds_Calculator_3-way'!B38)</f>
        <v>4.45</v>
      </c>
      <c r="C37" s="4">
        <f>IF('True_Odds_Calculator_3-way'!C38="","",'True_Odds_Calculator_3-way'!C38)</f>
        <v>8.98</v>
      </c>
      <c r="D37" s="9">
        <f t="shared" si="13"/>
        <v>0.68085888724236643</v>
      </c>
      <c r="E37" s="9">
        <f t="shared" si="14"/>
        <v>0.21389030103736478</v>
      </c>
      <c r="F37" s="9">
        <f t="shared" si="15"/>
        <v>0.10525081172026884</v>
      </c>
      <c r="G37" s="9">
        <f t="shared" si="16"/>
        <v>1.0653025530011331</v>
      </c>
      <c r="H37" s="9">
        <f t="shared" si="17"/>
        <v>1.4687331233204985</v>
      </c>
      <c r="I37" s="9">
        <f t="shared" si="18"/>
        <v>4.6752938078539081</v>
      </c>
      <c r="J37" s="9">
        <f t="shared" si="19"/>
        <v>9.5011143729490435</v>
      </c>
      <c r="K37" s="11">
        <f t="shared" si="20"/>
        <v>0.69444444444444442</v>
      </c>
      <c r="L37" s="11">
        <f t="shared" si="21"/>
        <v>0.2247191011235955</v>
      </c>
      <c r="M37" s="11">
        <f t="shared" si="22"/>
        <v>0.11135857461024498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-0.21051149871124353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0.20627750946061299</v>
      </c>
      <c r="Q37" s="11">
        <f>2*'OddsRatio_working_3-way'!K37*'OddsRatio_working_3-way'!L37*'OddsRatio_working_3-way'!M37</f>
        <v>3.475610942891541E-2</v>
      </c>
      <c r="R37" s="11">
        <f t="shared" si="23"/>
        <v>0</v>
      </c>
      <c r="S37" s="11">
        <f t="shared" si="24"/>
        <v>-0.97988713549354256</v>
      </c>
      <c r="T37" s="11">
        <f t="shared" si="25"/>
        <v>-0.16510313993151515</v>
      </c>
      <c r="U37" s="11">
        <f>'OddsRatio_working_3-way'!S37-'OddsRatio_working_3-way'!R37^2/3</f>
        <v>-0.97988713549354256</v>
      </c>
      <c r="V37" s="11">
        <f>'OddsRatio_working_3-way'!S37*'OddsRatio_working_3-way'!R37/3-2*'OddsRatio_working_3-way'!R37^3/27-'OddsRatio_working_3-way'!T37</f>
        <v>0.16510313993151515</v>
      </c>
      <c r="W37" s="11">
        <f>'OddsRatio_working_3-way'!V37^2+4*'OddsRatio_working_3-way'!U37^3/27</f>
        <v>-0.11212863499711657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0.18667329871486846</v>
      </c>
      <c r="Y37" s="11">
        <f>IF('OddsRatio_working_3-way'!W37&gt;=0,IF('OddsRatio_working_3-way'!V37+SQRT('OddsRatio_working_3-way'!W37)&gt;0,0,PI()),ACOS('OddsRatio_working_3-way'!V37/(2*'OddsRatio_working_3-way'!X37)))</f>
        <v>1.1127185871104914</v>
      </c>
      <c r="Z37" s="11">
        <f>'OddsRatio_working_3-way'!X37^(1/3)*COS('OddsRatio_working_3-way'!Y37/3)</f>
        <v>0.53265127650056654</v>
      </c>
      <c r="AA37" s="11">
        <f>'OddsRatio_working_3-way'!X37^(1/3)*COS(('OddsRatio_working_3-way'!Y37+2*PI())/3)</f>
        <v>-0.44572393006245015</v>
      </c>
      <c r="AB37" s="11">
        <f>'OddsRatio_working_3-way'!X37^(1/3)*COS(('OddsRatio_working_3-way'!Y37+4*PI())/3)</f>
        <v>-8.6927346438116365E-2</v>
      </c>
      <c r="AC37" s="11">
        <f>'OddsRatio_working_3-way'!X37^(1/3)*SIN('OddsRatio_working_3-way'!Y37/3)</f>
        <v>0.20715130413982721</v>
      </c>
      <c r="AD37" s="11">
        <f>'OddsRatio_working_3-way'!X37^(1/3)*SIN(('OddsRatio_working_3-way'!Y37+2*PI())/3)</f>
        <v>0.35771388473778631</v>
      </c>
      <c r="AE37" s="11">
        <f>'OddsRatio_working_3-way'!X37^(1/3)*SIN(('OddsRatio_working_3-way'!Y37+4*PI())/3)</f>
        <v>-0.56486518887761339</v>
      </c>
      <c r="AF37" s="11">
        <f>-'OddsRatio_working_3-way'!U37/(3*'OddsRatio_working_3-way'!X37^(1/3))*COS(('OddsRatio_working_3-way'!Y37)/3)</f>
        <v>0.53265127650056654</v>
      </c>
      <c r="AG37" s="11">
        <f>-'OddsRatio_working_3-way'!U37/(3*'OddsRatio_working_3-way'!X37^(1/3))*COS(('OddsRatio_working_3-way'!Y37+2*PI())/3)</f>
        <v>-0.44572393006245004</v>
      </c>
      <c r="AH37" s="11">
        <f>-'OddsRatio_working_3-way'!U37/(3*'OddsRatio_working_3-way'!X37^(1/3))*COS(('OddsRatio_working_3-way'!Y37+4*PI())/3)</f>
        <v>-8.6927346438116351E-2</v>
      </c>
      <c r="AI37" s="11">
        <f>'OddsRatio_working_3-way'!U37/(3*'OddsRatio_working_3-way'!X37^(1/3))*SIN(('OddsRatio_working_3-way'!Y37)/3)</f>
        <v>-0.20715130413982719</v>
      </c>
      <c r="AJ37" s="11">
        <f>'OddsRatio_working_3-way'!U37/(3*'OddsRatio_working_3-way'!X37^(1/3))*SIN(('OddsRatio_working_3-way'!Y37+2*PI())/3)</f>
        <v>-0.35771388473778626</v>
      </c>
      <c r="AK37" s="11">
        <f>'OddsRatio_working_3-way'!U37/(3*'OddsRatio_working_3-way'!X37^(1/3))*SIN(('OddsRatio_working_3-way'!Y37+4*PI())/3)</f>
        <v>0.56486518887761328</v>
      </c>
      <c r="AL37" s="11">
        <f>'OddsRatio_working_3-way'!Z37+'OddsRatio_working_3-way'!AF37</f>
        <v>1.0653025530011331</v>
      </c>
      <c r="AM37" s="11">
        <f>'OddsRatio_working_3-way'!AA37+'OddsRatio_working_3-way'!AG37</f>
        <v>-0.89144786012490018</v>
      </c>
      <c r="AN37" s="11">
        <f>'OddsRatio_working_3-way'!AB37+'OddsRatio_working_3-way'!AH37</f>
        <v>-0.17385469287623273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1.0653025530011331</v>
      </c>
      <c r="AS37" s="11">
        <f>IF(('OddsRatio_working_3-way'!X37=0),IF(Q37&gt;0,-Q37^(1/3),(-Q37)^(1/3)),'OddsRatio_working_3-way'!AM37-'OddsRatio_working_3-way'!R37/3)</f>
        <v>-0.89144786012490018</v>
      </c>
      <c r="AT37" s="11">
        <f>IF(('OddsRatio_working_3-way'!X37=0),IF(Q37&gt;0,-Q37^(1/3),(-Q37)^(1/3)),'OddsRatio_working_3-way'!AN37-'OddsRatio_working_3-way'!R37/3)</f>
        <v>-0.17385469287623273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3.86</v>
      </c>
      <c r="B40" s="4">
        <f>IF('True_Odds_Calculator_3-way'!B39="","",'True_Odds_Calculator_3-way'!B39)</f>
        <v>3.33</v>
      </c>
      <c r="C40" s="4">
        <f>IF('True_Odds_Calculator_3-way'!C39="","",'True_Odds_Calculator_3-way'!C39)</f>
        <v>2.13</v>
      </c>
      <c r="D40" s="9">
        <f t="shared" si="13"/>
        <v>0.25059756716199338</v>
      </c>
      <c r="E40" s="9">
        <f t="shared" si="14"/>
        <v>0.29101192914591667</v>
      </c>
      <c r="F40" s="9">
        <f t="shared" si="15"/>
        <v>0.45839050369209</v>
      </c>
      <c r="G40" s="9">
        <f t="shared" si="16"/>
        <v>1.0456159875696194</v>
      </c>
      <c r="H40" s="9">
        <f t="shared" si="17"/>
        <v>3.9904617244491107</v>
      </c>
      <c r="I40" s="9">
        <f t="shared" si="18"/>
        <v>3.4362852510372135</v>
      </c>
      <c r="J40" s="9">
        <f t="shared" si="19"/>
        <v>2.1815460659536696</v>
      </c>
      <c r="K40" s="11">
        <f t="shared" si="20"/>
        <v>0.2590673575129534</v>
      </c>
      <c r="L40" s="11">
        <f t="shared" si="21"/>
        <v>0.3003003003003003</v>
      </c>
      <c r="M40" s="11">
        <f t="shared" si="22"/>
        <v>0.46948356807511737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-0.27503581812857147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0.23083727382056218</v>
      </c>
      <c r="Q40" s="11">
        <f>2*'OddsRatio_working_3-way'!K40*'OddsRatio_working_3-way'!L40*'OddsRatio_working_3-way'!M40</f>
        <v>7.304977019638044E-2</v>
      </c>
      <c r="R40" s="11">
        <f t="shared" si="23"/>
        <v>0</v>
      </c>
      <c r="S40" s="11">
        <f t="shared" si="24"/>
        <v>-0.83929895164655344</v>
      </c>
      <c r="T40" s="11">
        <f t="shared" si="25"/>
        <v>-0.265600934065365</v>
      </c>
      <c r="U40" s="11">
        <f>'OddsRatio_working_3-way'!S40-'OddsRatio_working_3-way'!R40^2/3</f>
        <v>-0.83929895164655344</v>
      </c>
      <c r="V40" s="11">
        <f>'OddsRatio_working_3-way'!S40*'OddsRatio_working_3-way'!R40/3-2*'OddsRatio_working_3-way'!R40^3/27-'OddsRatio_working_3-way'!T40</f>
        <v>0.265600934065365</v>
      </c>
      <c r="W40" s="11">
        <f>'OddsRatio_working_3-way'!V40^2+4*'OddsRatio_working_3-way'!U40^3/27</f>
        <v>-1.7044478490604378E-2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0.1479766321645066</v>
      </c>
      <c r="Y40" s="11">
        <f>IF('OddsRatio_working_3-way'!W40&gt;=0,IF('OddsRatio_working_3-way'!V40+SQRT('OddsRatio_working_3-way'!W40)&gt;0,0,PI()),ACOS('OddsRatio_working_3-way'!V40/(2*'OddsRatio_working_3-way'!X40)))</f>
        <v>0.4568598281006917</v>
      </c>
      <c r="Z40" s="11">
        <f>'OddsRatio_working_3-way'!X40^(1/3)*COS('OddsRatio_working_3-way'!Y40/3)</f>
        <v>0.52280799378480969</v>
      </c>
      <c r="AA40" s="11">
        <f>'OddsRatio_working_3-way'!X40^(1/3)*COS(('OddsRatio_working_3-way'!Y40+2*PI())/3)</f>
        <v>-0.33089204721521304</v>
      </c>
      <c r="AB40" s="11">
        <f>'OddsRatio_working_3-way'!X40^(1/3)*COS(('OddsRatio_working_3-way'!Y40+4*PI())/3)</f>
        <v>-0.19191594656959685</v>
      </c>
      <c r="AC40" s="11">
        <f>'OddsRatio_working_3-way'!X40^(1/3)*SIN('OddsRatio_working_3-way'!Y40/3)</f>
        <v>8.0237889118671052E-2</v>
      </c>
      <c r="AD40" s="11">
        <f>'OddsRatio_working_3-way'!X40^(1/3)*SIN(('OddsRatio_working_3-way'!Y40+2*PI())/3)</f>
        <v>0.41264605935988663</v>
      </c>
      <c r="AE40" s="11">
        <f>'OddsRatio_working_3-way'!X40^(1/3)*SIN(('OddsRatio_working_3-way'!Y40+4*PI())/3)</f>
        <v>-0.4928839484785576</v>
      </c>
      <c r="AF40" s="11">
        <f>-'OddsRatio_working_3-way'!U40/(3*'OddsRatio_working_3-way'!X40^(1/3))*COS(('OddsRatio_working_3-way'!Y40)/3)</f>
        <v>0.52280799378480969</v>
      </c>
      <c r="AG40" s="11">
        <f>-'OddsRatio_working_3-way'!U40/(3*'OddsRatio_working_3-way'!X40^(1/3))*COS(('OddsRatio_working_3-way'!Y40+2*PI())/3)</f>
        <v>-0.33089204721521304</v>
      </c>
      <c r="AH40" s="11">
        <f>-'OddsRatio_working_3-way'!U40/(3*'OddsRatio_working_3-way'!X40^(1/3))*COS(('OddsRatio_working_3-way'!Y40+4*PI())/3)</f>
        <v>-0.19191594656959685</v>
      </c>
      <c r="AI40" s="11">
        <f>'OddsRatio_working_3-way'!U40/(3*'OddsRatio_working_3-way'!X40^(1/3))*SIN(('OddsRatio_working_3-way'!Y40)/3)</f>
        <v>-8.0237889118671052E-2</v>
      </c>
      <c r="AJ40" s="11">
        <f>'OddsRatio_working_3-way'!U40/(3*'OddsRatio_working_3-way'!X40^(1/3))*SIN(('OddsRatio_working_3-way'!Y40+2*PI())/3)</f>
        <v>-0.41264605935988663</v>
      </c>
      <c r="AK40" s="11">
        <f>'OddsRatio_working_3-way'!U40/(3*'OddsRatio_working_3-way'!X40^(1/3))*SIN(('OddsRatio_working_3-way'!Y40+4*PI())/3)</f>
        <v>0.4928839484785576</v>
      </c>
      <c r="AL40" s="11">
        <f>'OddsRatio_working_3-way'!Z40+'OddsRatio_working_3-way'!AF40</f>
        <v>1.0456159875696194</v>
      </c>
      <c r="AM40" s="11">
        <f>'OddsRatio_working_3-way'!AA40+'OddsRatio_working_3-way'!AG40</f>
        <v>-0.66178409443042607</v>
      </c>
      <c r="AN40" s="11">
        <f>'OddsRatio_working_3-way'!AB40+'OddsRatio_working_3-way'!AH40</f>
        <v>-0.38383189313919369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1.0456159875696194</v>
      </c>
      <c r="AS40" s="11">
        <f>IF(('OddsRatio_working_3-way'!X40=0),IF(Q40&gt;0,-Q40^(1/3),(-Q40)^(1/3)),'OddsRatio_working_3-way'!AM40-'OddsRatio_working_3-way'!R40/3)</f>
        <v>-0.66178409443042607</v>
      </c>
      <c r="AT40" s="11">
        <f>IF(('OddsRatio_working_3-way'!X40=0),IF(Q40&gt;0,-Q40^(1/3),(-Q40)^(1/3)),'OddsRatio_working_3-way'!AN40-'OddsRatio_working_3-way'!R40/3)</f>
        <v>-0.38383189313919369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2.31</v>
      </c>
      <c r="B41" s="4">
        <f>IF('True_Odds_Calculator_3-way'!B40="","",'True_Odds_Calculator_3-way'!B40)</f>
        <v>3.28</v>
      </c>
      <c r="C41" s="4">
        <f>IF('True_Odds_Calculator_3-way'!C40="","",'True_Odds_Calculator_3-way'!C40)</f>
        <v>3.27</v>
      </c>
      <c r="D41" s="9">
        <f t="shared" si="13"/>
        <v>0.41683784247954236</v>
      </c>
      <c r="E41" s="9">
        <f t="shared" si="14"/>
        <v>0.29112709687150623</v>
      </c>
      <c r="F41" s="9">
        <f t="shared" si="15"/>
        <v>0.29203506064895152</v>
      </c>
      <c r="G41" s="9">
        <f t="shared" si="16"/>
        <v>1.0679499482524566</v>
      </c>
      <c r="H41" s="9">
        <f t="shared" si="17"/>
        <v>2.3990144322107181</v>
      </c>
      <c r="I41" s="9">
        <f t="shared" si="18"/>
        <v>3.4349258820156017</v>
      </c>
      <c r="J41" s="9">
        <f t="shared" si="19"/>
        <v>3.4242463825330769</v>
      </c>
      <c r="K41" s="11">
        <f t="shared" si="20"/>
        <v>0.4329004329004329</v>
      </c>
      <c r="L41" s="11">
        <f t="shared" si="21"/>
        <v>0.3048780487804878</v>
      </c>
      <c r="M41" s="11">
        <f t="shared" si="22"/>
        <v>0.3058103975535168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-0.27365187210790265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0.23651791385065049</v>
      </c>
      <c r="Q41" s="11">
        <f>2*'OddsRatio_working_3-way'!K41*'OddsRatio_working_3-way'!L41*'OddsRatio_working_3-way'!M41</f>
        <v>8.0722837491689584E-2</v>
      </c>
      <c r="R41" s="11">
        <f t="shared" si="23"/>
        <v>0</v>
      </c>
      <c r="S41" s="11">
        <f t="shared" si="24"/>
        <v>-0.86430219544556963</v>
      </c>
      <c r="T41" s="11">
        <f t="shared" si="25"/>
        <v>-0.2949836844524128</v>
      </c>
      <c r="U41" s="11">
        <f>'OddsRatio_working_3-way'!S41-'OddsRatio_working_3-way'!R41^2/3</f>
        <v>-0.86430219544556963</v>
      </c>
      <c r="V41" s="11">
        <f>'OddsRatio_working_3-way'!S41*'OddsRatio_working_3-way'!R41/3-2*'OddsRatio_working_3-way'!R41^3/27-'OddsRatio_working_3-way'!T41</f>
        <v>0.2949836844524128</v>
      </c>
      <c r="W41" s="11">
        <f>'OddsRatio_working_3-way'!V41^2+4*'OddsRatio_working_3-way'!U41^3/27</f>
        <v>-8.6364101747986588E-3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0.15463811324178728</v>
      </c>
      <c r="Y41" s="11">
        <f>IF('OddsRatio_working_3-way'!W41&gt;=0,IF('OddsRatio_working_3-way'!V41+SQRT('OddsRatio_working_3-way'!W41)&gt;0,0,PI()),ACOS('OddsRatio_working_3-way'!V41/(2*'OddsRatio_working_3-way'!X41)))</f>
        <v>0.30519915070168135</v>
      </c>
      <c r="Z41" s="11">
        <f>'OddsRatio_working_3-way'!X41^(1/3)*COS('OddsRatio_working_3-way'!Y41/3)</f>
        <v>0.5339749741262283</v>
      </c>
      <c r="AA41" s="11">
        <f>'OddsRatio_working_3-way'!X41^(1/3)*COS(('OddsRatio_working_3-way'!Y41+2*PI())/3)</f>
        <v>-0.31419547491011651</v>
      </c>
      <c r="AB41" s="11">
        <f>'OddsRatio_working_3-way'!X41^(1/3)*COS(('OddsRatio_working_3-way'!Y41+4*PI())/3)</f>
        <v>-0.21977949921611153</v>
      </c>
      <c r="AC41" s="11">
        <f>'OddsRatio_working_3-way'!X41^(1/3)*SIN('OddsRatio_working_3-way'!Y41/3)</f>
        <v>5.4511088982734886E-2</v>
      </c>
      <c r="AD41" s="11">
        <f>'OddsRatio_working_3-way'!X41^(1/3)*SIN(('OddsRatio_working_3-way'!Y41+2*PI())/3)</f>
        <v>0.43518034808708472</v>
      </c>
      <c r="AE41" s="11">
        <f>'OddsRatio_working_3-way'!X41^(1/3)*SIN(('OddsRatio_working_3-way'!Y41+4*PI())/3)</f>
        <v>-0.4896914370698196</v>
      </c>
      <c r="AF41" s="11">
        <f>-'OddsRatio_working_3-way'!U41/(3*'OddsRatio_working_3-way'!X41^(1/3))*COS(('OddsRatio_working_3-way'!Y41)/3)</f>
        <v>0.5339749741262283</v>
      </c>
      <c r="AG41" s="11">
        <f>-'OddsRatio_working_3-way'!U41/(3*'OddsRatio_working_3-way'!X41^(1/3))*COS(('OddsRatio_working_3-way'!Y41+2*PI())/3)</f>
        <v>-0.31419547491011651</v>
      </c>
      <c r="AH41" s="11">
        <f>-'OddsRatio_working_3-way'!U41/(3*'OddsRatio_working_3-way'!X41^(1/3))*COS(('OddsRatio_working_3-way'!Y41+4*PI())/3)</f>
        <v>-0.21977949921611153</v>
      </c>
      <c r="AI41" s="11">
        <f>'OddsRatio_working_3-way'!U41/(3*'OddsRatio_working_3-way'!X41^(1/3))*SIN(('OddsRatio_working_3-way'!Y41)/3)</f>
        <v>-5.4511088982734886E-2</v>
      </c>
      <c r="AJ41" s="11">
        <f>'OddsRatio_working_3-way'!U41/(3*'OddsRatio_working_3-way'!X41^(1/3))*SIN(('OddsRatio_working_3-way'!Y41+2*PI())/3)</f>
        <v>-0.43518034808708472</v>
      </c>
      <c r="AK41" s="11">
        <f>'OddsRatio_working_3-way'!U41/(3*'OddsRatio_working_3-way'!X41^(1/3))*SIN(('OddsRatio_working_3-way'!Y41+4*PI())/3)</f>
        <v>0.4896914370698196</v>
      </c>
      <c r="AL41" s="11">
        <f>'OddsRatio_working_3-way'!Z41+'OddsRatio_working_3-way'!AF41</f>
        <v>1.0679499482524566</v>
      </c>
      <c r="AM41" s="11">
        <f>'OddsRatio_working_3-way'!AA41+'OddsRatio_working_3-way'!AG41</f>
        <v>-0.62839094982023302</v>
      </c>
      <c r="AN41" s="11">
        <f>'OddsRatio_working_3-way'!AB41+'OddsRatio_working_3-way'!AH41</f>
        <v>-0.43955899843222307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1.0679499482524566</v>
      </c>
      <c r="AS41" s="11">
        <f>IF(('OddsRatio_working_3-way'!X41=0),IF(Q41&gt;0,-Q41^(1/3),(-Q41)^(1/3)),'OddsRatio_working_3-way'!AM41-'OddsRatio_working_3-way'!R41/3)</f>
        <v>-0.62839094982023302</v>
      </c>
      <c r="AT41" s="11">
        <f>IF(('OddsRatio_working_3-way'!X41=0),IF(Q41&gt;0,-Q41^(1/3),(-Q41)^(1/3)),'OddsRatio_working_3-way'!AN41-'OddsRatio_working_3-way'!R41/3)</f>
        <v>-0.43955899843222307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2.3199999999999998</v>
      </c>
      <c r="B42" s="4">
        <f>IF('True_Odds_Calculator_3-way'!B41="","",'True_Odds_Calculator_3-way'!B41)</f>
        <v>3.11</v>
      </c>
      <c r="C42" s="4">
        <f>IF('True_Odds_Calculator_3-way'!C41="","",'True_Odds_Calculator_3-way'!C41)</f>
        <v>3.42</v>
      </c>
      <c r="D42" s="9">
        <f t="shared" si="13"/>
        <v>0.41449238642135522</v>
      </c>
      <c r="E42" s="9">
        <f t="shared" si="14"/>
        <v>0.30693648908552712</v>
      </c>
      <c r="F42" s="9">
        <f t="shared" si="15"/>
        <v>0.27857112449311777</v>
      </c>
      <c r="G42" s="9">
        <f t="shared" si="16"/>
        <v>1.0701435984213838</v>
      </c>
      <c r="H42" s="9">
        <f t="shared" si="17"/>
        <v>2.4125895499162264</v>
      </c>
      <c r="I42" s="9">
        <f t="shared" si="18"/>
        <v>3.2580029926691196</v>
      </c>
      <c r="J42" s="9">
        <f t="shared" si="19"/>
        <v>3.5897475081797485</v>
      </c>
      <c r="K42" s="11">
        <f t="shared" si="20"/>
        <v>0.43103448275862072</v>
      </c>
      <c r="L42" s="11">
        <f t="shared" si="21"/>
        <v>0.32154340836012862</v>
      </c>
      <c r="M42" s="11">
        <f t="shared" si="22"/>
        <v>0.29239766081871343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-0.27314752676124288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0.23707261278820735</v>
      </c>
      <c r="Q42" s="11">
        <f>2*'OddsRatio_working_3-way'!K42*'OddsRatio_working_3-way'!L42*'OddsRatio_working_3-way'!M42</f>
        <v>8.1050465910498248E-2</v>
      </c>
      <c r="R42" s="11">
        <f t="shared" si="23"/>
        <v>0</v>
      </c>
      <c r="S42" s="11">
        <f t="shared" si="24"/>
        <v>-0.86792882805573246</v>
      </c>
      <c r="T42" s="11">
        <f t="shared" si="25"/>
        <v>-0.29672780446349833</v>
      </c>
      <c r="U42" s="11">
        <f>'OddsRatio_working_3-way'!S42-'OddsRatio_working_3-way'!R42^2/3</f>
        <v>-0.86792882805573246</v>
      </c>
      <c r="V42" s="11">
        <f>'OddsRatio_working_3-way'!S42*'OddsRatio_working_3-way'!R42/3-2*'OddsRatio_working_3-way'!R42^3/27-'OddsRatio_working_3-way'!T42</f>
        <v>0.29672780446349833</v>
      </c>
      <c r="W42" s="11">
        <f>'OddsRatio_working_3-way'!V42^2+4*'OddsRatio_working_3-way'!U42^3/27</f>
        <v>-8.8135252045306312E-3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0.15561243133684624</v>
      </c>
      <c r="Y42" s="11">
        <f>IF('OddsRatio_working_3-way'!W42&gt;=0,IF('OddsRatio_working_3-way'!V42+SQRT('OddsRatio_working_3-way'!W42)&gt;0,0,PI()),ACOS('OddsRatio_working_3-way'!V42/(2*'OddsRatio_working_3-way'!X42)))</f>
        <v>0.30642076430834941</v>
      </c>
      <c r="Z42" s="11">
        <f>'OddsRatio_working_3-way'!X42^(1/3)*COS('OddsRatio_working_3-way'!Y42/3)</f>
        <v>0.53507179921069192</v>
      </c>
      <c r="AA42" s="11">
        <f>'OddsRatio_working_3-way'!X42^(1/3)*COS(('OddsRatio_working_3-way'!Y42+2*PI())/3)</f>
        <v>-0.31503152341436491</v>
      </c>
      <c r="AB42" s="11">
        <f>'OddsRatio_working_3-way'!X42^(1/3)*COS(('OddsRatio_working_3-way'!Y42+4*PI())/3)</f>
        <v>-0.2200402757963269</v>
      </c>
      <c r="AC42" s="11">
        <f>'OddsRatio_working_3-way'!X42^(1/3)*SIN('OddsRatio_working_3-way'!Y42/3)</f>
        <v>5.484322238293269E-2</v>
      </c>
      <c r="AD42" s="11">
        <f>'OddsRatio_working_3-way'!X42^(1/3)*SIN(('OddsRatio_working_3-way'!Y42+2*PI())/3)</f>
        <v>0.43596415977363928</v>
      </c>
      <c r="AE42" s="11">
        <f>'OddsRatio_working_3-way'!X42^(1/3)*SIN(('OddsRatio_working_3-way'!Y42+4*PI())/3)</f>
        <v>-0.49080738215657194</v>
      </c>
      <c r="AF42" s="11">
        <f>-'OddsRatio_working_3-way'!U42/(3*'OddsRatio_working_3-way'!X42^(1/3))*COS(('OddsRatio_working_3-way'!Y42)/3)</f>
        <v>0.53507179921069181</v>
      </c>
      <c r="AG42" s="11">
        <f>-'OddsRatio_working_3-way'!U42/(3*'OddsRatio_working_3-way'!X42^(1/3))*COS(('OddsRatio_working_3-way'!Y42+2*PI())/3)</f>
        <v>-0.31503152341436486</v>
      </c>
      <c r="AH42" s="11">
        <f>-'OddsRatio_working_3-way'!U42/(3*'OddsRatio_working_3-way'!X42^(1/3))*COS(('OddsRatio_working_3-way'!Y42+4*PI())/3)</f>
        <v>-0.22004027579632685</v>
      </c>
      <c r="AI42" s="11">
        <f>'OddsRatio_working_3-way'!U42/(3*'OddsRatio_working_3-way'!X42^(1/3))*SIN(('OddsRatio_working_3-way'!Y42)/3)</f>
        <v>-5.4843222382932683E-2</v>
      </c>
      <c r="AJ42" s="11">
        <f>'OddsRatio_working_3-way'!U42/(3*'OddsRatio_working_3-way'!X42^(1/3))*SIN(('OddsRatio_working_3-way'!Y42+2*PI())/3)</f>
        <v>-0.43596415977363923</v>
      </c>
      <c r="AK42" s="11">
        <f>'OddsRatio_working_3-way'!U42/(3*'OddsRatio_working_3-way'!X42^(1/3))*SIN(('OddsRatio_working_3-way'!Y42+4*PI())/3)</f>
        <v>0.49080738215657183</v>
      </c>
      <c r="AL42" s="11">
        <f>'OddsRatio_working_3-way'!Z42+'OddsRatio_working_3-way'!AF42</f>
        <v>1.0701435984213838</v>
      </c>
      <c r="AM42" s="11">
        <f>'OddsRatio_working_3-way'!AA42+'OddsRatio_working_3-way'!AG42</f>
        <v>-0.63006304682872982</v>
      </c>
      <c r="AN42" s="11">
        <f>'OddsRatio_working_3-way'!AB42+'OddsRatio_working_3-way'!AH42</f>
        <v>-0.44008055159265375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1.0701435984213838</v>
      </c>
      <c r="AS42" s="11">
        <f>IF(('OddsRatio_working_3-way'!X42=0),IF(Q42&gt;0,-Q42^(1/3),(-Q42)^(1/3)),'OddsRatio_working_3-way'!AM42-'OddsRatio_working_3-way'!R42/3)</f>
        <v>-0.63006304682872982</v>
      </c>
      <c r="AT42" s="11">
        <f>IF(('OddsRatio_working_3-way'!X42=0),IF(Q42&gt;0,-Q42^(1/3),(-Q42)^(1/3)),'OddsRatio_working_3-way'!AN42-'OddsRatio_working_3-way'!R42/3)</f>
        <v>-0.44008055159265375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3.14</v>
      </c>
      <c r="B43" s="4">
        <f>IF('True_Odds_Calculator_3-way'!B42="","",'True_Odds_Calculator_3-way'!B42)</f>
        <v>3.15</v>
      </c>
      <c r="C43" s="4">
        <f>IF('True_Odds_Calculator_3-way'!C42="","",'True_Odds_Calculator_3-way'!C42)</f>
        <v>2.4500000000000002</v>
      </c>
      <c r="D43" s="9">
        <f t="shared" si="13"/>
        <v>0.30432813249858026</v>
      </c>
      <c r="E43" s="9">
        <f t="shared" si="14"/>
        <v>0.30334202729009163</v>
      </c>
      <c r="F43" s="9">
        <f t="shared" si="15"/>
        <v>0.392329840211328</v>
      </c>
      <c r="G43" s="9">
        <f t="shared" si="16"/>
        <v>1.0681901447874451</v>
      </c>
      <c r="H43" s="9">
        <f t="shared" si="17"/>
        <v>3.2859269098451329</v>
      </c>
      <c r="I43" s="9">
        <f t="shared" si="18"/>
        <v>3.2966088112930074</v>
      </c>
      <c r="J43" s="9">
        <f t="shared" si="19"/>
        <v>2.5488757099417958</v>
      </c>
      <c r="K43" s="11">
        <f t="shared" si="20"/>
        <v>0.31847133757961782</v>
      </c>
      <c r="L43" s="11">
        <f t="shared" si="21"/>
        <v>0.31746031746031744</v>
      </c>
      <c r="M43" s="11">
        <f t="shared" si="22"/>
        <v>0.4081632653061224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-0.27530490509822381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0.23686757080751616</v>
      </c>
      <c r="Q43" s="11">
        <f>2*'OddsRatio_working_3-way'!K43*'OddsRatio_working_3-way'!L43*'OddsRatio_working_3-way'!M43</f>
        <v>8.2532254636765209E-2</v>
      </c>
      <c r="R43" s="11">
        <f t="shared" si="23"/>
        <v>0</v>
      </c>
      <c r="S43" s="11">
        <f t="shared" si="24"/>
        <v>-0.86038267543037816</v>
      </c>
      <c r="T43" s="11">
        <f t="shared" si="25"/>
        <v>-0.29978490433114219</v>
      </c>
      <c r="U43" s="11">
        <f>'OddsRatio_working_3-way'!S43-'OddsRatio_working_3-way'!R43^2/3</f>
        <v>-0.86038267543037816</v>
      </c>
      <c r="V43" s="11">
        <f>'OddsRatio_working_3-way'!S43*'OddsRatio_working_3-way'!R43/3-2*'OddsRatio_working_3-way'!R43^3/27-'OddsRatio_working_3-way'!T43</f>
        <v>0.29978490433114219</v>
      </c>
      <c r="W43" s="11">
        <f>'OddsRatio_working_3-way'!V43^2+4*'OddsRatio_working_3-way'!U43^3/27</f>
        <v>-4.4853753007106784E-3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0.1535874052173084</v>
      </c>
      <c r="Y43" s="11">
        <f>IF('OddsRatio_working_3-way'!W43&gt;=0,IF('OddsRatio_working_3-way'!V43+SQRT('OddsRatio_working_3-way'!W43)&gt;0,0,PI()),ACOS('OddsRatio_working_3-way'!V43/(2*'OddsRatio_working_3-way'!X43)))</f>
        <v>0.21979418584303811</v>
      </c>
      <c r="Z43" s="11">
        <f>'OddsRatio_working_3-way'!X43^(1/3)*COS('OddsRatio_working_3-way'!Y43/3)</f>
        <v>0.53409507239372256</v>
      </c>
      <c r="AA43" s="11">
        <f>'OddsRatio_working_3-way'!X43^(1/3)*COS(('OddsRatio_working_3-way'!Y43+2*PI())/3)</f>
        <v>-0.30099616048640848</v>
      </c>
      <c r="AB43" s="11">
        <f>'OddsRatio_working_3-way'!X43^(1/3)*COS(('OddsRatio_working_3-way'!Y43+4*PI())/3)</f>
        <v>-0.23309891190731388</v>
      </c>
      <c r="AC43" s="11">
        <f>'OddsRatio_working_3-way'!X43^(1/3)*SIN('OddsRatio_working_3-way'!Y43/3)</f>
        <v>3.9200494744375196E-2</v>
      </c>
      <c r="AD43" s="11">
        <f>'OddsRatio_working_3-way'!X43^(1/3)*SIN(('OddsRatio_working_3-way'!Y43+2*PI())/3)</f>
        <v>0.44293965335686497</v>
      </c>
      <c r="AE43" s="11">
        <f>'OddsRatio_working_3-way'!X43^(1/3)*SIN(('OddsRatio_working_3-way'!Y43+4*PI())/3)</f>
        <v>-0.48214014810124017</v>
      </c>
      <c r="AF43" s="11">
        <f>-'OddsRatio_working_3-way'!U43/(3*'OddsRatio_working_3-way'!X43^(1/3))*COS(('OddsRatio_working_3-way'!Y43)/3)</f>
        <v>0.53409507239372245</v>
      </c>
      <c r="AG43" s="11">
        <f>-'OddsRatio_working_3-way'!U43/(3*'OddsRatio_working_3-way'!X43^(1/3))*COS(('OddsRatio_working_3-way'!Y43+2*PI())/3)</f>
        <v>-0.30099616048640843</v>
      </c>
      <c r="AH43" s="11">
        <f>-'OddsRatio_working_3-way'!U43/(3*'OddsRatio_working_3-way'!X43^(1/3))*COS(('OddsRatio_working_3-way'!Y43+4*PI())/3)</f>
        <v>-0.23309891190731385</v>
      </c>
      <c r="AI43" s="11">
        <f>'OddsRatio_working_3-way'!U43/(3*'OddsRatio_working_3-way'!X43^(1/3))*SIN(('OddsRatio_working_3-way'!Y43)/3)</f>
        <v>-3.9200494744375189E-2</v>
      </c>
      <c r="AJ43" s="11">
        <f>'OddsRatio_working_3-way'!U43/(3*'OddsRatio_working_3-way'!X43^(1/3))*SIN(('OddsRatio_working_3-way'!Y43+2*PI())/3)</f>
        <v>-0.44293965335686492</v>
      </c>
      <c r="AK43" s="11">
        <f>'OddsRatio_working_3-way'!U43/(3*'OddsRatio_working_3-way'!X43^(1/3))*SIN(('OddsRatio_working_3-way'!Y43+4*PI())/3)</f>
        <v>0.48214014810124006</v>
      </c>
      <c r="AL43" s="11">
        <f>'OddsRatio_working_3-way'!Z43+'OddsRatio_working_3-way'!AF43</f>
        <v>1.0681901447874451</v>
      </c>
      <c r="AM43" s="11">
        <f>'OddsRatio_working_3-way'!AA43+'OddsRatio_working_3-way'!AG43</f>
        <v>-0.60199232097281685</v>
      </c>
      <c r="AN43" s="11">
        <f>'OddsRatio_working_3-way'!AB43+'OddsRatio_working_3-way'!AH43</f>
        <v>-0.46619782381462771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1.0681901447874451</v>
      </c>
      <c r="AS43" s="11">
        <f>IF(('OddsRatio_working_3-way'!X43=0),IF(Q43&gt;0,-Q43^(1/3),(-Q43)^(1/3)),'OddsRatio_working_3-way'!AM43-'OddsRatio_working_3-way'!R43/3)</f>
        <v>-0.60199232097281685</v>
      </c>
      <c r="AT43" s="11">
        <f>IF(('OddsRatio_working_3-way'!X43=0),IF(Q43&gt;0,-Q43^(1/3),(-Q43)^(1/3)),'OddsRatio_working_3-way'!AN43-'OddsRatio_working_3-way'!R43/3)</f>
        <v>-0.46619782381462771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3.81</v>
      </c>
      <c r="B44" s="4">
        <f>IF('True_Odds_Calculator_3-way'!B43="","",'True_Odds_Calculator_3-way'!B43)</f>
        <v>3.5</v>
      </c>
      <c r="C44" s="4">
        <f>IF('True_Odds_Calculator_3-way'!C43="","",'True_Odds_Calculator_3-way'!C43)</f>
        <v>2.0099999999999998</v>
      </c>
      <c r="D44" s="9">
        <f t="shared" si="13"/>
        <v>0.2489043000513802</v>
      </c>
      <c r="E44" s="9">
        <f t="shared" si="14"/>
        <v>0.27139214979530557</v>
      </c>
      <c r="F44" s="9">
        <f t="shared" si="15"/>
        <v>0.47970355015331423</v>
      </c>
      <c r="G44" s="9">
        <f t="shared" si="16"/>
        <v>1.073881983328167</v>
      </c>
      <c r="H44" s="9">
        <f t="shared" si="17"/>
        <v>4.0176083731521492</v>
      </c>
      <c r="I44" s="9">
        <f t="shared" si="18"/>
        <v>3.6847049583204177</v>
      </c>
      <c r="J44" s="9">
        <f t="shared" si="19"/>
        <v>2.0846208031614482</v>
      </c>
      <c r="K44" s="11">
        <f t="shared" si="20"/>
        <v>0.26246719160104987</v>
      </c>
      <c r="L44" s="11">
        <f t="shared" si="21"/>
        <v>0.2857142857142857</v>
      </c>
      <c r="M44" s="11">
        <f t="shared" si="22"/>
        <v>0.49751243781094534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-0.26471504494773967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0.23579142159468874</v>
      </c>
      <c r="Q44" s="11">
        <f>2*'OddsRatio_working_3-way'!K44*'OddsRatio_working_3-way'!L44*'OddsRatio_working_3-way'!M44</f>
        <v>7.4617538479331877E-2</v>
      </c>
      <c r="R44" s="11">
        <f t="shared" si="23"/>
        <v>0</v>
      </c>
      <c r="S44" s="11">
        <f t="shared" si="24"/>
        <v>-0.89073676050879136</v>
      </c>
      <c r="T44" s="11">
        <f t="shared" si="25"/>
        <v>-0.28187872167999728</v>
      </c>
      <c r="U44" s="11">
        <f>'OddsRatio_working_3-way'!S44-'OddsRatio_working_3-way'!R44^2/3</f>
        <v>-0.89073676050879136</v>
      </c>
      <c r="V44" s="11">
        <f>'OddsRatio_working_3-way'!S44*'OddsRatio_working_3-way'!R44/3-2*'OddsRatio_working_3-way'!R44^3/27-'OddsRatio_working_3-way'!T44</f>
        <v>0.28187872167999728</v>
      </c>
      <c r="W44" s="11">
        <f>'OddsRatio_working_3-way'!V44^2+4*'OddsRatio_working_3-way'!U44^3/27</f>
        <v>-2.524382533305991E-2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0.16178646348583159</v>
      </c>
      <c r="Y44" s="11">
        <f>IF('OddsRatio_working_3-way'!W44&gt;=0,IF('OddsRatio_working_3-way'!V44+SQRT('OddsRatio_working_3-way'!W44)&gt;0,0,PI()),ACOS('OddsRatio_working_3-way'!V44/(2*'OddsRatio_working_3-way'!X44)))</f>
        <v>0.51326831313027732</v>
      </c>
      <c r="Z44" s="11">
        <f>'OddsRatio_working_3-way'!X44^(1/3)*COS('OddsRatio_working_3-way'!Y44/3)</f>
        <v>0.5369409916640836</v>
      </c>
      <c r="AA44" s="11">
        <f>'OddsRatio_working_3-way'!X44^(1/3)*COS(('OddsRatio_working_3-way'!Y44+2*PI())/3)</f>
        <v>-0.3488133158615303</v>
      </c>
      <c r="AB44" s="11">
        <f>'OddsRatio_working_3-way'!X44^(1/3)*COS(('OddsRatio_working_3-way'!Y44+4*PI())/3)</f>
        <v>-0.18812767580255346</v>
      </c>
      <c r="AC44" s="11">
        <f>'OddsRatio_working_3-way'!X44^(1/3)*SIN('OddsRatio_working_3-way'!Y44/3)</f>
        <v>9.277189754295774E-2</v>
      </c>
      <c r="AD44" s="11">
        <f>'OddsRatio_working_3-way'!X44^(1/3)*SIN(('OddsRatio_working_3-way'!Y44+2*PI())/3)</f>
        <v>0.41861859034282611</v>
      </c>
      <c r="AE44" s="11">
        <f>'OddsRatio_working_3-way'!X44^(1/3)*SIN(('OddsRatio_working_3-way'!Y44+4*PI())/3)</f>
        <v>-0.51139048788578367</v>
      </c>
      <c r="AF44" s="11">
        <f>-'OddsRatio_working_3-way'!U44/(3*'OddsRatio_working_3-way'!X44^(1/3))*COS(('OddsRatio_working_3-way'!Y44)/3)</f>
        <v>0.53694099166408338</v>
      </c>
      <c r="AG44" s="11">
        <f>-'OddsRatio_working_3-way'!U44/(3*'OddsRatio_working_3-way'!X44^(1/3))*COS(('OddsRatio_working_3-way'!Y44+2*PI())/3)</f>
        <v>-0.34881331586153014</v>
      </c>
      <c r="AH44" s="11">
        <f>-'OddsRatio_working_3-way'!U44/(3*'OddsRatio_working_3-way'!X44^(1/3))*COS(('OddsRatio_working_3-way'!Y44+4*PI())/3)</f>
        <v>-0.18812767580255338</v>
      </c>
      <c r="AI44" s="11">
        <f>'OddsRatio_working_3-way'!U44/(3*'OddsRatio_working_3-way'!X44^(1/3))*SIN(('OddsRatio_working_3-way'!Y44)/3)</f>
        <v>-9.2771897542957713E-2</v>
      </c>
      <c r="AJ44" s="11">
        <f>'OddsRatio_working_3-way'!U44/(3*'OddsRatio_working_3-way'!X44^(1/3))*SIN(('OddsRatio_working_3-way'!Y44+2*PI())/3)</f>
        <v>-0.41861859034282595</v>
      </c>
      <c r="AK44" s="11">
        <f>'OddsRatio_working_3-way'!U44/(3*'OddsRatio_working_3-way'!X44^(1/3))*SIN(('OddsRatio_working_3-way'!Y44+4*PI())/3)</f>
        <v>0.51139048788578345</v>
      </c>
      <c r="AL44" s="11">
        <f>'OddsRatio_working_3-way'!Z44+'OddsRatio_working_3-way'!AF44</f>
        <v>1.073881983328167</v>
      </c>
      <c r="AM44" s="11">
        <f>'OddsRatio_working_3-way'!AA44+'OddsRatio_working_3-way'!AG44</f>
        <v>-0.69762663172306039</v>
      </c>
      <c r="AN44" s="11">
        <f>'OddsRatio_working_3-way'!AB44+'OddsRatio_working_3-way'!AH44</f>
        <v>-0.37625535160510681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1.073881983328167</v>
      </c>
      <c r="AS44" s="11">
        <f>IF(('OddsRatio_working_3-way'!X44=0),IF(Q44&gt;0,-Q44^(1/3),(-Q44)^(1/3)),'OddsRatio_working_3-way'!AM44-'OddsRatio_working_3-way'!R44/3)</f>
        <v>-0.69762663172306039</v>
      </c>
      <c r="AT44" s="11">
        <f>IF(('OddsRatio_working_3-way'!X44=0),IF(Q44&gt;0,-Q44^(1/3),(-Q44)^(1/3)),'OddsRatio_working_3-way'!AN44-'OddsRatio_working_3-way'!R44/3)</f>
        <v>-0.37625535160510681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1.39</v>
      </c>
      <c r="B45" s="4">
        <f>IF('True_Odds_Calculator_3-way'!B44="","",'True_Odds_Calculator_3-way'!B44)</f>
        <v>4.9000000000000004</v>
      </c>
      <c r="C45" s="4">
        <f>IF('True_Odds_Calculator_3-way'!C44="","",'True_Odds_Calculator_3-way'!C44)</f>
        <v>8.73</v>
      </c>
      <c r="D45" s="9">
        <f t="shared" si="13"/>
        <v>0.70250893942424641</v>
      </c>
      <c r="E45" s="9">
        <f t="shared" si="14"/>
        <v>0.19103312276258638</v>
      </c>
      <c r="F45" s="9">
        <f t="shared" si="15"/>
        <v>0.10645793781316708</v>
      </c>
      <c r="G45" s="9">
        <f t="shared" si="16"/>
        <v>1.0858190528437199</v>
      </c>
      <c r="H45" s="9">
        <f t="shared" si="17"/>
        <v>1.4234694306090505</v>
      </c>
      <c r="I45" s="9">
        <f t="shared" si="18"/>
        <v>5.2346943060905087</v>
      </c>
      <c r="J45" s="9">
        <f t="shared" si="19"/>
        <v>9.3933812784819573</v>
      </c>
      <c r="K45" s="11">
        <f t="shared" si="20"/>
        <v>0.71942446043165476</v>
      </c>
      <c r="L45" s="11">
        <f t="shared" si="21"/>
        <v>0.2040816326530612</v>
      </c>
      <c r="M45" s="11">
        <f t="shared" si="22"/>
        <v>0.11454753722794959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-0.1977350162790027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0.20215260570840615</v>
      </c>
      <c r="Q45" s="11">
        <f>2*'OddsRatio_working_3-way'!K45*'OddsRatio_working_3-way'!L45*'OddsRatio_working_3-way'!M45</f>
        <v>3.3636040883262247E-2</v>
      </c>
      <c r="R45" s="11">
        <f t="shared" si="23"/>
        <v>0</v>
      </c>
      <c r="S45" s="11">
        <f t="shared" si="24"/>
        <v>-1.0223409566627808</v>
      </c>
      <c r="T45" s="11">
        <f t="shared" si="25"/>
        <v>-0.17010664836319145</v>
      </c>
      <c r="U45" s="11">
        <f>'OddsRatio_working_3-way'!S45-'OddsRatio_working_3-way'!R45^2/3</f>
        <v>-1.0223409566627808</v>
      </c>
      <c r="V45" s="11">
        <f>'OddsRatio_working_3-way'!S45*'OddsRatio_working_3-way'!R45/3-2*'OddsRatio_working_3-way'!R45^3/27-'OddsRatio_working_3-way'!T45</f>
        <v>0.17010664836319145</v>
      </c>
      <c r="W45" s="11">
        <f>'OddsRatio_working_3-way'!V45^2+4*'OddsRatio_working_3-way'!U45^3/27</f>
        <v>-0.1293646727461191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0.19893525615352697</v>
      </c>
      <c r="Y45" s="11">
        <f>IF('OddsRatio_working_3-way'!W45&gt;=0,IF('OddsRatio_working_3-way'!V45+SQRT('OddsRatio_working_3-way'!W45)&gt;0,0,PI()),ACOS('OddsRatio_working_3-way'!V45/(2*'OddsRatio_working_3-way'!X45)))</f>
        <v>1.1290235270625806</v>
      </c>
      <c r="Z45" s="11">
        <f>'OddsRatio_working_3-way'!X45^(1/3)*COS('OddsRatio_working_3-way'!Y45/3)</f>
        <v>0.54290952642185997</v>
      </c>
      <c r="AA45" s="11">
        <f>'OddsRatio_working_3-way'!X45^(1/3)*COS(('OddsRatio_working_3-way'!Y45+2*PI())/3)</f>
        <v>-0.45725619957779173</v>
      </c>
      <c r="AB45" s="11">
        <f>'OddsRatio_working_3-way'!X45^(1/3)*COS(('OddsRatio_working_3-way'!Y45+4*PI())/3)</f>
        <v>-8.5653326844068498E-2</v>
      </c>
      <c r="AC45" s="11">
        <f>'OddsRatio_working_3-way'!X45^(1/3)*SIN('OddsRatio_working_3-way'!Y45/3)</f>
        <v>0.21454501860445357</v>
      </c>
      <c r="AD45" s="11">
        <f>'OddsRatio_working_3-way'!X45^(1/3)*SIN(('OddsRatio_working_3-way'!Y45+2*PI())/3)</f>
        <v>0.36290093253568301</v>
      </c>
      <c r="AE45" s="11">
        <f>'OddsRatio_working_3-way'!X45^(1/3)*SIN(('OddsRatio_working_3-way'!Y45+4*PI())/3)</f>
        <v>-0.57744595114013642</v>
      </c>
      <c r="AF45" s="11">
        <f>-'OddsRatio_working_3-way'!U45/(3*'OddsRatio_working_3-way'!X45^(1/3))*COS(('OddsRatio_working_3-way'!Y45)/3)</f>
        <v>0.54290952642185997</v>
      </c>
      <c r="AG45" s="11">
        <f>-'OddsRatio_working_3-way'!U45/(3*'OddsRatio_working_3-way'!X45^(1/3))*COS(('OddsRatio_working_3-way'!Y45+2*PI())/3)</f>
        <v>-0.45725619957779173</v>
      </c>
      <c r="AH45" s="11">
        <f>-'OddsRatio_working_3-way'!U45/(3*'OddsRatio_working_3-way'!X45^(1/3))*COS(('OddsRatio_working_3-way'!Y45+4*PI())/3)</f>
        <v>-8.5653326844068498E-2</v>
      </c>
      <c r="AI45" s="11">
        <f>'OddsRatio_working_3-way'!U45/(3*'OddsRatio_working_3-way'!X45^(1/3))*SIN(('OddsRatio_working_3-way'!Y45)/3)</f>
        <v>-0.21454501860445357</v>
      </c>
      <c r="AJ45" s="11">
        <f>'OddsRatio_working_3-way'!U45/(3*'OddsRatio_working_3-way'!X45^(1/3))*SIN(('OddsRatio_working_3-way'!Y45+2*PI())/3)</f>
        <v>-0.36290093253568301</v>
      </c>
      <c r="AK45" s="11">
        <f>'OddsRatio_working_3-way'!U45/(3*'OddsRatio_working_3-way'!X45^(1/3))*SIN(('OddsRatio_working_3-way'!Y45+4*PI())/3)</f>
        <v>0.57744595114013642</v>
      </c>
      <c r="AL45" s="11">
        <f>'OddsRatio_working_3-way'!Z45+'OddsRatio_working_3-way'!AF45</f>
        <v>1.0858190528437199</v>
      </c>
      <c r="AM45" s="11">
        <f>'OddsRatio_working_3-way'!AA45+'OddsRatio_working_3-way'!AG45</f>
        <v>-0.91451239915558347</v>
      </c>
      <c r="AN45" s="11">
        <f>'OddsRatio_working_3-way'!AB45+'OddsRatio_working_3-way'!AH45</f>
        <v>-0.171306653688137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1.0858190528437199</v>
      </c>
      <c r="AS45" s="11">
        <f>IF(('OddsRatio_working_3-way'!X45=0),IF(Q45&gt;0,-Q45^(1/3),(-Q45)^(1/3)),'OddsRatio_working_3-way'!AM45-'OddsRatio_working_3-way'!R45/3)</f>
        <v>-0.91451239915558347</v>
      </c>
      <c r="AT45" s="11">
        <f>IF(('OddsRatio_working_3-way'!X45=0),IF(Q45&gt;0,-Q45^(1/3),(-Q45)^(1/3)),'OddsRatio_working_3-way'!AN45-'OddsRatio_working_3-way'!R45/3)</f>
        <v>-0.171306653688137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3.96</v>
      </c>
      <c r="D46" s="9">
        <f t="shared" si="13"/>
        <v>0.44169192186657941</v>
      </c>
      <c r="E46" s="9">
        <f t="shared" si="14"/>
        <v>0.3154670120127801</v>
      </c>
      <c r="F46" s="9">
        <f t="shared" si="15"/>
        <v>0.24284106612064041</v>
      </c>
      <c r="G46" s="9">
        <f t="shared" si="16"/>
        <v>1.0533512358833432</v>
      </c>
      <c r="H46" s="9">
        <f t="shared" si="17"/>
        <v>2.2640214830600121</v>
      </c>
      <c r="I46" s="9">
        <f t="shared" si="18"/>
        <v>3.1699035459196865</v>
      </c>
      <c r="J46" s="9">
        <f t="shared" si="19"/>
        <v>4.1179196582146966</v>
      </c>
      <c r="K46" s="11">
        <f t="shared" si="20"/>
        <v>0.45454545454545453</v>
      </c>
      <c r="L46" s="11">
        <f t="shared" si="21"/>
        <v>0.32679738562091504</v>
      </c>
      <c r="M46" s="11">
        <f t="shared" si="22"/>
        <v>0.25252525252525254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-0.27447379319037069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0.23331952921970744</v>
      </c>
      <c r="Q46" s="11">
        <f>2*'OddsRatio_working_3-way'!K46*'OddsRatio_working_3-way'!L46*'OddsRatio_working_3-way'!M46</f>
        <v>7.5022356662285364E-2</v>
      </c>
      <c r="R46" s="11">
        <f t="shared" si="23"/>
        <v>0</v>
      </c>
      <c r="S46" s="11">
        <f t="shared" si="24"/>
        <v>-0.8500612262748185</v>
      </c>
      <c r="T46" s="11">
        <f t="shared" si="25"/>
        <v>-0.27333158401119573</v>
      </c>
      <c r="U46" s="11">
        <f>'OddsRatio_working_3-way'!S46-'OddsRatio_working_3-way'!R46^2/3</f>
        <v>-0.8500612262748185</v>
      </c>
      <c r="V46" s="11">
        <f>'OddsRatio_working_3-way'!S46*'OddsRatio_working_3-way'!R46/3-2*'OddsRatio_working_3-way'!R46^3/27-'OddsRatio_working_3-way'!T46</f>
        <v>0.27333158401119573</v>
      </c>
      <c r="W46" s="11">
        <f>'OddsRatio_working_3-way'!V46^2+4*'OddsRatio_working_3-way'!U46^3/27</f>
        <v>-1.6290988516741503E-2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0.15083197881650534</v>
      </c>
      <c r="Y46" s="11">
        <f>IF('OddsRatio_working_3-way'!W46&gt;=0,IF('OddsRatio_working_3-way'!V46+SQRT('OddsRatio_working_3-way'!W46)&gt;0,0,PI()),ACOS('OddsRatio_working_3-way'!V46/(2*'OddsRatio_working_3-way'!X46)))</f>
        <v>0.43687173404752877</v>
      </c>
      <c r="Z46" s="11">
        <f>'OddsRatio_working_3-way'!X46^(1/3)*COS('OddsRatio_working_3-way'!Y46/3)</f>
        <v>0.5266756179416715</v>
      </c>
      <c r="AA46" s="11">
        <f>'OddsRatio_working_3-way'!X46^(1/3)*COS(('OddsRatio_working_3-way'!Y46+2*PI())/3)</f>
        <v>-0.33023251480039628</v>
      </c>
      <c r="AB46" s="11">
        <f>'OddsRatio_working_3-way'!X46^(1/3)*COS(('OddsRatio_working_3-way'!Y46+4*PI())/3)</f>
        <v>-0.19644310314127539</v>
      </c>
      <c r="AC46" s="11">
        <f>'OddsRatio_working_3-way'!X46^(1/3)*SIN('OddsRatio_working_3-way'!Y46/3)</f>
        <v>7.7243352836115345E-2</v>
      </c>
      <c r="AD46" s="11">
        <f>'OddsRatio_working_3-way'!X46^(1/3)*SIN(('OddsRatio_working_3-way'!Y46+2*PI())/3)</f>
        <v>0.41749278827329722</v>
      </c>
      <c r="AE46" s="11">
        <f>'OddsRatio_working_3-way'!X46^(1/3)*SIN(('OddsRatio_working_3-way'!Y46+4*PI())/3)</f>
        <v>-0.49473614110941239</v>
      </c>
      <c r="AF46" s="11">
        <f>-'OddsRatio_working_3-way'!U46/(3*'OddsRatio_working_3-way'!X46^(1/3))*COS(('OddsRatio_working_3-way'!Y46)/3)</f>
        <v>0.52667561794167161</v>
      </c>
      <c r="AG46" s="11">
        <f>-'OddsRatio_working_3-way'!U46/(3*'OddsRatio_working_3-way'!X46^(1/3))*COS(('OddsRatio_working_3-way'!Y46+2*PI())/3)</f>
        <v>-0.33023251480039634</v>
      </c>
      <c r="AH46" s="11">
        <f>-'OddsRatio_working_3-way'!U46/(3*'OddsRatio_working_3-way'!X46^(1/3))*COS(('OddsRatio_working_3-way'!Y46+4*PI())/3)</f>
        <v>-0.19644310314127542</v>
      </c>
      <c r="AI46" s="11">
        <f>'OddsRatio_working_3-way'!U46/(3*'OddsRatio_working_3-way'!X46^(1/3))*SIN(('OddsRatio_working_3-way'!Y46)/3)</f>
        <v>-7.7243352836115373E-2</v>
      </c>
      <c r="AJ46" s="11">
        <f>'OddsRatio_working_3-way'!U46/(3*'OddsRatio_working_3-way'!X46^(1/3))*SIN(('OddsRatio_working_3-way'!Y46+2*PI())/3)</f>
        <v>-0.41749278827329733</v>
      </c>
      <c r="AK46" s="11">
        <f>'OddsRatio_working_3-way'!U46/(3*'OddsRatio_working_3-way'!X46^(1/3))*SIN(('OddsRatio_working_3-way'!Y46+4*PI())/3)</f>
        <v>0.4947361411094125</v>
      </c>
      <c r="AL46" s="11">
        <f>'OddsRatio_working_3-way'!Z46+'OddsRatio_working_3-way'!AF46</f>
        <v>1.0533512358833432</v>
      </c>
      <c r="AM46" s="11">
        <f>'OddsRatio_working_3-way'!AA46+'OddsRatio_working_3-way'!AG46</f>
        <v>-0.66046502960079256</v>
      </c>
      <c r="AN46" s="11">
        <f>'OddsRatio_working_3-way'!AB46+'OddsRatio_working_3-way'!AH46</f>
        <v>-0.39288620628255078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1.0533512358833432</v>
      </c>
      <c r="AS46" s="11">
        <f>IF(('OddsRatio_working_3-way'!X46=0),IF(Q46&gt;0,-Q46^(1/3),(-Q46)^(1/3)),'OddsRatio_working_3-way'!AM46-'OddsRatio_working_3-way'!R46/3)</f>
        <v>-0.66046502960079256</v>
      </c>
      <c r="AT46" s="11">
        <f>IF(('OddsRatio_working_3-way'!X46=0),IF(Q46&gt;0,-Q46^(1/3),(-Q46)^(1/3)),'OddsRatio_working_3-way'!AN46-'OddsRatio_working_3-way'!R46/3)</f>
        <v>-0.39288620628255078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2.93</v>
      </c>
      <c r="B47" s="4">
        <f>IF('True_Odds_Calculator_3-way'!B46="","",'True_Odds_Calculator_3-way'!B46)</f>
        <v>3.18</v>
      </c>
      <c r="C47" s="4">
        <f>IF('True_Odds_Calculator_3-way'!C46="","",'True_Odds_Calculator_3-way'!C46)</f>
        <v>2.65</v>
      </c>
      <c r="D47" s="9">
        <f t="shared" si="13"/>
        <v>0.33027368726869694</v>
      </c>
      <c r="E47" s="9">
        <f t="shared" si="14"/>
        <v>0.30390894418631792</v>
      </c>
      <c r="F47" s="9">
        <f t="shared" si="15"/>
        <v>0.36581736854498526</v>
      </c>
      <c r="G47" s="9">
        <f t="shared" si="16"/>
        <v>1.0506693859328653</v>
      </c>
      <c r="H47" s="9">
        <f t="shared" si="17"/>
        <v>3.0277919148504302</v>
      </c>
      <c r="I47" s="9">
        <f t="shared" si="18"/>
        <v>3.2904592613336461</v>
      </c>
      <c r="J47" s="9">
        <f t="shared" si="19"/>
        <v>2.7336044867892273</v>
      </c>
      <c r="K47" s="11">
        <f t="shared" si="20"/>
        <v>0.34129692832764502</v>
      </c>
      <c r="L47" s="11">
        <f t="shared" si="21"/>
        <v>0.31446540880503143</v>
      </c>
      <c r="M47" s="11">
        <f t="shared" si="22"/>
        <v>0.37735849056603776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-0.28116232927559759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0.23328234332113865</v>
      </c>
      <c r="Q47" s="11">
        <f>2*'OddsRatio_working_3-way'!K47*'OddsRatio_working_3-way'!L47*'OddsRatio_working_3-way'!M47</f>
        <v>8.1000813653173132E-2</v>
      </c>
      <c r="R47" s="11">
        <f t="shared" si="23"/>
        <v>0</v>
      </c>
      <c r="S47" s="11">
        <f t="shared" si="24"/>
        <v>-0.82970696651354525</v>
      </c>
      <c r="T47" s="11">
        <f t="shared" si="25"/>
        <v>-0.28809269670609211</v>
      </c>
      <c r="U47" s="11">
        <f>'OddsRatio_working_3-way'!S47-'OddsRatio_working_3-way'!R47^2/3</f>
        <v>-0.82970696651354525</v>
      </c>
      <c r="V47" s="11">
        <f>'OddsRatio_working_3-way'!S47*'OddsRatio_working_3-way'!R47/3-2*'OddsRatio_working_3-way'!R47^3/27-'OddsRatio_working_3-way'!T47</f>
        <v>0.28809269670609211</v>
      </c>
      <c r="W47" s="11">
        <f>'OddsRatio_working_3-way'!V47^2+4*'OddsRatio_working_3-way'!U47^3/27</f>
        <v>-1.6220946203532316E-3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0.14544715235760169</v>
      </c>
      <c r="Y47" s="11">
        <f>IF('OddsRatio_working_3-way'!W47&gt;=0,IF('OddsRatio_working_3-way'!V47+SQRT('OddsRatio_working_3-way'!W47)&gt;0,0,PI()),ACOS('OddsRatio_working_3-way'!V47/(2*'OddsRatio_working_3-way'!X47)))</f>
        <v>0.13889936136968051</v>
      </c>
      <c r="Z47" s="11">
        <f>'OddsRatio_working_3-way'!X47^(1/3)*COS('OddsRatio_working_3-way'!Y47/3)</f>
        <v>0.52533469296643276</v>
      </c>
      <c r="AA47" s="11">
        <f>'OddsRatio_working_3-way'!X47^(1/3)*COS(('OddsRatio_working_3-way'!Y47+2*PI())/3)</f>
        <v>-0.28374664682227579</v>
      </c>
      <c r="AB47" s="11">
        <f>'OddsRatio_working_3-way'!X47^(1/3)*COS(('OddsRatio_working_3-way'!Y47+4*PI())/3)</f>
        <v>-0.2415880461441568</v>
      </c>
      <c r="AC47" s="11">
        <f>'OddsRatio_working_3-way'!X47^(1/3)*SIN('OddsRatio_working_3-way'!Y47/3)</f>
        <v>2.4340279450169963E-2</v>
      </c>
      <c r="AD47" s="11">
        <f>'OddsRatio_working_3-way'!X47^(1/3)*SIN(('OddsRatio_working_3-way'!Y47+2*PI())/3)</f>
        <v>0.44278304987314404</v>
      </c>
      <c r="AE47" s="11">
        <f>'OddsRatio_working_3-way'!X47^(1/3)*SIN(('OddsRatio_working_3-way'!Y47+4*PI())/3)</f>
        <v>-0.46712332932331396</v>
      </c>
      <c r="AF47" s="11">
        <f>-'OddsRatio_working_3-way'!U47/(3*'OddsRatio_working_3-way'!X47^(1/3))*COS(('OddsRatio_working_3-way'!Y47)/3)</f>
        <v>0.52533469296643265</v>
      </c>
      <c r="AG47" s="11">
        <f>-'OddsRatio_working_3-way'!U47/(3*'OddsRatio_working_3-way'!X47^(1/3))*COS(('OddsRatio_working_3-way'!Y47+2*PI())/3)</f>
        <v>-0.28374664682227574</v>
      </c>
      <c r="AH47" s="11">
        <f>-'OddsRatio_working_3-way'!U47/(3*'OddsRatio_working_3-way'!X47^(1/3))*COS(('OddsRatio_working_3-way'!Y47+4*PI())/3)</f>
        <v>-0.24158804614415677</v>
      </c>
      <c r="AI47" s="11">
        <f>'OddsRatio_working_3-way'!U47/(3*'OddsRatio_working_3-way'!X47^(1/3))*SIN(('OddsRatio_working_3-way'!Y47)/3)</f>
        <v>-2.434027945016996E-2</v>
      </c>
      <c r="AJ47" s="11">
        <f>'OddsRatio_working_3-way'!U47/(3*'OddsRatio_working_3-way'!X47^(1/3))*SIN(('OddsRatio_working_3-way'!Y47+2*PI())/3)</f>
        <v>-0.44278304987314393</v>
      </c>
      <c r="AK47" s="11">
        <f>'OddsRatio_working_3-way'!U47/(3*'OddsRatio_working_3-way'!X47^(1/3))*SIN(('OddsRatio_working_3-way'!Y47+4*PI())/3)</f>
        <v>0.46712332932331391</v>
      </c>
      <c r="AL47" s="11">
        <f>'OddsRatio_working_3-way'!Z47+'OddsRatio_working_3-way'!AF47</f>
        <v>1.0506693859328653</v>
      </c>
      <c r="AM47" s="11">
        <f>'OddsRatio_working_3-way'!AA47+'OddsRatio_working_3-way'!AG47</f>
        <v>-0.56749329364455159</v>
      </c>
      <c r="AN47" s="11">
        <f>'OddsRatio_working_3-way'!AB47+'OddsRatio_working_3-way'!AH47</f>
        <v>-0.4831760922883136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1.0506693859328653</v>
      </c>
      <c r="AS47" s="11">
        <f>IF(('OddsRatio_working_3-way'!X47=0),IF(Q47&gt;0,-Q47^(1/3),(-Q47)^(1/3)),'OddsRatio_working_3-way'!AM47-'OddsRatio_working_3-way'!R47/3)</f>
        <v>-0.56749329364455159</v>
      </c>
      <c r="AT47" s="11">
        <f>IF(('OddsRatio_working_3-way'!X47=0),IF(Q47&gt;0,-Q47^(1/3),(-Q47)^(1/3)),'OddsRatio_working_3-way'!AN47-'OddsRatio_working_3-way'!R47/3)</f>
        <v>-0.4831760922883136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3.63</v>
      </c>
      <c r="C48" s="4">
        <f>IF('True_Odds_Calculator_3-way'!C47="","",'True_Odds_Calculator_3-way'!C47)</f>
        <v>4.72</v>
      </c>
      <c r="D48" s="9">
        <f t="shared" si="13"/>
        <v>0.53445635293725946</v>
      </c>
      <c r="E48" s="9">
        <f t="shared" si="14"/>
        <v>0.26359030856855925</v>
      </c>
      <c r="F48" s="9">
        <f t="shared" si="15"/>
        <v>0.20195333849418132</v>
      </c>
      <c r="G48" s="9">
        <f t="shared" si="16"/>
        <v>1.0622685123572826</v>
      </c>
      <c r="H48" s="9">
        <f t="shared" si="17"/>
        <v>1.871060180132972</v>
      </c>
      <c r="I48" s="9">
        <f t="shared" si="18"/>
        <v>3.7937661874996524</v>
      </c>
      <c r="J48" s="9">
        <f t="shared" si="19"/>
        <v>4.9516388659690911</v>
      </c>
      <c r="K48" s="11">
        <f t="shared" si="20"/>
        <v>0.54945054945054939</v>
      </c>
      <c r="L48" s="11">
        <f t="shared" si="21"/>
        <v>0.27548209366391185</v>
      </c>
      <c r="M48" s="11">
        <f t="shared" si="22"/>
        <v>0.21186440677966104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-0.25727200380513171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0.22993185550966749</v>
      </c>
      <c r="Q48" s="11">
        <f>2*'OddsRatio_working_3-way'!K48*'OddsRatio_working_3-way'!L48*'OddsRatio_working_3-way'!M48</f>
        <v>6.4137198189586478E-2</v>
      </c>
      <c r="R48" s="11">
        <f t="shared" si="23"/>
        <v>0</v>
      </c>
      <c r="S48" s="11">
        <f t="shared" si="24"/>
        <v>-0.8937305735132659</v>
      </c>
      <c r="T48" s="11">
        <f t="shared" si="25"/>
        <v>-0.24929723110551352</v>
      </c>
      <c r="U48" s="11">
        <f>'OddsRatio_working_3-way'!S48-'OddsRatio_working_3-way'!R48^2/3</f>
        <v>-0.8937305735132659</v>
      </c>
      <c r="V48" s="11">
        <f>'OddsRatio_working_3-way'!S48*'OddsRatio_working_3-way'!R48/3-2*'OddsRatio_working_3-way'!R48^3/27-'OddsRatio_working_3-way'!T48</f>
        <v>0.24929723110551352</v>
      </c>
      <c r="W48" s="11">
        <f>'OddsRatio_working_3-way'!V48^2+4*'OddsRatio_working_3-way'!U48^3/27</f>
        <v>-4.3609582803992672E-2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0.16260280766400415</v>
      </c>
      <c r="Y48" s="11">
        <f>IF('OddsRatio_working_3-way'!W48&gt;=0,IF('OddsRatio_working_3-way'!V48+SQRT('OddsRatio_working_3-way'!W48)&gt;0,0,PI()),ACOS('OddsRatio_working_3-way'!V48/(2*'OddsRatio_working_3-way'!X48)))</f>
        <v>0.69729279027526025</v>
      </c>
      <c r="Z48" s="11">
        <f>'OddsRatio_working_3-way'!X48^(1/3)*COS('OddsRatio_working_3-way'!Y48/3)</f>
        <v>0.5311342561786413</v>
      </c>
      <c r="AA48" s="11">
        <f>'OddsRatio_working_3-way'!X48^(1/3)*COS(('OddsRatio_working_3-way'!Y48+2*PI())/3)</f>
        <v>-0.37444754328639618</v>
      </c>
      <c r="AB48" s="11">
        <f>'OddsRatio_working_3-way'!X48^(1/3)*COS(('OddsRatio_working_3-way'!Y48+4*PI())/3)</f>
        <v>-0.15668671289224526</v>
      </c>
      <c r="AC48" s="11">
        <f>'OddsRatio_working_3-way'!X48^(1/3)*SIN('OddsRatio_working_3-way'!Y48/3)</f>
        <v>0.12572427404701947</v>
      </c>
      <c r="AD48" s="11">
        <f>'OddsRatio_working_3-way'!X48^(1/3)*SIN(('OddsRatio_working_3-way'!Y48+2*PI())/3)</f>
        <v>0.39711362164734554</v>
      </c>
      <c r="AE48" s="11">
        <f>'OddsRatio_working_3-way'!X48^(1/3)*SIN(('OddsRatio_working_3-way'!Y48+4*PI())/3)</f>
        <v>-0.52283789569436501</v>
      </c>
      <c r="AF48" s="11">
        <f>-'OddsRatio_working_3-way'!U48/(3*'OddsRatio_working_3-way'!X48^(1/3))*COS(('OddsRatio_working_3-way'!Y48)/3)</f>
        <v>0.5311342561786413</v>
      </c>
      <c r="AG48" s="11">
        <f>-'OddsRatio_working_3-way'!U48/(3*'OddsRatio_working_3-way'!X48^(1/3))*COS(('OddsRatio_working_3-way'!Y48+2*PI())/3)</f>
        <v>-0.37444754328639618</v>
      </c>
      <c r="AH48" s="11">
        <f>-'OddsRatio_working_3-way'!U48/(3*'OddsRatio_working_3-way'!X48^(1/3))*COS(('OddsRatio_working_3-way'!Y48+4*PI())/3)</f>
        <v>-0.15668671289224526</v>
      </c>
      <c r="AI48" s="11">
        <f>'OddsRatio_working_3-way'!U48/(3*'OddsRatio_working_3-way'!X48^(1/3))*SIN(('OddsRatio_working_3-way'!Y48)/3)</f>
        <v>-0.12572427404701947</v>
      </c>
      <c r="AJ48" s="11">
        <f>'OddsRatio_working_3-way'!U48/(3*'OddsRatio_working_3-way'!X48^(1/3))*SIN(('OddsRatio_working_3-way'!Y48+2*PI())/3)</f>
        <v>-0.39711362164734554</v>
      </c>
      <c r="AK48" s="11">
        <f>'OddsRatio_working_3-way'!U48/(3*'OddsRatio_working_3-way'!X48^(1/3))*SIN(('OddsRatio_working_3-way'!Y48+4*PI())/3)</f>
        <v>0.52283789569436501</v>
      </c>
      <c r="AL48" s="11">
        <f>'OddsRatio_working_3-way'!Z48+'OddsRatio_working_3-way'!AF48</f>
        <v>1.0622685123572826</v>
      </c>
      <c r="AM48" s="11">
        <f>'OddsRatio_working_3-way'!AA48+'OddsRatio_working_3-way'!AG48</f>
        <v>-0.74889508657279236</v>
      </c>
      <c r="AN48" s="11">
        <f>'OddsRatio_working_3-way'!AB48+'OddsRatio_working_3-way'!AH48</f>
        <v>-0.31337342578449051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1.0622685123572826</v>
      </c>
      <c r="AS48" s="11">
        <f>IF(('OddsRatio_working_3-way'!X48=0),IF(Q48&gt;0,-Q48^(1/3),(-Q48)^(1/3)),'OddsRatio_working_3-way'!AM48-'OddsRatio_working_3-way'!R48/3)</f>
        <v>-0.74889508657279236</v>
      </c>
      <c r="AT48" s="11">
        <f>IF(('OddsRatio_working_3-way'!X48=0),IF(Q48&gt;0,-Q48^(1/3),(-Q48)^(1/3)),'OddsRatio_working_3-way'!AN48-'OddsRatio_working_3-way'!R48/3)</f>
        <v>-0.31337342578449051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2.5099999999999998</v>
      </c>
      <c r="B49" s="4">
        <f>IF('True_Odds_Calculator_3-way'!B48="","",'True_Odds_Calculator_3-way'!B48)</f>
        <v>3.23</v>
      </c>
      <c r="C49" s="4">
        <f>IF('True_Odds_Calculator_3-way'!C48="","",'True_Odds_Calculator_3-way'!C48)</f>
        <v>3.07</v>
      </c>
      <c r="D49" s="9">
        <f t="shared" si="13"/>
        <v>0.38636123719759552</v>
      </c>
      <c r="E49" s="9">
        <f t="shared" si="14"/>
        <v>0.29890332884358789</v>
      </c>
      <c r="F49" s="9">
        <f t="shared" si="15"/>
        <v>0.31473543395881615</v>
      </c>
      <c r="G49" s="9">
        <f t="shared" si="16"/>
        <v>1.0518220967810845</v>
      </c>
      <c r="H49" s="9">
        <f t="shared" si="17"/>
        <v>2.588251366139438</v>
      </c>
      <c r="I49" s="9">
        <f t="shared" si="18"/>
        <v>3.3455632758218181</v>
      </c>
      <c r="J49" s="9">
        <f t="shared" si="19"/>
        <v>3.1772717403368453</v>
      </c>
      <c r="K49" s="11">
        <f t="shared" si="20"/>
        <v>0.39840637450199207</v>
      </c>
      <c r="L49" s="11">
        <f t="shared" si="21"/>
        <v>0.30959752321981426</v>
      </c>
      <c r="M49" s="11">
        <f t="shared" si="22"/>
        <v>0.32573289902280134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-0.28005126356746624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0.23343260312588354</v>
      </c>
      <c r="Q49" s="11">
        <f>2*'OddsRatio_working_3-way'!K49*'OddsRatio_working_3-way'!L49*'OddsRatio_working_3-way'!M49</f>
        <v>8.0355457186190568E-2</v>
      </c>
      <c r="R49" s="11">
        <f t="shared" si="23"/>
        <v>0</v>
      </c>
      <c r="S49" s="11">
        <f t="shared" si="24"/>
        <v>-0.83353526119566335</v>
      </c>
      <c r="T49" s="11">
        <f t="shared" si="25"/>
        <v>-0.286931243096614</v>
      </c>
      <c r="U49" s="11">
        <f>'OddsRatio_working_3-way'!S49-'OddsRatio_working_3-way'!R49^2/3</f>
        <v>-0.83353526119566335</v>
      </c>
      <c r="V49" s="11">
        <f>'OddsRatio_working_3-way'!S49*'OddsRatio_working_3-way'!R49/3-2*'OddsRatio_working_3-way'!R49^3/27-'OddsRatio_working_3-way'!T49</f>
        <v>0.286931243096614</v>
      </c>
      <c r="W49" s="11">
        <f>'OddsRatio_working_3-way'!V49^2+4*'OddsRatio_working_3-way'!U49^3/27</f>
        <v>-3.4666822825298871E-3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0.1464549594137205</v>
      </c>
      <c r="Y49" s="11">
        <f>IF('OddsRatio_working_3-way'!W49&gt;=0,IF('OddsRatio_working_3-way'!V49+SQRT('OddsRatio_working_3-way'!W49)&gt;0,0,PI()),ACOS('OddsRatio_working_3-way'!V49/(2*'OddsRatio_working_3-way'!X49)))</f>
        <v>0.20239135036786782</v>
      </c>
      <c r="Z49" s="11">
        <f>'OddsRatio_working_3-way'!X49^(1/3)*COS('OddsRatio_working_3-way'!Y49/3)</f>
        <v>0.52591104839054215</v>
      </c>
      <c r="AA49" s="11">
        <f>'OddsRatio_working_3-way'!X49^(1/3)*COS(('OddsRatio_working_3-way'!Y49+2*PI())/3)</f>
        <v>-0.29372876231683454</v>
      </c>
      <c r="AB49" s="11">
        <f>'OddsRatio_working_3-way'!X49^(1/3)*COS(('OddsRatio_working_3-way'!Y49+4*PI())/3)</f>
        <v>-0.23218228607370769</v>
      </c>
      <c r="AC49" s="11">
        <f>'OddsRatio_working_3-way'!X49^(1/3)*SIN('OddsRatio_working_3-way'!Y49/3)</f>
        <v>3.5533874626642245E-2</v>
      </c>
      <c r="AD49" s="11">
        <f>'OddsRatio_working_3-way'!X49^(1/3)*SIN(('OddsRatio_working_3-way'!Y49+2*PI())/3)</f>
        <v>0.43768539072379553</v>
      </c>
      <c r="AE49" s="11">
        <f>'OddsRatio_working_3-way'!X49^(1/3)*SIN(('OddsRatio_working_3-way'!Y49+4*PI())/3)</f>
        <v>-0.47321926535043773</v>
      </c>
      <c r="AF49" s="11">
        <f>-'OddsRatio_working_3-way'!U49/(3*'OddsRatio_working_3-way'!X49^(1/3))*COS(('OddsRatio_working_3-way'!Y49)/3)</f>
        <v>0.52591104839054226</v>
      </c>
      <c r="AG49" s="11">
        <f>-'OddsRatio_working_3-way'!U49/(3*'OddsRatio_working_3-way'!X49^(1/3))*COS(('OddsRatio_working_3-way'!Y49+2*PI())/3)</f>
        <v>-0.29372876231683459</v>
      </c>
      <c r="AH49" s="11">
        <f>-'OddsRatio_working_3-way'!U49/(3*'OddsRatio_working_3-way'!X49^(1/3))*COS(('OddsRatio_working_3-way'!Y49+4*PI())/3)</f>
        <v>-0.23218228607370775</v>
      </c>
      <c r="AI49" s="11">
        <f>'OddsRatio_working_3-way'!U49/(3*'OddsRatio_working_3-way'!X49^(1/3))*SIN(('OddsRatio_working_3-way'!Y49)/3)</f>
        <v>-3.5533874626642252E-2</v>
      </c>
      <c r="AJ49" s="11">
        <f>'OddsRatio_working_3-way'!U49/(3*'OddsRatio_working_3-way'!X49^(1/3))*SIN(('OddsRatio_working_3-way'!Y49+2*PI())/3)</f>
        <v>-0.43768539072379564</v>
      </c>
      <c r="AK49" s="11">
        <f>'OddsRatio_working_3-way'!U49/(3*'OddsRatio_working_3-way'!X49^(1/3))*SIN(('OddsRatio_working_3-way'!Y49+4*PI())/3)</f>
        <v>0.47321926535043785</v>
      </c>
      <c r="AL49" s="11">
        <f>'OddsRatio_working_3-way'!Z49+'OddsRatio_working_3-way'!AF49</f>
        <v>1.0518220967810845</v>
      </c>
      <c r="AM49" s="11">
        <f>'OddsRatio_working_3-way'!AA49+'OddsRatio_working_3-way'!AG49</f>
        <v>-0.58745752463366907</v>
      </c>
      <c r="AN49" s="11">
        <f>'OddsRatio_working_3-way'!AB49+'OddsRatio_working_3-way'!AH49</f>
        <v>-0.46436457214741544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1.0518220967810845</v>
      </c>
      <c r="AS49" s="11">
        <f>IF(('OddsRatio_working_3-way'!X49=0),IF(Q49&gt;0,-Q49^(1/3),(-Q49)^(1/3)),'OddsRatio_working_3-way'!AM49-'OddsRatio_working_3-way'!R49/3)</f>
        <v>-0.58745752463366907</v>
      </c>
      <c r="AT49" s="11">
        <f>IF(('OddsRatio_working_3-way'!X49=0),IF(Q49&gt;0,-Q49^(1/3),(-Q49)^(1/3)),'OddsRatio_working_3-way'!AN49-'OddsRatio_working_3-way'!R49/3)</f>
        <v>-0.46436457214741544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2.1</v>
      </c>
      <c r="B50" s="4">
        <f>IF('True_Odds_Calculator_3-way'!B49="","",'True_Odds_Calculator_3-way'!B49)</f>
        <v>3.28</v>
      </c>
      <c r="C50" s="4">
        <f>IF('True_Odds_Calculator_3-way'!C49="","",'True_Odds_Calculator_3-way'!C49)</f>
        <v>3.64</v>
      </c>
      <c r="D50" s="9">
        <f t="shared" si="13"/>
        <v>0.45491725329109278</v>
      </c>
      <c r="E50" s="9">
        <f t="shared" si="14"/>
        <v>0.28706382272275927</v>
      </c>
      <c r="F50" s="9">
        <f t="shared" si="15"/>
        <v>0.25801892398614801</v>
      </c>
      <c r="G50" s="9">
        <f t="shared" si="16"/>
        <v>1.0892745134427559</v>
      </c>
      <c r="H50" s="9">
        <f t="shared" si="17"/>
        <v>2.1982019647870317</v>
      </c>
      <c r="I50" s="9">
        <f t="shared" si="18"/>
        <v>3.4835458906494838</v>
      </c>
      <c r="J50" s="9">
        <f t="shared" si="19"/>
        <v>3.8756847154888763</v>
      </c>
      <c r="K50" s="11">
        <f t="shared" si="20"/>
        <v>0.47619047619047616</v>
      </c>
      <c r="L50" s="11">
        <f t="shared" si="21"/>
        <v>0.3048780487804878</v>
      </c>
      <c r="M50" s="11">
        <f t="shared" si="22"/>
        <v>0.27472527472527469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-0.26408086686832344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0.2401054230322523</v>
      </c>
      <c r="Q50" s="11">
        <f>2*'OddsRatio_working_3-way'!K50*'OddsRatio_working_3-way'!L50*'OddsRatio_working_3-way'!M50</f>
        <v>7.9769243532309728E-2</v>
      </c>
      <c r="R50" s="11">
        <f t="shared" si="23"/>
        <v>0</v>
      </c>
      <c r="S50" s="11">
        <f t="shared" si="24"/>
        <v>-0.90921173457058579</v>
      </c>
      <c r="T50" s="11">
        <f t="shared" si="25"/>
        <v>-0.30206369919288562</v>
      </c>
      <c r="U50" s="11">
        <f>'OddsRatio_working_3-way'!S50-'OddsRatio_working_3-way'!R50^2/3</f>
        <v>-0.90921173457058579</v>
      </c>
      <c r="V50" s="11">
        <f>'OddsRatio_working_3-way'!S50*'OddsRatio_working_3-way'!R50/3-2*'OddsRatio_working_3-way'!R50^3/27-'OddsRatio_working_3-way'!T50</f>
        <v>0.30206369919288562</v>
      </c>
      <c r="W50" s="11">
        <f>'OddsRatio_working_3-way'!V50^2+4*'OddsRatio_working_3-way'!U50^3/27</f>
        <v>-2.010780430001731E-2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0.16684594890954604</v>
      </c>
      <c r="Y50" s="11">
        <f>IF('OddsRatio_working_3-way'!W50&gt;=0,IF('OddsRatio_working_3-way'!V50+SQRT('OddsRatio_working_3-way'!W50)&gt;0,0,PI()),ACOS('OddsRatio_working_3-way'!V50/(2*'OddsRatio_working_3-way'!X50)))</f>
        <v>0.43890538415300351</v>
      </c>
      <c r="Z50" s="11">
        <f>'OddsRatio_working_3-way'!X50^(1/3)*COS('OddsRatio_working_3-way'!Y50/3)</f>
        <v>0.54463725672137797</v>
      </c>
      <c r="AA50" s="11">
        <f>'OddsRatio_working_3-way'!X50^(1/3)*COS(('OddsRatio_working_3-way'!Y50+2*PI())/3)</f>
        <v>-0.34182134475296588</v>
      </c>
      <c r="AB50" s="11">
        <f>'OddsRatio_working_3-way'!X50^(1/3)*COS(('OddsRatio_working_3-way'!Y50+4*PI())/3)</f>
        <v>-0.2028159119684122</v>
      </c>
      <c r="AC50" s="11">
        <f>'OddsRatio_working_3-way'!X50^(1/3)*SIN('OddsRatio_working_3-way'!Y50/3)</f>
        <v>8.0254824036982669E-2</v>
      </c>
      <c r="AD50" s="11">
        <f>'OddsRatio_working_3-way'!X50^(1/3)*SIN(('OddsRatio_working_3-way'!Y50+2*PI())/3)</f>
        <v>0.43154228814968909</v>
      </c>
      <c r="AE50" s="11">
        <f>'OddsRatio_working_3-way'!X50^(1/3)*SIN(('OddsRatio_working_3-way'!Y50+4*PI())/3)</f>
        <v>-0.51179711218667168</v>
      </c>
      <c r="AF50" s="11">
        <f>-'OddsRatio_working_3-way'!U50/(3*'OddsRatio_working_3-way'!X50^(1/3))*COS(('OddsRatio_working_3-way'!Y50)/3)</f>
        <v>0.54463725672137797</v>
      </c>
      <c r="AG50" s="11">
        <f>-'OddsRatio_working_3-way'!U50/(3*'OddsRatio_working_3-way'!X50^(1/3))*COS(('OddsRatio_working_3-way'!Y50+2*PI())/3)</f>
        <v>-0.34182134475296588</v>
      </c>
      <c r="AH50" s="11">
        <f>-'OddsRatio_working_3-way'!U50/(3*'OddsRatio_working_3-way'!X50^(1/3))*COS(('OddsRatio_working_3-way'!Y50+4*PI())/3)</f>
        <v>-0.2028159119684122</v>
      </c>
      <c r="AI50" s="11">
        <f>'OddsRatio_working_3-way'!U50/(3*'OddsRatio_working_3-way'!X50^(1/3))*SIN(('OddsRatio_working_3-way'!Y50)/3)</f>
        <v>-8.0254824036982669E-2</v>
      </c>
      <c r="AJ50" s="11">
        <f>'OddsRatio_working_3-way'!U50/(3*'OddsRatio_working_3-way'!X50^(1/3))*SIN(('OddsRatio_working_3-way'!Y50+2*PI())/3)</f>
        <v>-0.43154228814968909</v>
      </c>
      <c r="AK50" s="11">
        <f>'OddsRatio_working_3-way'!U50/(3*'OddsRatio_working_3-way'!X50^(1/3))*SIN(('OddsRatio_working_3-way'!Y50+4*PI())/3)</f>
        <v>0.51179711218667168</v>
      </c>
      <c r="AL50" s="11">
        <f>'OddsRatio_working_3-way'!Z50+'OddsRatio_working_3-way'!AF50</f>
        <v>1.0892745134427559</v>
      </c>
      <c r="AM50" s="11">
        <f>'OddsRatio_working_3-way'!AA50+'OddsRatio_working_3-way'!AG50</f>
        <v>-0.68364268950593177</v>
      </c>
      <c r="AN50" s="11">
        <f>'OddsRatio_working_3-way'!AB50+'OddsRatio_working_3-way'!AH50</f>
        <v>-0.4056318239368244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1.0892745134427559</v>
      </c>
      <c r="AS50" s="11">
        <f>IF(('OddsRatio_working_3-way'!X50=0),IF(Q50&gt;0,-Q50^(1/3),(-Q50)^(1/3)),'OddsRatio_working_3-way'!AM50-'OddsRatio_working_3-way'!R50/3)</f>
        <v>-0.68364268950593177</v>
      </c>
      <c r="AT50" s="11">
        <f>IF(('OddsRatio_working_3-way'!X50=0),IF(Q50&gt;0,-Q50^(1/3),(-Q50)^(1/3)),'OddsRatio_working_3-way'!AN50-'OddsRatio_working_3-way'!R50/3)</f>
        <v>-0.4056318239368244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3.56</v>
      </c>
      <c r="B51" s="4">
        <f>IF('True_Odds_Calculator_3-way'!B50="","",'True_Odds_Calculator_3-way'!B50)</f>
        <v>3.34</v>
      </c>
      <c r="C51" s="4">
        <f>IF('True_Odds_Calculator_3-way'!C50="","",'True_Odds_Calculator_3-way'!C50)</f>
        <v>2.1</v>
      </c>
      <c r="D51" s="9">
        <f t="shared" si="13"/>
        <v>0.2637583741349252</v>
      </c>
      <c r="E51" s="9">
        <f t="shared" si="14"/>
        <v>0.2815737613408289</v>
      </c>
      <c r="F51" s="9">
        <f t="shared" si="15"/>
        <v>0.45466786452424612</v>
      </c>
      <c r="G51" s="9">
        <f t="shared" si="16"/>
        <v>1.0903706320104416</v>
      </c>
      <c r="H51" s="9">
        <f t="shared" si="17"/>
        <v>3.7913488179467301</v>
      </c>
      <c r="I51" s="9">
        <f t="shared" si="18"/>
        <v>3.5514672789044335</v>
      </c>
      <c r="J51" s="9">
        <f t="shared" si="19"/>
        <v>2.1994076952114852</v>
      </c>
      <c r="K51" s="11">
        <f t="shared" si="20"/>
        <v>0.2808988764044944</v>
      </c>
      <c r="L51" s="11">
        <f t="shared" si="21"/>
        <v>0.29940119760479045</v>
      </c>
      <c r="M51" s="11">
        <f t="shared" si="22"/>
        <v>0.47619047619047616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-0.26389596409107963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0.24028988571813037</v>
      </c>
      <c r="Q51" s="11">
        <f>2*'OddsRatio_working_3-way'!K51*'OddsRatio_working_3-way'!L51*'OddsRatio_working_3-way'!M51</f>
        <v>8.0096628572710118E-2</v>
      </c>
      <c r="R51" s="11">
        <f t="shared" si="23"/>
        <v>0</v>
      </c>
      <c r="S51" s="11">
        <f t="shared" si="24"/>
        <v>-0.91054778554778515</v>
      </c>
      <c r="T51" s="11">
        <f t="shared" si="25"/>
        <v>-0.30351592851592835</v>
      </c>
      <c r="U51" s="11">
        <f>'OddsRatio_working_3-way'!S51-'OddsRatio_working_3-way'!R51^2/3</f>
        <v>-0.91054778554778515</v>
      </c>
      <c r="V51" s="11">
        <f>'OddsRatio_working_3-way'!S51*'OddsRatio_working_3-way'!R51/3-2*'OddsRatio_working_3-way'!R51^3/27-'OddsRatio_working_3-way'!T51</f>
        <v>0.30351592851592835</v>
      </c>
      <c r="W51" s="11">
        <f>'OddsRatio_working_3-way'!V51^2+4*'OddsRatio_working_3-way'!U51^3/27</f>
        <v>-1.9719960098465494E-2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0.16721384434411496</v>
      </c>
      <c r="Y51" s="11">
        <f>IF('OddsRatio_working_3-way'!W51&gt;=0,IF('OddsRatio_working_3-way'!V51+SQRT('OddsRatio_working_3-way'!W51)&gt;0,0,PI()),ACOS('OddsRatio_working_3-way'!V51/(2*'OddsRatio_working_3-way'!X51)))</f>
        <v>0.43334036794549013</v>
      </c>
      <c r="Z51" s="11">
        <f>'OddsRatio_working_3-way'!X51^(1/3)*COS('OddsRatio_working_3-way'!Y51/3)</f>
        <v>0.54518531600522091</v>
      </c>
      <c r="AA51" s="11">
        <f>'OddsRatio_working_3-way'!X51^(1/3)*COS(('OddsRatio_working_3-way'!Y51+2*PI())/3)</f>
        <v>-0.34127070978163204</v>
      </c>
      <c r="AB51" s="11">
        <f>'OddsRatio_working_3-way'!X51^(1/3)*COS(('OddsRatio_working_3-way'!Y51+4*PI())/3)</f>
        <v>-0.20391460622358895</v>
      </c>
      <c r="AC51" s="11">
        <f>'OddsRatio_working_3-way'!X51^(1/3)*SIN('OddsRatio_working_3-way'!Y51/3)</f>
        <v>7.9302583364074253E-2</v>
      </c>
      <c r="AD51" s="11">
        <f>'OddsRatio_working_3-way'!X51^(1/3)*SIN(('OddsRatio_working_3-way'!Y51+2*PI())/3)</f>
        <v>0.43249304174873099</v>
      </c>
      <c r="AE51" s="11">
        <f>'OddsRatio_working_3-way'!X51^(1/3)*SIN(('OddsRatio_working_3-way'!Y51+4*PI())/3)</f>
        <v>-0.5117956251128053</v>
      </c>
      <c r="AF51" s="11">
        <f>-'OddsRatio_working_3-way'!U51/(3*'OddsRatio_working_3-way'!X51^(1/3))*COS(('OddsRatio_working_3-way'!Y51)/3)</f>
        <v>0.54518531600522069</v>
      </c>
      <c r="AG51" s="11">
        <f>-'OddsRatio_working_3-way'!U51/(3*'OddsRatio_working_3-way'!X51^(1/3))*COS(('OddsRatio_working_3-way'!Y51+2*PI())/3)</f>
        <v>-0.34127070978163188</v>
      </c>
      <c r="AH51" s="11">
        <f>-'OddsRatio_working_3-way'!U51/(3*'OddsRatio_working_3-way'!X51^(1/3))*COS(('OddsRatio_working_3-way'!Y51+4*PI())/3)</f>
        <v>-0.20391460622358887</v>
      </c>
      <c r="AI51" s="11">
        <f>'OddsRatio_working_3-way'!U51/(3*'OddsRatio_working_3-way'!X51^(1/3))*SIN(('OddsRatio_working_3-way'!Y51)/3)</f>
        <v>-7.9302583364074225E-2</v>
      </c>
      <c r="AJ51" s="11">
        <f>'OddsRatio_working_3-way'!U51/(3*'OddsRatio_working_3-way'!X51^(1/3))*SIN(('OddsRatio_working_3-way'!Y51+2*PI())/3)</f>
        <v>-0.43249304174873082</v>
      </c>
      <c r="AK51" s="11">
        <f>'OddsRatio_working_3-way'!U51/(3*'OddsRatio_working_3-way'!X51^(1/3))*SIN(('OddsRatio_working_3-way'!Y51+4*PI())/3)</f>
        <v>0.51179562511280507</v>
      </c>
      <c r="AL51" s="11">
        <f>'OddsRatio_working_3-way'!Z51+'OddsRatio_working_3-way'!AF51</f>
        <v>1.0903706320104416</v>
      </c>
      <c r="AM51" s="11">
        <f>'OddsRatio_working_3-way'!AA51+'OddsRatio_working_3-way'!AG51</f>
        <v>-0.68254141956326397</v>
      </c>
      <c r="AN51" s="11">
        <f>'OddsRatio_working_3-way'!AB51+'OddsRatio_working_3-way'!AH51</f>
        <v>-0.40782921244717785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1.0903706320104416</v>
      </c>
      <c r="AS51" s="11">
        <f>IF(('OddsRatio_working_3-way'!X51=0),IF(Q51&gt;0,-Q51^(1/3),(-Q51)^(1/3)),'OddsRatio_working_3-way'!AM51-'OddsRatio_working_3-way'!R51/3)</f>
        <v>-0.68254141956326397</v>
      </c>
      <c r="AT51" s="11">
        <f>IF(('OddsRatio_working_3-way'!X51=0),IF(Q51&gt;0,-Q51^(1/3),(-Q51)^(1/3)),'OddsRatio_working_3-way'!AN51-'OddsRatio_working_3-way'!R51/3)</f>
        <v>-0.40782921244717785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1.68</v>
      </c>
      <c r="B52" s="4">
        <f>IF('True_Odds_Calculator_3-way'!B51="","",'True_Odds_Calculator_3-way'!B51)</f>
        <v>3.77</v>
      </c>
      <c r="C52" s="4">
        <f>IF('True_Odds_Calculator_3-way'!C51="","",'True_Odds_Calculator_3-way'!C51)</f>
        <v>4.9800000000000004</v>
      </c>
      <c r="D52" s="9">
        <f t="shared" si="13"/>
        <v>0.56992496479977073</v>
      </c>
      <c r="E52" s="9">
        <f t="shared" si="14"/>
        <v>0.24546176086310284</v>
      </c>
      <c r="F52" s="9">
        <f t="shared" si="15"/>
        <v>0.18461327433712627</v>
      </c>
      <c r="G52" s="9">
        <f t="shared" si="16"/>
        <v>1.1097307998805792</v>
      </c>
      <c r="H52" s="9">
        <f t="shared" si="17"/>
        <v>1.754616943918794</v>
      </c>
      <c r="I52" s="9">
        <f t="shared" si="18"/>
        <v>4.0739543156692042</v>
      </c>
      <c r="J52" s="9">
        <f t="shared" si="19"/>
        <v>5.4167285835247068</v>
      </c>
      <c r="K52" s="11">
        <f t="shared" si="20"/>
        <v>0.59523809523809523</v>
      </c>
      <c r="L52" s="11">
        <f t="shared" si="21"/>
        <v>0.26525198938992045</v>
      </c>
      <c r="M52" s="11">
        <f t="shared" si="22"/>
        <v>0.20080321285140559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-0.23767952953661298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0.23556395596279267</v>
      </c>
      <c r="Q52" s="11">
        <f>2*'OddsRatio_working_3-way'!K52*'OddsRatio_working_3-way'!L52*'OddsRatio_working_3-way'!M52</f>
        <v>6.3408871053241639E-2</v>
      </c>
      <c r="R52" s="11">
        <f t="shared" si="23"/>
        <v>0</v>
      </c>
      <c r="S52" s="11">
        <f t="shared" si="24"/>
        <v>-0.99109905014561039</v>
      </c>
      <c r="T52" s="11">
        <f t="shared" si="25"/>
        <v>-0.26678305522089113</v>
      </c>
      <c r="U52" s="11">
        <f>'OddsRatio_working_3-way'!S52-'OddsRatio_working_3-way'!R52^2/3</f>
        <v>-0.99109905014561039</v>
      </c>
      <c r="V52" s="11">
        <f>'OddsRatio_working_3-way'!S52*'OddsRatio_working_3-way'!R52/3-2*'OddsRatio_working_3-way'!R52^3/27-'OddsRatio_working_3-way'!T52</f>
        <v>0.26678305522089113</v>
      </c>
      <c r="W52" s="11">
        <f>'OddsRatio_working_3-way'!V52^2+4*'OddsRatio_working_3-way'!U52^3/27</f>
        <v>-7.3054079368047573E-2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0.18988633305285602</v>
      </c>
      <c r="Y52" s="11">
        <f>IF('OddsRatio_working_3-way'!W52&gt;=0,IF('OddsRatio_working_3-way'!V52+SQRT('OddsRatio_working_3-way'!W52)&gt;0,0,PI()),ACOS('OddsRatio_working_3-way'!V52/(2*'OddsRatio_working_3-way'!X52)))</f>
        <v>0.79191889290097184</v>
      </c>
      <c r="Z52" s="11">
        <f>'OddsRatio_working_3-way'!X52^(1/3)*COS('OddsRatio_working_3-way'!Y52/3)</f>
        <v>0.55486539994028972</v>
      </c>
      <c r="AA52" s="11">
        <f>'OddsRatio_working_3-way'!X52^(1/3)*COS(('OddsRatio_working_3-way'!Y52+2*PI())/3)</f>
        <v>-0.40730977068791796</v>
      </c>
      <c r="AB52" s="11">
        <f>'OddsRatio_working_3-way'!X52^(1/3)*COS(('OddsRatio_working_3-way'!Y52+4*PI())/3)</f>
        <v>-0.14755562925237195</v>
      </c>
      <c r="AC52" s="11">
        <f>'OddsRatio_working_3-way'!X52^(1/3)*SIN('OddsRatio_working_3-way'!Y52/3)</f>
        <v>0.1499691234809328</v>
      </c>
      <c r="AD52" s="11">
        <f>'OddsRatio_working_3-way'!X52^(1/3)*SIN(('OddsRatio_working_3-way'!Y52+2*PI())/3)</f>
        <v>0.40554297028883707</v>
      </c>
      <c r="AE52" s="11">
        <f>'OddsRatio_working_3-way'!X52^(1/3)*SIN(('OddsRatio_working_3-way'!Y52+4*PI())/3)</f>
        <v>-0.55551209376976973</v>
      </c>
      <c r="AF52" s="11">
        <f>-'OddsRatio_working_3-way'!U52/(3*'OddsRatio_working_3-way'!X52^(1/3))*COS(('OddsRatio_working_3-way'!Y52)/3)</f>
        <v>0.55486539994028949</v>
      </c>
      <c r="AG52" s="11">
        <f>-'OddsRatio_working_3-way'!U52/(3*'OddsRatio_working_3-way'!X52^(1/3))*COS(('OddsRatio_working_3-way'!Y52+2*PI())/3)</f>
        <v>-0.40730977068791779</v>
      </c>
      <c r="AH52" s="11">
        <f>-'OddsRatio_working_3-way'!U52/(3*'OddsRatio_working_3-way'!X52^(1/3))*COS(('OddsRatio_working_3-way'!Y52+4*PI())/3)</f>
        <v>-0.14755562925237189</v>
      </c>
      <c r="AI52" s="11">
        <f>'OddsRatio_working_3-way'!U52/(3*'OddsRatio_working_3-way'!X52^(1/3))*SIN(('OddsRatio_working_3-way'!Y52)/3)</f>
        <v>-0.14996912348093275</v>
      </c>
      <c r="AJ52" s="11">
        <f>'OddsRatio_working_3-way'!U52/(3*'OddsRatio_working_3-way'!X52^(1/3))*SIN(('OddsRatio_working_3-way'!Y52+2*PI())/3)</f>
        <v>-0.40554297028883696</v>
      </c>
      <c r="AK52" s="11">
        <f>'OddsRatio_working_3-way'!U52/(3*'OddsRatio_working_3-way'!X52^(1/3))*SIN(('OddsRatio_working_3-way'!Y52+4*PI())/3)</f>
        <v>0.55551209376976951</v>
      </c>
      <c r="AL52" s="11">
        <f>'OddsRatio_working_3-way'!Z52+'OddsRatio_working_3-way'!AF52</f>
        <v>1.1097307998805792</v>
      </c>
      <c r="AM52" s="11">
        <f>'OddsRatio_working_3-way'!AA52+'OddsRatio_working_3-way'!AG52</f>
        <v>-0.8146195413758357</v>
      </c>
      <c r="AN52" s="11">
        <f>'OddsRatio_working_3-way'!AB52+'OddsRatio_working_3-way'!AH52</f>
        <v>-0.29511125850474385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1.1097307998805792</v>
      </c>
      <c r="AS52" s="11">
        <f>IF(('OddsRatio_working_3-way'!X52=0),IF(Q52&gt;0,-Q52^(1/3),(-Q52)^(1/3)),'OddsRatio_working_3-way'!AM52-'OddsRatio_working_3-way'!R52/3)</f>
        <v>-0.8146195413758357</v>
      </c>
      <c r="AT52" s="11">
        <f>IF(('OddsRatio_working_3-way'!X52=0),IF(Q52&gt;0,-Q52^(1/3),(-Q52)^(1/3)),'OddsRatio_working_3-way'!AN52-'OddsRatio_working_3-way'!R52/3)</f>
        <v>-0.29511125850474385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3.7</v>
      </c>
      <c r="B53" s="4">
        <f>IF('True_Odds_Calculator_3-way'!B52="","",'True_Odds_Calculator_3-way'!B52)</f>
        <v>3</v>
      </c>
      <c r="C53" s="4">
        <f>IF('True_Odds_Calculator_3-way'!C52="","",'True_Odds_Calculator_3-way'!C52)</f>
        <v>2.13</v>
      </c>
      <c r="D53" s="9">
        <f t="shared" si="13"/>
        <v>0.24893206585879893</v>
      </c>
      <c r="E53" s="9">
        <f t="shared" si="14"/>
        <v>0.30912536353540171</v>
      </c>
      <c r="F53" s="9">
        <f t="shared" si="15"/>
        <v>0.44194257060579922</v>
      </c>
      <c r="G53" s="9">
        <f t="shared" si="16"/>
        <v>1.1174667593807421</v>
      </c>
      <c r="H53" s="9">
        <f t="shared" si="17"/>
        <v>4.0171602503280042</v>
      </c>
      <c r="I53" s="9">
        <f t="shared" si="18"/>
        <v>3.2349335187614838</v>
      </c>
      <c r="J53" s="9">
        <f t="shared" si="19"/>
        <v>2.2627374381002388</v>
      </c>
      <c r="K53" s="11">
        <f t="shared" si="20"/>
        <v>0.27027027027027023</v>
      </c>
      <c r="L53" s="11">
        <f t="shared" si="21"/>
        <v>0.33333333333333331</v>
      </c>
      <c r="M53" s="11">
        <f t="shared" si="22"/>
        <v>0.46948356807511737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-0.25808907499048339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0.24658461278179586</v>
      </c>
      <c r="Q53" s="11">
        <f>2*'OddsRatio_working_3-way'!K53*'OddsRatio_working_3-way'!L53*'OddsRatio_working_3-way'!M53</f>
        <v>8.4591633887408521E-2</v>
      </c>
      <c r="R53" s="11">
        <f t="shared" si="23"/>
        <v>0</v>
      </c>
      <c r="S53" s="11">
        <f t="shared" si="24"/>
        <v>-0.95542445099967233</v>
      </c>
      <c r="T53" s="11">
        <f t="shared" si="25"/>
        <v>-0.32776138970829238</v>
      </c>
      <c r="U53" s="11">
        <f>'OddsRatio_working_3-way'!S53-'OddsRatio_working_3-way'!R53^2/3</f>
        <v>-0.95542445099967233</v>
      </c>
      <c r="V53" s="11">
        <f>'OddsRatio_working_3-way'!S53*'OddsRatio_working_3-way'!R53/3-2*'OddsRatio_working_3-way'!R53^3/27-'OddsRatio_working_3-way'!T53</f>
        <v>0.32776138970829238</v>
      </c>
      <c r="W53" s="11">
        <f>'OddsRatio_working_3-way'!V53^2+4*'OddsRatio_working_3-way'!U53^3/27</f>
        <v>-2.1779244897960362E-2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0.17972671857675437</v>
      </c>
      <c r="Y53" s="11">
        <f>IF('OddsRatio_working_3-way'!W53&gt;=0,IF('OddsRatio_working_3-way'!V53+SQRT('OddsRatio_working_3-way'!W53)&gt;0,0,PI()),ACOS('OddsRatio_working_3-way'!V53/(2*'OddsRatio_working_3-way'!X53)))</f>
        <v>0.42307033665478455</v>
      </c>
      <c r="Z53" s="11">
        <f>'OddsRatio_working_3-way'!X53^(1/3)*COS('OddsRatio_working_3-way'!Y53/3)</f>
        <v>0.55873337969037107</v>
      </c>
      <c r="AA53" s="11">
        <f>'OddsRatio_working_3-way'!X53^(1/3)*COS(('OddsRatio_working_3-way'!Y53+2*PI())/3)</f>
        <v>-0.34806072571985136</v>
      </c>
      <c r="AB53" s="11">
        <f>'OddsRatio_working_3-way'!X53^(1/3)*COS(('OddsRatio_working_3-way'!Y53+4*PI())/3)</f>
        <v>-0.21067265397051976</v>
      </c>
      <c r="AC53" s="11">
        <f>'OddsRatio_working_3-way'!X53^(1/3)*SIN('OddsRatio_working_3-way'!Y53/3)</f>
        <v>7.9321040207920149E-2</v>
      </c>
      <c r="AD53" s="11">
        <f>'OddsRatio_working_3-way'!X53^(1/3)*SIN(('OddsRatio_working_3-way'!Y53+2*PI())/3)</f>
        <v>0.44421678065023751</v>
      </c>
      <c r="AE53" s="11">
        <f>'OddsRatio_working_3-way'!X53^(1/3)*SIN(('OddsRatio_working_3-way'!Y53+4*PI())/3)</f>
        <v>-0.5235378208581577</v>
      </c>
      <c r="AF53" s="11">
        <f>-'OddsRatio_working_3-way'!U53/(3*'OddsRatio_working_3-way'!X53^(1/3))*COS(('OddsRatio_working_3-way'!Y53)/3)</f>
        <v>0.55873337969037107</v>
      </c>
      <c r="AG53" s="11">
        <f>-'OddsRatio_working_3-way'!U53/(3*'OddsRatio_working_3-way'!X53^(1/3))*COS(('OddsRatio_working_3-way'!Y53+2*PI())/3)</f>
        <v>-0.34806072571985136</v>
      </c>
      <c r="AH53" s="11">
        <f>-'OddsRatio_working_3-way'!U53/(3*'OddsRatio_working_3-way'!X53^(1/3))*COS(('OddsRatio_working_3-way'!Y53+4*PI())/3)</f>
        <v>-0.21067265397051976</v>
      </c>
      <c r="AI53" s="11">
        <f>'OddsRatio_working_3-way'!U53/(3*'OddsRatio_working_3-way'!X53^(1/3))*SIN(('OddsRatio_working_3-way'!Y53)/3)</f>
        <v>-7.9321040207920149E-2</v>
      </c>
      <c r="AJ53" s="11">
        <f>'OddsRatio_working_3-way'!U53/(3*'OddsRatio_working_3-way'!X53^(1/3))*SIN(('OddsRatio_working_3-way'!Y53+2*PI())/3)</f>
        <v>-0.44421678065023751</v>
      </c>
      <c r="AK53" s="11">
        <f>'OddsRatio_working_3-way'!U53/(3*'OddsRatio_working_3-way'!X53^(1/3))*SIN(('OddsRatio_working_3-way'!Y53+4*PI())/3)</f>
        <v>0.5235378208581577</v>
      </c>
      <c r="AL53" s="11">
        <f>'OddsRatio_working_3-way'!Z53+'OddsRatio_working_3-way'!AF53</f>
        <v>1.1174667593807421</v>
      </c>
      <c r="AM53" s="11">
        <f>'OddsRatio_working_3-way'!AA53+'OddsRatio_working_3-way'!AG53</f>
        <v>-0.69612145143970272</v>
      </c>
      <c r="AN53" s="11">
        <f>'OddsRatio_working_3-way'!AB53+'OddsRatio_working_3-way'!AH53</f>
        <v>-0.42134530794103953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1.1174667593807421</v>
      </c>
      <c r="AS53" s="11">
        <f>IF(('OddsRatio_working_3-way'!X53=0),IF(Q53&gt;0,-Q53^(1/3),(-Q53)^(1/3)),'OddsRatio_working_3-way'!AM53-'OddsRatio_working_3-way'!R53/3)</f>
        <v>-0.69612145143970272</v>
      </c>
      <c r="AT53" s="11">
        <f>IF(('OddsRatio_working_3-way'!X53=0),IF(Q53&gt;0,-Q53^(1/3),(-Q53)^(1/3)),'OddsRatio_working_3-way'!AN53-'OddsRatio_working_3-way'!R53/3)</f>
        <v>-0.42134530794103953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1.95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4.43</v>
      </c>
      <c r="D54" s="9">
        <f t="shared" si="13"/>
        <v>0.50148504290115015</v>
      </c>
      <c r="E54" s="9">
        <f t="shared" si="14"/>
        <v>0.28060933300179336</v>
      </c>
      <c r="F54" s="9">
        <f t="shared" si="15"/>
        <v>0.2179056240970566</v>
      </c>
      <c r="G54" s="9">
        <f t="shared" si="16"/>
        <v>1.0463972831255077</v>
      </c>
      <c r="H54" s="9">
        <f t="shared" si="17"/>
        <v>1.9940774189692319</v>
      </c>
      <c r="I54" s="9">
        <f t="shared" si="18"/>
        <v>3.5636733436574937</v>
      </c>
      <c r="J54" s="9">
        <f t="shared" si="19"/>
        <v>4.5891426811204896</v>
      </c>
      <c r="K54" s="11">
        <f t="shared" si="20"/>
        <v>0.51282051282051289</v>
      </c>
      <c r="L54" s="11">
        <f t="shared" si="21"/>
        <v>0.28985507246376813</v>
      </c>
      <c r="M54" s="11">
        <f t="shared" si="22"/>
        <v>0.22573363431151244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-0.26787141822964766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0.22917290558864811</v>
      </c>
      <c r="Q54" s="11">
        <f>2*'OddsRatio_working_3-way'!K54*'OddsRatio_working_3-way'!L54*'OddsRatio_working_3-way'!M54</f>
        <v>6.7107732236793019E-2</v>
      </c>
      <c r="R54" s="11">
        <f t="shared" si="23"/>
        <v>0</v>
      </c>
      <c r="S54" s="11">
        <f t="shared" si="24"/>
        <v>-0.85553325212239295</v>
      </c>
      <c r="T54" s="11">
        <f t="shared" si="25"/>
        <v>-0.25052218217346794</v>
      </c>
      <c r="U54" s="11">
        <f>'OddsRatio_working_3-way'!S54-'OddsRatio_working_3-way'!R54^2/3</f>
        <v>-0.85553325212239295</v>
      </c>
      <c r="V54" s="11">
        <f>'OddsRatio_working_3-way'!S54*'OddsRatio_working_3-way'!R54/3-2*'OddsRatio_working_3-way'!R54^3/27-'OddsRatio_working_3-way'!T54</f>
        <v>0.25052218217346794</v>
      </c>
      <c r="W54" s="11">
        <f>'OddsRatio_working_3-way'!V54^2+4*'OddsRatio_working_3-way'!U54^3/27</f>
        <v>-3.0008497932047462E-2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0.15229072664890311</v>
      </c>
      <c r="Y54" s="11">
        <f>IF('OddsRatio_working_3-way'!W54&gt;=0,IF('OddsRatio_working_3-way'!V54+SQRT('OddsRatio_working_3-way'!W54)&gt;0,0,PI()),ACOS('OddsRatio_working_3-way'!V54/(2*'OddsRatio_working_3-way'!X54)))</f>
        <v>0.60498096231529574</v>
      </c>
      <c r="Z54" s="11">
        <f>'OddsRatio_working_3-way'!X54^(1/3)*COS('OddsRatio_working_3-way'!Y54/3)</f>
        <v>0.52319864156275386</v>
      </c>
      <c r="AA54" s="11">
        <f>'OddsRatio_working_3-way'!X54^(1/3)*COS(('OddsRatio_working_3-way'!Y54+2*PI())/3)</f>
        <v>-0.35423138397099263</v>
      </c>
      <c r="AB54" s="11">
        <f>'OddsRatio_working_3-way'!X54^(1/3)*COS(('OddsRatio_working_3-way'!Y54+4*PI())/3)</f>
        <v>-0.1689672575917614</v>
      </c>
      <c r="AC54" s="11">
        <f>'OddsRatio_working_3-way'!X54^(1/3)*SIN('OddsRatio_working_3-way'!Y54/3)</f>
        <v>0.10696229323623026</v>
      </c>
      <c r="AD54" s="11">
        <f>'OddsRatio_working_3-way'!X54^(1/3)*SIN(('OddsRatio_working_3-way'!Y54+2*PI())/3)</f>
        <v>0.3996221682007387</v>
      </c>
      <c r="AE54" s="11">
        <f>'OddsRatio_working_3-way'!X54^(1/3)*SIN(('OddsRatio_working_3-way'!Y54+4*PI())/3)</f>
        <v>-0.50658446143696878</v>
      </c>
      <c r="AF54" s="11">
        <f>-'OddsRatio_working_3-way'!U54/(3*'OddsRatio_working_3-way'!X54^(1/3))*COS(('OddsRatio_working_3-way'!Y54)/3)</f>
        <v>0.52319864156275386</v>
      </c>
      <c r="AG54" s="11">
        <f>-'OddsRatio_working_3-way'!U54/(3*'OddsRatio_working_3-way'!X54^(1/3))*COS(('OddsRatio_working_3-way'!Y54+2*PI())/3)</f>
        <v>-0.35423138397099263</v>
      </c>
      <c r="AH54" s="11">
        <f>-'OddsRatio_working_3-way'!U54/(3*'OddsRatio_working_3-way'!X54^(1/3))*COS(('OddsRatio_working_3-way'!Y54+4*PI())/3)</f>
        <v>-0.1689672575917614</v>
      </c>
      <c r="AI54" s="11">
        <f>'OddsRatio_working_3-way'!U54/(3*'OddsRatio_working_3-way'!X54^(1/3))*SIN(('OddsRatio_working_3-way'!Y54)/3)</f>
        <v>-0.10696229323623026</v>
      </c>
      <c r="AJ54" s="11">
        <f>'OddsRatio_working_3-way'!U54/(3*'OddsRatio_working_3-way'!X54^(1/3))*SIN(('OddsRatio_working_3-way'!Y54+2*PI())/3)</f>
        <v>-0.3996221682007387</v>
      </c>
      <c r="AK54" s="11">
        <f>'OddsRatio_working_3-way'!U54/(3*'OddsRatio_working_3-way'!X54^(1/3))*SIN(('OddsRatio_working_3-way'!Y54+4*PI())/3)</f>
        <v>0.50658446143696878</v>
      </c>
      <c r="AL54" s="11">
        <f>'OddsRatio_working_3-way'!Z54+'OddsRatio_working_3-way'!AF54</f>
        <v>1.0463972831255077</v>
      </c>
      <c r="AM54" s="11">
        <f>'OddsRatio_working_3-way'!AA54+'OddsRatio_working_3-way'!AG54</f>
        <v>-0.70846276794198526</v>
      </c>
      <c r="AN54" s="11">
        <f>'OddsRatio_working_3-way'!AB54+'OddsRatio_working_3-way'!AH54</f>
        <v>-0.3379345151835228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1.0463972831255077</v>
      </c>
      <c r="AS54" s="11">
        <f>IF(('OddsRatio_working_3-way'!X54=0),IF(Q54&gt;0,-Q54^(1/3),(-Q54)^(1/3)),'OddsRatio_working_3-way'!AM54-'OddsRatio_working_3-way'!R54/3)</f>
        <v>-0.70846276794198526</v>
      </c>
      <c r="AT54" s="11">
        <f>IF(('OddsRatio_working_3-way'!X54=0),IF(Q54&gt;0,-Q54^(1/3),(-Q54)^(1/3)),'OddsRatio_working_3-way'!AN54-'OddsRatio_working_3-way'!R54/3)</f>
        <v>-0.3379345151835228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1.78</v>
      </c>
      <c r="B55" s="4">
        <f>IF('True_Odds_Calculator_3-way'!B54="","",'True_Odds_Calculator_3-way'!B54)</f>
        <v>3.65</v>
      </c>
      <c r="C55" s="4">
        <f>IF('True_Odds_Calculator_3-way'!C54="","",'True_Odds_Calculator_3-way'!C54)</f>
        <v>5.18</v>
      </c>
      <c r="D55" s="9">
        <f t="shared" si="13"/>
        <v>0.54988146230976276</v>
      </c>
      <c r="E55" s="9">
        <f t="shared" si="14"/>
        <v>0.26447666682338444</v>
      </c>
      <c r="F55" s="9">
        <f t="shared" si="15"/>
        <v>0.18564187086685263</v>
      </c>
      <c r="G55" s="9">
        <f t="shared" si="16"/>
        <v>1.0494535420358209</v>
      </c>
      <c r="H55" s="9">
        <f t="shared" si="17"/>
        <v>1.8185737627879399</v>
      </c>
      <c r="I55" s="9">
        <f t="shared" si="18"/>
        <v>3.7810518863949256</v>
      </c>
      <c r="J55" s="9">
        <f t="shared" si="19"/>
        <v>5.3867158057097315</v>
      </c>
      <c r="K55" s="11">
        <f t="shared" si="20"/>
        <v>0.5617977528089888</v>
      </c>
      <c r="L55" s="11">
        <f t="shared" si="21"/>
        <v>0.27397260273972601</v>
      </c>
      <c r="M55" s="11">
        <f t="shared" si="22"/>
        <v>0.19305019305019305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-0.25672852870020779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0.2261215898279158</v>
      </c>
      <c r="Q55" s="11">
        <f>2*'OddsRatio_working_3-way'!K55*'OddsRatio_working_3-way'!L55*'OddsRatio_working_3-way'!M55</f>
        <v>5.9427487471199962E-2</v>
      </c>
      <c r="R55" s="11">
        <f t="shared" si="23"/>
        <v>0</v>
      </c>
      <c r="S55" s="11">
        <f t="shared" si="24"/>
        <v>-0.88078092050286727</v>
      </c>
      <c r="T55" s="11">
        <f t="shared" si="25"/>
        <v>-0.23147987398235675</v>
      </c>
      <c r="U55" s="11">
        <f>'OddsRatio_working_3-way'!S55-'OddsRatio_working_3-way'!R55^2/3</f>
        <v>-0.88078092050286727</v>
      </c>
      <c r="V55" s="11">
        <f>'OddsRatio_working_3-way'!S55*'OddsRatio_working_3-way'!R55/3-2*'OddsRatio_working_3-way'!R55^3/27-'OddsRatio_working_3-way'!T55</f>
        <v>0.23147987398235675</v>
      </c>
      <c r="W55" s="11">
        <f>'OddsRatio_working_3-way'!V55^2+4*'OddsRatio_working_3-way'!U55^3/27</f>
        <v>-4.7644896823739104E-2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0.15908160553834222</v>
      </c>
      <c r="Y55" s="11">
        <f>IF('OddsRatio_working_3-way'!W55&gt;=0,IF('OddsRatio_working_3-way'!V55+SQRT('OddsRatio_working_3-way'!W55)&gt;0,0,PI()),ACOS('OddsRatio_working_3-way'!V55/(2*'OddsRatio_working_3-way'!X55)))</f>
        <v>0.75605126316258087</v>
      </c>
      <c r="Z55" s="11">
        <f>'OddsRatio_working_3-way'!X55^(1/3)*COS('OddsRatio_working_3-way'!Y55/3)</f>
        <v>0.52472677101791043</v>
      </c>
      <c r="AA55" s="11">
        <f>'OddsRatio_working_3-way'!X55^(1/3)*COS(('OddsRatio_working_3-way'!Y55+2*PI())/3)</f>
        <v>-0.37937446173063138</v>
      </c>
      <c r="AB55" s="11">
        <f>'OddsRatio_working_3-way'!X55^(1/3)*COS(('OddsRatio_working_3-way'!Y55+4*PI())/3)</f>
        <v>-0.1453523092872791</v>
      </c>
      <c r="AC55" s="11">
        <f>'OddsRatio_working_3-way'!X55^(1/3)*SIN('OddsRatio_working_3-way'!Y55/3)</f>
        <v>0.13511275270950529</v>
      </c>
      <c r="AD55" s="11">
        <f>'OddsRatio_working_3-way'!X55^(1/3)*SIN(('OddsRatio_working_3-way'!Y55+2*PI())/3)</f>
        <v>0.38687033739253796</v>
      </c>
      <c r="AE55" s="11">
        <f>'OddsRatio_working_3-way'!X55^(1/3)*SIN(('OddsRatio_working_3-way'!Y55+4*PI())/3)</f>
        <v>-0.52198309010204313</v>
      </c>
      <c r="AF55" s="11">
        <f>-'OddsRatio_working_3-way'!U55/(3*'OddsRatio_working_3-way'!X55^(1/3))*COS(('OddsRatio_working_3-way'!Y55)/3)</f>
        <v>0.52472677101791032</v>
      </c>
      <c r="AG55" s="11">
        <f>-'OddsRatio_working_3-way'!U55/(3*'OddsRatio_working_3-way'!X55^(1/3))*COS(('OddsRatio_working_3-way'!Y55+2*PI())/3)</f>
        <v>-0.37937446173063133</v>
      </c>
      <c r="AH55" s="11">
        <f>-'OddsRatio_working_3-way'!U55/(3*'OddsRatio_working_3-way'!X55^(1/3))*COS(('OddsRatio_working_3-way'!Y55+4*PI())/3)</f>
        <v>-0.14535230928727907</v>
      </c>
      <c r="AI55" s="11">
        <f>'OddsRatio_working_3-way'!U55/(3*'OddsRatio_working_3-way'!X55^(1/3))*SIN(('OddsRatio_working_3-way'!Y55)/3)</f>
        <v>-0.13511275270950526</v>
      </c>
      <c r="AJ55" s="11">
        <f>'OddsRatio_working_3-way'!U55/(3*'OddsRatio_working_3-way'!X55^(1/3))*SIN(('OddsRatio_working_3-way'!Y55+2*PI())/3)</f>
        <v>-0.38687033739253784</v>
      </c>
      <c r="AK55" s="11">
        <f>'OddsRatio_working_3-way'!U55/(3*'OddsRatio_working_3-way'!X55^(1/3))*SIN(('OddsRatio_working_3-way'!Y55+4*PI())/3)</f>
        <v>0.52198309010204302</v>
      </c>
      <c r="AL55" s="11">
        <f>'OddsRatio_working_3-way'!Z55+'OddsRatio_working_3-way'!AF55</f>
        <v>1.0494535420358209</v>
      </c>
      <c r="AM55" s="11">
        <f>'OddsRatio_working_3-way'!AA55+'OddsRatio_working_3-way'!AG55</f>
        <v>-0.75874892346126277</v>
      </c>
      <c r="AN55" s="11">
        <f>'OddsRatio_working_3-way'!AB55+'OddsRatio_working_3-way'!AH55</f>
        <v>-0.2907046185745582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1.0494535420358209</v>
      </c>
      <c r="AS55" s="11">
        <f>IF(('OddsRatio_working_3-way'!X55=0),IF(Q55&gt;0,-Q55^(1/3),(-Q55)^(1/3)),'OddsRatio_working_3-way'!AM55-'OddsRatio_working_3-way'!R55/3)</f>
        <v>-0.75874892346126277</v>
      </c>
      <c r="AT55" s="11">
        <f>IF(('OddsRatio_working_3-way'!X55=0),IF(Q55&gt;0,-Q55^(1/3),(-Q55)^(1/3)),'OddsRatio_working_3-way'!AN55-'OddsRatio_working_3-way'!R55/3)</f>
        <v>-0.2907046185745582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1.93</v>
      </c>
      <c r="B56" s="4">
        <f>IF('True_Odds_Calculator_3-way'!B55="","",'True_Odds_Calculator_3-way'!B55)</f>
        <v>3.71</v>
      </c>
      <c r="C56" s="4">
        <f>IF('True_Odds_Calculator_3-way'!C55="","",'True_Odds_Calculator_3-way'!C55)</f>
        <v>4.12</v>
      </c>
      <c r="D56" s="9">
        <f t="shared" si="13"/>
        <v>0.50600417497016248</v>
      </c>
      <c r="E56" s="9">
        <f t="shared" si="14"/>
        <v>0.26008987662014205</v>
      </c>
      <c r="F56" s="9">
        <f t="shared" si="15"/>
        <v>0.23390594840969517</v>
      </c>
      <c r="G56" s="9">
        <f t="shared" si="16"/>
        <v>1.0497508375598252</v>
      </c>
      <c r="H56" s="9">
        <f t="shared" si="17"/>
        <v>1.9762682789306372</v>
      </c>
      <c r="I56" s="9">
        <f t="shared" si="18"/>
        <v>3.8448247697871274</v>
      </c>
      <c r="J56" s="9">
        <f t="shared" si="19"/>
        <v>4.2752226131866555</v>
      </c>
      <c r="K56" s="11">
        <f t="shared" si="20"/>
        <v>0.5181347150259068</v>
      </c>
      <c r="L56" s="11">
        <f t="shared" si="21"/>
        <v>0.26954177897574122</v>
      </c>
      <c r="M56" s="11">
        <f t="shared" si="22"/>
        <v>0.24271844660194175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-0.2665498231958332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0.22914915562603888</v>
      </c>
      <c r="Q56" s="11">
        <f>2*'OddsRatio_working_3-way'!K56*'OddsRatio_working_3-way'!L56*'OddsRatio_working_3-way'!M56</f>
        <v>6.7795608173384286E-2</v>
      </c>
      <c r="R56" s="11">
        <f t="shared" si="23"/>
        <v>0</v>
      </c>
      <c r="S56" s="11">
        <f t="shared" si="24"/>
        <v>-0.85968601621500162</v>
      </c>
      <c r="T56" s="11">
        <f t="shared" si="25"/>
        <v>-0.25434497521153893</v>
      </c>
      <c r="U56" s="11">
        <f>'OddsRatio_working_3-way'!S56-'OddsRatio_working_3-way'!R56^2/3</f>
        <v>-0.85968601621500162</v>
      </c>
      <c r="V56" s="11">
        <f>'OddsRatio_working_3-way'!S56*'OddsRatio_working_3-way'!R56/3-2*'OddsRatio_working_3-way'!R56^3/27-'OddsRatio_working_3-way'!T56</f>
        <v>0.25434497521153893</v>
      </c>
      <c r="W56" s="11">
        <f>'OddsRatio_working_3-way'!V56^2+4*'OddsRatio_working_3-way'!U56^3/27</f>
        <v>-2.9435979821426803E-2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0.15340090142889085</v>
      </c>
      <c r="Y56" s="11">
        <f>IF('OddsRatio_working_3-way'!W56&gt;=0,IF('OddsRatio_working_3-way'!V56+SQRT('OddsRatio_working_3-way'!W56)&gt;0,0,PI()),ACOS('OddsRatio_working_3-way'!V56/(2*'OddsRatio_working_3-way'!X56)))</f>
        <v>0.59344252695409938</v>
      </c>
      <c r="Z56" s="11">
        <f>'OddsRatio_working_3-way'!X56^(1/3)*COS('OddsRatio_working_3-way'!Y56/3)</f>
        <v>0.52487541877991262</v>
      </c>
      <c r="AA56" s="11">
        <f>'OddsRatio_working_3-way'!X56^(1/3)*COS(('OddsRatio_working_3-way'!Y56+2*PI())/3)</f>
        <v>-0.35354671072467037</v>
      </c>
      <c r="AB56" s="11">
        <f>'OddsRatio_working_3-way'!X56^(1/3)*COS(('OddsRatio_working_3-way'!Y56+4*PI())/3)</f>
        <v>-0.17132870805524242</v>
      </c>
      <c r="AC56" s="11">
        <f>'OddsRatio_working_3-way'!X56^(1/3)*SIN('OddsRatio_working_3-way'!Y56/3)</f>
        <v>0.10520361289239034</v>
      </c>
      <c r="AD56" s="11">
        <f>'OddsRatio_working_3-way'!X56^(1/3)*SIN(('OddsRatio_working_3-way'!Y56+2*PI())/3)</f>
        <v>0.40195364003920508</v>
      </c>
      <c r="AE56" s="11">
        <f>'OddsRatio_working_3-way'!X56^(1/3)*SIN(('OddsRatio_working_3-way'!Y56+4*PI())/3)</f>
        <v>-0.5071572529315953</v>
      </c>
      <c r="AF56" s="11">
        <f>-'OddsRatio_working_3-way'!U56/(3*'OddsRatio_working_3-way'!X56^(1/3))*COS(('OddsRatio_working_3-way'!Y56)/3)</f>
        <v>0.52487541877991262</v>
      </c>
      <c r="AG56" s="11">
        <f>-'OddsRatio_working_3-way'!U56/(3*'OddsRatio_working_3-way'!X56^(1/3))*COS(('OddsRatio_working_3-way'!Y56+2*PI())/3)</f>
        <v>-0.35354671072467037</v>
      </c>
      <c r="AH56" s="11">
        <f>-'OddsRatio_working_3-way'!U56/(3*'OddsRatio_working_3-way'!X56^(1/3))*COS(('OddsRatio_working_3-way'!Y56+4*PI())/3)</f>
        <v>-0.17132870805524242</v>
      </c>
      <c r="AI56" s="11">
        <f>'OddsRatio_working_3-way'!U56/(3*'OddsRatio_working_3-way'!X56^(1/3))*SIN(('OddsRatio_working_3-way'!Y56)/3)</f>
        <v>-0.10520361289239034</v>
      </c>
      <c r="AJ56" s="11">
        <f>'OddsRatio_working_3-way'!U56/(3*'OddsRatio_working_3-way'!X56^(1/3))*SIN(('OddsRatio_working_3-way'!Y56+2*PI())/3)</f>
        <v>-0.40195364003920508</v>
      </c>
      <c r="AK56" s="11">
        <f>'OddsRatio_working_3-way'!U56/(3*'OddsRatio_working_3-way'!X56^(1/3))*SIN(('OddsRatio_working_3-way'!Y56+4*PI())/3)</f>
        <v>0.5071572529315953</v>
      </c>
      <c r="AL56" s="11">
        <f>'OddsRatio_working_3-way'!Z56+'OddsRatio_working_3-way'!AF56</f>
        <v>1.0497508375598252</v>
      </c>
      <c r="AM56" s="11">
        <f>'OddsRatio_working_3-way'!AA56+'OddsRatio_working_3-way'!AG56</f>
        <v>-0.70709342144934073</v>
      </c>
      <c r="AN56" s="11">
        <f>'OddsRatio_working_3-way'!AB56+'OddsRatio_working_3-way'!AH56</f>
        <v>-0.34265741611048484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1.0497508375598252</v>
      </c>
      <c r="AS56" s="11">
        <f>IF(('OddsRatio_working_3-way'!X56=0),IF(Q56&gt;0,-Q56^(1/3),(-Q56)^(1/3)),'OddsRatio_working_3-way'!AM56-'OddsRatio_working_3-way'!R56/3)</f>
        <v>-0.70709342144934073</v>
      </c>
      <c r="AT56" s="11">
        <f>IF(('OddsRatio_working_3-way'!X56=0),IF(Q56&gt;0,-Q56^(1/3),(-Q56)^(1/3)),'OddsRatio_working_3-way'!AN56-'OddsRatio_working_3-way'!R56/3)</f>
        <v>-0.34265741611048484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2.6</v>
      </c>
      <c r="B57" s="4">
        <f>IF('True_Odds_Calculator_3-way'!B56="","",'True_Odds_Calculator_3-way'!B56)</f>
        <v>3.36</v>
      </c>
      <c r="C57" s="4">
        <f>IF('True_Odds_Calculator_3-way'!C56="","",'True_Odds_Calculator_3-way'!C56)</f>
        <v>2.9</v>
      </c>
      <c r="D57" s="9">
        <f t="shared" si="13"/>
        <v>0.37506329863074095</v>
      </c>
      <c r="E57" s="9">
        <f t="shared" si="14"/>
        <v>0.28921214020523456</v>
      </c>
      <c r="F57" s="9">
        <f t="shared" si="15"/>
        <v>0.33572456116402455</v>
      </c>
      <c r="G57" s="9">
        <f t="shared" si="16"/>
        <v>1.041385386897927</v>
      </c>
      <c r="H57" s="9">
        <f t="shared" si="17"/>
        <v>2.6662166190366832</v>
      </c>
      <c r="I57" s="9">
        <f t="shared" si="18"/>
        <v>3.4576695130791077</v>
      </c>
      <c r="J57" s="9">
        <f t="shared" si="19"/>
        <v>2.978632235106061</v>
      </c>
      <c r="K57" s="11">
        <f t="shared" si="20"/>
        <v>0.38461538461538458</v>
      </c>
      <c r="L57" s="11">
        <f t="shared" si="21"/>
        <v>0.29761904761904762</v>
      </c>
      <c r="M57" s="11">
        <f t="shared" si="22"/>
        <v>0.34482758620689657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-0.28318807629152454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0.2313060502715675</v>
      </c>
      <c r="Q57" s="11">
        <f>2*'OddsRatio_working_3-way'!K57*'OddsRatio_working_3-way'!L57*'OddsRatio_working_3-way'!M57</f>
        <v>7.8944044461285834E-2</v>
      </c>
      <c r="R57" s="11">
        <f t="shared" si="23"/>
        <v>0</v>
      </c>
      <c r="S57" s="11">
        <f t="shared" si="24"/>
        <v>-0.81679304192685109</v>
      </c>
      <c r="T57" s="11">
        <f t="shared" si="25"/>
        <v>-0.27876895628902765</v>
      </c>
      <c r="U57" s="11">
        <f>'OddsRatio_working_3-way'!S57-'OddsRatio_working_3-way'!R57^2/3</f>
        <v>-0.81679304192685109</v>
      </c>
      <c r="V57" s="11">
        <f>'OddsRatio_working_3-way'!S57*'OddsRatio_working_3-way'!R57/3-2*'OddsRatio_working_3-way'!R57^3/27-'OddsRatio_working_3-way'!T57</f>
        <v>0.27876895628902765</v>
      </c>
      <c r="W57" s="11">
        <f>'OddsRatio_working_3-way'!V57^2+4*'OddsRatio_working_3-way'!U57^3/27</f>
        <v>-3.0173788257678025E-3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0.14206469460798626</v>
      </c>
      <c r="Y57" s="11">
        <f>IF('OddsRatio_working_3-way'!W57&gt;=0,IF('OddsRatio_working_3-way'!V57+SQRT('OddsRatio_working_3-way'!W57)&gt;0,0,PI()),ACOS('OddsRatio_working_3-way'!V57/(2*'OddsRatio_working_3-way'!X57)))</f>
        <v>0.19455482929888057</v>
      </c>
      <c r="Z57" s="11">
        <f>'OddsRatio_working_3-way'!X57^(1/3)*COS('OddsRatio_working_3-way'!Y57/3)</f>
        <v>0.52069269344896352</v>
      </c>
      <c r="AA57" s="11">
        <f>'OddsRatio_working_3-way'!X57^(1/3)*COS(('OddsRatio_working_3-way'!Y57+2*PI())/3)</f>
        <v>-0.28963115034957909</v>
      </c>
      <c r="AB57" s="11">
        <f>'OddsRatio_working_3-way'!X57^(1/3)*COS(('OddsRatio_working_3-way'!Y57+4*PI())/3)</f>
        <v>-0.23106154309938459</v>
      </c>
      <c r="AC57" s="11">
        <f>'OddsRatio_working_3-way'!X57^(1/3)*SIN('OddsRatio_working_3-way'!Y57/3)</f>
        <v>3.3815178512230676E-2</v>
      </c>
      <c r="AD57" s="11">
        <f>'OddsRatio_working_3-way'!X57^(1/3)*SIN(('OddsRatio_working_3-way'!Y57+2*PI())/3)</f>
        <v>0.43402551083563035</v>
      </c>
      <c r="AE57" s="11">
        <f>'OddsRatio_working_3-way'!X57^(1/3)*SIN(('OddsRatio_working_3-way'!Y57+4*PI())/3)</f>
        <v>-0.46784068934786083</v>
      </c>
      <c r="AF57" s="11">
        <f>-'OddsRatio_working_3-way'!U57/(3*'OddsRatio_working_3-way'!X57^(1/3))*COS(('OddsRatio_working_3-way'!Y57)/3)</f>
        <v>0.52069269344896352</v>
      </c>
      <c r="AG57" s="11">
        <f>-'OddsRatio_working_3-way'!U57/(3*'OddsRatio_working_3-way'!X57^(1/3))*COS(('OddsRatio_working_3-way'!Y57+2*PI())/3)</f>
        <v>-0.28963115034957909</v>
      </c>
      <c r="AH57" s="11">
        <f>-'OddsRatio_working_3-way'!U57/(3*'OddsRatio_working_3-way'!X57^(1/3))*COS(('OddsRatio_working_3-way'!Y57+4*PI())/3)</f>
        <v>-0.23106154309938459</v>
      </c>
      <c r="AI57" s="11">
        <f>'OddsRatio_working_3-way'!U57/(3*'OddsRatio_working_3-way'!X57^(1/3))*SIN(('OddsRatio_working_3-way'!Y57)/3)</f>
        <v>-3.3815178512230676E-2</v>
      </c>
      <c r="AJ57" s="11">
        <f>'OddsRatio_working_3-way'!U57/(3*'OddsRatio_working_3-way'!X57^(1/3))*SIN(('OddsRatio_working_3-way'!Y57+2*PI())/3)</f>
        <v>-0.43402551083563035</v>
      </c>
      <c r="AK57" s="11">
        <f>'OddsRatio_working_3-way'!U57/(3*'OddsRatio_working_3-way'!X57^(1/3))*SIN(('OddsRatio_working_3-way'!Y57+4*PI())/3)</f>
        <v>0.46784068934786083</v>
      </c>
      <c r="AL57" s="11">
        <f>'OddsRatio_working_3-way'!Z57+'OddsRatio_working_3-way'!AF57</f>
        <v>1.041385386897927</v>
      </c>
      <c r="AM57" s="11">
        <f>'OddsRatio_working_3-way'!AA57+'OddsRatio_working_3-way'!AG57</f>
        <v>-0.57926230069915818</v>
      </c>
      <c r="AN57" s="11">
        <f>'OddsRatio_working_3-way'!AB57+'OddsRatio_working_3-way'!AH57</f>
        <v>-0.46212308619876918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1.041385386897927</v>
      </c>
      <c r="AS57" s="11">
        <f>IF(('OddsRatio_working_3-way'!X57=0),IF(Q57&gt;0,-Q57^(1/3),(-Q57)^(1/3)),'OddsRatio_working_3-way'!AM57-'OddsRatio_working_3-way'!R57/3)</f>
        <v>-0.57926230069915818</v>
      </c>
      <c r="AT57" s="11">
        <f>IF(('OddsRatio_working_3-way'!X57=0),IF(Q57&gt;0,-Q57^(1/3),(-Q57)^(1/3)),'OddsRatio_working_3-way'!AN57-'OddsRatio_working_3-way'!R57/3)</f>
        <v>-0.46212308619876918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2.2000000000000002</v>
      </c>
      <c r="B58" s="4">
        <f>IF('True_Odds_Calculator_3-way'!B57="","",'True_Odds_Calculator_3-way'!B57)</f>
        <v>3.79</v>
      </c>
      <c r="C58" s="4">
        <f>IF('True_Odds_Calculator_3-way'!C57="","",'True_Odds_Calculator_3-way'!C57)</f>
        <v>3.22</v>
      </c>
      <c r="D58" s="9">
        <f t="shared" si="13"/>
        <v>0.44355600257803512</v>
      </c>
      <c r="E58" s="9">
        <f t="shared" si="14"/>
        <v>0.25531513880002832</v>
      </c>
      <c r="F58" s="9">
        <f t="shared" si="15"/>
        <v>0.30112885862193661</v>
      </c>
      <c r="G58" s="9">
        <f t="shared" si="16"/>
        <v>1.045422288256354</v>
      </c>
      <c r="H58" s="9">
        <f t="shared" si="17"/>
        <v>2.2545067459076247</v>
      </c>
      <c r="I58" s="9">
        <f t="shared" si="18"/>
        <v>3.9167281842352275</v>
      </c>
      <c r="J58" s="9">
        <f t="shared" si="19"/>
        <v>3.3208374799291058</v>
      </c>
      <c r="K58" s="11">
        <f t="shared" si="20"/>
        <v>0.45454545454545453</v>
      </c>
      <c r="L58" s="11">
        <f t="shared" si="21"/>
        <v>0.26385224274406333</v>
      </c>
      <c r="M58" s="11">
        <f t="shared" si="22"/>
        <v>0.3105590062111801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-0.2768347861843331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0.23129904396395162</v>
      </c>
      <c r="Q58" s="11">
        <f>2*'OddsRatio_working_3-way'!K58*'OddsRatio_working_3-way'!L58*'OddsRatio_working_3-way'!M58</f>
        <v>7.4492445721079423E-2</v>
      </c>
      <c r="R58" s="11">
        <f t="shared" si="23"/>
        <v>0</v>
      </c>
      <c r="S58" s="11">
        <f t="shared" si="24"/>
        <v>-0.83551293228712564</v>
      </c>
      <c r="T58" s="11">
        <f t="shared" si="25"/>
        <v>-0.26908629059166689</v>
      </c>
      <c r="U58" s="11">
        <f>'OddsRatio_working_3-way'!S58-'OddsRatio_working_3-way'!R58^2/3</f>
        <v>-0.83551293228712564</v>
      </c>
      <c r="V58" s="11">
        <f>'OddsRatio_working_3-way'!S58*'OddsRatio_working_3-way'!R58/3-2*'OddsRatio_working_3-way'!R58^3/27-'OddsRatio_working_3-way'!T58</f>
        <v>0.26908629059166689</v>
      </c>
      <c r="W58" s="11">
        <f>'OddsRatio_working_3-way'!V58^2+4*'OddsRatio_working_3-way'!U58^3/27</f>
        <v>-1.4000927006869057E-2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0.14697649369138255</v>
      </c>
      <c r="Y58" s="11">
        <f>IF('OddsRatio_working_3-way'!W58&gt;=0,IF('OddsRatio_working_3-way'!V58+SQRT('OddsRatio_working_3-way'!W58)&gt;0,0,PI()),ACOS('OddsRatio_working_3-way'!V58/(2*'OddsRatio_working_3-way'!X58)))</f>
        <v>0.4142812633374191</v>
      </c>
      <c r="Z58" s="11">
        <f>'OddsRatio_working_3-way'!X58^(1/3)*COS('OddsRatio_working_3-way'!Y58/3)</f>
        <v>0.52271114412817699</v>
      </c>
      <c r="AA58" s="11">
        <f>'OddsRatio_working_3-way'!X58^(1/3)*COS(('OddsRatio_working_3-way'!Y58+2*PI())/3)</f>
        <v>-0.32426843183806919</v>
      </c>
      <c r="AB58" s="11">
        <f>'OddsRatio_working_3-way'!X58^(1/3)*COS(('OddsRatio_working_3-way'!Y58+4*PI())/3)</f>
        <v>-0.1984427122901079</v>
      </c>
      <c r="AC58" s="11">
        <f>'OddsRatio_working_3-way'!X58^(1/3)*SIN('OddsRatio_working_3-way'!Y58/3)</f>
        <v>7.2645513051993779E-2</v>
      </c>
      <c r="AD58" s="11">
        <f>'OddsRatio_working_3-way'!X58^(1/3)*SIN(('OddsRatio_working_3-way'!Y58+2*PI())/3)</f>
        <v>0.41635837313023344</v>
      </c>
      <c r="AE58" s="11">
        <f>'OddsRatio_working_3-way'!X58^(1/3)*SIN(('OddsRatio_working_3-way'!Y58+4*PI())/3)</f>
        <v>-0.48900388618222723</v>
      </c>
      <c r="AF58" s="11">
        <f>-'OddsRatio_working_3-way'!U58/(3*'OddsRatio_working_3-way'!X58^(1/3))*COS(('OddsRatio_working_3-way'!Y58)/3)</f>
        <v>0.52271114412817699</v>
      </c>
      <c r="AG58" s="11">
        <f>-'OddsRatio_working_3-way'!U58/(3*'OddsRatio_working_3-way'!X58^(1/3))*COS(('OddsRatio_working_3-way'!Y58+2*PI())/3)</f>
        <v>-0.32426843183806919</v>
      </c>
      <c r="AH58" s="11">
        <f>-'OddsRatio_working_3-way'!U58/(3*'OddsRatio_working_3-way'!X58^(1/3))*COS(('OddsRatio_working_3-way'!Y58+4*PI())/3)</f>
        <v>-0.1984427122901079</v>
      </c>
      <c r="AI58" s="11">
        <f>'OddsRatio_working_3-way'!U58/(3*'OddsRatio_working_3-way'!X58^(1/3))*SIN(('OddsRatio_working_3-way'!Y58)/3)</f>
        <v>-7.2645513051993779E-2</v>
      </c>
      <c r="AJ58" s="11">
        <f>'OddsRatio_working_3-way'!U58/(3*'OddsRatio_working_3-way'!X58^(1/3))*SIN(('OddsRatio_working_3-way'!Y58+2*PI())/3)</f>
        <v>-0.41635837313023344</v>
      </c>
      <c r="AK58" s="11">
        <f>'OddsRatio_working_3-way'!U58/(3*'OddsRatio_working_3-way'!X58^(1/3))*SIN(('OddsRatio_working_3-way'!Y58+4*PI())/3)</f>
        <v>0.48900388618222723</v>
      </c>
      <c r="AL58" s="11">
        <f>'OddsRatio_working_3-way'!Z58+'OddsRatio_working_3-way'!AF58</f>
        <v>1.045422288256354</v>
      </c>
      <c r="AM58" s="11">
        <f>'OddsRatio_working_3-way'!AA58+'OddsRatio_working_3-way'!AG58</f>
        <v>-0.64853686367613839</v>
      </c>
      <c r="AN58" s="11">
        <f>'OddsRatio_working_3-way'!AB58+'OddsRatio_working_3-way'!AH58</f>
        <v>-0.39688542458021581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1.045422288256354</v>
      </c>
      <c r="AS58" s="11">
        <f>IF(('OddsRatio_working_3-way'!X58=0),IF(Q58&gt;0,-Q58^(1/3),(-Q58)^(1/3)),'OddsRatio_working_3-way'!AM58-'OddsRatio_working_3-way'!R58/3)</f>
        <v>-0.64853686367613839</v>
      </c>
      <c r="AT58" s="11">
        <f>IF(('OddsRatio_working_3-way'!X58=0),IF(Q58&gt;0,-Q58^(1/3),(-Q58)^(1/3)),'OddsRatio_working_3-way'!AN58-'OddsRatio_working_3-way'!R58/3)</f>
        <v>-0.39688542458021581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3.41</v>
      </c>
      <c r="B59" s="4">
        <f>IF('True_Odds_Calculator_3-way'!B58="","",'True_Odds_Calculator_3-way'!B58)</f>
        <v>3.84</v>
      </c>
      <c r="C59" s="4">
        <f>IF('True_Odds_Calculator_3-way'!C58="","",'True_Odds_Calculator_3-way'!C58)</f>
        <v>2.11</v>
      </c>
      <c r="D59" s="9">
        <f t="shared" si="13"/>
        <v>0.28446424835361039</v>
      </c>
      <c r="E59" s="9">
        <f t="shared" si="14"/>
        <v>0.2522588179576718</v>
      </c>
      <c r="F59" s="9">
        <f t="shared" si="15"/>
        <v>0.46327693368871775</v>
      </c>
      <c r="G59" s="9">
        <f t="shared" si="16"/>
        <v>1.0437262440936066</v>
      </c>
      <c r="H59" s="9">
        <f t="shared" si="17"/>
        <v>3.5153802482655925</v>
      </c>
      <c r="I59" s="9">
        <f t="shared" si="18"/>
        <v>3.9641825332258422</v>
      </c>
      <c r="J59" s="9">
        <f t="shared" si="19"/>
        <v>2.1585361309439031</v>
      </c>
      <c r="K59" s="11">
        <f t="shared" si="20"/>
        <v>0.29325513196480935</v>
      </c>
      <c r="L59" s="11">
        <f t="shared" si="21"/>
        <v>0.26041666666666669</v>
      </c>
      <c r="M59" s="11">
        <f t="shared" si="22"/>
        <v>0.47393364928909953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-0.27497315881641671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0.23019138024488889</v>
      </c>
      <c r="Q59" s="11">
        <f>2*'OddsRatio_working_3-way'!K59*'OddsRatio_working_3-way'!L59*'OddsRatio_working_3-way'!M59</f>
        <v>7.2387226492103426E-2</v>
      </c>
      <c r="R59" s="11">
        <f t="shared" si="23"/>
        <v>0</v>
      </c>
      <c r="S59" s="11">
        <f t="shared" si="24"/>
        <v>-0.83714127311813025</v>
      </c>
      <c r="T59" s="11">
        <f t="shared" si="25"/>
        <v>-0.2632519726786573</v>
      </c>
      <c r="U59" s="11">
        <f>'OddsRatio_working_3-way'!S59-'OddsRatio_working_3-way'!R59^2/3</f>
        <v>-0.83714127311813025</v>
      </c>
      <c r="V59" s="11">
        <f>'OddsRatio_working_3-way'!S59*'OddsRatio_working_3-way'!R59/3-2*'OddsRatio_working_3-way'!R59^3/27-'OddsRatio_working_3-way'!T59</f>
        <v>0.2632519726786573</v>
      </c>
      <c r="W59" s="11">
        <f>'OddsRatio_working_3-way'!V59^2+4*'OddsRatio_working_3-way'!U59^3/27</f>
        <v>-1.7612949668777619E-2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0.14740636925518361</v>
      </c>
      <c r="Y59" s="11">
        <f>IF('OddsRatio_working_3-way'!W59&gt;=0,IF('OddsRatio_working_3-way'!V59+SQRT('OddsRatio_working_3-way'!W59)&gt;0,0,PI()),ACOS('OddsRatio_working_3-way'!V59/(2*'OddsRatio_working_3-way'!X59)))</f>
        <v>0.46694787899016887</v>
      </c>
      <c r="Z59" s="11">
        <f>'OddsRatio_working_3-way'!X59^(1/3)*COS('OddsRatio_working_3-way'!Y59/3)</f>
        <v>0.5218631220468033</v>
      </c>
      <c r="AA59" s="11">
        <f>'OddsRatio_working_3-way'!X59^(1/3)*COS(('OddsRatio_working_3-way'!Y59+2*PI())/3)</f>
        <v>-0.33185038550044055</v>
      </c>
      <c r="AB59" s="11">
        <f>'OddsRatio_working_3-way'!X59^(1/3)*COS(('OddsRatio_working_3-way'!Y59+4*PI())/3)</f>
        <v>-0.19001273654636286</v>
      </c>
      <c r="AC59" s="11">
        <f>'OddsRatio_working_3-way'!X59^(1/3)*SIN('OddsRatio_working_3-way'!Y59/3)</f>
        <v>8.1890004804860431E-2</v>
      </c>
      <c r="AD59" s="11">
        <f>'OddsRatio_working_3-way'!X59^(1/3)*SIN(('OddsRatio_working_3-way'!Y59+2*PI())/3)</f>
        <v>0.41100171858836032</v>
      </c>
      <c r="AE59" s="11">
        <f>'OddsRatio_working_3-way'!X59^(1/3)*SIN(('OddsRatio_working_3-way'!Y59+4*PI())/3)</f>
        <v>-0.49289172339322079</v>
      </c>
      <c r="AF59" s="11">
        <f>-'OddsRatio_working_3-way'!U59/(3*'OddsRatio_working_3-way'!X59^(1/3))*COS(('OddsRatio_working_3-way'!Y59)/3)</f>
        <v>0.5218631220468033</v>
      </c>
      <c r="AG59" s="11">
        <f>-'OddsRatio_working_3-way'!U59/(3*'OddsRatio_working_3-way'!X59^(1/3))*COS(('OddsRatio_working_3-way'!Y59+2*PI())/3)</f>
        <v>-0.33185038550044055</v>
      </c>
      <c r="AH59" s="11">
        <f>-'OddsRatio_working_3-way'!U59/(3*'OddsRatio_working_3-way'!X59^(1/3))*COS(('OddsRatio_working_3-way'!Y59+4*PI())/3)</f>
        <v>-0.19001273654636286</v>
      </c>
      <c r="AI59" s="11">
        <f>'OddsRatio_working_3-way'!U59/(3*'OddsRatio_working_3-way'!X59^(1/3))*SIN(('OddsRatio_working_3-way'!Y59)/3)</f>
        <v>-8.1890004804860431E-2</v>
      </c>
      <c r="AJ59" s="11">
        <f>'OddsRatio_working_3-way'!U59/(3*'OddsRatio_working_3-way'!X59^(1/3))*SIN(('OddsRatio_working_3-way'!Y59+2*PI())/3)</f>
        <v>-0.41100171858836032</v>
      </c>
      <c r="AK59" s="11">
        <f>'OddsRatio_working_3-way'!U59/(3*'OddsRatio_working_3-way'!X59^(1/3))*SIN(('OddsRatio_working_3-way'!Y59+4*PI())/3)</f>
        <v>0.49289172339322079</v>
      </c>
      <c r="AL59" s="11">
        <f>'OddsRatio_working_3-way'!Z59+'OddsRatio_working_3-way'!AF59</f>
        <v>1.0437262440936066</v>
      </c>
      <c r="AM59" s="11">
        <f>'OddsRatio_working_3-way'!AA59+'OddsRatio_working_3-way'!AG59</f>
        <v>-0.6637007710008811</v>
      </c>
      <c r="AN59" s="11">
        <f>'OddsRatio_working_3-way'!AB59+'OddsRatio_working_3-way'!AH59</f>
        <v>-0.38002547309272572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1.0437262440936066</v>
      </c>
      <c r="AS59" s="11">
        <f>IF(('OddsRatio_working_3-way'!X59=0),IF(Q59&gt;0,-Q59^(1/3),(-Q59)^(1/3)),'OddsRatio_working_3-way'!AM59-'OddsRatio_working_3-way'!R59/3)</f>
        <v>-0.6637007710008811</v>
      </c>
      <c r="AT59" s="11">
        <f>IF(('OddsRatio_working_3-way'!X59=0),IF(Q59&gt;0,-Q59^(1/3),(-Q59)^(1/3)),'OddsRatio_working_3-way'!AN59-'OddsRatio_working_3-way'!R59/3)</f>
        <v>-0.38002547309272572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3.73</v>
      </c>
      <c r="B60" s="4">
        <f>IF('True_Odds_Calculator_3-way'!B59="","",'True_Odds_Calculator_3-way'!B59)</f>
        <v>3.8</v>
      </c>
      <c r="C60" s="4">
        <f>IF('True_Odds_Calculator_3-way'!C59="","",'True_Odds_Calculator_3-way'!C59)</f>
        <v>2.0099999999999998</v>
      </c>
      <c r="D60" s="9">
        <f t="shared" si="13"/>
        <v>0.25931340511956197</v>
      </c>
      <c r="E60" s="9">
        <f t="shared" si="14"/>
        <v>0.25448032397522147</v>
      </c>
      <c r="F60" s="9">
        <f t="shared" si="15"/>
        <v>0.48620627090521656</v>
      </c>
      <c r="G60" s="9">
        <f t="shared" si="16"/>
        <v>1.0462774606402647</v>
      </c>
      <c r="H60" s="9">
        <f t="shared" si="17"/>
        <v>3.8563374675479221</v>
      </c>
      <c r="I60" s="9">
        <f t="shared" si="18"/>
        <v>3.9295768897927417</v>
      </c>
      <c r="J60" s="9">
        <f t="shared" si="19"/>
        <v>2.0567402352466675</v>
      </c>
      <c r="K60" s="11">
        <f t="shared" si="20"/>
        <v>0.26809651474530832</v>
      </c>
      <c r="L60" s="11">
        <f t="shared" si="21"/>
        <v>0.26315789473684209</v>
      </c>
      <c r="M60" s="11">
        <f t="shared" si="22"/>
        <v>0.49751243781094534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-0.2709901880466441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0.22955632448734176</v>
      </c>
      <c r="Q60" s="11">
        <f>2*'OddsRatio_working_3-way'!K60*'OddsRatio_working_3-way'!L60*'OddsRatio_working_3-way'!M60</f>
        <v>7.0200710852398096E-2</v>
      </c>
      <c r="R60" s="11">
        <f t="shared" si="23"/>
        <v>0</v>
      </c>
      <c r="S60" s="11">
        <f t="shared" si="24"/>
        <v>-0.8471019786437044</v>
      </c>
      <c r="T60" s="11">
        <f t="shared" si="25"/>
        <v>-0.25905259285740201</v>
      </c>
      <c r="U60" s="11">
        <f>'OddsRatio_working_3-way'!S60-'OddsRatio_working_3-way'!R60^2/3</f>
        <v>-0.8471019786437044</v>
      </c>
      <c r="V60" s="11">
        <f>'OddsRatio_working_3-way'!S60*'OddsRatio_working_3-way'!R60/3-2*'OddsRatio_working_3-way'!R60^3/27-'OddsRatio_working_3-way'!T60</f>
        <v>0.25905259285740201</v>
      </c>
      <c r="W60" s="11">
        <f>'OddsRatio_working_3-way'!V60^2+4*'OddsRatio_working_3-way'!U60^3/27</f>
        <v>-2.2945817928962192E-2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0.15004504639866079</v>
      </c>
      <c r="Y60" s="11">
        <f>IF('OddsRatio_working_3-way'!W60&gt;=0,IF('OddsRatio_working_3-way'!V60+SQRT('OddsRatio_working_3-way'!W60)&gt;0,0,PI()),ACOS('OddsRatio_working_3-way'!V60/(2*'OddsRatio_working_3-way'!X60)))</f>
        <v>0.52912436769216065</v>
      </c>
      <c r="Z60" s="11">
        <f>'OddsRatio_working_3-way'!X60^(1/3)*COS('OddsRatio_working_3-way'!Y60/3)</f>
        <v>0.52313873032013236</v>
      </c>
      <c r="AA60" s="11">
        <f>'OddsRatio_working_3-way'!X60^(1/3)*COS(('OddsRatio_working_3-way'!Y60+2*PI())/3)</f>
        <v>-0.34231523991665003</v>
      </c>
      <c r="AB60" s="11">
        <f>'OddsRatio_working_3-way'!X60^(1/3)*COS(('OddsRatio_working_3-way'!Y60+4*PI())/3)</f>
        <v>-0.18082349040348222</v>
      </c>
      <c r="AC60" s="11">
        <f>'OddsRatio_working_3-way'!X60^(1/3)*SIN('OddsRatio_working_3-way'!Y60/3)</f>
        <v>9.3237305053331054E-2</v>
      </c>
      <c r="AD60" s="11">
        <f>'OddsRatio_working_3-way'!X60^(1/3)*SIN(('OddsRatio_working_3-way'!Y60+2*PI())/3)</f>
        <v>0.40643277763410574</v>
      </c>
      <c r="AE60" s="11">
        <f>'OddsRatio_working_3-way'!X60^(1/3)*SIN(('OddsRatio_working_3-way'!Y60+4*PI())/3)</f>
        <v>-0.49967008268743679</v>
      </c>
      <c r="AF60" s="11">
        <f>-'OddsRatio_working_3-way'!U60/(3*'OddsRatio_working_3-way'!X60^(1/3))*COS(('OddsRatio_working_3-way'!Y60)/3)</f>
        <v>0.52313873032013236</v>
      </c>
      <c r="AG60" s="11">
        <f>-'OddsRatio_working_3-way'!U60/(3*'OddsRatio_working_3-way'!X60^(1/3))*COS(('OddsRatio_working_3-way'!Y60+2*PI())/3)</f>
        <v>-0.34231523991665003</v>
      </c>
      <c r="AH60" s="11">
        <f>-'OddsRatio_working_3-way'!U60/(3*'OddsRatio_working_3-way'!X60^(1/3))*COS(('OddsRatio_working_3-way'!Y60+4*PI())/3)</f>
        <v>-0.18082349040348222</v>
      </c>
      <c r="AI60" s="11">
        <f>'OddsRatio_working_3-way'!U60/(3*'OddsRatio_working_3-way'!X60^(1/3))*SIN(('OddsRatio_working_3-way'!Y60)/3)</f>
        <v>-9.3237305053331054E-2</v>
      </c>
      <c r="AJ60" s="11">
        <f>'OddsRatio_working_3-way'!U60/(3*'OddsRatio_working_3-way'!X60^(1/3))*SIN(('OddsRatio_working_3-way'!Y60+2*PI())/3)</f>
        <v>-0.40643277763410574</v>
      </c>
      <c r="AK60" s="11">
        <f>'OddsRatio_working_3-way'!U60/(3*'OddsRatio_working_3-way'!X60^(1/3))*SIN(('OddsRatio_working_3-way'!Y60+4*PI())/3)</f>
        <v>0.49967008268743679</v>
      </c>
      <c r="AL60" s="11">
        <f>'OddsRatio_working_3-way'!Z60+'OddsRatio_working_3-way'!AF60</f>
        <v>1.0462774606402647</v>
      </c>
      <c r="AM60" s="11">
        <f>'OddsRatio_working_3-way'!AA60+'OddsRatio_working_3-way'!AG60</f>
        <v>-0.68463047983330005</v>
      </c>
      <c r="AN60" s="11">
        <f>'OddsRatio_working_3-way'!AB60+'OddsRatio_working_3-way'!AH60</f>
        <v>-0.36164698080696445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1.0462774606402647</v>
      </c>
      <c r="AS60" s="11">
        <f>IF(('OddsRatio_working_3-way'!X60=0),IF(Q60&gt;0,-Q60^(1/3),(-Q60)^(1/3)),'OddsRatio_working_3-way'!AM60-'OddsRatio_working_3-way'!R60/3)</f>
        <v>-0.68463047983330005</v>
      </c>
      <c r="AT60" s="11">
        <f>IF(('OddsRatio_working_3-way'!X60=0),IF(Q60&gt;0,-Q60^(1/3),(-Q60)^(1/3)),'OddsRatio_working_3-way'!AN60-'OddsRatio_working_3-way'!R60/3)</f>
        <v>-0.36164698080696445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1.47</v>
      </c>
      <c r="B61" s="4">
        <f>IF('True_Odds_Calculator_3-way'!B60="","",'True_Odds_Calculator_3-way'!B60)</f>
        <v>4.87</v>
      </c>
      <c r="C61" s="4">
        <f>IF('True_Odds_Calculator_3-way'!C60="","",'True_Odds_Calculator_3-way'!C60)</f>
        <v>6.92</v>
      </c>
      <c r="D61" s="9">
        <f t="shared" si="13"/>
        <v>0.66705978972998892</v>
      </c>
      <c r="E61" s="9">
        <f t="shared" si="14"/>
        <v>0.19570458431878579</v>
      </c>
      <c r="F61" s="9">
        <f t="shared" si="15"/>
        <v>0.13723562595122507</v>
      </c>
      <c r="G61" s="9">
        <f t="shared" si="16"/>
        <v>1.0619489242383267</v>
      </c>
      <c r="H61" s="9">
        <f t="shared" si="17"/>
        <v>1.4991159943920138</v>
      </c>
      <c r="I61" s="9">
        <f t="shared" si="18"/>
        <v>5.1097423368023245</v>
      </c>
      <c r="J61" s="9">
        <f t="shared" si="19"/>
        <v>7.2867376314908938</v>
      </c>
      <c r="K61" s="11">
        <f t="shared" si="20"/>
        <v>0.68027210884353739</v>
      </c>
      <c r="L61" s="11">
        <f t="shared" si="21"/>
        <v>0.20533880903490759</v>
      </c>
      <c r="M61" s="11">
        <f t="shared" si="22"/>
        <v>0.14450867052023122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-0.21735925619728602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0.20710709180706141</v>
      </c>
      <c r="Q61" s="11">
        <f>2*'OddsRatio_working_3-way'!K61*'OddsRatio_working_3-way'!L61*'OddsRatio_working_3-way'!M61</f>
        <v>4.0371752788900865E-2</v>
      </c>
      <c r="R61" s="11">
        <f t="shared" si="23"/>
        <v>0</v>
      </c>
      <c r="S61" s="11">
        <f t="shared" si="24"/>
        <v>-0.95283309038875608</v>
      </c>
      <c r="T61" s="11">
        <f t="shared" si="25"/>
        <v>-0.18573744452022536</v>
      </c>
      <c r="U61" s="11">
        <f>'OddsRatio_working_3-way'!S61-'OddsRatio_working_3-way'!R61^2/3</f>
        <v>-0.95283309038875608</v>
      </c>
      <c r="V61" s="11">
        <f>'OddsRatio_working_3-way'!S61*'OddsRatio_working_3-way'!R61/3-2*'OddsRatio_working_3-way'!R61^3/27-'OddsRatio_working_3-way'!T61</f>
        <v>0.18573744452022536</v>
      </c>
      <c r="W61" s="11">
        <f>'OddsRatio_working_3-way'!V61^2+4*'OddsRatio_working_3-way'!U61^3/27</f>
        <v>-9.3659896549075028E-2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0.17899601590955791</v>
      </c>
      <c r="Y61" s="11">
        <f>IF('OddsRatio_working_3-way'!W61&gt;=0,IF('OddsRatio_working_3-way'!V61+SQRT('OddsRatio_working_3-way'!W61)&gt;0,0,PI()),ACOS('OddsRatio_working_3-way'!V61/(2*'OddsRatio_working_3-way'!X61)))</f>
        <v>1.0253131293260291</v>
      </c>
      <c r="Z61" s="11">
        <f>'OddsRatio_working_3-way'!X61^(1/3)*COS('OddsRatio_working_3-way'!Y61/3)</f>
        <v>0.53097446211916333</v>
      </c>
      <c r="AA61" s="11">
        <f>'OddsRatio_working_3-way'!X61^(1/3)*COS(('OddsRatio_working_3-way'!Y61+2*PI())/3)</f>
        <v>-0.42906553961587512</v>
      </c>
      <c r="AB61" s="11">
        <f>'OddsRatio_working_3-way'!X61^(1/3)*COS(('OddsRatio_working_3-way'!Y61+4*PI())/3)</f>
        <v>-0.10190892250328805</v>
      </c>
      <c r="AC61" s="11">
        <f>'OddsRatio_working_3-way'!X61^(1/3)*SIN('OddsRatio_working_3-way'!Y61/3)</f>
        <v>0.1888839609571194</v>
      </c>
      <c r="AD61" s="11">
        <f>'OddsRatio_working_3-way'!X61^(1/3)*SIN(('OddsRatio_working_3-way'!Y61+2*PI())/3)</f>
        <v>0.36539539247741382</v>
      </c>
      <c r="AE61" s="11">
        <f>'OddsRatio_working_3-way'!X61^(1/3)*SIN(('OddsRatio_working_3-way'!Y61+4*PI())/3)</f>
        <v>-0.55427935343453327</v>
      </c>
      <c r="AF61" s="11">
        <f>-'OddsRatio_working_3-way'!U61/(3*'OddsRatio_working_3-way'!X61^(1/3))*COS(('OddsRatio_working_3-way'!Y61)/3)</f>
        <v>0.53097446211916333</v>
      </c>
      <c r="AG61" s="11">
        <f>-'OddsRatio_working_3-way'!U61/(3*'OddsRatio_working_3-way'!X61^(1/3))*COS(('OddsRatio_working_3-way'!Y61+2*PI())/3)</f>
        <v>-0.42906553961587507</v>
      </c>
      <c r="AH61" s="11">
        <f>-'OddsRatio_working_3-way'!U61/(3*'OddsRatio_working_3-way'!X61^(1/3))*COS(('OddsRatio_working_3-way'!Y61+4*PI())/3)</f>
        <v>-0.10190892250328802</v>
      </c>
      <c r="AI61" s="11">
        <f>'OddsRatio_working_3-way'!U61/(3*'OddsRatio_working_3-way'!X61^(1/3))*SIN(('OddsRatio_working_3-way'!Y61)/3)</f>
        <v>-0.18888396095711937</v>
      </c>
      <c r="AJ61" s="11">
        <f>'OddsRatio_working_3-way'!U61/(3*'OddsRatio_working_3-way'!X61^(1/3))*SIN(('OddsRatio_working_3-way'!Y61+2*PI())/3)</f>
        <v>-0.36539539247741376</v>
      </c>
      <c r="AK61" s="11">
        <f>'OddsRatio_working_3-way'!U61/(3*'OddsRatio_working_3-way'!X61^(1/3))*SIN(('OddsRatio_working_3-way'!Y61+4*PI())/3)</f>
        <v>0.55427935343453316</v>
      </c>
      <c r="AL61" s="11">
        <f>'OddsRatio_working_3-way'!Z61+'OddsRatio_working_3-way'!AF61</f>
        <v>1.0619489242383267</v>
      </c>
      <c r="AM61" s="11">
        <f>'OddsRatio_working_3-way'!AA61+'OddsRatio_working_3-way'!AG61</f>
        <v>-0.85813107923175025</v>
      </c>
      <c r="AN61" s="11">
        <f>'OddsRatio_working_3-way'!AB61+'OddsRatio_working_3-way'!AH61</f>
        <v>-0.20381784500657607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1.0619489242383267</v>
      </c>
      <c r="AS61" s="11">
        <f>IF(('OddsRatio_working_3-way'!X61=0),IF(Q61&gt;0,-Q61^(1/3),(-Q61)^(1/3)),'OddsRatio_working_3-way'!AM61-'OddsRatio_working_3-way'!R61/3)</f>
        <v>-0.85813107923175025</v>
      </c>
      <c r="AT61" s="11">
        <f>IF(('OddsRatio_working_3-way'!X61=0),IF(Q61&gt;0,-Q61^(1/3),(-Q61)^(1/3)),'OddsRatio_working_3-way'!AN61-'OddsRatio_working_3-way'!R61/3)</f>
        <v>-0.20381784500657607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1.82</v>
      </c>
      <c r="B62" s="4">
        <f>IF('True_Odds_Calculator_3-way'!B61="","",'True_Odds_Calculator_3-way'!B61)</f>
        <v>4.0599999999999996</v>
      </c>
      <c r="C62" s="4">
        <f>IF('True_Odds_Calculator_3-way'!C61="","",'True_Odds_Calculator_3-way'!C61)</f>
        <v>4.28</v>
      </c>
      <c r="D62" s="9">
        <f t="shared" si="13"/>
        <v>0.53745722338945245</v>
      </c>
      <c r="E62" s="9">
        <f t="shared" si="14"/>
        <v>0.23744190279600821</v>
      </c>
      <c r="F62" s="9">
        <f t="shared" si="15"/>
        <v>0.22510087381453966</v>
      </c>
      <c r="G62" s="9">
        <f t="shared" si="16"/>
        <v>1.049528282985583</v>
      </c>
      <c r="H62" s="9">
        <f t="shared" si="17"/>
        <v>1.8606131920481783</v>
      </c>
      <c r="I62" s="9">
        <f t="shared" si="18"/>
        <v>4.211556545935883</v>
      </c>
      <c r="J62" s="9">
        <f t="shared" si="19"/>
        <v>4.4424527681927115</v>
      </c>
      <c r="K62" s="11">
        <f t="shared" si="20"/>
        <v>0.54945054945054939</v>
      </c>
      <c r="L62" s="11">
        <f t="shared" si="21"/>
        <v>0.24630541871921185</v>
      </c>
      <c r="M62" s="11">
        <f t="shared" si="22"/>
        <v>0.23364485981308411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-0.26023633380569089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0.2263976068128731</v>
      </c>
      <c r="Q62" s="11">
        <f>2*'OddsRatio_working_3-way'!K62*'OddsRatio_working_3-way'!L62*'OddsRatio_working_3-way'!M62</f>
        <v>6.3239554975662887E-2</v>
      </c>
      <c r="R62" s="11">
        <f t="shared" si="23"/>
        <v>0</v>
      </c>
      <c r="S62" s="11">
        <f t="shared" si="24"/>
        <v>-0.86996924488613514</v>
      </c>
      <c r="T62" s="11">
        <f t="shared" si="25"/>
        <v>-0.2430081689626076</v>
      </c>
      <c r="U62" s="11">
        <f>'OddsRatio_working_3-way'!S62-'OddsRatio_working_3-way'!R62^2/3</f>
        <v>-0.86996924488613514</v>
      </c>
      <c r="V62" s="11">
        <f>'OddsRatio_working_3-way'!S62*'OddsRatio_working_3-way'!R62/3-2*'OddsRatio_working_3-way'!R62^3/27-'OddsRatio_working_3-way'!T62</f>
        <v>0.2430081689626076</v>
      </c>
      <c r="W62" s="11">
        <f>'OddsRatio_working_3-way'!V62^2+4*'OddsRatio_working_3-way'!U62^3/27</f>
        <v>-3.8492684162871424E-2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0.15616149841224522</v>
      </c>
      <c r="Y62" s="11">
        <f>IF('OddsRatio_working_3-way'!W62&gt;=0,IF('OddsRatio_working_3-way'!V62+SQRT('OddsRatio_working_3-way'!W62)&gt;0,0,PI()),ACOS('OddsRatio_working_3-way'!V62/(2*'OddsRatio_working_3-way'!X62)))</f>
        <v>0.67921378378564268</v>
      </c>
      <c r="Z62" s="11">
        <f>'OddsRatio_working_3-way'!X62^(1/3)*COS('OddsRatio_working_3-way'!Y62/3)</f>
        <v>0.5247641414927916</v>
      </c>
      <c r="AA62" s="11">
        <f>'OddsRatio_working_3-way'!X62^(1/3)*COS(('OddsRatio_working_3-way'!Y62+2*PI())/3)</f>
        <v>-0.36706854587109322</v>
      </c>
      <c r="AB62" s="11">
        <f>'OddsRatio_working_3-way'!X62^(1/3)*COS(('OddsRatio_working_3-way'!Y62+4*PI())/3)</f>
        <v>-0.15769559562169852</v>
      </c>
      <c r="AC62" s="11">
        <f>'OddsRatio_working_3-way'!X62^(1/3)*SIN('OddsRatio_working_3-way'!Y62/3)</f>
        <v>0.12088152918751423</v>
      </c>
      <c r="AD62" s="11">
        <f>'OddsRatio_working_3-way'!X62^(1/3)*SIN(('OddsRatio_working_3-way'!Y62+2*PI())/3)</f>
        <v>0.39401831293413203</v>
      </c>
      <c r="AE62" s="11">
        <f>'OddsRatio_working_3-way'!X62^(1/3)*SIN(('OddsRatio_working_3-way'!Y62+4*PI())/3)</f>
        <v>-0.51489984212164619</v>
      </c>
      <c r="AF62" s="11">
        <f>-'OddsRatio_working_3-way'!U62/(3*'OddsRatio_working_3-way'!X62^(1/3))*COS(('OddsRatio_working_3-way'!Y62)/3)</f>
        <v>0.52476414149279149</v>
      </c>
      <c r="AG62" s="11">
        <f>-'OddsRatio_working_3-way'!U62/(3*'OddsRatio_working_3-way'!X62^(1/3))*COS(('OddsRatio_working_3-way'!Y62+2*PI())/3)</f>
        <v>-0.36706854587109311</v>
      </c>
      <c r="AH62" s="11">
        <f>-'OddsRatio_working_3-way'!U62/(3*'OddsRatio_working_3-way'!X62^(1/3))*COS(('OddsRatio_working_3-way'!Y62+4*PI())/3)</f>
        <v>-0.15769559562169846</v>
      </c>
      <c r="AI62" s="11">
        <f>'OddsRatio_working_3-way'!U62/(3*'OddsRatio_working_3-way'!X62^(1/3))*SIN(('OddsRatio_working_3-way'!Y62)/3)</f>
        <v>-0.1208815291875142</v>
      </c>
      <c r="AJ62" s="11">
        <f>'OddsRatio_working_3-way'!U62/(3*'OddsRatio_working_3-way'!X62^(1/3))*SIN(('OddsRatio_working_3-way'!Y62+2*PI())/3)</f>
        <v>-0.39401831293413198</v>
      </c>
      <c r="AK62" s="11">
        <f>'OddsRatio_working_3-way'!U62/(3*'OddsRatio_working_3-way'!X62^(1/3))*SIN(('OddsRatio_working_3-way'!Y62+4*PI())/3)</f>
        <v>0.51489984212164608</v>
      </c>
      <c r="AL62" s="11">
        <f>'OddsRatio_working_3-way'!Z62+'OddsRatio_working_3-way'!AF62</f>
        <v>1.049528282985583</v>
      </c>
      <c r="AM62" s="11">
        <f>'OddsRatio_working_3-way'!AA62+'OddsRatio_working_3-way'!AG62</f>
        <v>-0.73413709174218633</v>
      </c>
      <c r="AN62" s="11">
        <f>'OddsRatio_working_3-way'!AB62+'OddsRatio_working_3-way'!AH62</f>
        <v>-0.31539119124339698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1.049528282985583</v>
      </c>
      <c r="AS62" s="11">
        <f>IF(('OddsRatio_working_3-way'!X62=0),IF(Q62&gt;0,-Q62^(1/3),(-Q62)^(1/3)),'OddsRatio_working_3-way'!AM62-'OddsRatio_working_3-way'!R62/3)</f>
        <v>-0.73413709174218633</v>
      </c>
      <c r="AT62" s="11">
        <f>IF(('OddsRatio_working_3-way'!X62=0),IF(Q62&gt;0,-Q62^(1/3),(-Q62)^(1/3)),'OddsRatio_working_3-way'!AN62-'OddsRatio_working_3-way'!R62/3)</f>
        <v>-0.31539119124339698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2.31</v>
      </c>
      <c r="B63" s="4">
        <f>IF('True_Odds_Calculator_3-way'!B62="","",'True_Odds_Calculator_3-way'!B62)</f>
        <v>3.64</v>
      </c>
      <c r="C63" s="4">
        <f>IF('True_Odds_Calculator_3-way'!C62="","",'True_Odds_Calculator_3-way'!C62)</f>
        <v>3.13</v>
      </c>
      <c r="D63" s="9">
        <f t="shared" si="13"/>
        <v>0.42281275288565962</v>
      </c>
      <c r="E63" s="9">
        <f t="shared" si="14"/>
        <v>0.26659076199379333</v>
      </c>
      <c r="F63" s="9">
        <f t="shared" si="15"/>
        <v>0.31059648512054711</v>
      </c>
      <c r="G63" s="9">
        <f t="shared" si="16"/>
        <v>1.042071103552618</v>
      </c>
      <c r="H63" s="9">
        <f t="shared" si="17"/>
        <v>2.3651131456539294</v>
      </c>
      <c r="I63" s="9">
        <f t="shared" si="18"/>
        <v>3.7510677133789114</v>
      </c>
      <c r="J63" s="9">
        <f t="shared" si="19"/>
        <v>3.2196114505670761</v>
      </c>
      <c r="K63" s="11">
        <f t="shared" si="20"/>
        <v>0.4329004329004329</v>
      </c>
      <c r="L63" s="11">
        <f t="shared" si="21"/>
        <v>0.27472527472527469</v>
      </c>
      <c r="M63" s="11">
        <f t="shared" si="22"/>
        <v>0.31948881789137379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-0.27989627898345382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0.23101803110931363</v>
      </c>
      <c r="Q63" s="11">
        <f>2*'OddsRatio_working_3-way'!K63*'OddsRatio_working_3-way'!L63*'OddsRatio_working_3-way'!M63</f>
        <v>7.5992773391221569E-2</v>
      </c>
      <c r="R63" s="11">
        <f t="shared" si="23"/>
        <v>0</v>
      </c>
      <c r="S63" s="11">
        <f t="shared" si="24"/>
        <v>-0.82537014049754609</v>
      </c>
      <c r="T63" s="11">
        <f t="shared" si="25"/>
        <v>-0.27150333568998219</v>
      </c>
      <c r="U63" s="11">
        <f>'OddsRatio_working_3-way'!S63-'OddsRatio_working_3-way'!R63^2/3</f>
        <v>-0.82537014049754609</v>
      </c>
      <c r="V63" s="11">
        <f>'OddsRatio_working_3-way'!S63*'OddsRatio_working_3-way'!R63/3-2*'OddsRatio_working_3-way'!R63^3/27-'OddsRatio_working_3-way'!T63</f>
        <v>0.27150333568998219</v>
      </c>
      <c r="W63" s="11">
        <f>'OddsRatio_working_3-way'!V63^2+4*'OddsRatio_working_3-way'!U63^3/27</f>
        <v>-9.5854564520288094E-3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0.14430827916548652</v>
      </c>
      <c r="Y63" s="11">
        <f>IF('OddsRatio_working_3-way'!W63&gt;=0,IF('OddsRatio_working_3-way'!V63+SQRT('OddsRatio_working_3-way'!W63)&gt;0,0,PI()),ACOS('OddsRatio_working_3-way'!V63/(2*'OddsRatio_working_3-way'!X63)))</f>
        <v>0.3460906869574516</v>
      </c>
      <c r="Z63" s="11">
        <f>'OddsRatio_working_3-way'!X63^(1/3)*COS('OddsRatio_working_3-way'!Y63/3)</f>
        <v>0.521035551776309</v>
      </c>
      <c r="AA63" s="11">
        <f>'OddsRatio_working_3-way'!X63^(1/3)*COS(('OddsRatio_working_3-way'!Y63+2*PI())/3)</f>
        <v>-0.31280544616762318</v>
      </c>
      <c r="AB63" s="11">
        <f>'OddsRatio_working_3-way'!X63^(1/3)*COS(('OddsRatio_working_3-way'!Y63+4*PI())/3)</f>
        <v>-0.20823010560868599</v>
      </c>
      <c r="AC63" s="11">
        <f>'OddsRatio_working_3-way'!X63^(1/3)*SIN('OddsRatio_working_3-way'!Y63/3)</f>
        <v>6.0376601022299289E-2</v>
      </c>
      <c r="AD63" s="11">
        <f>'OddsRatio_working_3-way'!X63^(1/3)*SIN(('OddsRatio_working_3-way'!Y63+2*PI())/3)</f>
        <v>0.42104172360197623</v>
      </c>
      <c r="AE63" s="11">
        <f>'OddsRatio_working_3-way'!X63^(1/3)*SIN(('OddsRatio_working_3-way'!Y63+4*PI())/3)</f>
        <v>-0.48141832462427547</v>
      </c>
      <c r="AF63" s="11">
        <f>-'OddsRatio_working_3-way'!U63/(3*'OddsRatio_working_3-way'!X63^(1/3))*COS(('OddsRatio_working_3-way'!Y63)/3)</f>
        <v>0.521035551776309</v>
      </c>
      <c r="AG63" s="11">
        <f>-'OddsRatio_working_3-way'!U63/(3*'OddsRatio_working_3-way'!X63^(1/3))*COS(('OddsRatio_working_3-way'!Y63+2*PI())/3)</f>
        <v>-0.31280544616762312</v>
      </c>
      <c r="AH63" s="11">
        <f>-'OddsRatio_working_3-way'!U63/(3*'OddsRatio_working_3-way'!X63^(1/3))*COS(('OddsRatio_working_3-way'!Y63+4*PI())/3)</f>
        <v>-0.20823010560868593</v>
      </c>
      <c r="AI63" s="11">
        <f>'OddsRatio_working_3-way'!U63/(3*'OddsRatio_working_3-way'!X63^(1/3))*SIN(('OddsRatio_working_3-way'!Y63)/3)</f>
        <v>-6.0376601022299282E-2</v>
      </c>
      <c r="AJ63" s="11">
        <f>'OddsRatio_working_3-way'!U63/(3*'OddsRatio_working_3-way'!X63^(1/3))*SIN(('OddsRatio_working_3-way'!Y63+2*PI())/3)</f>
        <v>-0.42104172360197617</v>
      </c>
      <c r="AK63" s="11">
        <f>'OddsRatio_working_3-way'!U63/(3*'OddsRatio_working_3-way'!X63^(1/3))*SIN(('OddsRatio_working_3-way'!Y63+4*PI())/3)</f>
        <v>0.48141832462427536</v>
      </c>
      <c r="AL63" s="11">
        <f>'OddsRatio_working_3-way'!Z63+'OddsRatio_working_3-way'!AF63</f>
        <v>1.042071103552618</v>
      </c>
      <c r="AM63" s="11">
        <f>'OddsRatio_working_3-way'!AA63+'OddsRatio_working_3-way'!AG63</f>
        <v>-0.62561089233524636</v>
      </c>
      <c r="AN63" s="11">
        <f>'OddsRatio_working_3-way'!AB63+'OddsRatio_working_3-way'!AH63</f>
        <v>-0.41646021121737192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1.042071103552618</v>
      </c>
      <c r="AS63" s="11">
        <f>IF(('OddsRatio_working_3-way'!X63=0),IF(Q63&gt;0,-Q63^(1/3),(-Q63)^(1/3)),'OddsRatio_working_3-way'!AM63-'OddsRatio_working_3-way'!R63/3)</f>
        <v>-0.62561089233524636</v>
      </c>
      <c r="AT63" s="11">
        <f>IF(('OddsRatio_working_3-way'!X63=0),IF(Q63&gt;0,-Q63^(1/3),(-Q63)^(1/3)),'OddsRatio_working_3-way'!AN63-'OddsRatio_working_3-way'!R63/3)</f>
        <v>-0.41646021121737192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2.67</v>
      </c>
      <c r="B64" s="4">
        <f>IF('True_Odds_Calculator_3-way'!B63="","",'True_Odds_Calculator_3-way'!B63)</f>
        <v>3.25</v>
      </c>
      <c r="C64" s="4">
        <f>IF('True_Odds_Calculator_3-way'!C63="","",'True_Odds_Calculator_3-way'!C63)</f>
        <v>2.89</v>
      </c>
      <c r="D64" s="9">
        <f t="shared" si="13"/>
        <v>0.36469595657865311</v>
      </c>
      <c r="E64" s="9">
        <f t="shared" si="14"/>
        <v>0.29877327197106252</v>
      </c>
      <c r="F64" s="9">
        <f t="shared" si="15"/>
        <v>0.33653077145028443</v>
      </c>
      <c r="G64" s="9">
        <f t="shared" si="16"/>
        <v>1.043119826323025</v>
      </c>
      <c r="H64" s="9">
        <f t="shared" si="17"/>
        <v>2.7420101099594514</v>
      </c>
      <c r="I64" s="9">
        <f t="shared" si="18"/>
        <v>3.3470196092268063</v>
      </c>
      <c r="J64" s="9">
        <f t="shared" si="19"/>
        <v>2.9714964717505175</v>
      </c>
      <c r="K64" s="11">
        <f t="shared" si="20"/>
        <v>0.37453183520599254</v>
      </c>
      <c r="L64" s="11">
        <f t="shared" si="21"/>
        <v>0.30769230769230771</v>
      </c>
      <c r="M64" s="11">
        <f t="shared" si="22"/>
        <v>0.34602076124567471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-0.28318374988411155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0.23167739819502967</v>
      </c>
      <c r="Q64" s="11">
        <f>2*'OddsRatio_working_3-way'!K64*'OddsRatio_working_3-way'!L64*'OddsRatio_working_3-way'!M64</f>
        <v>7.97512558330567E-2</v>
      </c>
      <c r="R64" s="11">
        <f t="shared" si="23"/>
        <v>0</v>
      </c>
      <c r="S64" s="11">
        <f t="shared" si="24"/>
        <v>-0.81811685271432399</v>
      </c>
      <c r="T64" s="11">
        <f t="shared" si="25"/>
        <v>-0.28162370145071403</v>
      </c>
      <c r="U64" s="11">
        <f>'OddsRatio_working_3-way'!S64-'OddsRatio_working_3-way'!R64^2/3</f>
        <v>-0.81811685271432399</v>
      </c>
      <c r="V64" s="11">
        <f>'OddsRatio_working_3-way'!S64*'OddsRatio_working_3-way'!R64/3-2*'OddsRatio_working_3-way'!R64^3/27-'OddsRatio_working_3-way'!T64</f>
        <v>0.28162370145071403</v>
      </c>
      <c r="W64" s="11">
        <f>'OddsRatio_working_3-way'!V64^2+4*'OddsRatio_working_3-way'!U64^3/27</f>
        <v>-1.8107622444192562E-3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0.14241020983695318</v>
      </c>
      <c r="Y64" s="11">
        <f>IF('OddsRatio_working_3-way'!W64&gt;=0,IF('OddsRatio_working_3-way'!V64+SQRT('OddsRatio_working_3-way'!W64)&gt;0,0,PI()),ACOS('OddsRatio_working_3-way'!V64/(2*'OddsRatio_working_3-way'!X64)))</f>
        <v>0.14996456435767302</v>
      </c>
      <c r="Z64" s="11">
        <f>'OddsRatio_working_3-way'!X64^(1/3)*COS('OddsRatio_working_3-way'!Y64/3)</f>
        <v>0.52155991316151251</v>
      </c>
      <c r="AA64" s="11">
        <f>'OddsRatio_working_3-way'!X64^(1/3)*COS(('OddsRatio_working_3-way'!Y64+2*PI())/3)</f>
        <v>-0.28337765371559015</v>
      </c>
      <c r="AB64" s="11">
        <f>'OddsRatio_working_3-way'!X64^(1/3)*COS(('OddsRatio_working_3-way'!Y64+4*PI())/3)</f>
        <v>-0.23818225944592261</v>
      </c>
      <c r="AC64" s="11">
        <f>'OddsRatio_working_3-way'!X64^(1/3)*SIN('OddsRatio_working_3-way'!Y64/3)</f>
        <v>2.6093573047724024E-2</v>
      </c>
      <c r="AD64" s="11">
        <f>'OddsRatio_working_3-way'!X64^(1/3)*SIN(('OddsRatio_working_3-way'!Y64+2*PI())/3)</f>
        <v>0.43863734786961361</v>
      </c>
      <c r="AE64" s="11">
        <f>'OddsRatio_working_3-way'!X64^(1/3)*SIN(('OddsRatio_working_3-way'!Y64+4*PI())/3)</f>
        <v>-0.46473092091733742</v>
      </c>
      <c r="AF64" s="11">
        <f>-'OddsRatio_working_3-way'!U64/(3*'OddsRatio_working_3-way'!X64^(1/3))*COS(('OddsRatio_working_3-way'!Y64)/3)</f>
        <v>0.52155991316151251</v>
      </c>
      <c r="AG64" s="11">
        <f>-'OddsRatio_working_3-way'!U64/(3*'OddsRatio_working_3-way'!X64^(1/3))*COS(('OddsRatio_working_3-way'!Y64+2*PI())/3)</f>
        <v>-0.28337765371559015</v>
      </c>
      <c r="AH64" s="11">
        <f>-'OddsRatio_working_3-way'!U64/(3*'OddsRatio_working_3-way'!X64^(1/3))*COS(('OddsRatio_working_3-way'!Y64+4*PI())/3)</f>
        <v>-0.23818225944592261</v>
      </c>
      <c r="AI64" s="11">
        <f>'OddsRatio_working_3-way'!U64/(3*'OddsRatio_working_3-way'!X64^(1/3))*SIN(('OddsRatio_working_3-way'!Y64)/3)</f>
        <v>-2.6093573047724024E-2</v>
      </c>
      <c r="AJ64" s="11">
        <f>'OddsRatio_working_3-way'!U64/(3*'OddsRatio_working_3-way'!X64^(1/3))*SIN(('OddsRatio_working_3-way'!Y64+2*PI())/3)</f>
        <v>-0.43863734786961361</v>
      </c>
      <c r="AK64" s="11">
        <f>'OddsRatio_working_3-way'!U64/(3*'OddsRatio_working_3-way'!X64^(1/3))*SIN(('OddsRatio_working_3-way'!Y64+4*PI())/3)</f>
        <v>0.46473092091733742</v>
      </c>
      <c r="AL64" s="11">
        <f>'OddsRatio_working_3-way'!Z64+'OddsRatio_working_3-way'!AF64</f>
        <v>1.043119826323025</v>
      </c>
      <c r="AM64" s="11">
        <f>'OddsRatio_working_3-way'!AA64+'OddsRatio_working_3-way'!AG64</f>
        <v>-0.5667553074311803</v>
      </c>
      <c r="AN64" s="11">
        <f>'OddsRatio_working_3-way'!AB64+'OddsRatio_working_3-way'!AH64</f>
        <v>-0.47636451889184522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1.043119826323025</v>
      </c>
      <c r="AS64" s="11">
        <f>IF(('OddsRatio_working_3-way'!X64=0),IF(Q64&gt;0,-Q64^(1/3),(-Q64)^(1/3)),'OddsRatio_working_3-way'!AM64-'OddsRatio_working_3-way'!R64/3)</f>
        <v>-0.5667553074311803</v>
      </c>
      <c r="AT64" s="11">
        <f>IF(('OddsRatio_working_3-way'!X64=0),IF(Q64&gt;0,-Q64^(1/3),(-Q64)^(1/3)),'OddsRatio_working_3-way'!AN64-'OddsRatio_working_3-way'!R64/3)</f>
        <v>-0.47636451889184522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2.4300000000000002</v>
      </c>
      <c r="B65" s="4">
        <f>IF('True_Odds_Calculator_3-way'!B64="","",'True_Odds_Calculator_3-way'!B64)</f>
        <v>3.69</v>
      </c>
      <c r="C65" s="4">
        <f>IF('True_Odds_Calculator_3-way'!C64="","",'True_Odds_Calculator_3-way'!C64)</f>
        <v>2.9</v>
      </c>
      <c r="D65" s="9">
        <f t="shared" si="13"/>
        <v>0.40154502453151891</v>
      </c>
      <c r="E65" s="9">
        <f t="shared" si="14"/>
        <v>0.26290997257555215</v>
      </c>
      <c r="F65" s="9">
        <f t="shared" si="15"/>
        <v>0.33554500289292882</v>
      </c>
      <c r="G65" s="9">
        <f t="shared" si="16"/>
        <v>1.0422243018285535</v>
      </c>
      <c r="H65" s="9">
        <f t="shared" si="17"/>
        <v>2.4903807516148313</v>
      </c>
      <c r="I65" s="9">
        <f t="shared" si="18"/>
        <v>3.8035833719188079</v>
      </c>
      <c r="J65" s="9">
        <f t="shared" si="19"/>
        <v>2.9802261734742519</v>
      </c>
      <c r="K65" s="11">
        <f t="shared" si="20"/>
        <v>0.41152263374485593</v>
      </c>
      <c r="L65" s="11">
        <f t="shared" si="21"/>
        <v>0.2710027100271003</v>
      </c>
      <c r="M65" s="11">
        <f t="shared" si="22"/>
        <v>0.34482758620689657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-0.28106792065508268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0.23150792030128337</v>
      </c>
      <c r="Q65" s="11">
        <f>2*'OddsRatio_working_3-way'!K65*'OddsRatio_working_3-way'!L65*'OddsRatio_working_3-way'!M65</f>
        <v>7.6912930332652271E-2</v>
      </c>
      <c r="R65" s="11">
        <f t="shared" si="23"/>
        <v>0</v>
      </c>
      <c r="S65" s="11">
        <f t="shared" si="24"/>
        <v>-0.82367251218748039</v>
      </c>
      <c r="T65" s="11">
        <f t="shared" si="25"/>
        <v>-0.27364535288620606</v>
      </c>
      <c r="U65" s="11">
        <f>'OddsRatio_working_3-way'!S65-'OddsRatio_working_3-way'!R65^2/3</f>
        <v>-0.82367251218748039</v>
      </c>
      <c r="V65" s="11">
        <f>'OddsRatio_working_3-way'!S65*'OddsRatio_working_3-way'!R65/3-2*'OddsRatio_working_3-way'!R65^3/27-'OddsRatio_working_3-way'!T65</f>
        <v>0.27364535288620606</v>
      </c>
      <c r="W65" s="11">
        <f>'OddsRatio_working_3-way'!V65^2+4*'OddsRatio_working_3-way'!U65^3/27</f>
        <v>-7.9048015826896079E-3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0.14386328643794588</v>
      </c>
      <c r="Y65" s="11">
        <f>IF('OddsRatio_working_3-way'!W65&gt;=0,IF('OddsRatio_working_3-way'!V65+SQRT('OddsRatio_working_3-way'!W65)&gt;0,0,PI()),ACOS('OddsRatio_working_3-way'!V65/(2*'OddsRatio_working_3-way'!X65)))</f>
        <v>0.31414665898403893</v>
      </c>
      <c r="Z65" s="11">
        <f>'OddsRatio_working_3-way'!X65^(1/3)*COS('OddsRatio_working_3-way'!Y65/3)</f>
        <v>0.52111215091427676</v>
      </c>
      <c r="AA65" s="11">
        <f>'OddsRatio_working_3-way'!X65^(1/3)*COS(('OddsRatio_working_3-way'!Y65+2*PI())/3)</f>
        <v>-0.30798731699678339</v>
      </c>
      <c r="AB65" s="11">
        <f>'OddsRatio_working_3-way'!X65^(1/3)*COS(('OddsRatio_working_3-way'!Y65+4*PI())/3)</f>
        <v>-0.21312483391749346</v>
      </c>
      <c r="AC65" s="11">
        <f>'OddsRatio_working_3-way'!X65^(1/3)*SIN('OddsRatio_working_3-way'!Y65/3)</f>
        <v>5.4768880141824391E-2</v>
      </c>
      <c r="AD65" s="11">
        <f>'OddsRatio_working_3-way'!X65^(1/3)*SIN(('OddsRatio_working_3-way'!Y65+2*PI())/3)</f>
        <v>0.42391192084160162</v>
      </c>
      <c r="AE65" s="11">
        <f>'OddsRatio_working_3-way'!X65^(1/3)*SIN(('OddsRatio_working_3-way'!Y65+4*PI())/3)</f>
        <v>-0.47868080098342602</v>
      </c>
      <c r="AF65" s="11">
        <f>-'OddsRatio_working_3-way'!U65/(3*'OddsRatio_working_3-way'!X65^(1/3))*COS(('OddsRatio_working_3-way'!Y65)/3)</f>
        <v>0.52111215091427676</v>
      </c>
      <c r="AG65" s="11">
        <f>-'OddsRatio_working_3-way'!U65/(3*'OddsRatio_working_3-way'!X65^(1/3))*COS(('OddsRatio_working_3-way'!Y65+2*PI())/3)</f>
        <v>-0.30798731699678339</v>
      </c>
      <c r="AH65" s="11">
        <f>-'OddsRatio_working_3-way'!U65/(3*'OddsRatio_working_3-way'!X65^(1/3))*COS(('OddsRatio_working_3-way'!Y65+4*PI())/3)</f>
        <v>-0.21312483391749346</v>
      </c>
      <c r="AI65" s="11">
        <f>'OddsRatio_working_3-way'!U65/(3*'OddsRatio_working_3-way'!X65^(1/3))*SIN(('OddsRatio_working_3-way'!Y65)/3)</f>
        <v>-5.4768880141824391E-2</v>
      </c>
      <c r="AJ65" s="11">
        <f>'OddsRatio_working_3-way'!U65/(3*'OddsRatio_working_3-way'!X65^(1/3))*SIN(('OddsRatio_working_3-way'!Y65+2*PI())/3)</f>
        <v>-0.42391192084160162</v>
      </c>
      <c r="AK65" s="11">
        <f>'OddsRatio_working_3-way'!U65/(3*'OddsRatio_working_3-way'!X65^(1/3))*SIN(('OddsRatio_working_3-way'!Y65+4*PI())/3)</f>
        <v>0.47868080098342602</v>
      </c>
      <c r="AL65" s="11">
        <f>'OddsRatio_working_3-way'!Z65+'OddsRatio_working_3-way'!AF65</f>
        <v>1.0422243018285535</v>
      </c>
      <c r="AM65" s="11">
        <f>'OddsRatio_working_3-way'!AA65+'OddsRatio_working_3-way'!AG65</f>
        <v>-0.61597463399356678</v>
      </c>
      <c r="AN65" s="11">
        <f>'OddsRatio_working_3-way'!AB65+'OddsRatio_working_3-way'!AH65</f>
        <v>-0.42624966783498691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1.0422243018285535</v>
      </c>
      <c r="AS65" s="11">
        <f>IF(('OddsRatio_working_3-way'!X65=0),IF(Q65&gt;0,-Q65^(1/3),(-Q65)^(1/3)),'OddsRatio_working_3-way'!AM65-'OddsRatio_working_3-way'!R65/3)</f>
        <v>-0.61597463399356678</v>
      </c>
      <c r="AT65" s="11">
        <f>IF(('OddsRatio_working_3-way'!X65=0),IF(Q65&gt;0,-Q65^(1/3),(-Q65)^(1/3)),'OddsRatio_working_3-way'!AN65-'OddsRatio_working_3-way'!R65/3)</f>
        <v>-0.42624966783498691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1.51</v>
      </c>
      <c r="B66" s="4">
        <f>IF('True_Odds_Calculator_3-way'!B65="","",'True_Odds_Calculator_3-way'!B65)</f>
        <v>4.76</v>
      </c>
      <c r="C66" s="4">
        <f>IF('True_Odds_Calculator_3-way'!C65="","",'True_Odds_Calculator_3-way'!C65)</f>
        <v>6.33</v>
      </c>
      <c r="D66" s="9">
        <f t="shared" si="13"/>
        <v>0.64907308139128006</v>
      </c>
      <c r="E66" s="9">
        <f t="shared" si="14"/>
        <v>0.20056029531555877</v>
      </c>
      <c r="F66" s="9">
        <f t="shared" si="15"/>
        <v>0.15036662329316142</v>
      </c>
      <c r="G66" s="9">
        <f t="shared" si="16"/>
        <v>1.0601148268190133</v>
      </c>
      <c r="H66" s="9">
        <f t="shared" si="17"/>
        <v>1.5406585616776964</v>
      </c>
      <c r="I66" s="9">
        <f t="shared" si="18"/>
        <v>4.9860317488394896</v>
      </c>
      <c r="J66" s="9">
        <f t="shared" si="19"/>
        <v>6.6504120269453404</v>
      </c>
      <c r="K66" s="11">
        <f t="shared" si="20"/>
        <v>0.66225165562913912</v>
      </c>
      <c r="L66" s="11">
        <f t="shared" si="21"/>
        <v>0.21008403361344538</v>
      </c>
      <c r="M66" s="11">
        <f t="shared" si="22"/>
        <v>0.15797788309636651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-0.22464544651544449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0.21100056732777539</v>
      </c>
      <c r="Q66" s="11">
        <f>2*'OddsRatio_working_3-way'!K66*'OddsRatio_working_3-way'!L66*'OddsRatio_working_3-way'!M66</f>
        <v>4.3958451526619882E-2</v>
      </c>
      <c r="R66" s="11">
        <f t="shared" si="23"/>
        <v>0</v>
      </c>
      <c r="S66" s="11">
        <f t="shared" si="24"/>
        <v>-0.93926037941422946</v>
      </c>
      <c r="T66" s="11">
        <f t="shared" si="25"/>
        <v>-0.19567924571129786</v>
      </c>
      <c r="U66" s="11">
        <f>'OddsRatio_working_3-way'!S66-'OddsRatio_working_3-way'!R66^2/3</f>
        <v>-0.93926037941422946</v>
      </c>
      <c r="V66" s="11">
        <f>'OddsRatio_working_3-way'!S66*'OddsRatio_working_3-way'!R66/3-2*'OddsRatio_working_3-way'!R66^3/27-'OddsRatio_working_3-way'!T66</f>
        <v>0.19567924571129786</v>
      </c>
      <c r="W66" s="11">
        <f>'OddsRatio_working_3-way'!V66^2+4*'OddsRatio_working_3-way'!U66^3/27</f>
        <v>-8.4468885537934718E-2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0.17518508265551408</v>
      </c>
      <c r="Y66" s="11">
        <f>IF('OddsRatio_working_3-way'!W66&gt;=0,IF('OddsRatio_working_3-way'!V66+SQRT('OddsRatio_working_3-way'!W66)&gt;0,0,PI()),ACOS('OddsRatio_working_3-way'!V66/(2*'OddsRatio_working_3-way'!X66)))</f>
        <v>0.97822851138013045</v>
      </c>
      <c r="Z66" s="11">
        <f>'OddsRatio_working_3-way'!X66^(1/3)*COS('OddsRatio_working_3-way'!Y66/3)</f>
        <v>0.53005741340950663</v>
      </c>
      <c r="AA66" s="11">
        <f>'OddsRatio_working_3-way'!X66^(1/3)*COS(('OddsRatio_working_3-way'!Y66+2*PI())/3)</f>
        <v>-0.42025257317114101</v>
      </c>
      <c r="AB66" s="11">
        <f>'OddsRatio_working_3-way'!X66^(1/3)*COS(('OddsRatio_working_3-way'!Y66+4*PI())/3)</f>
        <v>-0.10980484023836565</v>
      </c>
      <c r="AC66" s="11">
        <f>'OddsRatio_working_3-way'!X66^(1/3)*SIN('OddsRatio_working_3-way'!Y66/3)</f>
        <v>0.17923708217804687</v>
      </c>
      <c r="AD66" s="11">
        <f>'OddsRatio_working_3-way'!X66^(1/3)*SIN(('OddsRatio_working_3-way'!Y66+2*PI())/3)</f>
        <v>0.36942464438787953</v>
      </c>
      <c r="AE66" s="11">
        <f>'OddsRatio_working_3-way'!X66^(1/3)*SIN(('OddsRatio_working_3-way'!Y66+4*PI())/3)</f>
        <v>-0.54866172656592649</v>
      </c>
      <c r="AF66" s="11">
        <f>-'OddsRatio_working_3-way'!U66/(3*'OddsRatio_working_3-way'!X66^(1/3))*COS(('OddsRatio_working_3-way'!Y66)/3)</f>
        <v>0.53005741340950663</v>
      </c>
      <c r="AG66" s="11">
        <f>-'OddsRatio_working_3-way'!U66/(3*'OddsRatio_working_3-way'!X66^(1/3))*COS(('OddsRatio_working_3-way'!Y66+2*PI())/3)</f>
        <v>-0.42025257317114101</v>
      </c>
      <c r="AH66" s="11">
        <f>-'OddsRatio_working_3-way'!U66/(3*'OddsRatio_working_3-way'!X66^(1/3))*COS(('OddsRatio_working_3-way'!Y66+4*PI())/3)</f>
        <v>-0.10980484023836565</v>
      </c>
      <c r="AI66" s="11">
        <f>'OddsRatio_working_3-way'!U66/(3*'OddsRatio_working_3-way'!X66^(1/3))*SIN(('OddsRatio_working_3-way'!Y66)/3)</f>
        <v>-0.17923708217804687</v>
      </c>
      <c r="AJ66" s="11">
        <f>'OddsRatio_working_3-way'!U66/(3*'OddsRatio_working_3-way'!X66^(1/3))*SIN(('OddsRatio_working_3-way'!Y66+2*PI())/3)</f>
        <v>-0.36942464438787953</v>
      </c>
      <c r="AK66" s="11">
        <f>'OddsRatio_working_3-way'!U66/(3*'OddsRatio_working_3-way'!X66^(1/3))*SIN(('OddsRatio_working_3-way'!Y66+4*PI())/3)</f>
        <v>0.54866172656592649</v>
      </c>
      <c r="AL66" s="11">
        <f>'OddsRatio_working_3-way'!Z66+'OddsRatio_working_3-way'!AF66</f>
        <v>1.0601148268190133</v>
      </c>
      <c r="AM66" s="11">
        <f>'OddsRatio_working_3-way'!AA66+'OddsRatio_working_3-way'!AG66</f>
        <v>-0.84050514634228202</v>
      </c>
      <c r="AN66" s="11">
        <f>'OddsRatio_working_3-way'!AB66+'OddsRatio_working_3-way'!AH66</f>
        <v>-0.21960968047673129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1.0601148268190133</v>
      </c>
      <c r="AS66" s="11">
        <f>IF(('OddsRatio_working_3-way'!X66=0),IF(Q66&gt;0,-Q66^(1/3),(-Q66)^(1/3)),'OddsRatio_working_3-way'!AM66-'OddsRatio_working_3-way'!R66/3)</f>
        <v>-0.84050514634228202</v>
      </c>
      <c r="AT66" s="11">
        <f>IF(('OddsRatio_working_3-way'!X66=0),IF(Q66&gt;0,-Q66^(1/3),(-Q66)^(1/3)),'OddsRatio_working_3-way'!AN66-'OddsRatio_working_3-way'!R66/3)</f>
        <v>-0.21960968047673129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2.72</v>
      </c>
      <c r="B67" s="4">
        <f>IF('True_Odds_Calculator_3-way'!B66="","",'True_Odds_Calculator_3-way'!B66)</f>
        <v>3.87</v>
      </c>
      <c r="C67" s="4">
        <f>IF('True_Odds_Calculator_3-way'!C66="","",'True_Odds_Calculator_3-way'!C66)</f>
        <v>2.4900000000000002</v>
      </c>
      <c r="D67" s="9">
        <f t="shared" si="13"/>
        <v>0.35796419317246153</v>
      </c>
      <c r="E67" s="9">
        <f t="shared" si="14"/>
        <v>0.25045279223394429</v>
      </c>
      <c r="F67" s="9">
        <f t="shared" si="15"/>
        <v>0.39158301459359429</v>
      </c>
      <c r="G67" s="9">
        <f t="shared" si="16"/>
        <v>1.042776453612043</v>
      </c>
      <c r="H67" s="9">
        <f t="shared" si="17"/>
        <v>2.7935755002127145</v>
      </c>
      <c r="I67" s="9">
        <f t="shared" si="18"/>
        <v>3.9927684218665633</v>
      </c>
      <c r="J67" s="9">
        <f t="shared" si="19"/>
        <v>2.5537369158819447</v>
      </c>
      <c r="K67" s="11">
        <f t="shared" si="20"/>
        <v>0.36764705882352938</v>
      </c>
      <c r="L67" s="11">
        <f t="shared" si="21"/>
        <v>0.25839793281653745</v>
      </c>
      <c r="M67" s="11">
        <f t="shared" si="22"/>
        <v>0.40160642570281119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-0.28061920886159042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0.23196601575781767</v>
      </c>
      <c r="Q67" s="11">
        <f>2*'OddsRatio_working_3-way'!K67*'OddsRatio_working_3-way'!L67*'OddsRatio_working_3-way'!M67</f>
        <v>7.6304610446650545E-2</v>
      </c>
      <c r="R67" s="11">
        <f t="shared" si="23"/>
        <v>0</v>
      </c>
      <c r="S67" s="11">
        <f t="shared" si="24"/>
        <v>-0.82662201457573803</v>
      </c>
      <c r="T67" s="11">
        <f t="shared" si="25"/>
        <v>-0.27191513637359804</v>
      </c>
      <c r="U67" s="11">
        <f>'OddsRatio_working_3-way'!S67-'OddsRatio_working_3-way'!R67^2/3</f>
        <v>-0.82662201457573803</v>
      </c>
      <c r="V67" s="11">
        <f>'OddsRatio_working_3-way'!S67*'OddsRatio_working_3-way'!R67/3-2*'OddsRatio_working_3-way'!R67^3/27-'OddsRatio_working_3-way'!T67</f>
        <v>0.27191513637359804</v>
      </c>
      <c r="W67" s="11">
        <f>'OddsRatio_working_3-way'!V67^2+4*'OddsRatio_working_3-way'!U67^3/27</f>
        <v>-9.7412833271011551E-3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0.14463672140588432</v>
      </c>
      <c r="Y67" s="11">
        <f>IF('OddsRatio_working_3-way'!W67&gt;=0,IF('OddsRatio_working_3-way'!V67+SQRT('OddsRatio_working_3-way'!W67)&gt;0,0,PI()),ACOS('OddsRatio_working_3-way'!V67/(2*'OddsRatio_working_3-way'!X67)))</f>
        <v>0.34818527111594411</v>
      </c>
      <c r="Z67" s="11">
        <f>'OddsRatio_working_3-way'!X67^(1/3)*COS('OddsRatio_working_3-way'!Y67/3)</f>
        <v>0.52138822680602148</v>
      </c>
      <c r="AA67" s="11">
        <f>'OddsRatio_working_3-way'!X67^(1/3)*COS(('OddsRatio_working_3-way'!Y67+2*PI())/3)</f>
        <v>-0.31333669459912084</v>
      </c>
      <c r="AB67" s="11">
        <f>'OddsRatio_working_3-way'!X67^(1/3)*COS(('OddsRatio_working_3-way'!Y67+4*PI())/3)</f>
        <v>-0.20805153220690031</v>
      </c>
      <c r="AC67" s="11">
        <f>'OddsRatio_working_3-way'!X67^(1/3)*SIN('OddsRatio_working_3-way'!Y67/3)</f>
        <v>6.078641684882196E-2</v>
      </c>
      <c r="AD67" s="11">
        <f>'OddsRatio_working_3-way'!X67^(1/3)*SIN(('OddsRatio_working_3-way'!Y67+2*PI())/3)</f>
        <v>0.42114224122372634</v>
      </c>
      <c r="AE67" s="11">
        <f>'OddsRatio_working_3-way'!X67^(1/3)*SIN(('OddsRatio_working_3-way'!Y67+4*PI())/3)</f>
        <v>-0.48192865807254825</v>
      </c>
      <c r="AF67" s="11">
        <f>-'OddsRatio_working_3-way'!U67/(3*'OddsRatio_working_3-way'!X67^(1/3))*COS(('OddsRatio_working_3-way'!Y67)/3)</f>
        <v>0.52138822680602148</v>
      </c>
      <c r="AG67" s="11">
        <f>-'OddsRatio_working_3-way'!U67/(3*'OddsRatio_working_3-way'!X67^(1/3))*COS(('OddsRatio_working_3-way'!Y67+2*PI())/3)</f>
        <v>-0.31333669459912084</v>
      </c>
      <c r="AH67" s="11">
        <f>-'OddsRatio_working_3-way'!U67/(3*'OddsRatio_working_3-way'!X67^(1/3))*COS(('OddsRatio_working_3-way'!Y67+4*PI())/3)</f>
        <v>-0.20805153220690031</v>
      </c>
      <c r="AI67" s="11">
        <f>'OddsRatio_working_3-way'!U67/(3*'OddsRatio_working_3-way'!X67^(1/3))*SIN(('OddsRatio_working_3-way'!Y67)/3)</f>
        <v>-6.078641684882196E-2</v>
      </c>
      <c r="AJ67" s="11">
        <f>'OddsRatio_working_3-way'!U67/(3*'OddsRatio_working_3-way'!X67^(1/3))*SIN(('OddsRatio_working_3-way'!Y67+2*PI())/3)</f>
        <v>-0.42114224122372634</v>
      </c>
      <c r="AK67" s="11">
        <f>'OddsRatio_working_3-way'!U67/(3*'OddsRatio_working_3-way'!X67^(1/3))*SIN(('OddsRatio_working_3-way'!Y67+4*PI())/3)</f>
        <v>0.48192865807254825</v>
      </c>
      <c r="AL67" s="11">
        <f>'OddsRatio_working_3-way'!Z67+'OddsRatio_working_3-way'!AF67</f>
        <v>1.042776453612043</v>
      </c>
      <c r="AM67" s="11">
        <f>'OddsRatio_working_3-way'!AA67+'OddsRatio_working_3-way'!AG67</f>
        <v>-0.62667338919824167</v>
      </c>
      <c r="AN67" s="11">
        <f>'OddsRatio_working_3-way'!AB67+'OddsRatio_working_3-way'!AH67</f>
        <v>-0.41610306441380063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1.042776453612043</v>
      </c>
      <c r="AS67" s="11">
        <f>IF(('OddsRatio_working_3-way'!X67=0),IF(Q67&gt;0,-Q67^(1/3),(-Q67)^(1/3)),'OddsRatio_working_3-way'!AM67-'OddsRatio_working_3-way'!R67/3)</f>
        <v>-0.62667338919824167</v>
      </c>
      <c r="AT67" s="11">
        <f>IF(('OddsRatio_working_3-way'!X67=0),IF(Q67&gt;0,-Q67^(1/3),(-Q67)^(1/3)),'OddsRatio_working_3-way'!AN67-'OddsRatio_working_3-way'!R67/3)</f>
        <v>-0.41610306441380063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3.5</v>
      </c>
      <c r="B68" s="4">
        <f>IF('True_Odds_Calculator_3-way'!B67="","",'True_Odds_Calculator_3-way'!B67)</f>
        <v>3.87</v>
      </c>
      <c r="C68" s="4">
        <f>IF('True_Odds_Calculator_3-way'!C67="","",'True_Odds_Calculator_3-way'!C67)</f>
        <v>2.06</v>
      </c>
      <c r="D68" s="9">
        <f t="shared" ref="D68:D131" si="26">(K68/(AR68+K68-(AR68*K68)))</f>
        <v>0.27640169643927048</v>
      </c>
      <c r="E68" s="9">
        <f t="shared" ref="E68:E131" si="27">(L68/(AR68+L68-(AR68*L68)))</f>
        <v>0.24966448984519274</v>
      </c>
      <c r="F68" s="9">
        <f t="shared" ref="F68:F131" si="28">(M68/(AR68+M68-(AR68*M68)))</f>
        <v>0.473933813715537</v>
      </c>
      <c r="G68" s="9">
        <f t="shared" ref="G68:G131" si="29">AR68</f>
        <v>1.0471691207144449</v>
      </c>
      <c r="H68" s="9">
        <f t="shared" ref="H68:H131" si="30">IF(A68="","",1/D68)</f>
        <v>3.6179228017861123</v>
      </c>
      <c r="I68" s="9">
        <f t="shared" ref="I68:I131" si="31">IF(B68="","",1/E68)</f>
        <v>4.0053753764504565</v>
      </c>
      <c r="J68" s="9">
        <f t="shared" ref="J68:J131" si="32">IF(C68="","",1/F68)</f>
        <v>2.1099992679573116</v>
      </c>
      <c r="K68" s="11">
        <f t="shared" ref="K68:K131" si="33">1/A68</f>
        <v>0.2857142857142857</v>
      </c>
      <c r="L68" s="11">
        <f t="shared" ref="L68:L131" si="34">1/B68</f>
        <v>0.25839793281653745</v>
      </c>
      <c r="M68" s="11">
        <f t="shared" ref="M68:M131" si="35">1/C68</f>
        <v>0.4854368932038835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-0.27257218835453212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0.23044364882251533</v>
      </c>
      <c r="Q68" s="11">
        <f>2*'OddsRatio_working_3-way'!K68*'OddsRatio_working_3-way'!L68*'OddsRatio_working_3-way'!M68</f>
        <v>7.1677651266723291E-2</v>
      </c>
      <c r="R68" s="11">
        <f t="shared" ref="R68:R131" si="36">O68/N68</f>
        <v>0</v>
      </c>
      <c r="S68" s="11">
        <f t="shared" ref="S68:S131" si="37">P68/N68</f>
        <v>-0.84544079942147077</v>
      </c>
      <c r="T68" s="11">
        <f t="shared" ref="T68:T131" si="38">Q68/N68</f>
        <v>-0.26296758924462549</v>
      </c>
      <c r="U68" s="11">
        <f>'OddsRatio_working_3-way'!S68-'OddsRatio_working_3-way'!R68^2/3</f>
        <v>-0.84544079942147077</v>
      </c>
      <c r="V68" s="11">
        <f>'OddsRatio_working_3-way'!S68*'OddsRatio_working_3-way'!R68/3-2*'OddsRatio_working_3-way'!R68^3/27-'OddsRatio_working_3-way'!T68</f>
        <v>0.26296758924462549</v>
      </c>
      <c r="W68" s="11">
        <f>'OddsRatio_working_3-way'!V68^2+4*'OddsRatio_working_3-way'!U68^3/27</f>
        <v>-2.0373357090924096E-2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0.14960390209153485</v>
      </c>
      <c r="Y68" s="11">
        <f>IF('OddsRatio_working_3-way'!W68&gt;=0,IF('OddsRatio_working_3-way'!V68+SQRT('OddsRatio_working_3-way'!W68)&gt;0,0,PI()),ACOS('OddsRatio_working_3-way'!V68/(2*'OddsRatio_working_3-way'!X68)))</f>
        <v>0.49728818626290727</v>
      </c>
      <c r="Z68" s="11">
        <f>'OddsRatio_working_3-way'!X68^(1/3)*COS('OddsRatio_working_3-way'!Y68/3)</f>
        <v>0.52358456035722245</v>
      </c>
      <c r="AA68" s="11">
        <f>'OddsRatio_working_3-way'!X68^(1/3)*COS(('OddsRatio_working_3-way'!Y68+2*PI())/3)</f>
        <v>-0.33765139941959776</v>
      </c>
      <c r="AB68" s="11">
        <f>'OddsRatio_working_3-way'!X68^(1/3)*COS(('OddsRatio_working_3-way'!Y68+4*PI())/3)</f>
        <v>-0.18593316093762507</v>
      </c>
      <c r="AC68" s="11">
        <f>'OddsRatio_working_3-way'!X68^(1/3)*SIN('OddsRatio_working_3-way'!Y68/3)</f>
        <v>8.7594565828542983E-2</v>
      </c>
      <c r="AD68" s="11">
        <f>'OddsRatio_working_3-way'!X68^(1/3)*SIN(('OddsRatio_working_3-way'!Y68+2*PI())/3)</f>
        <v>0.40964024738438992</v>
      </c>
      <c r="AE68" s="11">
        <f>'OddsRatio_working_3-way'!X68^(1/3)*SIN(('OddsRatio_working_3-way'!Y68+4*PI())/3)</f>
        <v>-0.49723481321293278</v>
      </c>
      <c r="AF68" s="11">
        <f>-'OddsRatio_working_3-way'!U68/(3*'OddsRatio_working_3-way'!X68^(1/3))*COS(('OddsRatio_working_3-way'!Y68)/3)</f>
        <v>0.52358456035722245</v>
      </c>
      <c r="AG68" s="11">
        <f>-'OddsRatio_working_3-way'!U68/(3*'OddsRatio_working_3-way'!X68^(1/3))*COS(('OddsRatio_working_3-way'!Y68+2*PI())/3)</f>
        <v>-0.33765139941959776</v>
      </c>
      <c r="AH68" s="11">
        <f>-'OddsRatio_working_3-way'!U68/(3*'OddsRatio_working_3-way'!X68^(1/3))*COS(('OddsRatio_working_3-way'!Y68+4*PI())/3)</f>
        <v>-0.18593316093762507</v>
      </c>
      <c r="AI68" s="11">
        <f>'OddsRatio_working_3-way'!U68/(3*'OddsRatio_working_3-way'!X68^(1/3))*SIN(('OddsRatio_working_3-way'!Y68)/3)</f>
        <v>-8.7594565828542983E-2</v>
      </c>
      <c r="AJ68" s="11">
        <f>'OddsRatio_working_3-way'!U68/(3*'OddsRatio_working_3-way'!X68^(1/3))*SIN(('OddsRatio_working_3-way'!Y68+2*PI())/3)</f>
        <v>-0.40964024738438992</v>
      </c>
      <c r="AK68" s="11">
        <f>'OddsRatio_working_3-way'!U68/(3*'OddsRatio_working_3-way'!X68^(1/3))*SIN(('OddsRatio_working_3-way'!Y68+4*PI())/3)</f>
        <v>0.49723481321293278</v>
      </c>
      <c r="AL68" s="11">
        <f>'OddsRatio_working_3-way'!Z68+'OddsRatio_working_3-way'!AF68</f>
        <v>1.0471691207144449</v>
      </c>
      <c r="AM68" s="11">
        <f>'OddsRatio_working_3-way'!AA68+'OddsRatio_working_3-way'!AG68</f>
        <v>-0.67530279883919553</v>
      </c>
      <c r="AN68" s="11">
        <f>'OddsRatio_working_3-way'!AB68+'OddsRatio_working_3-way'!AH68</f>
        <v>-0.37186632187525015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1.0471691207144449</v>
      </c>
      <c r="AS68" s="11">
        <f>IF(('OddsRatio_working_3-way'!X68=0),IF(Q68&gt;0,-Q68^(1/3),(-Q68)^(1/3)),'OddsRatio_working_3-way'!AM68-'OddsRatio_working_3-way'!R68/3)</f>
        <v>-0.67530279883919553</v>
      </c>
      <c r="AT68" s="11">
        <f>IF(('OddsRatio_working_3-way'!X68=0),IF(Q68&gt;0,-Q68^(1/3),(-Q68)^(1/3)),'OddsRatio_working_3-way'!AN68-'OddsRatio_working_3-way'!R68/3)</f>
        <v>-0.37186632187525015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1.65</v>
      </c>
      <c r="B69" s="4">
        <f>IF('True_Odds_Calculator_3-way'!B68="","",'True_Odds_Calculator_3-way'!B68)</f>
        <v>4.32</v>
      </c>
      <c r="C69" s="4">
        <f>IF('True_Odds_Calculator_3-way'!C68="","",'True_Odds_Calculator_3-way'!C68)</f>
        <v>5.2</v>
      </c>
      <c r="D69" s="9">
        <f t="shared" si="26"/>
        <v>0.59345153825691566</v>
      </c>
      <c r="E69" s="9">
        <f t="shared" si="27"/>
        <v>0.22226849256341222</v>
      </c>
      <c r="F69" s="9">
        <f t="shared" si="28"/>
        <v>0.18427996917967202</v>
      </c>
      <c r="G69" s="9">
        <f t="shared" si="29"/>
        <v>1.0539347050132091</v>
      </c>
      <c r="H69" s="9">
        <f t="shared" si="30"/>
        <v>1.6850575582585858</v>
      </c>
      <c r="I69" s="9">
        <f t="shared" si="31"/>
        <v>4.4990632206438548</v>
      </c>
      <c r="J69" s="9">
        <f t="shared" si="32"/>
        <v>5.4265257610554798</v>
      </c>
      <c r="K69" s="11">
        <f t="shared" si="33"/>
        <v>0.60606060606060608</v>
      </c>
      <c r="L69" s="11">
        <f t="shared" si="34"/>
        <v>0.23148148148148145</v>
      </c>
      <c r="M69" s="11">
        <f t="shared" si="35"/>
        <v>0.19230769230769229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-0.24452861952861948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0.22042001208667872</v>
      </c>
      <c r="Q69" s="11">
        <f>2*'OddsRatio_working_3-way'!K69*'OddsRatio_working_3-way'!L69*'OddsRatio_working_3-way'!M69</f>
        <v>5.3958387291720623E-2</v>
      </c>
      <c r="R69" s="11">
        <f t="shared" si="36"/>
        <v>0</v>
      </c>
      <c r="S69" s="11">
        <f t="shared" si="37"/>
        <v>-0.90140782911867257</v>
      </c>
      <c r="T69" s="11">
        <f t="shared" si="38"/>
        <v>-0.22066287126528095</v>
      </c>
      <c r="U69" s="11">
        <f>'OddsRatio_working_3-way'!S69-'OddsRatio_working_3-way'!R69^2/3</f>
        <v>-0.90140782911867257</v>
      </c>
      <c r="V69" s="11">
        <f>'OddsRatio_working_3-way'!S69*'OddsRatio_working_3-way'!R69/3-2*'OddsRatio_working_3-way'!R69^3/27-'OddsRatio_working_3-way'!T69</f>
        <v>0.22066287126528095</v>
      </c>
      <c r="W69" s="11">
        <f>'OddsRatio_working_3-way'!V69^2+4*'OddsRatio_working_3-way'!U69^3/27</f>
        <v>-5.9815508934191894E-2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0.16470246786951148</v>
      </c>
      <c r="Y69" s="11">
        <f>IF('OddsRatio_working_3-way'!W69&gt;=0,IF('OddsRatio_working_3-way'!V69+SQRT('OddsRatio_working_3-way'!W69)&gt;0,0,PI()),ACOS('OddsRatio_working_3-way'!V69/(2*'OddsRatio_working_3-way'!X69)))</f>
        <v>0.83674470529117428</v>
      </c>
      <c r="Z69" s="11">
        <f>'OddsRatio_working_3-way'!X69^(1/3)*COS('OddsRatio_working_3-way'!Y69/3)</f>
        <v>0.52696735250660454</v>
      </c>
      <c r="AA69" s="11">
        <f>'OddsRatio_working_3-way'!X69^(1/3)*COS(('OddsRatio_working_3-way'!Y69+2*PI())/3)</f>
        <v>-0.39417803085136122</v>
      </c>
      <c r="AB69" s="11">
        <f>'OddsRatio_working_3-way'!X69^(1/3)*COS(('OddsRatio_working_3-way'!Y69+4*PI())/3)</f>
        <v>-0.13278932165524324</v>
      </c>
      <c r="AC69" s="11">
        <f>'OddsRatio_working_3-way'!X69^(1/3)*SIN('OddsRatio_working_3-way'!Y69/3)</f>
        <v>0.15091284161750751</v>
      </c>
      <c r="AD69" s="11">
        <f>'OddsRatio_working_3-way'!X69^(1/3)*SIN(('OddsRatio_working_3-way'!Y69+2*PI())/3)</f>
        <v>0.38091069342699507</v>
      </c>
      <c r="AE69" s="11">
        <f>'OddsRatio_working_3-way'!X69^(1/3)*SIN(('OddsRatio_working_3-way'!Y69+4*PI())/3)</f>
        <v>-0.53182353504450264</v>
      </c>
      <c r="AF69" s="11">
        <f>-'OddsRatio_working_3-way'!U69/(3*'OddsRatio_working_3-way'!X69^(1/3))*COS(('OddsRatio_working_3-way'!Y69)/3)</f>
        <v>0.52696735250660443</v>
      </c>
      <c r="AG69" s="11">
        <f>-'OddsRatio_working_3-way'!U69/(3*'OddsRatio_working_3-way'!X69^(1/3))*COS(('OddsRatio_working_3-way'!Y69+2*PI())/3)</f>
        <v>-0.39417803085136116</v>
      </c>
      <c r="AH69" s="11">
        <f>-'OddsRatio_working_3-way'!U69/(3*'OddsRatio_working_3-way'!X69^(1/3))*COS(('OddsRatio_working_3-way'!Y69+4*PI())/3)</f>
        <v>-0.13278932165524321</v>
      </c>
      <c r="AI69" s="11">
        <f>'OddsRatio_working_3-way'!U69/(3*'OddsRatio_working_3-way'!X69^(1/3))*SIN(('OddsRatio_working_3-way'!Y69)/3)</f>
        <v>-0.15091284161750748</v>
      </c>
      <c r="AJ69" s="11">
        <f>'OddsRatio_working_3-way'!U69/(3*'OddsRatio_working_3-way'!X69^(1/3))*SIN(('OddsRatio_working_3-way'!Y69+2*PI())/3)</f>
        <v>-0.38091069342699502</v>
      </c>
      <c r="AK69" s="11">
        <f>'OddsRatio_working_3-way'!U69/(3*'OddsRatio_working_3-way'!X69^(1/3))*SIN(('OddsRatio_working_3-way'!Y69+4*PI())/3)</f>
        <v>0.53182353504450253</v>
      </c>
      <c r="AL69" s="11">
        <f>'OddsRatio_working_3-way'!Z69+'OddsRatio_working_3-way'!AF69</f>
        <v>1.0539347050132091</v>
      </c>
      <c r="AM69" s="11">
        <f>'OddsRatio_working_3-way'!AA69+'OddsRatio_working_3-way'!AG69</f>
        <v>-0.78835606170272232</v>
      </c>
      <c r="AN69" s="11">
        <f>'OddsRatio_working_3-way'!AB69+'OddsRatio_working_3-way'!AH69</f>
        <v>-0.26557864331048642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1.0539347050132091</v>
      </c>
      <c r="AS69" s="11">
        <f>IF(('OddsRatio_working_3-way'!X69=0),IF(Q69&gt;0,-Q69^(1/3),(-Q69)^(1/3)),'OddsRatio_working_3-way'!AM69-'OddsRatio_working_3-way'!R69/3)</f>
        <v>-0.78835606170272232</v>
      </c>
      <c r="AT69" s="11">
        <f>IF(('OddsRatio_working_3-way'!X69=0),IF(Q69&gt;0,-Q69^(1/3),(-Q69)^(1/3)),'OddsRatio_working_3-way'!AN69-'OddsRatio_working_3-way'!R69/3)</f>
        <v>-0.26557864331048642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3.43</v>
      </c>
      <c r="B70" s="4">
        <f>IF('True_Odds_Calculator_3-way'!B69="","",'True_Odds_Calculator_3-way'!B69)</f>
        <v>3.5</v>
      </c>
      <c r="C70" s="4">
        <f>IF('True_Odds_Calculator_3-way'!C69="","",'True_Odds_Calculator_3-way'!C69)</f>
        <v>2.14</v>
      </c>
      <c r="D70" s="9">
        <f t="shared" si="26"/>
        <v>0.27765522251240027</v>
      </c>
      <c r="E70" s="9">
        <f t="shared" si="27"/>
        <v>0.2719954631859442</v>
      </c>
      <c r="F70" s="9">
        <f t="shared" si="28"/>
        <v>0.45034931430165537</v>
      </c>
      <c r="G70" s="9">
        <f t="shared" si="29"/>
        <v>1.0706127643259549</v>
      </c>
      <c r="H70" s="9">
        <f t="shared" si="30"/>
        <v>3.6015890173120706</v>
      </c>
      <c r="I70" s="9">
        <f t="shared" si="31"/>
        <v>3.6765319108148882</v>
      </c>
      <c r="J70" s="9">
        <f t="shared" si="32"/>
        <v>2.2204985513315885</v>
      </c>
      <c r="K70" s="11">
        <f t="shared" si="33"/>
        <v>0.29154518950437314</v>
      </c>
      <c r="L70" s="11">
        <f t="shared" si="34"/>
        <v>0.2857142857142857</v>
      </c>
      <c r="M70" s="11">
        <f t="shared" si="35"/>
        <v>0.46728971962616822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-0.26957225766522508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0.23627226973184845</v>
      </c>
      <c r="Q70" s="11">
        <f>2*'OddsRatio_working_3-way'!K70*'OddsRatio_working_3-way'!L70*'OddsRatio_working_3-way'!M70</f>
        <v>7.7849182778203768E-2</v>
      </c>
      <c r="R70" s="11">
        <f t="shared" si="36"/>
        <v>0</v>
      </c>
      <c r="S70" s="11">
        <f t="shared" si="37"/>
        <v>-0.8764710129232548</v>
      </c>
      <c r="T70" s="11">
        <f t="shared" si="38"/>
        <v>-0.28878781315428492</v>
      </c>
      <c r="U70" s="11">
        <f>'OddsRatio_working_3-way'!S70-'OddsRatio_working_3-way'!R70^2/3</f>
        <v>-0.8764710129232548</v>
      </c>
      <c r="V70" s="11">
        <f>'OddsRatio_working_3-way'!S70*'OddsRatio_working_3-way'!R70/3-2*'OddsRatio_working_3-way'!R70^3/27-'OddsRatio_working_3-way'!T70</f>
        <v>0.28878781315428492</v>
      </c>
      <c r="W70" s="11">
        <f>'OddsRatio_working_3-way'!V70^2+4*'OddsRatio_working_3-way'!U70^3/27</f>
        <v>-1.6350679147435945E-2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0.15791538887476272</v>
      </c>
      <c r="Y70" s="11">
        <f>IF('OddsRatio_working_3-way'!W70&gt;=0,IF('OddsRatio_working_3-way'!V70+SQRT('OddsRatio_working_3-way'!W70)&gt;0,0,PI()),ACOS('OddsRatio_working_3-way'!V70/(2*'OddsRatio_working_3-way'!X70)))</f>
        <v>0.41683446113844869</v>
      </c>
      <c r="Z70" s="11">
        <f>'OddsRatio_working_3-way'!X70^(1/3)*COS('OddsRatio_working_3-way'!Y70/3)</f>
        <v>0.53530638216297743</v>
      </c>
      <c r="AA70" s="11">
        <f>'OddsRatio_working_3-way'!X70^(1/3)*COS(('OddsRatio_working_3-way'!Y70+2*PI())/3)</f>
        <v>-0.33248421099095771</v>
      </c>
      <c r="AB70" s="11">
        <f>'OddsRatio_working_3-way'!X70^(1/3)*COS(('OddsRatio_working_3-way'!Y70+4*PI())/3)</f>
        <v>-0.20282217117201984</v>
      </c>
      <c r="AC70" s="11">
        <f>'OddsRatio_working_3-way'!X70^(1/3)*SIN('OddsRatio_working_3-way'!Y70/3)</f>
        <v>7.4860413593139913E-2</v>
      </c>
      <c r="AD70" s="11">
        <f>'OddsRatio_working_3-way'!X70^(1/3)*SIN(('OddsRatio_working_3-way'!Y70+2*PI())/3)</f>
        <v>0.42615871896450963</v>
      </c>
      <c r="AE70" s="11">
        <f>'OddsRatio_working_3-way'!X70^(1/3)*SIN(('OddsRatio_working_3-way'!Y70+4*PI())/3)</f>
        <v>-0.5010191325576494</v>
      </c>
      <c r="AF70" s="11">
        <f>-'OddsRatio_working_3-way'!U70/(3*'OddsRatio_working_3-way'!X70^(1/3))*COS(('OddsRatio_working_3-way'!Y70)/3)</f>
        <v>0.53530638216297743</v>
      </c>
      <c r="AG70" s="11">
        <f>-'OddsRatio_working_3-way'!U70/(3*'OddsRatio_working_3-way'!X70^(1/3))*COS(('OddsRatio_working_3-way'!Y70+2*PI())/3)</f>
        <v>-0.33248421099095771</v>
      </c>
      <c r="AH70" s="11">
        <f>-'OddsRatio_working_3-way'!U70/(3*'OddsRatio_working_3-way'!X70^(1/3))*COS(('OddsRatio_working_3-way'!Y70+4*PI())/3)</f>
        <v>-0.20282217117201984</v>
      </c>
      <c r="AI70" s="11">
        <f>'OddsRatio_working_3-way'!U70/(3*'OddsRatio_working_3-way'!X70^(1/3))*SIN(('OddsRatio_working_3-way'!Y70)/3)</f>
        <v>-7.4860413593139913E-2</v>
      </c>
      <c r="AJ70" s="11">
        <f>'OddsRatio_working_3-way'!U70/(3*'OddsRatio_working_3-way'!X70^(1/3))*SIN(('OddsRatio_working_3-way'!Y70+2*PI())/3)</f>
        <v>-0.42615871896450963</v>
      </c>
      <c r="AK70" s="11">
        <f>'OddsRatio_working_3-way'!U70/(3*'OddsRatio_working_3-way'!X70^(1/3))*SIN(('OddsRatio_working_3-way'!Y70+4*PI())/3)</f>
        <v>0.5010191325576494</v>
      </c>
      <c r="AL70" s="11">
        <f>'OddsRatio_working_3-way'!Z70+'OddsRatio_working_3-way'!AF70</f>
        <v>1.0706127643259549</v>
      </c>
      <c r="AM70" s="11">
        <f>'OddsRatio_working_3-way'!AA70+'OddsRatio_working_3-way'!AG70</f>
        <v>-0.66496842198191541</v>
      </c>
      <c r="AN70" s="11">
        <f>'OddsRatio_working_3-way'!AB70+'OddsRatio_working_3-way'!AH70</f>
        <v>-0.40564434234403968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1.0706127643259549</v>
      </c>
      <c r="AS70" s="11">
        <f>IF(('OddsRatio_working_3-way'!X70=0),IF(Q70&gt;0,-Q70^(1/3),(-Q70)^(1/3)),'OddsRatio_working_3-way'!AM70-'OddsRatio_working_3-way'!R70/3)</f>
        <v>-0.66496842198191541</v>
      </c>
      <c r="AT70" s="11">
        <f>IF(('OddsRatio_working_3-way'!X70=0),IF(Q70&gt;0,-Q70^(1/3),(-Q70)^(1/3)),'OddsRatio_working_3-way'!AN70-'OddsRatio_working_3-way'!R70/3)</f>
        <v>-0.40564434234403968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2.41</v>
      </c>
      <c r="B71" s="4">
        <f>IF('True_Odds_Calculator_3-way'!B70="","",'True_Odds_Calculator_3-way'!B70)</f>
        <v>3.15</v>
      </c>
      <c r="C71" s="4">
        <f>IF('True_Odds_Calculator_3-way'!C70="","",'True_Odds_Calculator_3-way'!C70)</f>
        <v>3.2</v>
      </c>
      <c r="D71" s="9">
        <f t="shared" si="26"/>
        <v>0.39870408374192029</v>
      </c>
      <c r="E71" s="9">
        <f t="shared" si="27"/>
        <v>0.30306479266341968</v>
      </c>
      <c r="F71" s="9">
        <f t="shared" si="28"/>
        <v>0.29823112359466009</v>
      </c>
      <c r="G71" s="9">
        <f t="shared" si="29"/>
        <v>1.0695927677389796</v>
      </c>
      <c r="H71" s="9">
        <f t="shared" si="30"/>
        <v>2.508125802511961</v>
      </c>
      <c r="I71" s="9">
        <f t="shared" si="31"/>
        <v>3.2996244506388068</v>
      </c>
      <c r="J71" s="9">
        <f t="shared" si="32"/>
        <v>3.3531040890257549</v>
      </c>
      <c r="K71" s="11">
        <f t="shared" si="33"/>
        <v>0.41493775933609955</v>
      </c>
      <c r="L71" s="11">
        <f t="shared" si="34"/>
        <v>0.31746031746031744</v>
      </c>
      <c r="M71" s="11">
        <f t="shared" si="35"/>
        <v>0.3125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-0.27453813475597699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0.2371072910491997</v>
      </c>
      <c r="Q71" s="11">
        <f>2*'OddsRatio_working_3-way'!K71*'OddsRatio_working_3-way'!L71*'OddsRatio_working_3-way'!M71</f>
        <v>8.2328920503194347E-2</v>
      </c>
      <c r="R71" s="11">
        <f t="shared" si="36"/>
        <v>0</v>
      </c>
      <c r="S71" s="11">
        <f t="shared" si="37"/>
        <v>-0.86365885475237281</v>
      </c>
      <c r="T71" s="11">
        <f t="shared" si="38"/>
        <v>-0.2998815467890184</v>
      </c>
      <c r="U71" s="11">
        <f>'OddsRatio_working_3-way'!S71-'OddsRatio_working_3-way'!R71^2/3</f>
        <v>-0.86365885475237281</v>
      </c>
      <c r="V71" s="11">
        <f>'OddsRatio_working_3-way'!S71*'OddsRatio_working_3-way'!R71/3-2*'OddsRatio_working_3-way'!R71^3/27-'OddsRatio_working_3-way'!T71</f>
        <v>0.2998815467890184</v>
      </c>
      <c r="W71" s="11">
        <f>'OddsRatio_working_3-way'!V71^2+4*'OddsRatio_working_3-way'!U71^3/27</f>
        <v>-5.5094067738178654E-3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0.15446548876560753</v>
      </c>
      <c r="Y71" s="11">
        <f>IF('OddsRatio_working_3-way'!W71&gt;=0,IF('OddsRatio_working_3-way'!V71+SQRT('OddsRatio_working_3-way'!W71)&gt;0,0,PI()),ACOS('OddsRatio_working_3-way'!V71/(2*'OddsRatio_working_3-way'!X71)))</f>
        <v>0.24263909511280257</v>
      </c>
      <c r="Z71" s="11">
        <f>'OddsRatio_working_3-way'!X71^(1/3)*COS('OddsRatio_working_3-way'!Y71/3)</f>
        <v>0.5347963838694898</v>
      </c>
      <c r="AA71" s="11">
        <f>'OddsRatio_working_3-way'!X71^(1/3)*COS(('OddsRatio_working_3-way'!Y71+2*PI())/3)</f>
        <v>-0.304939296582599</v>
      </c>
      <c r="AB71" s="11">
        <f>'OddsRatio_working_3-way'!X71^(1/3)*COS(('OddsRatio_working_3-way'!Y71+4*PI())/3)</f>
        <v>-0.22985708728689072</v>
      </c>
      <c r="AC71" s="11">
        <f>'OddsRatio_working_3-way'!X71^(1/3)*SIN('OddsRatio_working_3-way'!Y71/3)</f>
        <v>4.3348733748228972E-2</v>
      </c>
      <c r="AD71" s="11">
        <f>'OddsRatio_working_3-way'!X71^(1/3)*SIN(('OddsRatio_working_3-way'!Y71+2*PI())/3)</f>
        <v>0.44147288740891816</v>
      </c>
      <c r="AE71" s="11">
        <f>'OddsRatio_working_3-way'!X71^(1/3)*SIN(('OddsRatio_working_3-way'!Y71+4*PI())/3)</f>
        <v>-0.48482162115714716</v>
      </c>
      <c r="AF71" s="11">
        <f>-'OddsRatio_working_3-way'!U71/(3*'OddsRatio_working_3-way'!X71^(1/3))*COS(('OddsRatio_working_3-way'!Y71)/3)</f>
        <v>0.5347963838694898</v>
      </c>
      <c r="AG71" s="11">
        <f>-'OddsRatio_working_3-way'!U71/(3*'OddsRatio_working_3-way'!X71^(1/3))*COS(('OddsRatio_working_3-way'!Y71+2*PI())/3)</f>
        <v>-0.304939296582599</v>
      </c>
      <c r="AH71" s="11">
        <f>-'OddsRatio_working_3-way'!U71/(3*'OddsRatio_working_3-way'!X71^(1/3))*COS(('OddsRatio_working_3-way'!Y71+4*PI())/3)</f>
        <v>-0.22985708728689072</v>
      </c>
      <c r="AI71" s="11">
        <f>'OddsRatio_working_3-way'!U71/(3*'OddsRatio_working_3-way'!X71^(1/3))*SIN(('OddsRatio_working_3-way'!Y71)/3)</f>
        <v>-4.3348733748228972E-2</v>
      </c>
      <c r="AJ71" s="11">
        <f>'OddsRatio_working_3-way'!U71/(3*'OddsRatio_working_3-way'!X71^(1/3))*SIN(('OddsRatio_working_3-way'!Y71+2*PI())/3)</f>
        <v>-0.44147288740891816</v>
      </c>
      <c r="AK71" s="11">
        <f>'OddsRatio_working_3-way'!U71/(3*'OddsRatio_working_3-way'!X71^(1/3))*SIN(('OddsRatio_working_3-way'!Y71+4*PI())/3)</f>
        <v>0.48482162115714716</v>
      </c>
      <c r="AL71" s="11">
        <f>'OddsRatio_working_3-way'!Z71+'OddsRatio_working_3-way'!AF71</f>
        <v>1.0695927677389796</v>
      </c>
      <c r="AM71" s="11">
        <f>'OddsRatio_working_3-way'!AA71+'OddsRatio_working_3-way'!AG71</f>
        <v>-0.60987859316519799</v>
      </c>
      <c r="AN71" s="11">
        <f>'OddsRatio_working_3-way'!AB71+'OddsRatio_working_3-way'!AH71</f>
        <v>-0.45971417457378144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1.0695927677389796</v>
      </c>
      <c r="AS71" s="11">
        <f>IF(('OddsRatio_working_3-way'!X71=0),IF(Q71&gt;0,-Q71^(1/3),(-Q71)^(1/3)),'OddsRatio_working_3-way'!AM71-'OddsRatio_working_3-way'!R71/3)</f>
        <v>-0.60987859316519799</v>
      </c>
      <c r="AT71" s="11">
        <f>IF(('OddsRatio_working_3-way'!X71=0),IF(Q71&gt;0,-Q71^(1/3),(-Q71)^(1/3)),'OddsRatio_working_3-way'!AN71-'OddsRatio_working_3-way'!R71/3)</f>
        <v>-0.45971417457378144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3.33</v>
      </c>
      <c r="B72" s="4">
        <f>IF('True_Odds_Calculator_3-way'!B71="","",'True_Odds_Calculator_3-way'!B71)</f>
        <v>3.28</v>
      </c>
      <c r="C72" s="4">
        <f>IF('True_Odds_Calculator_3-way'!C71="","",'True_Odds_Calculator_3-way'!C71)</f>
        <v>2.2799999999999998</v>
      </c>
      <c r="D72" s="9">
        <f t="shared" si="26"/>
        <v>0.28658393278757838</v>
      </c>
      <c r="E72" s="9">
        <f t="shared" si="27"/>
        <v>0.29103956152984983</v>
      </c>
      <c r="F72" s="9">
        <f t="shared" si="28"/>
        <v>0.42237650568257185</v>
      </c>
      <c r="G72" s="9">
        <f t="shared" si="29"/>
        <v>1.068403068978065</v>
      </c>
      <c r="H72" s="9">
        <f t="shared" si="30"/>
        <v>3.4893791507188912</v>
      </c>
      <c r="I72" s="9">
        <f t="shared" si="31"/>
        <v>3.4359589972699887</v>
      </c>
      <c r="J72" s="9">
        <f t="shared" si="32"/>
        <v>2.3675559282919227</v>
      </c>
      <c r="K72" s="11">
        <f t="shared" si="33"/>
        <v>0.3003003003003003</v>
      </c>
      <c r="L72" s="11">
        <f t="shared" si="34"/>
        <v>0.3048780487804878</v>
      </c>
      <c r="M72" s="11">
        <f t="shared" si="35"/>
        <v>0.43859649122807021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-0.27305354134622428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0.23651700480968774</v>
      </c>
      <c r="Q72" s="11">
        <f>2*'OddsRatio_working_3-way'!K72*'OddsRatio_working_3-way'!L72*'OddsRatio_working_3-way'!M72</f>
        <v>8.0311376845394827E-2</v>
      </c>
      <c r="R72" s="11">
        <f t="shared" si="36"/>
        <v>0</v>
      </c>
      <c r="S72" s="11">
        <f t="shared" si="37"/>
        <v>-0.8661927753934191</v>
      </c>
      <c r="T72" s="11">
        <f t="shared" si="38"/>
        <v>-0.29412318349521877</v>
      </c>
      <c r="U72" s="11">
        <f>'OddsRatio_working_3-way'!S72-'OddsRatio_working_3-way'!R72^2/3</f>
        <v>-0.8661927753934191</v>
      </c>
      <c r="V72" s="11">
        <f>'OddsRatio_working_3-way'!S72*'OddsRatio_working_3-way'!R72/3-2*'OddsRatio_working_3-way'!R72^3/27-'OddsRatio_working_3-way'!T72</f>
        <v>0.29412318349521877</v>
      </c>
      <c r="W72" s="11">
        <f>'OddsRatio_working_3-way'!V72^2+4*'OddsRatio_working_3-way'!U72^3/27</f>
        <v>-9.7723991149039902E-3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0.1551457751473321</v>
      </c>
      <c r="Y72" s="11">
        <f>IF('OddsRatio_working_3-way'!W72&gt;=0,IF('OddsRatio_working_3-way'!V72+SQRT('OddsRatio_working_3-way'!W72)&gt;0,0,PI()),ACOS('OddsRatio_working_3-way'!V72/(2*'OddsRatio_working_3-way'!X72)))</f>
        <v>0.32424045030842041</v>
      </c>
      <c r="Z72" s="11">
        <f>'OddsRatio_working_3-way'!X72^(1/3)*COS('OddsRatio_working_3-way'!Y72/3)</f>
        <v>0.53420153448903251</v>
      </c>
      <c r="AA72" s="11">
        <f>'OddsRatio_working_3-way'!X72^(1/3)*COS(('OddsRatio_working_3-way'!Y72+2*PI())/3)</f>
        <v>-0.31729772193827271</v>
      </c>
      <c r="AB72" s="11">
        <f>'OddsRatio_working_3-way'!X72^(1/3)*COS(('OddsRatio_working_3-way'!Y72+4*PI())/3)</f>
        <v>-0.21690381255075991</v>
      </c>
      <c r="AC72" s="11">
        <f>'OddsRatio_working_3-way'!X72^(1/3)*SIN('OddsRatio_working_3-way'!Y72/3)</f>
        <v>5.7962450609879611E-2</v>
      </c>
      <c r="AD72" s="11">
        <f>'OddsRatio_working_3-way'!X72^(1/3)*SIN(('OddsRatio_working_3-way'!Y72+2*PI())/3)</f>
        <v>0.43365087430319138</v>
      </c>
      <c r="AE72" s="11">
        <f>'OddsRatio_working_3-way'!X72^(1/3)*SIN(('OddsRatio_working_3-way'!Y72+4*PI())/3)</f>
        <v>-0.4916133249130708</v>
      </c>
      <c r="AF72" s="11">
        <f>-'OddsRatio_working_3-way'!U72/(3*'OddsRatio_working_3-way'!X72^(1/3))*COS(('OddsRatio_working_3-way'!Y72)/3)</f>
        <v>0.53420153448903251</v>
      </c>
      <c r="AG72" s="11">
        <f>-'OddsRatio_working_3-way'!U72/(3*'OddsRatio_working_3-way'!X72^(1/3))*COS(('OddsRatio_working_3-way'!Y72+2*PI())/3)</f>
        <v>-0.31729772193827271</v>
      </c>
      <c r="AH72" s="11">
        <f>-'OddsRatio_working_3-way'!U72/(3*'OddsRatio_working_3-way'!X72^(1/3))*COS(('OddsRatio_working_3-way'!Y72+4*PI())/3)</f>
        <v>-0.21690381255075991</v>
      </c>
      <c r="AI72" s="11">
        <f>'OddsRatio_working_3-way'!U72/(3*'OddsRatio_working_3-way'!X72^(1/3))*SIN(('OddsRatio_working_3-way'!Y72)/3)</f>
        <v>-5.7962450609879611E-2</v>
      </c>
      <c r="AJ72" s="11">
        <f>'OddsRatio_working_3-way'!U72/(3*'OddsRatio_working_3-way'!X72^(1/3))*SIN(('OddsRatio_working_3-way'!Y72+2*PI())/3)</f>
        <v>-0.43365087430319138</v>
      </c>
      <c r="AK72" s="11">
        <f>'OddsRatio_working_3-way'!U72/(3*'OddsRatio_working_3-way'!X72^(1/3))*SIN(('OddsRatio_working_3-way'!Y72+4*PI())/3)</f>
        <v>0.4916133249130708</v>
      </c>
      <c r="AL72" s="11">
        <f>'OddsRatio_working_3-way'!Z72+'OddsRatio_working_3-way'!AF72</f>
        <v>1.068403068978065</v>
      </c>
      <c r="AM72" s="11">
        <f>'OddsRatio_working_3-way'!AA72+'OddsRatio_working_3-way'!AG72</f>
        <v>-0.63459544387654543</v>
      </c>
      <c r="AN72" s="11">
        <f>'OddsRatio_working_3-way'!AB72+'OddsRatio_working_3-way'!AH72</f>
        <v>-0.43380762510151982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1.068403068978065</v>
      </c>
      <c r="AS72" s="11">
        <f>IF(('OddsRatio_working_3-way'!X72=0),IF(Q72&gt;0,-Q72^(1/3),(-Q72)^(1/3)),'OddsRatio_working_3-way'!AM72-'OddsRatio_working_3-way'!R72/3)</f>
        <v>-0.63459544387654543</v>
      </c>
      <c r="AT72" s="11">
        <f>IF(('OddsRatio_working_3-way'!X72=0),IF(Q72&gt;0,-Q72^(1/3),(-Q72)^(1/3)),'OddsRatio_working_3-way'!AN72-'OddsRatio_working_3-way'!R72/3)</f>
        <v>-0.43380762510151982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1.93</v>
      </c>
      <c r="B73" s="4">
        <f>IF('True_Odds_Calculator_3-way'!B72="","",'True_Odds_Calculator_3-way'!B72)</f>
        <v>3.26</v>
      </c>
      <c r="C73" s="4">
        <f>IF('True_Odds_Calculator_3-way'!C72="","",'True_Odds_Calculator_3-way'!C72)</f>
        <v>4.5199999999999996</v>
      </c>
      <c r="D73" s="9">
        <f t="shared" si="26"/>
        <v>0.49978898660802135</v>
      </c>
      <c r="E73" s="9">
        <f t="shared" si="27"/>
        <v>0.29136174765434153</v>
      </c>
      <c r="F73" s="9">
        <f t="shared" si="28"/>
        <v>0.20884926573763726</v>
      </c>
      <c r="G73" s="9">
        <f t="shared" si="29"/>
        <v>1.0761767848726054</v>
      </c>
      <c r="H73" s="9">
        <f t="shared" si="30"/>
        <v>2.0008444099315223</v>
      </c>
      <c r="I73" s="9">
        <f t="shared" si="31"/>
        <v>3.4321595338120878</v>
      </c>
      <c r="J73" s="9">
        <f t="shared" si="32"/>
        <v>4.7881422827515712</v>
      </c>
      <c r="K73" s="11">
        <f t="shared" si="33"/>
        <v>0.5181347150259068</v>
      </c>
      <c r="L73" s="11">
        <f t="shared" si="34"/>
        <v>0.30674846625766872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-0.26014812931116682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0.23594412955533922</v>
      </c>
      <c r="Q73" s="11">
        <f>2*'OddsRatio_working_3-way'!K73*'OddsRatio_working_3-way'!L73*'OddsRatio_working_3-way'!M73</f>
        <v>7.0326119092500514E-2</v>
      </c>
      <c r="R73" s="11">
        <f t="shared" si="36"/>
        <v>0</v>
      </c>
      <c r="S73" s="11">
        <f t="shared" si="37"/>
        <v>-0.90696070035207954</v>
      </c>
      <c r="T73" s="11">
        <f t="shared" si="38"/>
        <v>-0.27033105822714742</v>
      </c>
      <c r="U73" s="11">
        <f>'OddsRatio_working_3-way'!S73-'OddsRatio_working_3-way'!R73^2/3</f>
        <v>-0.90696070035207954</v>
      </c>
      <c r="V73" s="11">
        <f>'OddsRatio_working_3-way'!S73*'OddsRatio_working_3-way'!R73/3-2*'OddsRatio_working_3-way'!R73^3/27-'OddsRatio_working_3-way'!T73</f>
        <v>0.27033105822714742</v>
      </c>
      <c r="W73" s="11">
        <f>'OddsRatio_working_3-way'!V73^2+4*'OddsRatio_working_3-way'!U73^3/27</f>
        <v>-3.7446401588047656E-2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0.1662267146326494</v>
      </c>
      <c r="Y73" s="11">
        <f>IF('OddsRatio_working_3-way'!W73&gt;=0,IF('OddsRatio_working_3-way'!V73+SQRT('OddsRatio_working_3-way'!W73)&gt;0,0,PI()),ACOS('OddsRatio_working_3-way'!V73/(2*'OddsRatio_working_3-way'!X73)))</f>
        <v>0.62127044079059202</v>
      </c>
      <c r="Z73" s="11">
        <f>'OddsRatio_working_3-way'!X73^(1/3)*COS('OddsRatio_working_3-way'!Y73/3)</f>
        <v>0.5380883924363028</v>
      </c>
      <c r="AA73" s="11">
        <f>'OddsRatio_working_3-way'!X73^(1/3)*COS(('OddsRatio_working_3-way'!Y73+2*PI())/3)</f>
        <v>-0.36695148160594299</v>
      </c>
      <c r="AB73" s="11">
        <f>'OddsRatio_working_3-way'!X73^(1/3)*COS(('OddsRatio_working_3-way'!Y73+4*PI())/3)</f>
        <v>-0.17113691083035987</v>
      </c>
      <c r="AC73" s="11">
        <f>'OddsRatio_working_3-way'!X73^(1/3)*SIN('OddsRatio_working_3-way'!Y73/3)</f>
        <v>0.1130535951485339</v>
      </c>
      <c r="AD73" s="11">
        <f>'OddsRatio_working_3-way'!X73^(1/3)*SIN(('OddsRatio_working_3-way'!Y73+2*PI())/3)</f>
        <v>0.40947141975710155</v>
      </c>
      <c r="AE73" s="11">
        <f>'OddsRatio_working_3-way'!X73^(1/3)*SIN(('OddsRatio_working_3-way'!Y73+4*PI())/3)</f>
        <v>-0.52252501490563552</v>
      </c>
      <c r="AF73" s="11">
        <f>-'OddsRatio_working_3-way'!U73/(3*'OddsRatio_working_3-way'!X73^(1/3))*COS(('OddsRatio_working_3-way'!Y73)/3)</f>
        <v>0.53808839243630269</v>
      </c>
      <c r="AG73" s="11">
        <f>-'OddsRatio_working_3-way'!U73/(3*'OddsRatio_working_3-way'!X73^(1/3))*COS(('OddsRatio_working_3-way'!Y73+2*PI())/3)</f>
        <v>-0.36695148160594293</v>
      </c>
      <c r="AH73" s="11">
        <f>-'OddsRatio_working_3-way'!U73/(3*'OddsRatio_working_3-way'!X73^(1/3))*COS(('OddsRatio_working_3-way'!Y73+4*PI())/3)</f>
        <v>-0.17113691083035984</v>
      </c>
      <c r="AI73" s="11">
        <f>'OddsRatio_working_3-way'!U73/(3*'OddsRatio_working_3-way'!X73^(1/3))*SIN(('OddsRatio_working_3-way'!Y73)/3)</f>
        <v>-0.11305359514853389</v>
      </c>
      <c r="AJ73" s="11">
        <f>'OddsRatio_working_3-way'!U73/(3*'OddsRatio_working_3-way'!X73^(1/3))*SIN(('OddsRatio_working_3-way'!Y73+2*PI())/3)</f>
        <v>-0.4094714197571015</v>
      </c>
      <c r="AK73" s="11">
        <f>'OddsRatio_working_3-way'!U73/(3*'OddsRatio_working_3-way'!X73^(1/3))*SIN(('OddsRatio_working_3-way'!Y73+4*PI())/3)</f>
        <v>0.52252501490563541</v>
      </c>
      <c r="AL73" s="11">
        <f>'OddsRatio_working_3-way'!Z73+'OddsRatio_working_3-way'!AF73</f>
        <v>1.0761767848726054</v>
      </c>
      <c r="AM73" s="11">
        <f>'OddsRatio_working_3-way'!AA73+'OddsRatio_working_3-way'!AG73</f>
        <v>-0.73390296321188586</v>
      </c>
      <c r="AN73" s="11">
        <f>'OddsRatio_working_3-way'!AB73+'OddsRatio_working_3-way'!AH73</f>
        <v>-0.34227382166071973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1.0761767848726054</v>
      </c>
      <c r="AS73" s="11">
        <f>IF(('OddsRatio_working_3-way'!X73=0),IF(Q73&gt;0,-Q73^(1/3),(-Q73)^(1/3)),'OddsRatio_working_3-way'!AM73-'OddsRatio_working_3-way'!R73/3)</f>
        <v>-0.73390296321188586</v>
      </c>
      <c r="AT73" s="11">
        <f>IF(('OddsRatio_working_3-way'!X73=0),IF(Q73&gt;0,-Q73^(1/3),(-Q73)^(1/3)),'OddsRatio_working_3-way'!AN73-'OddsRatio_working_3-way'!R73/3)</f>
        <v>-0.34227382166071973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1.6</v>
      </c>
      <c r="B74" s="4">
        <f>IF('True_Odds_Calculator_3-way'!B73="","",'True_Odds_Calculator_3-way'!B73)</f>
        <v>4.0999999999999996</v>
      </c>
      <c r="C74" s="4">
        <f>IF('True_Odds_Calculator_3-way'!C73="","",'True_Odds_Calculator_3-way'!C73)</f>
        <v>6.6</v>
      </c>
      <c r="D74" s="9">
        <f t="shared" si="26"/>
        <v>0.61617885391333971</v>
      </c>
      <c r="E74" s="9">
        <f t="shared" si="27"/>
        <v>0.23705981412604737</v>
      </c>
      <c r="F74" s="9">
        <f t="shared" si="28"/>
        <v>0.14676133196061283</v>
      </c>
      <c r="G74" s="9">
        <f t="shared" si="29"/>
        <v>1.0381756953873045</v>
      </c>
      <c r="H74" s="9">
        <f t="shared" si="30"/>
        <v>1.6229054172323827</v>
      </c>
      <c r="I74" s="9">
        <f t="shared" si="31"/>
        <v>4.2183446557006441</v>
      </c>
      <c r="J74" s="9">
        <f t="shared" si="32"/>
        <v>6.813783894168906</v>
      </c>
      <c r="K74" s="11">
        <f t="shared" si="33"/>
        <v>0.625</v>
      </c>
      <c r="L74" s="11">
        <f t="shared" si="34"/>
        <v>0.24390243902439027</v>
      </c>
      <c r="M74" s="11">
        <f t="shared" si="35"/>
        <v>0.15151515151515152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-0.24057649667405767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0.21480044345898008</v>
      </c>
      <c r="Q74" s="11">
        <f>2*'OddsRatio_working_3-way'!K74*'OddsRatio_working_3-way'!L74*'OddsRatio_working_3-way'!M74</f>
        <v>4.6193643754619373E-2</v>
      </c>
      <c r="R74" s="11">
        <f t="shared" si="36"/>
        <v>0</v>
      </c>
      <c r="S74" s="11">
        <f t="shared" si="37"/>
        <v>-0.8928571428571429</v>
      </c>
      <c r="T74" s="11">
        <f t="shared" si="38"/>
        <v>-0.19201228878648235</v>
      </c>
      <c r="U74" s="11">
        <f>'OddsRatio_working_3-way'!S74-'OddsRatio_working_3-way'!R74^2/3</f>
        <v>-0.8928571428571429</v>
      </c>
      <c r="V74" s="11">
        <f>'OddsRatio_working_3-way'!S74*'OddsRatio_working_3-way'!R74/3-2*'OddsRatio_working_3-way'!R74^3/27-'OddsRatio_working_3-way'!T74</f>
        <v>0.19201228878648235</v>
      </c>
      <c r="W74" s="11">
        <f>'OddsRatio_working_3-way'!V74^2+4*'OddsRatio_working_3-way'!U74^3/27</f>
        <v>-6.8580206556963341E-2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0.16236450166368482</v>
      </c>
      <c r="Y74" s="11">
        <f>IF('OddsRatio_working_3-way'!W74&gt;=0,IF('OddsRatio_working_3-way'!V74+SQRT('OddsRatio_working_3-way'!W74)&gt;0,0,PI()),ACOS('OddsRatio_working_3-way'!V74/(2*'OddsRatio_working_3-way'!X74)))</f>
        <v>0.93812632577636434</v>
      </c>
      <c r="Z74" s="11">
        <f>'OddsRatio_working_3-way'!X74^(1/3)*COS('OddsRatio_working_3-way'!Y74/3)</f>
        <v>0.51908784769365235</v>
      </c>
      <c r="AA74" s="11">
        <f>'OddsRatio_working_3-way'!X74^(1/3)*COS(('OddsRatio_working_3-way'!Y74+2*PI())/3)</f>
        <v>-0.40488882570741608</v>
      </c>
      <c r="AB74" s="11">
        <f>'OddsRatio_working_3-way'!X74^(1/3)*COS(('OddsRatio_working_3-way'!Y74+4*PI())/3)</f>
        <v>-0.1141990219862363</v>
      </c>
      <c r="AC74" s="11">
        <f>'OddsRatio_working_3-way'!X74^(1/3)*SIN('OddsRatio_working_3-way'!Y74/3)</f>
        <v>0.16782983642910262</v>
      </c>
      <c r="AD74" s="11">
        <f>'OddsRatio_working_3-way'!X74^(1/3)*SIN(('OddsRatio_working_3-way'!Y74+2*PI())/3)</f>
        <v>0.36562834468393901</v>
      </c>
      <c r="AE74" s="11">
        <f>'OddsRatio_working_3-way'!X74^(1/3)*SIN(('OddsRatio_working_3-way'!Y74+4*PI())/3)</f>
        <v>-0.53345818111304166</v>
      </c>
      <c r="AF74" s="11">
        <f>-'OddsRatio_working_3-way'!U74/(3*'OddsRatio_working_3-way'!X74^(1/3))*COS(('OddsRatio_working_3-way'!Y74)/3)</f>
        <v>0.51908784769365224</v>
      </c>
      <c r="AG74" s="11">
        <f>-'OddsRatio_working_3-way'!U74/(3*'OddsRatio_working_3-way'!X74^(1/3))*COS(('OddsRatio_working_3-way'!Y74+2*PI())/3)</f>
        <v>-0.40488882570741597</v>
      </c>
      <c r="AH74" s="11">
        <f>-'OddsRatio_working_3-way'!U74/(3*'OddsRatio_working_3-way'!X74^(1/3))*COS(('OddsRatio_working_3-way'!Y74+4*PI())/3)</f>
        <v>-0.11419902198623627</v>
      </c>
      <c r="AI74" s="11">
        <f>'OddsRatio_working_3-way'!U74/(3*'OddsRatio_working_3-way'!X74^(1/3))*SIN(('OddsRatio_working_3-way'!Y74)/3)</f>
        <v>-0.16782983642910257</v>
      </c>
      <c r="AJ74" s="11">
        <f>'OddsRatio_working_3-way'!U74/(3*'OddsRatio_working_3-way'!X74^(1/3))*SIN(('OddsRatio_working_3-way'!Y74+2*PI())/3)</f>
        <v>-0.36562834468393896</v>
      </c>
      <c r="AK74" s="11">
        <f>'OddsRatio_working_3-way'!U74/(3*'OddsRatio_working_3-way'!X74^(1/3))*SIN(('OddsRatio_working_3-way'!Y74+4*PI())/3)</f>
        <v>0.53345818111304155</v>
      </c>
      <c r="AL74" s="11">
        <f>'OddsRatio_working_3-way'!Z74+'OddsRatio_working_3-way'!AF74</f>
        <v>1.0381756953873045</v>
      </c>
      <c r="AM74" s="11">
        <f>'OddsRatio_working_3-way'!AA74+'OddsRatio_working_3-way'!AG74</f>
        <v>-0.80977765141483204</v>
      </c>
      <c r="AN74" s="11">
        <f>'OddsRatio_working_3-way'!AB74+'OddsRatio_working_3-way'!AH74</f>
        <v>-0.22839804397247257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1.0381756953873045</v>
      </c>
      <c r="AS74" s="11">
        <f>IF(('OddsRatio_working_3-way'!X74=0),IF(Q74&gt;0,-Q74^(1/3),(-Q74)^(1/3)),'OddsRatio_working_3-way'!AM74-'OddsRatio_working_3-way'!R74/3)</f>
        <v>-0.80977765141483204</v>
      </c>
      <c r="AT74" s="11">
        <f>IF(('OddsRatio_working_3-way'!X74=0),IF(Q74&gt;0,-Q74^(1/3),(-Q74)^(1/3)),'OddsRatio_working_3-way'!AN74-'OddsRatio_working_3-way'!R74/3)</f>
        <v>-0.22839804397247257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1.1200000000000001</v>
      </c>
      <c r="B75" s="4">
        <f>IF('True_Odds_Calculator_3-way'!B74="","",'True_Odds_Calculator_3-way'!B74)</f>
        <v>8.5</v>
      </c>
      <c r="C75" s="4">
        <f>IF('True_Odds_Calculator_3-way'!C74="","",'True_Odds_Calculator_3-way'!C74)</f>
        <v>51</v>
      </c>
      <c r="D75" s="9">
        <f t="shared" si="26"/>
        <v>0.87887005586541445</v>
      </c>
      <c r="E75" s="9">
        <f t="shared" si="27"/>
        <v>0.10401454918082009</v>
      </c>
      <c r="F75" s="9">
        <f t="shared" si="28"/>
        <v>1.7115394953765472E-2</v>
      </c>
      <c r="G75" s="9">
        <f t="shared" si="29"/>
        <v>1.14853861999836</v>
      </c>
      <c r="H75" s="9">
        <f t="shared" si="30"/>
        <v>1.1378246343998035</v>
      </c>
      <c r="I75" s="9">
        <f t="shared" si="31"/>
        <v>9.6140396499876992</v>
      </c>
      <c r="J75" s="9">
        <f t="shared" si="32"/>
        <v>58.426930999918</v>
      </c>
      <c r="K75" s="11">
        <f t="shared" si="33"/>
        <v>0.89285714285714279</v>
      </c>
      <c r="L75" s="11">
        <f t="shared" si="34"/>
        <v>0.11764705882352941</v>
      </c>
      <c r="M75" s="11">
        <f t="shared" si="35"/>
        <v>1.9607843137254902E-2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-9.2684132476520187E-2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0.11867688251771295</v>
      </c>
      <c r="Q75" s="11">
        <f>2*'OddsRatio_working_3-way'!K75*'OddsRatio_working_3-way'!L75*'OddsRatio_working_3-way'!M75</f>
        <v>4.1192947767342229E-3</v>
      </c>
      <c r="R75" s="11">
        <f t="shared" si="36"/>
        <v>0</v>
      </c>
      <c r="S75" s="11">
        <f t="shared" si="37"/>
        <v>-1.2804444444444421</v>
      </c>
      <c r="T75" s="11">
        <f t="shared" si="38"/>
        <v>-4.4444444444444363E-2</v>
      </c>
      <c r="U75" s="11">
        <f>'OddsRatio_working_3-way'!S75-'OddsRatio_working_3-way'!R75^2/3</f>
        <v>-1.2804444444444421</v>
      </c>
      <c r="V75" s="11">
        <f>'OddsRatio_working_3-way'!S75*'OddsRatio_working_3-way'!R75/3-2*'OddsRatio_working_3-way'!R75^3/27-'OddsRatio_working_3-way'!T75</f>
        <v>4.4444444444444363E-2</v>
      </c>
      <c r="W75" s="11">
        <f>'OddsRatio_working_3-way'!V75^2+4*'OddsRatio_working_3-way'!U75^3/27</f>
        <v>-0.30903762349722941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0.27884266717057699</v>
      </c>
      <c r="Y75" s="11">
        <f>IF('OddsRatio_working_3-way'!W75&gt;=0,IF('OddsRatio_working_3-way'!V75+SQRT('OddsRatio_working_3-way'!W75)&gt;0,0,PI()),ACOS('OddsRatio_working_3-way'!V75/(2*'OddsRatio_working_3-way'!X75)))</f>
        <v>1.4910172422833372</v>
      </c>
      <c r="Z75" s="11">
        <f>'OddsRatio_working_3-way'!X75^(1/3)*COS('OddsRatio_working_3-way'!Y75/3)</f>
        <v>0.57426930999918002</v>
      </c>
      <c r="AA75" s="11">
        <f>'OddsRatio_working_3-way'!X75^(1/3)*COS(('OddsRatio_working_3-way'!Y75+2*PI())/3)</f>
        <v>-0.55689784894181382</v>
      </c>
      <c r="AB75" s="11">
        <f>'OddsRatio_working_3-way'!X75^(1/3)*COS(('OddsRatio_working_3-way'!Y75+4*PI())/3)</f>
        <v>-1.7371461057366058E-2</v>
      </c>
      <c r="AC75" s="11">
        <f>'OddsRatio_working_3-way'!X75^(1/3)*SIN('OddsRatio_working_3-way'!Y75/3)</f>
        <v>0.31149570527999226</v>
      </c>
      <c r="AD75" s="11">
        <f>'OddsRatio_working_3-way'!X75^(1/3)*SIN(('OddsRatio_working_3-way'!Y75+2*PI())/3)</f>
        <v>0.34158395843305472</v>
      </c>
      <c r="AE75" s="11">
        <f>'OddsRatio_working_3-way'!X75^(1/3)*SIN(('OddsRatio_working_3-way'!Y75+4*PI())/3)</f>
        <v>-0.65307966371304693</v>
      </c>
      <c r="AF75" s="11">
        <f>-'OddsRatio_working_3-way'!U75/(3*'OddsRatio_working_3-way'!X75^(1/3))*COS(('OddsRatio_working_3-way'!Y75)/3)</f>
        <v>0.57426930999917991</v>
      </c>
      <c r="AG75" s="11">
        <f>-'OddsRatio_working_3-way'!U75/(3*'OddsRatio_working_3-way'!X75^(1/3))*COS(('OddsRatio_working_3-way'!Y75+2*PI())/3)</f>
        <v>-0.55689784894181371</v>
      </c>
      <c r="AH75" s="11">
        <f>-'OddsRatio_working_3-way'!U75/(3*'OddsRatio_working_3-way'!X75^(1/3))*COS(('OddsRatio_working_3-way'!Y75+4*PI())/3)</f>
        <v>-1.7371461057366054E-2</v>
      </c>
      <c r="AI75" s="11">
        <f>'OddsRatio_working_3-way'!U75/(3*'OddsRatio_working_3-way'!X75^(1/3))*SIN(('OddsRatio_working_3-way'!Y75)/3)</f>
        <v>-0.31149570527999221</v>
      </c>
      <c r="AJ75" s="11">
        <f>'OddsRatio_working_3-way'!U75/(3*'OddsRatio_working_3-way'!X75^(1/3))*SIN(('OddsRatio_working_3-way'!Y75+2*PI())/3)</f>
        <v>-0.34158395843305467</v>
      </c>
      <c r="AK75" s="11">
        <f>'OddsRatio_working_3-way'!U75/(3*'OddsRatio_working_3-way'!X75^(1/3))*SIN(('OddsRatio_working_3-way'!Y75+4*PI())/3)</f>
        <v>0.65307966371304682</v>
      </c>
      <c r="AL75" s="11">
        <f>'OddsRatio_working_3-way'!Z75+'OddsRatio_working_3-way'!AF75</f>
        <v>1.14853861999836</v>
      </c>
      <c r="AM75" s="11">
        <f>'OddsRatio_working_3-way'!AA75+'OddsRatio_working_3-way'!AG75</f>
        <v>-1.1137956978836274</v>
      </c>
      <c r="AN75" s="11">
        <f>'OddsRatio_working_3-way'!AB75+'OddsRatio_working_3-way'!AH75</f>
        <v>-3.4742922114732108E-2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1.14853861999836</v>
      </c>
      <c r="AS75" s="11">
        <f>IF(('OddsRatio_working_3-way'!X75=0),IF(Q75&gt;0,-Q75^(1/3),(-Q75)^(1/3)),'OddsRatio_working_3-way'!AM75-'OddsRatio_working_3-way'!R75/3)</f>
        <v>-1.1137956978836274</v>
      </c>
      <c r="AT75" s="11">
        <f>IF(('OddsRatio_working_3-way'!X75=0),IF(Q75&gt;0,-Q75^(1/3),(-Q75)^(1/3)),'OddsRatio_working_3-way'!AN75-'OddsRatio_working_3-way'!R75/3)</f>
        <v>-3.4742922114732108E-2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1.9</v>
      </c>
      <c r="B76" s="4">
        <f>IF('True_Odds_Calculator_3-way'!B75="","",'True_Odds_Calculator_3-way'!B75)</f>
        <v>3.5</v>
      </c>
      <c r="C76" s="4">
        <f>IF('True_Odds_Calculator_3-way'!C75="","",'True_Odds_Calculator_3-way'!C75)</f>
        <v>4.5</v>
      </c>
      <c r="D76" s="9">
        <f t="shared" si="26"/>
        <v>0.51255821454862782</v>
      </c>
      <c r="E76" s="9">
        <f t="shared" si="27"/>
        <v>0.27459998228345234</v>
      </c>
      <c r="F76" s="9">
        <f t="shared" si="28"/>
        <v>0.21284180316791998</v>
      </c>
      <c r="G76" s="9">
        <f t="shared" si="29"/>
        <v>1.0566643328734997</v>
      </c>
      <c r="H76" s="9">
        <f t="shared" si="30"/>
        <v>1.9509978995861499</v>
      </c>
      <c r="I76" s="9">
        <f t="shared" si="31"/>
        <v>3.6416608321837498</v>
      </c>
      <c r="J76" s="9">
        <f t="shared" si="32"/>
        <v>4.6983251650572484</v>
      </c>
      <c r="K76" s="11">
        <f t="shared" si="33"/>
        <v>0.52631578947368418</v>
      </c>
      <c r="L76" s="11">
        <f t="shared" si="34"/>
        <v>0.2857142857142857</v>
      </c>
      <c r="M76" s="11">
        <f t="shared" si="35"/>
        <v>0.22222222222222221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-0.26315789473684226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0.23057644110275688</v>
      </c>
      <c r="Q76" s="11">
        <f>2*'OddsRatio_working_3-way'!K76*'OddsRatio_working_3-way'!L76*'OddsRatio_working_3-way'!M76</f>
        <v>6.6833751044277356E-2</v>
      </c>
      <c r="R76" s="11">
        <f t="shared" si="36"/>
        <v>0</v>
      </c>
      <c r="S76" s="11">
        <f t="shared" si="37"/>
        <v>-0.87619047619047563</v>
      </c>
      <c r="T76" s="11">
        <f t="shared" si="38"/>
        <v>-0.25396825396825379</v>
      </c>
      <c r="U76" s="11">
        <f>'OddsRatio_working_3-way'!S76-'OddsRatio_working_3-way'!R76^2/3</f>
        <v>-0.87619047619047563</v>
      </c>
      <c r="V76" s="11">
        <f>'OddsRatio_working_3-way'!S76*'OddsRatio_working_3-way'!R76/3-2*'OddsRatio_working_3-way'!R76^3/27-'OddsRatio_working_3-way'!T76</f>
        <v>0.25396825396825379</v>
      </c>
      <c r="W76" s="11">
        <f>'OddsRatio_working_3-way'!V76^2+4*'OddsRatio_working_3-way'!U76^3/27</f>
        <v>-3.5153455150431612E-2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0.15783957771588458</v>
      </c>
      <c r="Y76" s="11">
        <f>IF('OddsRatio_working_3-way'!W76&gt;=0,IF('OddsRatio_working_3-way'!V76+SQRT('OddsRatio_working_3-way'!W76)&gt;0,0,PI()),ACOS('OddsRatio_working_3-way'!V76/(2*'OddsRatio_working_3-way'!X76)))</f>
        <v>0.63593983162701939</v>
      </c>
      <c r="Z76" s="11">
        <f>'OddsRatio_working_3-way'!X76^(1/3)*COS('OddsRatio_working_3-way'!Y76/3)</f>
        <v>0.52833216643674985</v>
      </c>
      <c r="AA76" s="11">
        <f>'OddsRatio_working_3-way'!X76^(1/3)*COS(('OddsRatio_working_3-way'!Y76+2*PI())/3)</f>
        <v>-0.36263669040045099</v>
      </c>
      <c r="AB76" s="11">
        <f>'OddsRatio_working_3-way'!X76^(1/3)*COS(('OddsRatio_working_3-way'!Y76+4*PI())/3)</f>
        <v>-0.16569547603629853</v>
      </c>
      <c r="AC76" s="11">
        <f>'OddsRatio_working_3-way'!X76^(1/3)*SIN('OddsRatio_working_3-way'!Y76/3)</f>
        <v>0.11370406312767516</v>
      </c>
      <c r="AD76" s="11">
        <f>'OddsRatio_working_3-way'!X76^(1/3)*SIN(('OddsRatio_working_3-way'!Y76+2*PI())/3)</f>
        <v>0.40069704620685603</v>
      </c>
      <c r="AE76" s="11">
        <f>'OddsRatio_working_3-way'!X76^(1/3)*SIN(('OddsRatio_working_3-way'!Y76+4*PI())/3)</f>
        <v>-0.5144011093345312</v>
      </c>
      <c r="AF76" s="11">
        <f>-'OddsRatio_working_3-way'!U76/(3*'OddsRatio_working_3-way'!X76^(1/3))*COS(('OddsRatio_working_3-way'!Y76)/3)</f>
        <v>0.52833216643674985</v>
      </c>
      <c r="AG76" s="11">
        <f>-'OddsRatio_working_3-way'!U76/(3*'OddsRatio_working_3-way'!X76^(1/3))*COS(('OddsRatio_working_3-way'!Y76+2*PI())/3)</f>
        <v>-0.36263669040045099</v>
      </c>
      <c r="AH76" s="11">
        <f>-'OddsRatio_working_3-way'!U76/(3*'OddsRatio_working_3-way'!X76^(1/3))*COS(('OddsRatio_working_3-way'!Y76+4*PI())/3)</f>
        <v>-0.16569547603629853</v>
      </c>
      <c r="AI76" s="11">
        <f>'OddsRatio_working_3-way'!U76/(3*'OddsRatio_working_3-way'!X76^(1/3))*SIN(('OddsRatio_working_3-way'!Y76)/3)</f>
        <v>-0.11370406312767516</v>
      </c>
      <c r="AJ76" s="11">
        <f>'OddsRatio_working_3-way'!U76/(3*'OddsRatio_working_3-way'!X76^(1/3))*SIN(('OddsRatio_working_3-way'!Y76+2*PI())/3)</f>
        <v>-0.40069704620685603</v>
      </c>
      <c r="AK76" s="11">
        <f>'OddsRatio_working_3-way'!U76/(3*'OddsRatio_working_3-way'!X76^(1/3))*SIN(('OddsRatio_working_3-way'!Y76+4*PI())/3)</f>
        <v>0.5144011093345312</v>
      </c>
      <c r="AL76" s="11">
        <f>'OddsRatio_working_3-way'!Z76+'OddsRatio_working_3-way'!AF76</f>
        <v>1.0566643328734997</v>
      </c>
      <c r="AM76" s="11">
        <f>'OddsRatio_working_3-way'!AA76+'OddsRatio_working_3-way'!AG76</f>
        <v>-0.72527338080090198</v>
      </c>
      <c r="AN76" s="11">
        <f>'OddsRatio_working_3-way'!AB76+'OddsRatio_working_3-way'!AH76</f>
        <v>-0.33139095207259706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1.0566643328734997</v>
      </c>
      <c r="AS76" s="11">
        <f>IF(('OddsRatio_working_3-way'!X76=0),IF(Q76&gt;0,-Q76^(1/3),(-Q76)^(1/3)),'OddsRatio_working_3-way'!AM76-'OddsRatio_working_3-way'!R76/3)</f>
        <v>-0.72527338080090198</v>
      </c>
      <c r="AT76" s="11">
        <f>IF(('OddsRatio_working_3-way'!X76=0),IF(Q76&gt;0,-Q76^(1/3),(-Q76)^(1/3)),'OddsRatio_working_3-way'!AN76-'OddsRatio_working_3-way'!R76/3)</f>
        <v>-0.33139095207259706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3.83</v>
      </c>
      <c r="B77" s="4">
        <f>IF('True_Odds_Calculator_3-way'!B76="","",'True_Odds_Calculator_3-way'!B76)</f>
        <v>3.47</v>
      </c>
      <c r="C77" s="4">
        <f>IF('True_Odds_Calculator_3-way'!C76="","",'True_Odds_Calculator_3-way'!C76)</f>
        <v>2.06</v>
      </c>
      <c r="D77" s="9">
        <f t="shared" si="26"/>
        <v>0.25081052656712693</v>
      </c>
      <c r="E77" s="9">
        <f t="shared" si="27"/>
        <v>0.27723160035044142</v>
      </c>
      <c r="F77" s="9">
        <f t="shared" si="28"/>
        <v>0.47195787308243176</v>
      </c>
      <c r="G77" s="9">
        <f t="shared" si="29"/>
        <v>1.0555029979025845</v>
      </c>
      <c r="H77" s="9">
        <f t="shared" si="30"/>
        <v>3.9870734840643141</v>
      </c>
      <c r="I77" s="9">
        <f t="shared" si="31"/>
        <v>3.6070924048193835</v>
      </c>
      <c r="J77" s="9">
        <f t="shared" si="32"/>
        <v>2.1188331777767395</v>
      </c>
      <c r="K77" s="11">
        <f t="shared" si="33"/>
        <v>0.2610966057441253</v>
      </c>
      <c r="L77" s="11">
        <f t="shared" si="34"/>
        <v>0.28818443804034583</v>
      </c>
      <c r="M77" s="11">
        <f t="shared" si="35"/>
        <v>0.4854368932038835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-0.27064112179859712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0.23230665237859</v>
      </c>
      <c r="Q77" s="11">
        <f>2*'OddsRatio_working_3-way'!K77*'OddsRatio_working_3-way'!L77*'OddsRatio_working_3-way'!M77</f>
        <v>7.3052406408361636E-2</v>
      </c>
      <c r="R77" s="11">
        <f t="shared" si="36"/>
        <v>0</v>
      </c>
      <c r="S77" s="11">
        <f t="shared" si="37"/>
        <v>-0.85835681892962867</v>
      </c>
      <c r="T77" s="11">
        <f t="shared" si="38"/>
        <v>-0.26992352796529201</v>
      </c>
      <c r="U77" s="11">
        <f>'OddsRatio_working_3-way'!S77-'OddsRatio_working_3-way'!R77^2/3</f>
        <v>-0.85835681892962867</v>
      </c>
      <c r="V77" s="11">
        <f>'OddsRatio_working_3-way'!S77*'OddsRatio_working_3-way'!R77/3-2*'OddsRatio_working_3-way'!R77^3/27-'OddsRatio_working_3-way'!T77</f>
        <v>0.26992352796529201</v>
      </c>
      <c r="W77" s="11">
        <f>'OddsRatio_working_3-way'!V77^2+4*'OddsRatio_working_3-way'!U77^3/27</f>
        <v>-2.0832707053436345E-2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0.15304526944883506</v>
      </c>
      <c r="Y77" s="11">
        <f>IF('OddsRatio_working_3-way'!W77&gt;=0,IF('OddsRatio_working_3-way'!V77+SQRT('OddsRatio_working_3-way'!W77)&gt;0,0,PI()),ACOS('OddsRatio_working_3-way'!V77/(2*'OddsRatio_working_3-way'!X77)))</f>
        <v>0.49104173130329021</v>
      </c>
      <c r="Z77" s="11">
        <f>'OddsRatio_working_3-way'!X77^(1/3)*COS('OddsRatio_working_3-way'!Y77/3)</f>
        <v>0.52775149895129225</v>
      </c>
      <c r="AA77" s="11">
        <f>'OddsRatio_working_3-way'!X77^(1/3)*COS(('OddsRatio_working_3-way'!Y77+2*PI())/3)</f>
        <v>-0.33936065689696659</v>
      </c>
      <c r="AB77" s="11">
        <f>'OddsRatio_working_3-way'!X77^(1/3)*COS(('OddsRatio_working_3-way'!Y77+4*PI())/3)</f>
        <v>-0.18839084205432574</v>
      </c>
      <c r="AC77" s="11">
        <f>'OddsRatio_working_3-way'!X77^(1/3)*SIN('OddsRatio_working_3-way'!Y77/3)</f>
        <v>8.7162463238906737E-2</v>
      </c>
      <c r="AD77" s="11">
        <f>'OddsRatio_working_3-way'!X77^(1/3)*SIN(('OddsRatio_working_3-way'!Y77+2*PI())/3)</f>
        <v>0.41346497335768223</v>
      </c>
      <c r="AE77" s="11">
        <f>'OddsRatio_working_3-way'!X77^(1/3)*SIN(('OddsRatio_working_3-way'!Y77+4*PI())/3)</f>
        <v>-0.50062743659658893</v>
      </c>
      <c r="AF77" s="11">
        <f>-'OddsRatio_working_3-way'!U77/(3*'OddsRatio_working_3-way'!X77^(1/3))*COS(('OddsRatio_working_3-way'!Y77)/3)</f>
        <v>0.52775149895129225</v>
      </c>
      <c r="AG77" s="11">
        <f>-'OddsRatio_working_3-way'!U77/(3*'OddsRatio_working_3-way'!X77^(1/3))*COS(('OddsRatio_working_3-way'!Y77+2*PI())/3)</f>
        <v>-0.33936065689696659</v>
      </c>
      <c r="AH77" s="11">
        <f>-'OddsRatio_working_3-way'!U77/(3*'OddsRatio_working_3-way'!X77^(1/3))*COS(('OddsRatio_working_3-way'!Y77+4*PI())/3)</f>
        <v>-0.18839084205432574</v>
      </c>
      <c r="AI77" s="11">
        <f>'OddsRatio_working_3-way'!U77/(3*'OddsRatio_working_3-way'!X77^(1/3))*SIN(('OddsRatio_working_3-way'!Y77)/3)</f>
        <v>-8.7162463238906737E-2</v>
      </c>
      <c r="AJ77" s="11">
        <f>'OddsRatio_working_3-way'!U77/(3*'OddsRatio_working_3-way'!X77^(1/3))*SIN(('OddsRatio_working_3-way'!Y77+2*PI())/3)</f>
        <v>-0.41346497335768223</v>
      </c>
      <c r="AK77" s="11">
        <f>'OddsRatio_working_3-way'!U77/(3*'OddsRatio_working_3-way'!X77^(1/3))*SIN(('OddsRatio_working_3-way'!Y77+4*PI())/3)</f>
        <v>0.50062743659658893</v>
      </c>
      <c r="AL77" s="11">
        <f>'OddsRatio_working_3-way'!Z77+'OddsRatio_working_3-way'!AF77</f>
        <v>1.0555029979025845</v>
      </c>
      <c r="AM77" s="11">
        <f>'OddsRatio_working_3-way'!AA77+'OddsRatio_working_3-way'!AG77</f>
        <v>-0.67872131379393319</v>
      </c>
      <c r="AN77" s="11">
        <f>'OddsRatio_working_3-way'!AB77+'OddsRatio_working_3-way'!AH77</f>
        <v>-0.37678168410865148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1.0555029979025845</v>
      </c>
      <c r="AS77" s="11">
        <f>IF(('OddsRatio_working_3-way'!X77=0),IF(Q77&gt;0,-Q77^(1/3),(-Q77)^(1/3)),'OddsRatio_working_3-way'!AM77-'OddsRatio_working_3-way'!R77/3)</f>
        <v>-0.67872131379393319</v>
      </c>
      <c r="AT77" s="11">
        <f>IF(('OddsRatio_working_3-way'!X77=0),IF(Q77&gt;0,-Q77^(1/3),(-Q77)^(1/3)),'OddsRatio_working_3-way'!AN77-'OddsRatio_working_3-way'!R77/3)</f>
        <v>-0.37678168410865148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</v>
      </c>
      <c r="B78" s="4">
        <f>IF('True_Odds_Calculator_3-way'!B77="","",'True_Odds_Calculator_3-way'!B77)</f>
        <v>3.28</v>
      </c>
      <c r="C78" s="4">
        <f>IF('True_Odds_Calculator_3-way'!C77="","",'True_Odds_Calculator_3-way'!C77)</f>
        <v>2.5299999999999998</v>
      </c>
      <c r="D78" s="9">
        <f t="shared" si="26"/>
        <v>0.32229234167738779</v>
      </c>
      <c r="E78" s="9">
        <f t="shared" si="27"/>
        <v>0.29436341407096411</v>
      </c>
      <c r="F78" s="9">
        <f t="shared" si="28"/>
        <v>0.38334424425164831</v>
      </c>
      <c r="G78" s="9">
        <f t="shared" si="29"/>
        <v>1.0513865374452376</v>
      </c>
      <c r="H78" s="9">
        <f t="shared" si="30"/>
        <v>3.1027730748904747</v>
      </c>
      <c r="I78" s="9">
        <f t="shared" si="31"/>
        <v>3.3971613053751422</v>
      </c>
      <c r="J78" s="9">
        <f t="shared" si="32"/>
        <v>2.6086214022912126</v>
      </c>
      <c r="K78" s="11">
        <f t="shared" si="33"/>
        <v>0.33333333333333331</v>
      </c>
      <c r="L78" s="11">
        <f t="shared" si="34"/>
        <v>0.3048780487804878</v>
      </c>
      <c r="M78" s="11">
        <f t="shared" si="35"/>
        <v>0.39525691699604748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-0.28024679456280732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0.23337832192551175</v>
      </c>
      <c r="Q78" s="11">
        <f>2*'OddsRatio_working_3-way'!K78*'OddsRatio_working_3-way'!L78*'OddsRatio_working_3-way'!M78</f>
        <v>8.0336771747164124E-2</v>
      </c>
      <c r="R78" s="11">
        <f t="shared" si="36"/>
        <v>0</v>
      </c>
      <c r="S78" s="11">
        <f t="shared" si="37"/>
        <v>-0.83276000458662991</v>
      </c>
      <c r="T78" s="11">
        <f t="shared" si="38"/>
        <v>-0.28666437335167988</v>
      </c>
      <c r="U78" s="11">
        <f>'OddsRatio_working_3-way'!S78-'OddsRatio_working_3-way'!R78^2/3</f>
        <v>-0.83276000458662991</v>
      </c>
      <c r="V78" s="11">
        <f>'OddsRatio_working_3-way'!S78*'OddsRatio_working_3-way'!R78/3-2*'OddsRatio_working_3-way'!R78^3/27-'OddsRatio_working_3-way'!T78</f>
        <v>0.28666437335167988</v>
      </c>
      <c r="W78" s="11">
        <f>'OddsRatio_working_3-way'!V78^2+4*'OddsRatio_working_3-way'!U78^3/27</f>
        <v>-3.3805874791718316E-3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0.14625068412513764</v>
      </c>
      <c r="Y78" s="11">
        <f>IF('OddsRatio_working_3-way'!W78&gt;=0,IF('OddsRatio_working_3-way'!V78+SQRT('OddsRatio_working_3-way'!W78)&gt;0,0,PI()),ACOS('OddsRatio_working_3-way'!V78/(2*'OddsRatio_working_3-way'!X78)))</f>
        <v>0.20011082027978389</v>
      </c>
      <c r="Z78" s="11">
        <f>'OddsRatio_working_3-way'!X78^(1/3)*COS('OddsRatio_working_3-way'!Y78/3)</f>
        <v>0.52569326872261879</v>
      </c>
      <c r="AA78" s="11">
        <f>'OddsRatio_working_3-way'!X78^(1/3)*COS(('OddsRatio_working_3-way'!Y78+2*PI())/3)</f>
        <v>-0.29325948627384446</v>
      </c>
      <c r="AB78" s="11">
        <f>'OddsRatio_working_3-way'!X78^(1/3)*COS(('OddsRatio_working_3-way'!Y78+4*PI())/3)</f>
        <v>-0.2324337824487745</v>
      </c>
      <c r="AC78" s="11">
        <f>'OddsRatio_working_3-way'!X78^(1/3)*SIN('OddsRatio_working_3-way'!Y78/3)</f>
        <v>3.5117736477052748E-2</v>
      </c>
      <c r="AD78" s="11">
        <f>'OddsRatio_working_3-way'!X78^(1/3)*SIN(('OddsRatio_working_3-way'!Y78+2*PI())/3)</f>
        <v>0.43770485707374107</v>
      </c>
      <c r="AE78" s="11">
        <f>'OddsRatio_working_3-way'!X78^(1/3)*SIN(('OddsRatio_working_3-way'!Y78+4*PI())/3)</f>
        <v>-0.47282259355079365</v>
      </c>
      <c r="AF78" s="11">
        <f>-'OddsRatio_working_3-way'!U78/(3*'OddsRatio_working_3-way'!X78^(1/3))*COS(('OddsRatio_working_3-way'!Y78)/3)</f>
        <v>0.5256932687226189</v>
      </c>
      <c r="AG78" s="11">
        <f>-'OddsRatio_working_3-way'!U78/(3*'OddsRatio_working_3-way'!X78^(1/3))*COS(('OddsRatio_working_3-way'!Y78+2*PI())/3)</f>
        <v>-0.29325948627384452</v>
      </c>
      <c r="AH78" s="11">
        <f>-'OddsRatio_working_3-way'!U78/(3*'OddsRatio_working_3-way'!X78^(1/3))*COS(('OddsRatio_working_3-way'!Y78+4*PI())/3)</f>
        <v>-0.23243378244877455</v>
      </c>
      <c r="AI78" s="11">
        <f>'OddsRatio_working_3-way'!U78/(3*'OddsRatio_working_3-way'!X78^(1/3))*SIN(('OddsRatio_working_3-way'!Y78)/3)</f>
        <v>-3.5117736477052755E-2</v>
      </c>
      <c r="AJ78" s="11">
        <f>'OddsRatio_working_3-way'!U78/(3*'OddsRatio_working_3-way'!X78^(1/3))*SIN(('OddsRatio_working_3-way'!Y78+2*PI())/3)</f>
        <v>-0.43770485707374118</v>
      </c>
      <c r="AK78" s="11">
        <f>'OddsRatio_working_3-way'!U78/(3*'OddsRatio_working_3-way'!X78^(1/3))*SIN(('OddsRatio_working_3-way'!Y78+4*PI())/3)</f>
        <v>0.47282259355079376</v>
      </c>
      <c r="AL78" s="11">
        <f>'OddsRatio_working_3-way'!Z78+'OddsRatio_working_3-way'!AF78</f>
        <v>1.0513865374452376</v>
      </c>
      <c r="AM78" s="11">
        <f>'OddsRatio_working_3-way'!AA78+'OddsRatio_working_3-way'!AG78</f>
        <v>-0.58651897254768892</v>
      </c>
      <c r="AN78" s="11">
        <f>'OddsRatio_working_3-way'!AB78+'OddsRatio_working_3-way'!AH78</f>
        <v>-0.46486756489754905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1.0513865374452376</v>
      </c>
      <c r="AS78" s="11">
        <f>IF(('OddsRatio_working_3-way'!X78=0),IF(Q78&gt;0,-Q78^(1/3),(-Q78)^(1/3)),'OddsRatio_working_3-way'!AM78-'OddsRatio_working_3-way'!R78/3)</f>
        <v>-0.58651897254768892</v>
      </c>
      <c r="AT78" s="11">
        <f>IF(('OddsRatio_working_3-way'!X78=0),IF(Q78&gt;0,-Q78^(1/3),(-Q78)^(1/3)),'OddsRatio_working_3-way'!AN78-'OddsRatio_working_3-way'!R78/3)</f>
        <v>-0.46486756489754905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</v>
      </c>
      <c r="B79" s="4">
        <f>IF('True_Odds_Calculator_3-way'!B78="","",'True_Odds_Calculator_3-way'!B78)</f>
        <v>4.29</v>
      </c>
      <c r="C79" s="4">
        <f>IF('True_Odds_Calculator_3-way'!C78="","",'True_Odds_Calculator_3-way'!C78)</f>
        <v>5.62</v>
      </c>
      <c r="D79" s="9">
        <f t="shared" si="26"/>
        <v>0.60966565275403284</v>
      </c>
      <c r="E79" s="9">
        <f t="shared" si="27"/>
        <v>0.22169668241229717</v>
      </c>
      <c r="F79" s="9">
        <f t="shared" si="28"/>
        <v>0.16863766483366993</v>
      </c>
      <c r="G79" s="9">
        <f t="shared" si="29"/>
        <v>1.0670721607346478</v>
      </c>
      <c r="H79" s="9">
        <f t="shared" si="30"/>
        <v>1.6402432964407887</v>
      </c>
      <c r="I79" s="9">
        <f t="shared" si="31"/>
        <v>4.5106674088169916</v>
      </c>
      <c r="J79" s="9">
        <f t="shared" si="32"/>
        <v>5.9298733825940735</v>
      </c>
      <c r="K79" s="11">
        <f t="shared" si="33"/>
        <v>0.625</v>
      </c>
      <c r="L79" s="11">
        <f t="shared" si="34"/>
        <v>0.23310023310023309</v>
      </c>
      <c r="M79" s="11">
        <f t="shared" si="35"/>
        <v>0.17793594306049823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-0.23641527511634275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0.22060531402168415</v>
      </c>
      <c r="Q79" s="11">
        <f>2*'OddsRatio_working_3-way'!K79*'OddsRatio_working_3-way'!L79*'OddsRatio_working_3-way'!M79</f>
        <v>5.1846137255389932E-2</v>
      </c>
      <c r="R79" s="11">
        <f t="shared" si="36"/>
        <v>0</v>
      </c>
      <c r="S79" s="11">
        <f t="shared" si="37"/>
        <v>-0.93312631306552285</v>
      </c>
      <c r="T79" s="11">
        <f t="shared" si="38"/>
        <v>-0.2193011311552345</v>
      </c>
      <c r="U79" s="11">
        <f>'OddsRatio_working_3-way'!S79-'OddsRatio_working_3-way'!R79^2/3</f>
        <v>-0.93312631306552285</v>
      </c>
      <c r="V79" s="11">
        <f>'OddsRatio_working_3-way'!S79*'OddsRatio_working_3-way'!R79/3-2*'OddsRatio_working_3-way'!R79^3/27-'OddsRatio_working_3-way'!T79</f>
        <v>0.2193011311552345</v>
      </c>
      <c r="W79" s="11">
        <f>'OddsRatio_working_3-way'!V79^2+4*'OddsRatio_working_3-way'!U79^3/27</f>
        <v>-7.2276812994377673E-2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0.17347175499223427</v>
      </c>
      <c r="Y79" s="11">
        <f>IF('OddsRatio_working_3-way'!W79&gt;=0,IF('OddsRatio_working_3-way'!V79+SQRT('OddsRatio_working_3-way'!W79)&gt;0,0,PI()),ACOS('OddsRatio_working_3-way'!V79/(2*'OddsRatio_working_3-way'!X79)))</f>
        <v>0.88654295186144794</v>
      </c>
      <c r="Z79" s="11">
        <f>'OddsRatio_working_3-way'!X79^(1/3)*COS('OddsRatio_working_3-way'!Y79/3)</f>
        <v>0.53353608036732392</v>
      </c>
      <c r="AA79" s="11">
        <f>'OddsRatio_working_3-way'!X79^(1/3)*COS(('OddsRatio_working_3-way'!Y79+2*PI())/3)</f>
        <v>-0.4074308159137216</v>
      </c>
      <c r="AB79" s="11">
        <f>'OddsRatio_working_3-way'!X79^(1/3)*COS(('OddsRatio_working_3-way'!Y79+4*PI())/3)</f>
        <v>-0.12610526445360201</v>
      </c>
      <c r="AC79" s="11">
        <f>'OddsRatio_working_3-way'!X79^(1/3)*SIN('OddsRatio_working_3-way'!Y79/3)</f>
        <v>0.16242338286541988</v>
      </c>
      <c r="AD79" s="11">
        <f>'OddsRatio_working_3-way'!X79^(1/3)*SIN(('OddsRatio_working_3-way'!Y79+2*PI())/3)</f>
        <v>0.38084410800096857</v>
      </c>
      <c r="AE79" s="11">
        <f>'OddsRatio_working_3-way'!X79^(1/3)*SIN(('OddsRatio_working_3-way'!Y79+4*PI())/3)</f>
        <v>-0.54326749086638837</v>
      </c>
      <c r="AF79" s="11">
        <f>-'OddsRatio_working_3-way'!U79/(3*'OddsRatio_working_3-way'!X79^(1/3))*COS(('OddsRatio_working_3-way'!Y79)/3)</f>
        <v>0.53353608036732403</v>
      </c>
      <c r="AG79" s="11">
        <f>-'OddsRatio_working_3-way'!U79/(3*'OddsRatio_working_3-way'!X79^(1/3))*COS(('OddsRatio_working_3-way'!Y79+2*PI())/3)</f>
        <v>-0.40743081591372166</v>
      </c>
      <c r="AH79" s="11">
        <f>-'OddsRatio_working_3-way'!U79/(3*'OddsRatio_working_3-way'!X79^(1/3))*COS(('OddsRatio_working_3-way'!Y79+4*PI())/3)</f>
        <v>-0.12610526445360204</v>
      </c>
      <c r="AI79" s="11">
        <f>'OddsRatio_working_3-way'!U79/(3*'OddsRatio_working_3-way'!X79^(1/3))*SIN(('OddsRatio_working_3-way'!Y79)/3)</f>
        <v>-0.16242338286541991</v>
      </c>
      <c r="AJ79" s="11">
        <f>'OddsRatio_working_3-way'!U79/(3*'OddsRatio_working_3-way'!X79^(1/3))*SIN(('OddsRatio_working_3-way'!Y79+2*PI())/3)</f>
        <v>-0.38084410800096863</v>
      </c>
      <c r="AK79" s="11">
        <f>'OddsRatio_working_3-way'!U79/(3*'OddsRatio_working_3-way'!X79^(1/3))*SIN(('OddsRatio_working_3-way'!Y79+4*PI())/3)</f>
        <v>0.54326749086638848</v>
      </c>
      <c r="AL79" s="11">
        <f>'OddsRatio_working_3-way'!Z79+'OddsRatio_working_3-way'!AF79</f>
        <v>1.0670721607346478</v>
      </c>
      <c r="AM79" s="11">
        <f>'OddsRatio_working_3-way'!AA79+'OddsRatio_working_3-way'!AG79</f>
        <v>-0.81486163182744331</v>
      </c>
      <c r="AN79" s="11">
        <f>'OddsRatio_working_3-way'!AB79+'OddsRatio_working_3-way'!AH79</f>
        <v>-0.25221052890720408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1.0670721607346478</v>
      </c>
      <c r="AS79" s="11">
        <f>IF(('OddsRatio_working_3-way'!X79=0),IF(Q79&gt;0,-Q79^(1/3),(-Q79)^(1/3)),'OddsRatio_working_3-way'!AM79-'OddsRatio_working_3-way'!R79/3)</f>
        <v>-0.81486163182744331</v>
      </c>
      <c r="AT79" s="11">
        <f>IF(('OddsRatio_working_3-way'!X79=0),IF(Q79&gt;0,-Q79^(1/3),(-Q79)^(1/3)),'OddsRatio_working_3-way'!AN79-'OddsRatio_working_3-way'!R79/3)</f>
        <v>-0.25221052890720408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2.44</v>
      </c>
      <c r="B80" s="4">
        <f>IF('True_Odds_Calculator_3-way'!B79="","",'True_Odds_Calculator_3-way'!B79)</f>
        <v>3.26</v>
      </c>
      <c r="C80" s="4">
        <f>IF('True_Odds_Calculator_3-way'!C79="","",'True_Odds_Calculator_3-way'!C79)</f>
        <v>3.21</v>
      </c>
      <c r="D80" s="9">
        <f t="shared" si="26"/>
        <v>0.39964534753158931</v>
      </c>
      <c r="E80" s="9">
        <f t="shared" si="27"/>
        <v>0.2978274781264289</v>
      </c>
      <c r="F80" s="9">
        <f t="shared" si="28"/>
        <v>0.30252717434198184</v>
      </c>
      <c r="G80" s="9">
        <f t="shared" si="29"/>
        <v>1.0432073228879732</v>
      </c>
      <c r="H80" s="9">
        <f t="shared" si="30"/>
        <v>2.5022185449586813</v>
      </c>
      <c r="I80" s="9">
        <f t="shared" si="31"/>
        <v>3.3576485497268194</v>
      </c>
      <c r="J80" s="9">
        <f t="shared" si="32"/>
        <v>3.3054881835824212</v>
      </c>
      <c r="K80" s="11">
        <f t="shared" si="33"/>
        <v>0.4098360655737705</v>
      </c>
      <c r="L80" s="11">
        <f t="shared" si="34"/>
        <v>0.30674846625766872</v>
      </c>
      <c r="M80" s="11">
        <f t="shared" si="35"/>
        <v>0.3115264797507788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-0.2816765845694289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0.23145950610066163</v>
      </c>
      <c r="Q80" s="11">
        <f>2*'OddsRatio_working_3-way'!K80*'OddsRatio_working_3-way'!L80*'OddsRatio_working_3-way'!M80</f>
        <v>7.8328090050985316E-2</v>
      </c>
      <c r="R80" s="11">
        <f t="shared" si="36"/>
        <v>0</v>
      </c>
      <c r="S80" s="11">
        <f t="shared" si="37"/>
        <v>-0.82172079178846491</v>
      </c>
      <c r="T80" s="11">
        <f t="shared" si="38"/>
        <v>-0.2780781021280761</v>
      </c>
      <c r="U80" s="11">
        <f>'OddsRatio_working_3-way'!S80-'OddsRatio_working_3-way'!R80^2/3</f>
        <v>-0.82172079178846491</v>
      </c>
      <c r="V80" s="11">
        <f>'OddsRatio_working_3-way'!S80*'OddsRatio_working_3-way'!R80/3-2*'OddsRatio_working_3-way'!R80^3/27-'OddsRatio_working_3-way'!T80</f>
        <v>0.2780781021280761</v>
      </c>
      <c r="W80" s="11">
        <f>'OddsRatio_working_3-way'!V80^2+4*'OddsRatio_working_3-way'!U80^3/27</f>
        <v>-4.8720462512388124E-3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0.143352255941781</v>
      </c>
      <c r="Y80" s="11">
        <f>IF('OddsRatio_working_3-way'!W80&gt;=0,IF('OddsRatio_working_3-way'!V80+SQRT('OddsRatio_working_3-way'!W80)&gt;0,0,PI()),ACOS('OddsRatio_working_3-way'!V80/(2*'OddsRatio_working_3-way'!X80)))</f>
        <v>0.24592787624980628</v>
      </c>
      <c r="Z80" s="11">
        <f>'OddsRatio_working_3-way'!X80^(1/3)*COS('OddsRatio_working_3-way'!Y80/3)</f>
        <v>0.52160366144398662</v>
      </c>
      <c r="AA80" s="11">
        <f>'OddsRatio_working_3-way'!X80^(1/3)*COS(('OddsRatio_working_3-way'!Y80+2*PI())/3)</f>
        <v>-0.29791534878868181</v>
      </c>
      <c r="AB80" s="11">
        <f>'OddsRatio_working_3-way'!X80^(1/3)*COS(('OddsRatio_working_3-way'!Y80+4*PI())/3)</f>
        <v>-0.22368831265530456</v>
      </c>
      <c r="AC80" s="11">
        <f>'OddsRatio_working_3-way'!X80^(1/3)*SIN('OddsRatio_working_3-way'!Y80/3)</f>
        <v>4.285499929275341E-2</v>
      </c>
      <c r="AD80" s="11">
        <f>'OddsRatio_working_3-way'!X80^(1/3)*SIN(('OddsRatio_working_3-way'!Y80+2*PI())/3)</f>
        <v>0.43029452187109357</v>
      </c>
      <c r="AE80" s="11">
        <f>'OddsRatio_working_3-way'!X80^(1/3)*SIN(('OddsRatio_working_3-way'!Y80+4*PI())/3)</f>
        <v>-0.47314952116384695</v>
      </c>
      <c r="AF80" s="11">
        <f>-'OddsRatio_working_3-way'!U80/(3*'OddsRatio_working_3-way'!X80^(1/3))*COS(('OddsRatio_working_3-way'!Y80)/3)</f>
        <v>0.52160366144398662</v>
      </c>
      <c r="AG80" s="11">
        <f>-'OddsRatio_working_3-way'!U80/(3*'OddsRatio_working_3-way'!X80^(1/3))*COS(('OddsRatio_working_3-way'!Y80+2*PI())/3)</f>
        <v>-0.29791534878868181</v>
      </c>
      <c r="AH80" s="11">
        <f>-'OddsRatio_working_3-way'!U80/(3*'OddsRatio_working_3-way'!X80^(1/3))*COS(('OddsRatio_working_3-way'!Y80+4*PI())/3)</f>
        <v>-0.22368831265530456</v>
      </c>
      <c r="AI80" s="11">
        <f>'OddsRatio_working_3-way'!U80/(3*'OddsRatio_working_3-way'!X80^(1/3))*SIN(('OddsRatio_working_3-way'!Y80)/3)</f>
        <v>-4.285499929275341E-2</v>
      </c>
      <c r="AJ80" s="11">
        <f>'OddsRatio_working_3-way'!U80/(3*'OddsRatio_working_3-way'!X80^(1/3))*SIN(('OddsRatio_working_3-way'!Y80+2*PI())/3)</f>
        <v>-0.43029452187109357</v>
      </c>
      <c r="AK80" s="11">
        <f>'OddsRatio_working_3-way'!U80/(3*'OddsRatio_working_3-way'!X80^(1/3))*SIN(('OddsRatio_working_3-way'!Y80+4*PI())/3)</f>
        <v>0.47314952116384695</v>
      </c>
      <c r="AL80" s="11">
        <f>'OddsRatio_working_3-way'!Z80+'OddsRatio_working_3-way'!AF80</f>
        <v>1.0432073228879732</v>
      </c>
      <c r="AM80" s="11">
        <f>'OddsRatio_working_3-way'!AA80+'OddsRatio_working_3-way'!AG80</f>
        <v>-0.59583069757736362</v>
      </c>
      <c r="AN80" s="11">
        <f>'OddsRatio_working_3-way'!AB80+'OddsRatio_working_3-way'!AH80</f>
        <v>-0.44737662531060912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1.0432073228879732</v>
      </c>
      <c r="AS80" s="11">
        <f>IF(('OddsRatio_working_3-way'!X80=0),IF(Q80&gt;0,-Q80^(1/3),(-Q80)^(1/3)),'OddsRatio_working_3-way'!AM80-'OddsRatio_working_3-way'!R80/3)</f>
        <v>-0.59583069757736362</v>
      </c>
      <c r="AT80" s="11">
        <f>IF(('OddsRatio_working_3-way'!X80=0),IF(Q80&gt;0,-Q80^(1/3),(-Q80)^(1/3)),'OddsRatio_working_3-way'!AN80-'OddsRatio_working_3-way'!R80/3)</f>
        <v>-0.44737662531060912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1.58</v>
      </c>
      <c r="B81" s="4">
        <f>IF('True_Odds_Calculator_3-way'!B80="","",'True_Odds_Calculator_3-way'!B80)</f>
        <v>4.4400000000000004</v>
      </c>
      <c r="C81" s="4">
        <f>IF('True_Odds_Calculator_3-way'!C80="","",'True_Odds_Calculator_3-way'!C80)</f>
        <v>5.72</v>
      </c>
      <c r="D81" s="9">
        <f t="shared" si="26"/>
        <v>0.61880736894143995</v>
      </c>
      <c r="E81" s="9">
        <f t="shared" si="27"/>
        <v>0.2148879932773205</v>
      </c>
      <c r="F81" s="9">
        <f t="shared" si="28"/>
        <v>0.16630463778123966</v>
      </c>
      <c r="G81" s="9">
        <f t="shared" si="29"/>
        <v>1.0620892821027357</v>
      </c>
      <c r="H81" s="9">
        <f t="shared" si="30"/>
        <v>1.6160117836195866</v>
      </c>
      <c r="I81" s="9">
        <f t="shared" si="31"/>
        <v>4.6535871304334107</v>
      </c>
      <c r="J81" s="9">
        <f t="shared" si="32"/>
        <v>6.0130614115249106</v>
      </c>
      <c r="K81" s="11">
        <f t="shared" si="33"/>
        <v>0.63291139240506322</v>
      </c>
      <c r="L81" s="11">
        <f t="shared" si="34"/>
        <v>0.2252252252252252</v>
      </c>
      <c r="M81" s="11">
        <f t="shared" si="35"/>
        <v>0.17482517482517484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-0.23468879165081702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0.21780876211255953</v>
      </c>
      <c r="Q81" s="11">
        <f>2*'OddsRatio_working_3-way'!K81*'OddsRatio_working_3-way'!L81*'OddsRatio_working_3-way'!M81</f>
        <v>4.9841821993720718E-2</v>
      </c>
      <c r="R81" s="11">
        <f t="shared" si="36"/>
        <v>0</v>
      </c>
      <c r="S81" s="11">
        <f t="shared" si="37"/>
        <v>-0.92807483723648576</v>
      </c>
      <c r="T81" s="11">
        <f t="shared" si="38"/>
        <v>-0.2123741046307748</v>
      </c>
      <c r="U81" s="11">
        <f>'OddsRatio_working_3-way'!S81-'OddsRatio_working_3-way'!R81^2/3</f>
        <v>-0.92807483723648576</v>
      </c>
      <c r="V81" s="11">
        <f>'OddsRatio_working_3-way'!S81*'OddsRatio_working_3-way'!R81/3-2*'OddsRatio_working_3-way'!R81^3/27-'OddsRatio_working_3-way'!T81</f>
        <v>0.2123741046307748</v>
      </c>
      <c r="W81" s="11">
        <f>'OddsRatio_working_3-way'!V81^2+4*'OddsRatio_working_3-way'!U81^3/27</f>
        <v>-7.3322737976279695E-2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0.17206503007148416</v>
      </c>
      <c r="Y81" s="11">
        <f>IF('OddsRatio_working_3-way'!W81&gt;=0,IF('OddsRatio_working_3-way'!V81+SQRT('OddsRatio_working_3-way'!W81)&gt;0,0,PI()),ACOS('OddsRatio_working_3-way'!V81/(2*'OddsRatio_working_3-way'!X81)))</f>
        <v>0.90570212829647223</v>
      </c>
      <c r="Z81" s="11">
        <f>'OddsRatio_working_3-way'!X81^(1/3)*COS('OddsRatio_working_3-way'!Y81/3)</f>
        <v>0.53104464105136784</v>
      </c>
      <c r="AA81" s="11">
        <f>'OddsRatio_working_3-way'!X81^(1/3)*COS(('OddsRatio_working_3-way'!Y81+2*PI())/3)</f>
        <v>-0.40874383153953042</v>
      </c>
      <c r="AB81" s="11">
        <f>'OddsRatio_working_3-way'!X81^(1/3)*COS(('OddsRatio_working_3-way'!Y81+4*PI())/3)</f>
        <v>-0.12230080951183758</v>
      </c>
      <c r="AC81" s="11">
        <f>'OddsRatio_working_3-way'!X81^(1/3)*SIN('OddsRatio_working_3-way'!Y81/3)</f>
        <v>0.16537795587517862</v>
      </c>
      <c r="AD81" s="11">
        <f>'OddsRatio_working_3-way'!X81^(1/3)*SIN(('OddsRatio_working_3-way'!Y81+2*PI())/3)</f>
        <v>0.37720917175648394</v>
      </c>
      <c r="AE81" s="11">
        <f>'OddsRatio_working_3-way'!X81^(1/3)*SIN(('OddsRatio_working_3-way'!Y81+4*PI())/3)</f>
        <v>-0.54258712763166228</v>
      </c>
      <c r="AF81" s="11">
        <f>-'OddsRatio_working_3-way'!U81/(3*'OddsRatio_working_3-way'!X81^(1/3))*COS(('OddsRatio_working_3-way'!Y81)/3)</f>
        <v>0.53104464105136784</v>
      </c>
      <c r="AG81" s="11">
        <f>-'OddsRatio_working_3-way'!U81/(3*'OddsRatio_working_3-way'!X81^(1/3))*COS(('OddsRatio_working_3-way'!Y81+2*PI())/3)</f>
        <v>-0.40874383153953042</v>
      </c>
      <c r="AH81" s="11">
        <f>-'OddsRatio_working_3-way'!U81/(3*'OddsRatio_working_3-way'!X81^(1/3))*COS(('OddsRatio_working_3-way'!Y81+4*PI())/3)</f>
        <v>-0.12230080951183758</v>
      </c>
      <c r="AI81" s="11">
        <f>'OddsRatio_working_3-way'!U81/(3*'OddsRatio_working_3-way'!X81^(1/3))*SIN(('OddsRatio_working_3-way'!Y81)/3)</f>
        <v>-0.16537795587517862</v>
      </c>
      <c r="AJ81" s="11">
        <f>'OddsRatio_working_3-way'!U81/(3*'OddsRatio_working_3-way'!X81^(1/3))*SIN(('OddsRatio_working_3-way'!Y81+2*PI())/3)</f>
        <v>-0.37720917175648394</v>
      </c>
      <c r="AK81" s="11">
        <f>'OddsRatio_working_3-way'!U81/(3*'OddsRatio_working_3-way'!X81^(1/3))*SIN(('OddsRatio_working_3-way'!Y81+4*PI())/3)</f>
        <v>0.54258712763166228</v>
      </c>
      <c r="AL81" s="11">
        <f>'OddsRatio_working_3-way'!Z81+'OddsRatio_working_3-way'!AF81</f>
        <v>1.0620892821027357</v>
      </c>
      <c r="AM81" s="11">
        <f>'OddsRatio_working_3-way'!AA81+'OddsRatio_working_3-way'!AG81</f>
        <v>-0.81748766307906084</v>
      </c>
      <c r="AN81" s="11">
        <f>'OddsRatio_working_3-way'!AB81+'OddsRatio_working_3-way'!AH81</f>
        <v>-0.24460161902367517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1.0620892821027357</v>
      </c>
      <c r="AS81" s="11">
        <f>IF(('OddsRatio_working_3-way'!X81=0),IF(Q81&gt;0,-Q81^(1/3),(-Q81)^(1/3)),'OddsRatio_working_3-way'!AM81-'OddsRatio_working_3-way'!R81/3)</f>
        <v>-0.81748766307906084</v>
      </c>
      <c r="AT81" s="11">
        <f>IF(('OddsRatio_working_3-way'!X81=0),IF(Q81&gt;0,-Q81^(1/3),(-Q81)^(1/3)),'OddsRatio_working_3-way'!AN81-'OddsRatio_working_3-way'!R81/3)</f>
        <v>-0.24460161902367517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2.2799999999999998</v>
      </c>
      <c r="B82" s="4">
        <f>IF('True_Odds_Calculator_3-way'!B81="","",'True_Odds_Calculator_3-way'!B81)</f>
        <v>3.69</v>
      </c>
      <c r="C82" s="4">
        <f>IF('True_Odds_Calculator_3-way'!C81="","",'True_Odds_Calculator_3-way'!C81)</f>
        <v>3.09</v>
      </c>
      <c r="D82" s="9">
        <f t="shared" si="26"/>
        <v>0.42619716318284173</v>
      </c>
      <c r="E82" s="9">
        <f t="shared" si="27"/>
        <v>0.26113747169637236</v>
      </c>
      <c r="F82" s="9">
        <f t="shared" si="28"/>
        <v>0.31266536512078585</v>
      </c>
      <c r="G82" s="9">
        <f t="shared" si="29"/>
        <v>1.051821797488333</v>
      </c>
      <c r="H82" s="9">
        <f t="shared" si="30"/>
        <v>2.3463319007850658</v>
      </c>
      <c r="I82" s="9">
        <f t="shared" si="31"/>
        <v>3.8294006352436156</v>
      </c>
      <c r="J82" s="9">
        <f t="shared" si="32"/>
        <v>3.1983075567506165</v>
      </c>
      <c r="K82" s="11">
        <f t="shared" si="33"/>
        <v>0.43859649122807021</v>
      </c>
      <c r="L82" s="11">
        <f t="shared" si="34"/>
        <v>0.2710027100271003</v>
      </c>
      <c r="M82" s="11">
        <f t="shared" si="35"/>
        <v>0.3236245954692557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-0.27681450493037829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0.23310572059902174</v>
      </c>
      <c r="Q82" s="11">
        <f>2*'OddsRatio_working_3-way'!K82*'OddsRatio_working_3-way'!L82*'OddsRatio_working_3-way'!M82</f>
        <v>7.6932581055782753E-2</v>
      </c>
      <c r="R82" s="11">
        <f t="shared" si="36"/>
        <v>0</v>
      </c>
      <c r="S82" s="11">
        <f t="shared" si="37"/>
        <v>-0.84210081642091061</v>
      </c>
      <c r="T82" s="11">
        <f t="shared" si="38"/>
        <v>-0.27792106152505303</v>
      </c>
      <c r="U82" s="11">
        <f>'OddsRatio_working_3-way'!S82-'OddsRatio_working_3-way'!R82^2/3</f>
        <v>-0.84210081642091061</v>
      </c>
      <c r="V82" s="11">
        <f>'OddsRatio_working_3-way'!S82*'OddsRatio_working_3-way'!R82/3-2*'OddsRatio_working_3-way'!R82^3/27-'OddsRatio_working_3-way'!T82</f>
        <v>0.27792106152505303</v>
      </c>
      <c r="W82" s="11">
        <f>'OddsRatio_working_3-way'!V82^2+4*'OddsRatio_working_3-way'!U82^3/27</f>
        <v>-1.1228348644382907E-2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0.14871824457980534</v>
      </c>
      <c r="Y82" s="11">
        <f>IF('OddsRatio_working_3-way'!W82&gt;=0,IF('OddsRatio_working_3-way'!V82+SQRT('OddsRatio_working_3-way'!W82)&gt;0,0,PI()),ACOS('OddsRatio_working_3-way'!V82/(2*'OddsRatio_working_3-way'!X82)))</f>
        <v>0.36425924471679783</v>
      </c>
      <c r="Z82" s="11">
        <f>'OddsRatio_working_3-way'!X82^(1/3)*COS('OddsRatio_working_3-way'!Y82/3)</f>
        <v>0.52591089874416652</v>
      </c>
      <c r="AA82" s="11">
        <f>'OddsRatio_working_3-way'!X82^(1/3)*COS(('OddsRatio_working_3-way'!Y82+2*PI())/3)</f>
        <v>-0.31852971537537744</v>
      </c>
      <c r="AB82" s="11">
        <f>'OddsRatio_working_3-way'!X82^(1/3)*COS(('OddsRatio_working_3-way'!Y82+4*PI())/3)</f>
        <v>-0.20738118336878877</v>
      </c>
      <c r="AC82" s="11">
        <f>'OddsRatio_working_3-way'!X82^(1/3)*SIN('OddsRatio_working_3-way'!Y82/3)</f>
        <v>6.4171634874035696E-2</v>
      </c>
      <c r="AD82" s="11">
        <f>'OddsRatio_working_3-way'!X82^(1/3)*SIN(('OddsRatio_working_3-way'!Y82+2*PI())/3)</f>
        <v>0.42336638100253604</v>
      </c>
      <c r="AE82" s="11">
        <f>'OddsRatio_working_3-way'!X82^(1/3)*SIN(('OddsRatio_working_3-way'!Y82+4*PI())/3)</f>
        <v>-0.48753801587657175</v>
      </c>
      <c r="AF82" s="11">
        <f>-'OddsRatio_working_3-way'!U82/(3*'OddsRatio_working_3-way'!X82^(1/3))*COS(('OddsRatio_working_3-way'!Y82)/3)</f>
        <v>0.52591089874416652</v>
      </c>
      <c r="AG82" s="11">
        <f>-'OddsRatio_working_3-way'!U82/(3*'OddsRatio_working_3-way'!X82^(1/3))*COS(('OddsRatio_working_3-way'!Y82+2*PI())/3)</f>
        <v>-0.31852971537537744</v>
      </c>
      <c r="AH82" s="11">
        <f>-'OddsRatio_working_3-way'!U82/(3*'OddsRatio_working_3-way'!X82^(1/3))*COS(('OddsRatio_working_3-way'!Y82+4*PI())/3)</f>
        <v>-0.20738118336878877</v>
      </c>
      <c r="AI82" s="11">
        <f>'OddsRatio_working_3-way'!U82/(3*'OddsRatio_working_3-way'!X82^(1/3))*SIN(('OddsRatio_working_3-way'!Y82)/3)</f>
        <v>-6.4171634874035696E-2</v>
      </c>
      <c r="AJ82" s="11">
        <f>'OddsRatio_working_3-way'!U82/(3*'OddsRatio_working_3-way'!X82^(1/3))*SIN(('OddsRatio_working_3-way'!Y82+2*PI())/3)</f>
        <v>-0.42336638100253604</v>
      </c>
      <c r="AK82" s="11">
        <f>'OddsRatio_working_3-way'!U82/(3*'OddsRatio_working_3-way'!X82^(1/3))*SIN(('OddsRatio_working_3-way'!Y82+4*PI())/3)</f>
        <v>0.48753801587657175</v>
      </c>
      <c r="AL82" s="11">
        <f>'OddsRatio_working_3-way'!Z82+'OddsRatio_working_3-way'!AF82</f>
        <v>1.051821797488333</v>
      </c>
      <c r="AM82" s="11">
        <f>'OddsRatio_working_3-way'!AA82+'OddsRatio_working_3-way'!AG82</f>
        <v>-0.63705943075075488</v>
      </c>
      <c r="AN82" s="11">
        <f>'OddsRatio_working_3-way'!AB82+'OddsRatio_working_3-way'!AH82</f>
        <v>-0.41476236673757755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1.051821797488333</v>
      </c>
      <c r="AS82" s="11">
        <f>IF(('OddsRatio_working_3-way'!X82=0),IF(Q82&gt;0,-Q82^(1/3),(-Q82)^(1/3)),'OddsRatio_working_3-way'!AM82-'OddsRatio_working_3-way'!R82/3)</f>
        <v>-0.63705943075075488</v>
      </c>
      <c r="AT82" s="11">
        <f>IF(('OddsRatio_working_3-way'!X82=0),IF(Q82&gt;0,-Q82^(1/3),(-Q82)^(1/3)),'OddsRatio_working_3-way'!AN82-'OddsRatio_working_3-way'!R82/3)</f>
        <v>-0.41476236673757755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2.71</v>
      </c>
      <c r="B83" s="4">
        <f>IF('True_Odds_Calculator_3-way'!B82="","",'True_Odds_Calculator_3-way'!B82)</f>
        <v>3.55</v>
      </c>
      <c r="C83" s="4">
        <f>IF('True_Odds_Calculator_3-way'!C82="","",'True_Odds_Calculator_3-way'!C82)</f>
        <v>2.65</v>
      </c>
      <c r="D83" s="9">
        <f t="shared" si="26"/>
        <v>0.35924737570404475</v>
      </c>
      <c r="E83" s="9">
        <f t="shared" si="27"/>
        <v>0.27324268874420454</v>
      </c>
      <c r="F83" s="9">
        <f t="shared" si="28"/>
        <v>0.36750993555175077</v>
      </c>
      <c r="G83" s="9">
        <f t="shared" si="29"/>
        <v>1.0430393159611315</v>
      </c>
      <c r="H83" s="9">
        <f t="shared" si="30"/>
        <v>2.7835972302935352</v>
      </c>
      <c r="I83" s="9">
        <f t="shared" si="31"/>
        <v>3.6597502557008852</v>
      </c>
      <c r="J83" s="9">
        <f t="shared" si="32"/>
        <v>2.7210148713358673</v>
      </c>
      <c r="K83" s="11">
        <f t="shared" si="33"/>
        <v>0.36900369003690037</v>
      </c>
      <c r="L83" s="11">
        <f t="shared" si="34"/>
        <v>0.28169014084507044</v>
      </c>
      <c r="M83" s="11">
        <f t="shared" si="35"/>
        <v>0.37735849056603776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-0.28221280618333699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0.23181629637183959</v>
      </c>
      <c r="Q83" s="11">
        <f>2*'OddsRatio_working_3-way'!K83*'OddsRatio_working_3-way'!L83*'OddsRatio_working_3-way'!M83</f>
        <v>7.8448831259505802E-2</v>
      </c>
      <c r="R83" s="11">
        <f t="shared" si="36"/>
        <v>0</v>
      </c>
      <c r="S83" s="11">
        <f t="shared" si="37"/>
        <v>-0.82142373164044946</v>
      </c>
      <c r="T83" s="11">
        <f t="shared" si="38"/>
        <v>-0.27797757415920465</v>
      </c>
      <c r="U83" s="11">
        <f>'OddsRatio_working_3-way'!S83-'OddsRatio_working_3-way'!R83^2/3</f>
        <v>-0.82142373164044946</v>
      </c>
      <c r="V83" s="11">
        <f>'OddsRatio_working_3-way'!S83*'OddsRatio_working_3-way'!R83/3-2*'OddsRatio_working_3-way'!R83^3/27-'OddsRatio_working_3-way'!T83</f>
        <v>0.27797757415920465</v>
      </c>
      <c r="W83" s="11">
        <f>'OddsRatio_working_3-way'!V83^2+4*'OddsRatio_working_3-way'!U83^3/27</f>
        <v>-4.8388298645674621E-3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0.14327452809205443</v>
      </c>
      <c r="Y83" s="11">
        <f>IF('OddsRatio_working_3-way'!W83&gt;=0,IF('OddsRatio_working_3-way'!V83+SQRT('OddsRatio_working_3-way'!W83)&gt;0,0,PI()),ACOS('OddsRatio_working_3-way'!V83/(2*'OddsRatio_working_3-way'!X83)))</f>
        <v>0.2452065304569182</v>
      </c>
      <c r="Z83" s="11">
        <f>'OddsRatio_working_3-way'!X83^(1/3)*COS('OddsRatio_working_3-way'!Y83/3)</f>
        <v>0.52151965798056577</v>
      </c>
      <c r="AA83" s="11">
        <f>'OddsRatio_working_3-way'!X83^(1/3)*COS(('OddsRatio_working_3-way'!Y83+2*PI())/3)</f>
        <v>-0.29775804063608619</v>
      </c>
      <c r="AB83" s="11">
        <f>'OddsRatio_working_3-way'!X83^(1/3)*COS(('OddsRatio_working_3-way'!Y83+4*PI())/3)</f>
        <v>-0.22376161734447969</v>
      </c>
      <c r="AC83" s="11">
        <f>'OddsRatio_working_3-way'!X83^(1/3)*SIN('OddsRatio_working_3-way'!Y83/3)</f>
        <v>4.2721854906478535E-2</v>
      </c>
      <c r="AD83" s="11">
        <f>'OddsRatio_working_3-way'!X83^(1/3)*SIN(('OddsRatio_working_3-way'!Y83+2*PI())/3)</f>
        <v>0.43028834493090251</v>
      </c>
      <c r="AE83" s="11">
        <f>'OddsRatio_working_3-way'!X83^(1/3)*SIN(('OddsRatio_working_3-way'!Y83+4*PI())/3)</f>
        <v>-0.47301019983738102</v>
      </c>
      <c r="AF83" s="11">
        <f>-'OddsRatio_working_3-way'!U83/(3*'OddsRatio_working_3-way'!X83^(1/3))*COS(('OddsRatio_working_3-way'!Y83)/3)</f>
        <v>0.52151965798056577</v>
      </c>
      <c r="AG83" s="11">
        <f>-'OddsRatio_working_3-way'!U83/(3*'OddsRatio_working_3-way'!X83^(1/3))*COS(('OddsRatio_working_3-way'!Y83+2*PI())/3)</f>
        <v>-0.29775804063608619</v>
      </c>
      <c r="AH83" s="11">
        <f>-'OddsRatio_working_3-way'!U83/(3*'OddsRatio_working_3-way'!X83^(1/3))*COS(('OddsRatio_working_3-way'!Y83+4*PI())/3)</f>
        <v>-0.22376161734447969</v>
      </c>
      <c r="AI83" s="11">
        <f>'OddsRatio_working_3-way'!U83/(3*'OddsRatio_working_3-way'!X83^(1/3))*SIN(('OddsRatio_working_3-way'!Y83)/3)</f>
        <v>-4.2721854906478535E-2</v>
      </c>
      <c r="AJ83" s="11">
        <f>'OddsRatio_working_3-way'!U83/(3*'OddsRatio_working_3-way'!X83^(1/3))*SIN(('OddsRatio_working_3-way'!Y83+2*PI())/3)</f>
        <v>-0.43028834493090251</v>
      </c>
      <c r="AK83" s="11">
        <f>'OddsRatio_working_3-way'!U83/(3*'OddsRatio_working_3-way'!X83^(1/3))*SIN(('OddsRatio_working_3-way'!Y83+4*PI())/3)</f>
        <v>0.47301019983738102</v>
      </c>
      <c r="AL83" s="11">
        <f>'OddsRatio_working_3-way'!Z83+'OddsRatio_working_3-way'!AF83</f>
        <v>1.0430393159611315</v>
      </c>
      <c r="AM83" s="11">
        <f>'OddsRatio_working_3-way'!AA83+'OddsRatio_working_3-way'!AG83</f>
        <v>-0.59551608127217237</v>
      </c>
      <c r="AN83" s="11">
        <f>'OddsRatio_working_3-way'!AB83+'OddsRatio_working_3-way'!AH83</f>
        <v>-0.44752323468895938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1.0430393159611315</v>
      </c>
      <c r="AS83" s="11">
        <f>IF(('OddsRatio_working_3-way'!X83=0),IF(Q83&gt;0,-Q83^(1/3),(-Q83)^(1/3)),'OddsRatio_working_3-way'!AM83-'OddsRatio_working_3-way'!R83/3)</f>
        <v>-0.59551608127217237</v>
      </c>
      <c r="AT83" s="11">
        <f>IF(('OddsRatio_working_3-way'!X83=0),IF(Q83&gt;0,-Q83^(1/3),(-Q83)^(1/3)),'OddsRatio_working_3-way'!AN83-'OddsRatio_working_3-way'!R83/3)</f>
        <v>-0.44752323468895938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2.08</v>
      </c>
      <c r="B84" s="4">
        <f>IF('True_Odds_Calculator_3-way'!B83="","",'True_Odds_Calculator_3-way'!B83)</f>
        <v>3.64</v>
      </c>
      <c r="C84" s="4">
        <f>IF('True_Odds_Calculator_3-way'!C83="","",'True_Odds_Calculator_3-way'!C83)</f>
        <v>3.65</v>
      </c>
      <c r="D84" s="9">
        <f t="shared" si="26"/>
        <v>0.46934826376968569</v>
      </c>
      <c r="E84" s="9">
        <f t="shared" si="27"/>
        <v>0.26569435240174449</v>
      </c>
      <c r="F84" s="9">
        <f t="shared" si="28"/>
        <v>0.26495738382856954</v>
      </c>
      <c r="G84" s="9">
        <f t="shared" si="29"/>
        <v>1.0468648509891194</v>
      </c>
      <c r="H84" s="9">
        <f t="shared" si="30"/>
        <v>2.1306140390682491</v>
      </c>
      <c r="I84" s="9">
        <f t="shared" si="31"/>
        <v>3.7637232066112754</v>
      </c>
      <c r="J84" s="9">
        <f t="shared" si="32"/>
        <v>3.7741918551211673</v>
      </c>
      <c r="K84" s="11">
        <f t="shared" si="33"/>
        <v>0.48076923076923073</v>
      </c>
      <c r="L84" s="11">
        <f t="shared" si="34"/>
        <v>0.27472527472527469</v>
      </c>
      <c r="M84" s="11">
        <f t="shared" si="35"/>
        <v>0.27397260273972601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-0.27341099364281651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0.23050579557428866</v>
      </c>
      <c r="Q84" s="11">
        <f>2*'OddsRatio_working_3-way'!K84*'OddsRatio_working_3-way'!L84*'OddsRatio_working_3-way'!M84</f>
        <v>7.2372306302759398E-2</v>
      </c>
      <c r="R84" s="11">
        <f t="shared" si="36"/>
        <v>0</v>
      </c>
      <c r="S84" s="11">
        <f t="shared" si="37"/>
        <v>-0.84307434936365766</v>
      </c>
      <c r="T84" s="11">
        <f t="shared" si="38"/>
        <v>-0.26470152256315782</v>
      </c>
      <c r="U84" s="11">
        <f>'OddsRatio_working_3-way'!S84-'OddsRatio_working_3-way'!R84^2/3</f>
        <v>-0.84307434936365766</v>
      </c>
      <c r="V84" s="11">
        <f>'OddsRatio_working_3-way'!S84*'OddsRatio_working_3-way'!R84/3-2*'OddsRatio_working_3-way'!R84^3/27-'OddsRatio_working_3-way'!T84</f>
        <v>0.26470152256315782</v>
      </c>
      <c r="W84" s="11">
        <f>'OddsRatio_working_3-way'!V84^2+4*'OddsRatio_working_3-way'!U84^3/27</f>
        <v>-1.8708752824314862E-2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0.14897621359764854</v>
      </c>
      <c r="Y84" s="11">
        <f>IF('OddsRatio_working_3-way'!W84&gt;=0,IF('OddsRatio_working_3-way'!V84+SQRT('OddsRatio_working_3-way'!W84)&gt;0,0,PI()),ACOS('OddsRatio_working_3-way'!V84/(2*'OddsRatio_working_3-way'!X84)))</f>
        <v>0.47694401806119235</v>
      </c>
      <c r="Z84" s="11">
        <f>'OddsRatio_working_3-way'!X84^(1/3)*COS('OddsRatio_working_3-way'!Y84/3)</f>
        <v>0.52343242549455959</v>
      </c>
      <c r="AA84" s="11">
        <f>'OddsRatio_working_3-way'!X84^(1/3)*COS(('OddsRatio_working_3-way'!Y84+2*PI())/3)</f>
        <v>-0.33439674175317063</v>
      </c>
      <c r="AB84" s="11">
        <f>'OddsRatio_working_3-way'!X84^(1/3)*COS(('OddsRatio_working_3-way'!Y84+4*PI())/3)</f>
        <v>-0.18903568374138865</v>
      </c>
      <c r="AC84" s="11">
        <f>'OddsRatio_working_3-way'!X84^(1/3)*SIN('OddsRatio_working_3-way'!Y84/3)</f>
        <v>8.3924245972791092E-2</v>
      </c>
      <c r="AD84" s="11">
        <f>'OddsRatio_working_3-way'!X84^(1/3)*SIN(('OddsRatio_working_3-way'!Y84+2*PI())/3)</f>
        <v>0.41134365465639861</v>
      </c>
      <c r="AE84" s="11">
        <f>'OddsRatio_working_3-way'!X84^(1/3)*SIN(('OddsRatio_working_3-way'!Y84+4*PI())/3)</f>
        <v>-0.49526790062918963</v>
      </c>
      <c r="AF84" s="11">
        <f>-'OddsRatio_working_3-way'!U84/(3*'OddsRatio_working_3-way'!X84^(1/3))*COS(('OddsRatio_working_3-way'!Y84)/3)</f>
        <v>0.52343242549455971</v>
      </c>
      <c r="AG84" s="11">
        <f>-'OddsRatio_working_3-way'!U84/(3*'OddsRatio_working_3-way'!X84^(1/3))*COS(('OddsRatio_working_3-way'!Y84+2*PI())/3)</f>
        <v>-0.33439674175317069</v>
      </c>
      <c r="AH84" s="11">
        <f>-'OddsRatio_working_3-way'!U84/(3*'OddsRatio_working_3-way'!X84^(1/3))*COS(('OddsRatio_working_3-way'!Y84+4*PI())/3)</f>
        <v>-0.18903568374138868</v>
      </c>
      <c r="AI84" s="11">
        <f>'OddsRatio_working_3-way'!U84/(3*'OddsRatio_working_3-way'!X84^(1/3))*SIN(('OddsRatio_working_3-way'!Y84)/3)</f>
        <v>-8.392424597279112E-2</v>
      </c>
      <c r="AJ84" s="11">
        <f>'OddsRatio_working_3-way'!U84/(3*'OddsRatio_working_3-way'!X84^(1/3))*SIN(('OddsRatio_working_3-way'!Y84+2*PI())/3)</f>
        <v>-0.41134365465639866</v>
      </c>
      <c r="AK84" s="11">
        <f>'OddsRatio_working_3-way'!U84/(3*'OddsRatio_working_3-way'!X84^(1/3))*SIN(('OddsRatio_working_3-way'!Y84+4*PI())/3)</f>
        <v>0.49526790062918974</v>
      </c>
      <c r="AL84" s="11">
        <f>'OddsRatio_working_3-way'!Z84+'OddsRatio_working_3-way'!AF84</f>
        <v>1.0468648509891194</v>
      </c>
      <c r="AM84" s="11">
        <f>'OddsRatio_working_3-way'!AA84+'OddsRatio_working_3-way'!AG84</f>
        <v>-0.66879348350634138</v>
      </c>
      <c r="AN84" s="11">
        <f>'OddsRatio_working_3-way'!AB84+'OddsRatio_working_3-way'!AH84</f>
        <v>-0.37807136748277737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1.0468648509891194</v>
      </c>
      <c r="AS84" s="11">
        <f>IF(('OddsRatio_working_3-way'!X84=0),IF(Q84&gt;0,-Q84^(1/3),(-Q84)^(1/3)),'OddsRatio_working_3-way'!AM84-'OddsRatio_working_3-way'!R84/3)</f>
        <v>-0.66879348350634138</v>
      </c>
      <c r="AT84" s="11">
        <f>IF(('OddsRatio_working_3-way'!X84=0),IF(Q84&gt;0,-Q84^(1/3),(-Q84)^(1/3)),'OddsRatio_working_3-way'!AN84-'OddsRatio_working_3-way'!R84/3)</f>
        <v>-0.37807136748277737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1.88</v>
      </c>
      <c r="B85" s="4">
        <f>IF('True_Odds_Calculator_3-way'!B84="","",'True_Odds_Calculator_3-way'!B84)</f>
        <v>3.8</v>
      </c>
      <c r="C85" s="4">
        <f>IF('True_Odds_Calculator_3-way'!C84="","",'True_Odds_Calculator_3-way'!C84)</f>
        <v>4.2300000000000004</v>
      </c>
      <c r="D85" s="9">
        <f t="shared" si="26"/>
        <v>0.51923466756524739</v>
      </c>
      <c r="E85" s="9">
        <f t="shared" si="27"/>
        <v>0.25341592384519029</v>
      </c>
      <c r="F85" s="9">
        <f t="shared" si="28"/>
        <v>0.22734940858956248</v>
      </c>
      <c r="G85" s="9">
        <f t="shared" si="29"/>
        <v>1.0521721208734132</v>
      </c>
      <c r="H85" s="9">
        <f t="shared" si="30"/>
        <v>1.9259114663686037</v>
      </c>
      <c r="I85" s="9">
        <f t="shared" si="31"/>
        <v>3.9460819384455563</v>
      </c>
      <c r="J85" s="9">
        <f t="shared" si="32"/>
        <v>4.3985159504211246</v>
      </c>
      <c r="K85" s="11">
        <f t="shared" si="33"/>
        <v>0.53191489361702127</v>
      </c>
      <c r="L85" s="11">
        <f t="shared" si="34"/>
        <v>0.26315789473684209</v>
      </c>
      <c r="M85" s="11">
        <f t="shared" si="35"/>
        <v>0.23640661938534277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-0.26336703385141602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0.22866317748498302</v>
      </c>
      <c r="Q85" s="11">
        <f>2*'OddsRatio_working_3-way'!K85*'OddsRatio_working_3-way'!L85*'OddsRatio_working_3-way'!M85</f>
        <v>6.6183264105639072E-2</v>
      </c>
      <c r="R85" s="11">
        <f t="shared" si="36"/>
        <v>0</v>
      </c>
      <c r="S85" s="11">
        <f t="shared" si="37"/>
        <v>-0.86823006714647555</v>
      </c>
      <c r="T85" s="11">
        <f t="shared" si="38"/>
        <v>-0.25129669092517376</v>
      </c>
      <c r="U85" s="11">
        <f>'OddsRatio_working_3-way'!S85-'OddsRatio_working_3-way'!R85^2/3</f>
        <v>-0.86823006714647555</v>
      </c>
      <c r="V85" s="11">
        <f>'OddsRatio_working_3-way'!S85*'OddsRatio_working_3-way'!R85/3-2*'OddsRatio_working_3-way'!R85^3/27-'OddsRatio_working_3-way'!T85</f>
        <v>0.25129669092517376</v>
      </c>
      <c r="W85" s="11">
        <f>'OddsRatio_working_3-way'!V85^2+4*'OddsRatio_working_3-way'!U85^3/27</f>
        <v>-3.3811778192801192E-2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0.15569345286711922</v>
      </c>
      <c r="Y85" s="11">
        <f>IF('OddsRatio_working_3-way'!W85&gt;=0,IF('OddsRatio_working_3-way'!V85+SQRT('OddsRatio_working_3-way'!W85)&gt;0,0,PI()),ACOS('OddsRatio_working_3-way'!V85/(2*'OddsRatio_working_3-way'!X85)))</f>
        <v>0.63170142959772146</v>
      </c>
      <c r="Z85" s="11">
        <f>'OddsRatio_working_3-way'!X85^(1/3)*COS('OddsRatio_working_3-way'!Y85/3)</f>
        <v>0.52608606043670658</v>
      </c>
      <c r="AA85" s="11">
        <f>'OddsRatio_working_3-way'!X85^(1/3)*COS(('OddsRatio_working_3-way'!Y85+2*PI())/3)</f>
        <v>-0.36042172166190417</v>
      </c>
      <c r="AB85" s="11">
        <f>'OddsRatio_working_3-way'!X85^(1/3)*COS(('OddsRatio_working_3-way'!Y85+4*PI())/3)</f>
        <v>-0.16566433877480233</v>
      </c>
      <c r="AC85" s="11">
        <f>'OddsRatio_working_3-way'!X85^(1/3)*SIN('OddsRatio_working_3-way'!Y85/3)</f>
        <v>0.11244322743653525</v>
      </c>
      <c r="AD85" s="11">
        <f>'OddsRatio_working_3-way'!X85^(1/3)*SIN(('OddsRatio_working_3-way'!Y85+2*PI())/3)</f>
        <v>0.39938227919679586</v>
      </c>
      <c r="AE85" s="11">
        <f>'OddsRatio_working_3-way'!X85^(1/3)*SIN(('OddsRatio_working_3-way'!Y85+4*PI())/3)</f>
        <v>-0.51182550663333115</v>
      </c>
      <c r="AF85" s="11">
        <f>-'OddsRatio_working_3-way'!U85/(3*'OddsRatio_working_3-way'!X85^(1/3))*COS(('OddsRatio_working_3-way'!Y85)/3)</f>
        <v>0.52608606043670658</v>
      </c>
      <c r="AG85" s="11">
        <f>-'OddsRatio_working_3-way'!U85/(3*'OddsRatio_working_3-way'!X85^(1/3))*COS(('OddsRatio_working_3-way'!Y85+2*PI())/3)</f>
        <v>-0.36042172166190417</v>
      </c>
      <c r="AH85" s="11">
        <f>-'OddsRatio_working_3-way'!U85/(3*'OddsRatio_working_3-way'!X85^(1/3))*COS(('OddsRatio_working_3-way'!Y85+4*PI())/3)</f>
        <v>-0.16566433877480233</v>
      </c>
      <c r="AI85" s="11">
        <f>'OddsRatio_working_3-way'!U85/(3*'OddsRatio_working_3-way'!X85^(1/3))*SIN(('OddsRatio_working_3-way'!Y85)/3)</f>
        <v>-0.11244322743653525</v>
      </c>
      <c r="AJ85" s="11">
        <f>'OddsRatio_working_3-way'!U85/(3*'OddsRatio_working_3-way'!X85^(1/3))*SIN(('OddsRatio_working_3-way'!Y85+2*PI())/3)</f>
        <v>-0.39938227919679586</v>
      </c>
      <c r="AK85" s="11">
        <f>'OddsRatio_working_3-way'!U85/(3*'OddsRatio_working_3-way'!X85^(1/3))*SIN(('OddsRatio_working_3-way'!Y85+4*PI())/3)</f>
        <v>0.51182550663333115</v>
      </c>
      <c r="AL85" s="11">
        <f>'OddsRatio_working_3-way'!Z85+'OddsRatio_working_3-way'!AF85</f>
        <v>1.0521721208734132</v>
      </c>
      <c r="AM85" s="11">
        <f>'OddsRatio_working_3-way'!AA85+'OddsRatio_working_3-way'!AG85</f>
        <v>-0.72084344332380834</v>
      </c>
      <c r="AN85" s="11">
        <f>'OddsRatio_working_3-way'!AB85+'OddsRatio_working_3-way'!AH85</f>
        <v>-0.33132867754960466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1.0521721208734132</v>
      </c>
      <c r="AS85" s="11">
        <f>IF(('OddsRatio_working_3-way'!X85=0),IF(Q85&gt;0,-Q85^(1/3),(-Q85)^(1/3)),'OddsRatio_working_3-way'!AM85-'OddsRatio_working_3-way'!R85/3)</f>
        <v>-0.72084344332380834</v>
      </c>
      <c r="AT85" s="11">
        <f>IF(('OddsRatio_working_3-way'!X85=0),IF(Q85&gt;0,-Q85^(1/3),(-Q85)^(1/3)),'OddsRatio_working_3-way'!AN85-'OddsRatio_working_3-way'!R85/3)</f>
        <v>-0.33132867754960466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2.13</v>
      </c>
      <c r="B86" s="4">
        <f>IF('True_Odds_Calculator_3-way'!B85="","",'True_Odds_Calculator_3-way'!B85)</f>
        <v>3.92</v>
      </c>
      <c r="C86" s="4">
        <f>IF('True_Odds_Calculator_3-way'!C85="","",'True_Odds_Calculator_3-way'!C85)</f>
        <v>3.29</v>
      </c>
      <c r="D86" s="9">
        <f t="shared" si="26"/>
        <v>0.45850387863317216</v>
      </c>
      <c r="E86" s="9">
        <f t="shared" si="27"/>
        <v>0.24680360044110985</v>
      </c>
      <c r="F86" s="9">
        <f t="shared" si="28"/>
        <v>0.29469252092571796</v>
      </c>
      <c r="G86" s="9">
        <f t="shared" si="29"/>
        <v>1.0451386122027952</v>
      </c>
      <c r="H86" s="9">
        <f t="shared" si="30"/>
        <v>2.1810066317891588</v>
      </c>
      <c r="I86" s="9">
        <f t="shared" si="31"/>
        <v>4.0518047476321621</v>
      </c>
      <c r="J86" s="9">
        <f t="shared" si="32"/>
        <v>3.3933674219444012</v>
      </c>
      <c r="K86" s="11">
        <f t="shared" si="33"/>
        <v>0.46948356807511737</v>
      </c>
      <c r="L86" s="11">
        <f t="shared" si="34"/>
        <v>0.25510204081632654</v>
      </c>
      <c r="M86" s="11">
        <f t="shared" si="35"/>
        <v>0.303951367781155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-0.27506492129794247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0.23079568742604709</v>
      </c>
      <c r="Q86" s="11">
        <f>2*'OddsRatio_working_3-way'!K86*'OddsRatio_working_3-way'!L86*'OddsRatio_working_3-way'!M86</f>
        <v>7.2806210544494349E-2</v>
      </c>
      <c r="R86" s="11">
        <f t="shared" si="36"/>
        <v>0</v>
      </c>
      <c r="S86" s="11">
        <f t="shared" si="37"/>
        <v>-0.83905896228787313</v>
      </c>
      <c r="T86" s="11">
        <f t="shared" si="38"/>
        <v>-0.26468736980690005</v>
      </c>
      <c r="U86" s="11">
        <f>'OddsRatio_working_3-way'!S86-'OddsRatio_working_3-way'!R86^2/3</f>
        <v>-0.83905896228787313</v>
      </c>
      <c r="V86" s="11">
        <f>'OddsRatio_working_3-way'!S86*'OddsRatio_working_3-way'!R86/3-2*'OddsRatio_working_3-way'!R86^3/27-'OddsRatio_working_3-way'!T86</f>
        <v>0.26468736980690005</v>
      </c>
      <c r="W86" s="11">
        <f>'OddsRatio_working_3-way'!V86^2+4*'OddsRatio_working_3-way'!U86^3/27</f>
        <v>-1.7453817320795803E-2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0.14791316798724385</v>
      </c>
      <c r="Y86" s="11">
        <f>IF('OddsRatio_working_3-way'!W86&gt;=0,IF('OddsRatio_working_3-way'!V86+SQRT('OddsRatio_working_3-way'!W86)&gt;0,0,PI()),ACOS('OddsRatio_working_3-way'!V86/(2*'OddsRatio_working_3-way'!X86)))</f>
        <v>0.46294982196713197</v>
      </c>
      <c r="Z86" s="11">
        <f>'OddsRatio_working_3-way'!X86^(1/3)*COS('OddsRatio_working_3-way'!Y86/3)</f>
        <v>0.52256930610139762</v>
      </c>
      <c r="AA86" s="11">
        <f>'OddsRatio_working_3-way'!X86^(1/3)*COS(('OddsRatio_working_3-way'!Y86+2*PI())/3)</f>
        <v>-0.33168160477800096</v>
      </c>
      <c r="AB86" s="11">
        <f>'OddsRatio_working_3-way'!X86^(1/3)*COS(('OddsRatio_working_3-way'!Y86+4*PI())/3)</f>
        <v>-0.19088770132339661</v>
      </c>
      <c r="AC86" s="11">
        <f>'OddsRatio_working_3-way'!X86^(1/3)*SIN('OddsRatio_working_3-way'!Y86/3)</f>
        <v>8.1287398059774016E-2</v>
      </c>
      <c r="AD86" s="11">
        <f>'OddsRatio_working_3-way'!X86^(1/3)*SIN(('OddsRatio_working_3-way'!Y86+2*PI())/3)</f>
        <v>0.41191459529192992</v>
      </c>
      <c r="AE86" s="11">
        <f>'OddsRatio_working_3-way'!X86^(1/3)*SIN(('OddsRatio_working_3-way'!Y86+4*PI())/3)</f>
        <v>-0.49320199335170389</v>
      </c>
      <c r="AF86" s="11">
        <f>-'OddsRatio_working_3-way'!U86/(3*'OddsRatio_working_3-way'!X86^(1/3))*COS(('OddsRatio_working_3-way'!Y86)/3)</f>
        <v>0.52256930610139751</v>
      </c>
      <c r="AG86" s="11">
        <f>-'OddsRatio_working_3-way'!U86/(3*'OddsRatio_working_3-way'!X86^(1/3))*COS(('OddsRatio_working_3-way'!Y86+2*PI())/3)</f>
        <v>-0.3316816047780009</v>
      </c>
      <c r="AH86" s="11">
        <f>-'OddsRatio_working_3-way'!U86/(3*'OddsRatio_working_3-way'!X86^(1/3))*COS(('OddsRatio_working_3-way'!Y86+4*PI())/3)</f>
        <v>-0.19088770132339655</v>
      </c>
      <c r="AI86" s="11">
        <f>'OddsRatio_working_3-way'!U86/(3*'OddsRatio_working_3-way'!X86^(1/3))*SIN(('OddsRatio_working_3-way'!Y86)/3)</f>
        <v>-8.1287398059774002E-2</v>
      </c>
      <c r="AJ86" s="11">
        <f>'OddsRatio_working_3-way'!U86/(3*'OddsRatio_working_3-way'!X86^(1/3))*SIN(('OddsRatio_working_3-way'!Y86+2*PI())/3)</f>
        <v>-0.41191459529192981</v>
      </c>
      <c r="AK86" s="11">
        <f>'OddsRatio_working_3-way'!U86/(3*'OddsRatio_working_3-way'!X86^(1/3))*SIN(('OddsRatio_working_3-way'!Y86+4*PI())/3)</f>
        <v>0.49320199335170378</v>
      </c>
      <c r="AL86" s="11">
        <f>'OddsRatio_working_3-way'!Z86+'OddsRatio_working_3-way'!AF86</f>
        <v>1.0451386122027952</v>
      </c>
      <c r="AM86" s="11">
        <f>'OddsRatio_working_3-way'!AA86+'OddsRatio_working_3-way'!AG86</f>
        <v>-0.66336320955600181</v>
      </c>
      <c r="AN86" s="11">
        <f>'OddsRatio_working_3-way'!AB86+'OddsRatio_working_3-way'!AH86</f>
        <v>-0.38177540264679316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1.0451386122027952</v>
      </c>
      <c r="AS86" s="11">
        <f>IF(('OddsRatio_working_3-way'!X86=0),IF(Q86&gt;0,-Q86^(1/3),(-Q86)^(1/3)),'OddsRatio_working_3-way'!AM86-'OddsRatio_working_3-way'!R86/3)</f>
        <v>-0.66336320955600181</v>
      </c>
      <c r="AT86" s="11">
        <f>IF(('OddsRatio_working_3-way'!X86=0),IF(Q86&gt;0,-Q86^(1/3),(-Q86)^(1/3)),'OddsRatio_working_3-way'!AN86-'OddsRatio_working_3-way'!R86/3)</f>
        <v>-0.38177540264679316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1.82</v>
      </c>
      <c r="B87" s="4">
        <f>IF('True_Odds_Calculator_3-way'!B86="","",'True_Odds_Calculator_3-way'!B86)</f>
        <v>3.48</v>
      </c>
      <c r="C87" s="4">
        <f>IF('True_Odds_Calculator_3-way'!C86="","",'True_Odds_Calculator_3-way'!C86)</f>
        <v>4.76</v>
      </c>
      <c r="D87" s="9">
        <f t="shared" si="26"/>
        <v>0.53042165645263817</v>
      </c>
      <c r="E87" s="9">
        <f t="shared" si="27"/>
        <v>0.27192606728126062</v>
      </c>
      <c r="F87" s="9">
        <f t="shared" si="28"/>
        <v>0.19765227626610138</v>
      </c>
      <c r="G87" s="9">
        <f t="shared" si="29"/>
        <v>1.0796250672549719</v>
      </c>
      <c r="H87" s="9">
        <f t="shared" si="30"/>
        <v>1.8852925551490767</v>
      </c>
      <c r="I87" s="9">
        <f t="shared" si="31"/>
        <v>3.6774701667923306</v>
      </c>
      <c r="J87" s="9">
        <f t="shared" si="32"/>
        <v>5.0593902528786936</v>
      </c>
      <c r="K87" s="11">
        <f t="shared" si="33"/>
        <v>0.54945054945054939</v>
      </c>
      <c r="L87" s="11">
        <f t="shared" si="34"/>
        <v>0.28735632183908044</v>
      </c>
      <c r="M87" s="11">
        <f t="shared" si="35"/>
        <v>0.21008403361344538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-0.2536271803150969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0.23417855205742771</v>
      </c>
      <c r="Q87" s="11">
        <f>2*'OddsRatio_working_3-way'!K87*'OddsRatio_working_3-way'!L87*'OddsRatio_working_3-way'!M87</f>
        <v>6.6339533160744382E-2</v>
      </c>
      <c r="R87" s="11">
        <f t="shared" si="36"/>
        <v>0</v>
      </c>
      <c r="S87" s="11">
        <f t="shared" si="37"/>
        <v>-0.92331804409327523</v>
      </c>
      <c r="T87" s="11">
        <f t="shared" si="38"/>
        <v>-0.26156318529554534</v>
      </c>
      <c r="U87" s="11">
        <f>'OddsRatio_working_3-way'!S87-'OddsRatio_working_3-way'!R87^2/3</f>
        <v>-0.92331804409327523</v>
      </c>
      <c r="V87" s="11">
        <f>'OddsRatio_working_3-way'!S87*'OddsRatio_working_3-way'!R87/3-2*'OddsRatio_working_3-way'!R87^3/27-'OddsRatio_working_3-way'!T87</f>
        <v>0.26156318529554534</v>
      </c>
      <c r="W87" s="11">
        <f>'OddsRatio_working_3-way'!V87^2+4*'OddsRatio_working_3-way'!U87^3/27</f>
        <v>-4.8198566776745069E-2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0.17074386275844358</v>
      </c>
      <c r="Y87" s="11">
        <f>IF('OddsRatio_working_3-way'!W87&gt;=0,IF('OddsRatio_working_3-way'!V87+SQRT('OddsRatio_working_3-way'!W87)&gt;0,0,PI()),ACOS('OddsRatio_working_3-way'!V87/(2*'OddsRatio_working_3-way'!X87)))</f>
        <v>0.69827560027264901</v>
      </c>
      <c r="Z87" s="11">
        <f>'OddsRatio_working_3-way'!X87^(1/3)*COS('OddsRatio_working_3-way'!Y87/3)</f>
        <v>0.53981253362748594</v>
      </c>
      <c r="AA87" s="11">
        <f>'OddsRatio_working_3-way'!X87^(1/3)*COS(('OddsRatio_working_3-way'!Y87+2*PI())/3)</f>
        <v>-0.38072744000426895</v>
      </c>
      <c r="AB87" s="11">
        <f>'OddsRatio_working_3-way'!X87^(1/3)*COS(('OddsRatio_working_3-way'!Y87+4*PI())/3)</f>
        <v>-0.15908509362321713</v>
      </c>
      <c r="AC87" s="11">
        <f>'OddsRatio_working_3-way'!X87^(1/3)*SIN('OddsRatio_working_3-way'!Y87/3)</f>
        <v>0.12796526834692071</v>
      </c>
      <c r="AD87" s="11">
        <f>'OddsRatio_working_3-way'!X87^(1/3)*SIN(('OddsRatio_working_3-way'!Y87+2*PI())/3)</f>
        <v>0.40350873322918407</v>
      </c>
      <c r="AE87" s="11">
        <f>'OddsRatio_working_3-way'!X87^(1/3)*SIN(('OddsRatio_working_3-way'!Y87+4*PI())/3)</f>
        <v>-0.53147400157610469</v>
      </c>
      <c r="AF87" s="11">
        <f>-'OddsRatio_working_3-way'!U87/(3*'OddsRatio_working_3-way'!X87^(1/3))*COS(('OddsRatio_working_3-way'!Y87)/3)</f>
        <v>0.53981253362748594</v>
      </c>
      <c r="AG87" s="11">
        <f>-'OddsRatio_working_3-way'!U87/(3*'OddsRatio_working_3-way'!X87^(1/3))*COS(('OddsRatio_working_3-way'!Y87+2*PI())/3)</f>
        <v>-0.38072744000426895</v>
      </c>
      <c r="AH87" s="11">
        <f>-'OddsRatio_working_3-way'!U87/(3*'OddsRatio_working_3-way'!X87^(1/3))*COS(('OddsRatio_working_3-way'!Y87+4*PI())/3)</f>
        <v>-0.15908509362321713</v>
      </c>
      <c r="AI87" s="11">
        <f>'OddsRatio_working_3-way'!U87/(3*'OddsRatio_working_3-way'!X87^(1/3))*SIN(('OddsRatio_working_3-way'!Y87)/3)</f>
        <v>-0.12796526834692071</v>
      </c>
      <c r="AJ87" s="11">
        <f>'OddsRatio_working_3-way'!U87/(3*'OddsRatio_working_3-way'!X87^(1/3))*SIN(('OddsRatio_working_3-way'!Y87+2*PI())/3)</f>
        <v>-0.40350873322918407</v>
      </c>
      <c r="AK87" s="11">
        <f>'OddsRatio_working_3-way'!U87/(3*'OddsRatio_working_3-way'!X87^(1/3))*SIN(('OddsRatio_working_3-way'!Y87+4*PI())/3)</f>
        <v>0.53147400157610469</v>
      </c>
      <c r="AL87" s="11">
        <f>'OddsRatio_working_3-way'!Z87+'OddsRatio_working_3-way'!AF87</f>
        <v>1.0796250672549719</v>
      </c>
      <c r="AM87" s="11">
        <f>'OddsRatio_working_3-way'!AA87+'OddsRatio_working_3-way'!AG87</f>
        <v>-0.76145488000853789</v>
      </c>
      <c r="AN87" s="11">
        <f>'OddsRatio_working_3-way'!AB87+'OddsRatio_working_3-way'!AH87</f>
        <v>-0.31817018724643426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1.0796250672549719</v>
      </c>
      <c r="AS87" s="11">
        <f>IF(('OddsRatio_working_3-way'!X87=0),IF(Q87&gt;0,-Q87^(1/3),(-Q87)^(1/3)),'OddsRatio_working_3-way'!AM87-'OddsRatio_working_3-way'!R87/3)</f>
        <v>-0.76145488000853789</v>
      </c>
      <c r="AT87" s="11">
        <f>IF(('OddsRatio_working_3-way'!X87=0),IF(Q87&gt;0,-Q87^(1/3),(-Q87)^(1/3)),'OddsRatio_working_3-way'!AN87-'OddsRatio_working_3-way'!R87/3)</f>
        <v>-0.31817018724643426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1.72</v>
      </c>
      <c r="B88" s="4">
        <f>IF('True_Odds_Calculator_3-way'!B87="","",'True_Odds_Calculator_3-way'!B87)</f>
        <v>3.61</v>
      </c>
      <c r="C88" s="4">
        <f>IF('True_Odds_Calculator_3-way'!C87="","",'True_Odds_Calculator_3-way'!C87)</f>
        <v>5.39</v>
      </c>
      <c r="D88" s="9">
        <f t="shared" si="26"/>
        <v>0.56314744729160771</v>
      </c>
      <c r="E88" s="9">
        <f t="shared" si="27"/>
        <v>0.26232705629773306</v>
      </c>
      <c r="F88" s="9">
        <f t="shared" si="28"/>
        <v>0.17452549641065895</v>
      </c>
      <c r="G88" s="9">
        <f t="shared" si="29"/>
        <v>1.0774081627422398</v>
      </c>
      <c r="H88" s="9">
        <f t="shared" si="30"/>
        <v>1.7757338771744131</v>
      </c>
      <c r="I88" s="9">
        <f t="shared" si="31"/>
        <v>3.8120353047572455</v>
      </c>
      <c r="J88" s="9">
        <f t="shared" si="32"/>
        <v>5.7298218344384324</v>
      </c>
      <c r="K88" s="11">
        <f t="shared" si="33"/>
        <v>0.58139534883720934</v>
      </c>
      <c r="L88" s="11">
        <f t="shared" si="34"/>
        <v>0.2770083102493075</v>
      </c>
      <c r="M88" s="11">
        <f t="shared" si="35"/>
        <v>0.1855287569573284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-0.24649783545799586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0.23067094049323186</v>
      </c>
      <c r="Q88" s="11">
        <f>2*'OddsRatio_working_3-way'!K88*'OddsRatio_working_3-way'!L88*'OddsRatio_working_3-way'!M88</f>
        <v>5.9759311008609296E-2</v>
      </c>
      <c r="R88" s="11">
        <f t="shared" si="36"/>
        <v>0</v>
      </c>
      <c r="S88" s="11">
        <f t="shared" si="37"/>
        <v>-0.93579296574609894</v>
      </c>
      <c r="T88" s="11">
        <f t="shared" si="38"/>
        <v>-0.24243341081505157</v>
      </c>
      <c r="U88" s="11">
        <f>'OddsRatio_working_3-way'!S88-'OddsRatio_working_3-way'!R88^2/3</f>
        <v>-0.93579296574609894</v>
      </c>
      <c r="V88" s="11">
        <f>'OddsRatio_working_3-way'!S88*'OddsRatio_working_3-way'!R88/3-2*'OddsRatio_working_3-way'!R88^3/27-'OddsRatio_working_3-way'!T88</f>
        <v>0.24243341081505157</v>
      </c>
      <c r="W88" s="11">
        <f>'OddsRatio_working_3-way'!V88^2+4*'OddsRatio_working_3-way'!U88^3/27</f>
        <v>-6.2630756980702598E-2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0.17421589742337104</v>
      </c>
      <c r="Y88" s="11">
        <f>IF('OddsRatio_working_3-way'!W88&gt;=0,IF('OddsRatio_working_3-way'!V88+SQRT('OddsRatio_working_3-way'!W88)&gt;0,0,PI()),ACOS('OddsRatio_working_3-way'!V88/(2*'OddsRatio_working_3-way'!X88)))</f>
        <v>0.8012848910949274</v>
      </c>
      <c r="Z88" s="11">
        <f>'OddsRatio_working_3-way'!X88^(1/3)*COS('OddsRatio_working_3-way'!Y88/3)</f>
        <v>0.53870408137111991</v>
      </c>
      <c r="AA88" s="11">
        <f>'OddsRatio_working_3-way'!X88^(1/3)*COS(('OddsRatio_working_3-way'!Y88+2*PI())/3)</f>
        <v>-0.39701047547189949</v>
      </c>
      <c r="AB88" s="11">
        <f>'OddsRatio_working_3-way'!X88^(1/3)*COS(('OddsRatio_working_3-way'!Y88+4*PI())/3)</f>
        <v>-0.14169360589922075</v>
      </c>
      <c r="AC88" s="11">
        <f>'OddsRatio_working_3-way'!X88^(1/3)*SIN('OddsRatio_working_3-way'!Y88/3)</f>
        <v>0.14740726337643889</v>
      </c>
      <c r="AD88" s="11">
        <f>'OddsRatio_working_3-way'!X88^(1/3)*SIN(('OddsRatio_working_3-way'!Y88+2*PI())/3)</f>
        <v>0.39282778790152978</v>
      </c>
      <c r="AE88" s="11">
        <f>'OddsRatio_working_3-way'!X88^(1/3)*SIN(('OddsRatio_working_3-way'!Y88+4*PI())/3)</f>
        <v>-0.54023505127796856</v>
      </c>
      <c r="AF88" s="11">
        <f>-'OddsRatio_working_3-way'!U88/(3*'OddsRatio_working_3-way'!X88^(1/3))*COS(('OddsRatio_working_3-way'!Y88)/3)</f>
        <v>0.53870408137111991</v>
      </c>
      <c r="AG88" s="11">
        <f>-'OddsRatio_working_3-way'!U88/(3*'OddsRatio_working_3-way'!X88^(1/3))*COS(('OddsRatio_working_3-way'!Y88+2*PI())/3)</f>
        <v>-0.39701047547189949</v>
      </c>
      <c r="AH88" s="11">
        <f>-'OddsRatio_working_3-way'!U88/(3*'OddsRatio_working_3-way'!X88^(1/3))*COS(('OddsRatio_working_3-way'!Y88+4*PI())/3)</f>
        <v>-0.14169360589922075</v>
      </c>
      <c r="AI88" s="11">
        <f>'OddsRatio_working_3-way'!U88/(3*'OddsRatio_working_3-way'!X88^(1/3))*SIN(('OddsRatio_working_3-way'!Y88)/3)</f>
        <v>-0.14740726337643889</v>
      </c>
      <c r="AJ88" s="11">
        <f>'OddsRatio_working_3-way'!U88/(3*'OddsRatio_working_3-way'!X88^(1/3))*SIN(('OddsRatio_working_3-way'!Y88+2*PI())/3)</f>
        <v>-0.39282778790152978</v>
      </c>
      <c r="AK88" s="11">
        <f>'OddsRatio_working_3-way'!U88/(3*'OddsRatio_working_3-way'!X88^(1/3))*SIN(('OddsRatio_working_3-way'!Y88+4*PI())/3)</f>
        <v>0.54023505127796856</v>
      </c>
      <c r="AL88" s="11">
        <f>'OddsRatio_working_3-way'!Z88+'OddsRatio_working_3-way'!AF88</f>
        <v>1.0774081627422398</v>
      </c>
      <c r="AM88" s="11">
        <f>'OddsRatio_working_3-way'!AA88+'OddsRatio_working_3-way'!AG88</f>
        <v>-0.79402095094379899</v>
      </c>
      <c r="AN88" s="11">
        <f>'OddsRatio_working_3-way'!AB88+'OddsRatio_working_3-way'!AH88</f>
        <v>-0.28338721179844151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1.0774081627422398</v>
      </c>
      <c r="AS88" s="11">
        <f>IF(('OddsRatio_working_3-way'!X88=0),IF(Q88&gt;0,-Q88^(1/3),(-Q88)^(1/3)),'OddsRatio_working_3-way'!AM88-'OddsRatio_working_3-way'!R88/3)</f>
        <v>-0.79402095094379899</v>
      </c>
      <c r="AT88" s="11">
        <f>IF(('OddsRatio_working_3-way'!X88=0),IF(Q88&gt;0,-Q88^(1/3),(-Q88)^(1/3)),'OddsRatio_working_3-way'!AN88-'OddsRatio_working_3-way'!R88/3)</f>
        <v>-0.28338721179844151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1.61</v>
      </c>
      <c r="B89" s="4">
        <f>IF('True_Odds_Calculator_3-way'!B88="","",'True_Odds_Calculator_3-way'!B88)</f>
        <v>3.97</v>
      </c>
      <c r="C89" s="4">
        <f>IF('True_Odds_Calculator_3-way'!C88="","",'True_Odds_Calculator_3-way'!C88)</f>
        <v>6.11</v>
      </c>
      <c r="D89" s="9">
        <f t="shared" si="26"/>
        <v>0.60548625768916098</v>
      </c>
      <c r="E89" s="9">
        <f t="shared" si="27"/>
        <v>0.23967167473084455</v>
      </c>
      <c r="F89" s="9">
        <f t="shared" si="28"/>
        <v>0.15484206757999447</v>
      </c>
      <c r="G89" s="9">
        <f t="shared" si="29"/>
        <v>1.0681395847399298</v>
      </c>
      <c r="H89" s="9">
        <f t="shared" si="30"/>
        <v>1.651565146691357</v>
      </c>
      <c r="I89" s="9">
        <f t="shared" si="31"/>
        <v>4.1723745666775907</v>
      </c>
      <c r="J89" s="9">
        <f t="shared" si="32"/>
        <v>6.4581932780210405</v>
      </c>
      <c r="K89" s="11">
        <f t="shared" si="33"/>
        <v>0.6211180124223602</v>
      </c>
      <c r="L89" s="11">
        <f t="shared" si="34"/>
        <v>0.25188916876574308</v>
      </c>
      <c r="M89" s="11">
        <f t="shared" si="35"/>
        <v>0.16366612111292961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-0.23705525734619981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0.22251648113512185</v>
      </c>
      <c r="Q89" s="11">
        <f>2*'OddsRatio_working_3-way'!K89*'OddsRatio_working_3-way'!L89*'OddsRatio_working_3-way'!M89</f>
        <v>5.121207851211089E-2</v>
      </c>
      <c r="R89" s="11">
        <f t="shared" si="36"/>
        <v>0</v>
      </c>
      <c r="S89" s="11">
        <f t="shared" si="37"/>
        <v>-0.93866925216577135</v>
      </c>
      <c r="T89" s="11">
        <f t="shared" si="38"/>
        <v>-0.21603435032583918</v>
      </c>
      <c r="U89" s="11">
        <f>'OddsRatio_working_3-way'!S89-'OddsRatio_working_3-way'!R89^2/3</f>
        <v>-0.93866925216577135</v>
      </c>
      <c r="V89" s="11">
        <f>'OddsRatio_working_3-way'!S89*'OddsRatio_working_3-way'!R89/3-2*'OddsRatio_working_3-way'!R89^3/27-'OddsRatio_working_3-way'!T89</f>
        <v>0.21603435032583918</v>
      </c>
      <c r="W89" s="11">
        <f>'OddsRatio_working_3-way'!V89^2+4*'OddsRatio_working_3-way'!U89^3/27</f>
        <v>-7.5856780989462996E-2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0.17501972853807823</v>
      </c>
      <c r="Y89" s="11">
        <f>IF('OddsRatio_working_3-way'!W89&gt;=0,IF('OddsRatio_working_3-way'!V89+SQRT('OddsRatio_working_3-way'!W89)&gt;0,0,PI()),ACOS('OddsRatio_working_3-way'!V89/(2*'OddsRatio_working_3-way'!X89)))</f>
        <v>0.90565362050799136</v>
      </c>
      <c r="Z89" s="11">
        <f>'OddsRatio_working_3-way'!X89^(1/3)*COS('OddsRatio_working_3-way'!Y89/3)</f>
        <v>0.53406979236996477</v>
      </c>
      <c r="AA89" s="11">
        <f>'OddsRatio_working_3-way'!X89^(1/3)*COS(('OddsRatio_working_3-way'!Y89+2*PI())/3)</f>
        <v>-0.41106407968565312</v>
      </c>
      <c r="AB89" s="11">
        <f>'OddsRatio_working_3-way'!X89^(1/3)*COS(('OddsRatio_working_3-way'!Y89+4*PI())/3)</f>
        <v>-0.12300571268431183</v>
      </c>
      <c r="AC89" s="11">
        <f>'OddsRatio_working_3-way'!X89^(1/3)*SIN('OddsRatio_working_3-way'!Y89/3)</f>
        <v>0.16631057573054839</v>
      </c>
      <c r="AD89" s="11">
        <f>'OddsRatio_working_3-way'!X89^(1/3)*SIN(('OddsRatio_working_3-way'!Y89+2*PI())/3)</f>
        <v>0.37936271972099583</v>
      </c>
      <c r="AE89" s="11">
        <f>'OddsRatio_working_3-way'!X89^(1/3)*SIN(('OddsRatio_working_3-way'!Y89+4*PI())/3)</f>
        <v>-0.54567329545154419</v>
      </c>
      <c r="AF89" s="11">
        <f>-'OddsRatio_working_3-way'!U89/(3*'OddsRatio_working_3-way'!X89^(1/3))*COS(('OddsRatio_working_3-way'!Y89)/3)</f>
        <v>0.53406979236996488</v>
      </c>
      <c r="AG89" s="11">
        <f>-'OddsRatio_working_3-way'!U89/(3*'OddsRatio_working_3-way'!X89^(1/3))*COS(('OddsRatio_working_3-way'!Y89+2*PI())/3)</f>
        <v>-0.41106407968565317</v>
      </c>
      <c r="AH89" s="11">
        <f>-'OddsRatio_working_3-way'!U89/(3*'OddsRatio_working_3-way'!X89^(1/3))*COS(('OddsRatio_working_3-way'!Y89+4*PI())/3)</f>
        <v>-0.12300571268431185</v>
      </c>
      <c r="AI89" s="11">
        <f>'OddsRatio_working_3-way'!U89/(3*'OddsRatio_working_3-way'!X89^(1/3))*SIN(('OddsRatio_working_3-way'!Y89)/3)</f>
        <v>-0.16631057573054842</v>
      </c>
      <c r="AJ89" s="11">
        <f>'OddsRatio_working_3-way'!U89/(3*'OddsRatio_working_3-way'!X89^(1/3))*SIN(('OddsRatio_working_3-way'!Y89+2*PI())/3)</f>
        <v>-0.37936271972099589</v>
      </c>
      <c r="AK89" s="11">
        <f>'OddsRatio_working_3-way'!U89/(3*'OddsRatio_working_3-way'!X89^(1/3))*SIN(('OddsRatio_working_3-way'!Y89+4*PI())/3)</f>
        <v>0.5456732954515443</v>
      </c>
      <c r="AL89" s="11">
        <f>'OddsRatio_working_3-way'!Z89+'OddsRatio_working_3-way'!AF89</f>
        <v>1.0681395847399298</v>
      </c>
      <c r="AM89" s="11">
        <f>'OddsRatio_working_3-way'!AA89+'OddsRatio_working_3-way'!AG89</f>
        <v>-0.82212815937130634</v>
      </c>
      <c r="AN89" s="11">
        <f>'OddsRatio_working_3-way'!AB89+'OddsRatio_working_3-way'!AH89</f>
        <v>-0.24601142536862369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1.0681395847399298</v>
      </c>
      <c r="AS89" s="11">
        <f>IF(('OddsRatio_working_3-way'!X89=0),IF(Q89&gt;0,-Q89^(1/3),(-Q89)^(1/3)),'OddsRatio_working_3-way'!AM89-'OddsRatio_working_3-way'!R89/3)</f>
        <v>-0.82212815937130634</v>
      </c>
      <c r="AT89" s="11">
        <f>IF(('OddsRatio_working_3-way'!X89=0),IF(Q89&gt;0,-Q89^(1/3),(-Q89)^(1/3)),'OddsRatio_working_3-way'!AN89-'OddsRatio_working_3-way'!R89/3)</f>
        <v>-0.24601142536862369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2.0499999999999998</v>
      </c>
      <c r="B90" s="4">
        <f>IF('True_Odds_Calculator_3-way'!B89="","",'True_Odds_Calculator_3-way'!B89)</f>
        <v>3.8</v>
      </c>
      <c r="C90" s="4">
        <f>IF('True_Odds_Calculator_3-way'!C89="","",'True_Odds_Calculator_3-way'!C89)</f>
        <v>3.54</v>
      </c>
      <c r="D90" s="9">
        <f t="shared" si="26"/>
        <v>0.47478859861365497</v>
      </c>
      <c r="E90" s="9">
        <f t="shared" si="27"/>
        <v>0.25317301159338396</v>
      </c>
      <c r="F90" s="9">
        <f t="shared" si="28"/>
        <v>0.27203838979296113</v>
      </c>
      <c r="G90" s="9">
        <f t="shared" si="29"/>
        <v>1.0535243182212257</v>
      </c>
      <c r="H90" s="9">
        <f t="shared" si="30"/>
        <v>2.1062005341322867</v>
      </c>
      <c r="I90" s="9">
        <f t="shared" si="31"/>
        <v>3.9498680910194319</v>
      </c>
      <c r="J90" s="9">
        <f t="shared" si="32"/>
        <v>3.6759517682819136</v>
      </c>
      <c r="K90" s="11">
        <f t="shared" si="33"/>
        <v>0.48780487804878053</v>
      </c>
      <c r="L90" s="11">
        <f t="shared" si="34"/>
        <v>0.26315789473684209</v>
      </c>
      <c r="M90" s="11">
        <f t="shared" si="35"/>
        <v>0.2824858757062147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-0.27079480429059422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0.23171819586170883</v>
      </c>
      <c r="Q90" s="11">
        <f>2*'OddsRatio_working_3-way'!K90*'OddsRatio_working_3-way'!L90*'OddsRatio_working_3-way'!M90</f>
        <v>7.2525256920722633E-2</v>
      </c>
      <c r="R90" s="11">
        <f t="shared" si="36"/>
        <v>0</v>
      </c>
      <c r="S90" s="11">
        <f t="shared" si="37"/>
        <v>-0.85569660935240233</v>
      </c>
      <c r="T90" s="11">
        <f t="shared" si="38"/>
        <v>-0.26782366489903042</v>
      </c>
      <c r="U90" s="11">
        <f>'OddsRatio_working_3-way'!S90-'OddsRatio_working_3-way'!R90^2/3</f>
        <v>-0.85569660935240233</v>
      </c>
      <c r="V90" s="11">
        <f>'OddsRatio_working_3-way'!S90*'OddsRatio_working_3-way'!R90/3-2*'OddsRatio_working_3-way'!R90^3/27-'OddsRatio_working_3-way'!T90</f>
        <v>0.26782366489903042</v>
      </c>
      <c r="W90" s="11">
        <f>'OddsRatio_working_3-way'!V90^2+4*'OddsRatio_working_3-way'!U90^3/27</f>
        <v>-2.1093497349271489E-2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0.15233434677479965</v>
      </c>
      <c r="Y90" s="11">
        <f>IF('OddsRatio_working_3-way'!W90&gt;=0,IF('OddsRatio_working_3-way'!V90+SQRT('OddsRatio_working_3-way'!W90)&gt;0,0,PI()),ACOS('OddsRatio_working_3-way'!V90/(2*'OddsRatio_working_3-way'!X90)))</f>
        <v>0.49689853149853191</v>
      </c>
      <c r="Z90" s="11">
        <f>'OddsRatio_working_3-way'!X90^(1/3)*COS('OddsRatio_working_3-way'!Y90/3)</f>
        <v>0.52676215911061297</v>
      </c>
      <c r="AA90" s="11">
        <f>'OddsRatio_working_3-way'!X90^(1/3)*COS(('OddsRatio_working_3-way'!Y90+2*PI())/3)</f>
        <v>-0.33963967339852269</v>
      </c>
      <c r="AB90" s="11">
        <f>'OddsRatio_working_3-way'!X90^(1/3)*COS(('OddsRatio_working_3-way'!Y90+4*PI())/3)</f>
        <v>-0.18712248571209042</v>
      </c>
      <c r="AC90" s="11">
        <f>'OddsRatio_working_3-way'!X90^(1/3)*SIN('OddsRatio_working_3-way'!Y90/3)</f>
        <v>8.8055839366806471E-2</v>
      </c>
      <c r="AD90" s="11">
        <f>'OddsRatio_working_3-way'!X90^(1/3)*SIN(('OddsRatio_working_3-way'!Y90+2*PI())/3)</f>
        <v>0.41216149185872814</v>
      </c>
      <c r="AE90" s="11">
        <f>'OddsRatio_working_3-way'!X90^(1/3)*SIN(('OddsRatio_working_3-way'!Y90+4*PI())/3)</f>
        <v>-0.50021733122553447</v>
      </c>
      <c r="AF90" s="11">
        <f>-'OddsRatio_working_3-way'!U90/(3*'OddsRatio_working_3-way'!X90^(1/3))*COS(('OddsRatio_working_3-way'!Y90)/3)</f>
        <v>0.52676215911061286</v>
      </c>
      <c r="AG90" s="11">
        <f>-'OddsRatio_working_3-way'!U90/(3*'OddsRatio_working_3-way'!X90^(1/3))*COS(('OddsRatio_working_3-way'!Y90+2*PI())/3)</f>
        <v>-0.33963967339852258</v>
      </c>
      <c r="AH90" s="11">
        <f>-'OddsRatio_working_3-way'!U90/(3*'OddsRatio_working_3-way'!X90^(1/3))*COS(('OddsRatio_working_3-way'!Y90+4*PI())/3)</f>
        <v>-0.18712248571209039</v>
      </c>
      <c r="AI90" s="11">
        <f>'OddsRatio_working_3-way'!U90/(3*'OddsRatio_working_3-way'!X90^(1/3))*SIN(('OddsRatio_working_3-way'!Y90)/3)</f>
        <v>-8.8055839366806457E-2</v>
      </c>
      <c r="AJ90" s="11">
        <f>'OddsRatio_working_3-way'!U90/(3*'OddsRatio_working_3-way'!X90^(1/3))*SIN(('OddsRatio_working_3-way'!Y90+2*PI())/3)</f>
        <v>-0.41216149185872802</v>
      </c>
      <c r="AK90" s="11">
        <f>'OddsRatio_working_3-way'!U90/(3*'OddsRatio_working_3-way'!X90^(1/3))*SIN(('OddsRatio_working_3-way'!Y90+4*PI())/3)</f>
        <v>0.50021733122553436</v>
      </c>
      <c r="AL90" s="11">
        <f>'OddsRatio_working_3-way'!Z90+'OddsRatio_working_3-way'!AF90</f>
        <v>1.0535243182212257</v>
      </c>
      <c r="AM90" s="11">
        <f>'OddsRatio_working_3-way'!AA90+'OddsRatio_working_3-way'!AG90</f>
        <v>-0.67927934679704527</v>
      </c>
      <c r="AN90" s="11">
        <f>'OddsRatio_working_3-way'!AB90+'OddsRatio_working_3-way'!AH90</f>
        <v>-0.37424497142418078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1.0535243182212257</v>
      </c>
      <c r="AS90" s="11">
        <f>IF(('OddsRatio_working_3-way'!X90=0),IF(Q90&gt;0,-Q90^(1/3),(-Q90)^(1/3)),'OddsRatio_working_3-way'!AM90-'OddsRatio_working_3-way'!R90/3)</f>
        <v>-0.67927934679704527</v>
      </c>
      <c r="AT90" s="11">
        <f>IF(('OddsRatio_working_3-way'!X90=0),IF(Q90&gt;0,-Q90^(1/3),(-Q90)^(1/3)),'OddsRatio_working_3-way'!AN90-'OddsRatio_working_3-way'!R90/3)</f>
        <v>-0.37424497142418078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1.85</v>
      </c>
      <c r="B91" s="4">
        <f>IF('True_Odds_Calculator_3-way'!B90="","",'True_Odds_Calculator_3-way'!B90)</f>
        <v>3.87</v>
      </c>
      <c r="C91" s="4">
        <f>IF('True_Odds_Calculator_3-way'!C90="","",'True_Odds_Calculator_3-way'!C90)</f>
        <v>4.25</v>
      </c>
      <c r="D91" s="9">
        <f t="shared" si="26"/>
        <v>0.52669238890829373</v>
      </c>
      <c r="E91" s="9">
        <f t="shared" si="27"/>
        <v>0.2478783829546308</v>
      </c>
      <c r="F91" s="9">
        <f t="shared" si="28"/>
        <v>0.22542922813707547</v>
      </c>
      <c r="G91" s="9">
        <f t="shared" si="29"/>
        <v>1.0572252331032939</v>
      </c>
      <c r="H91" s="9">
        <f t="shared" si="30"/>
        <v>1.8986414481377998</v>
      </c>
      <c r="I91" s="9">
        <f t="shared" si="31"/>
        <v>4.0342364190064535</v>
      </c>
      <c r="J91" s="9">
        <f t="shared" si="32"/>
        <v>4.4359820075857055</v>
      </c>
      <c r="K91" s="11">
        <f t="shared" si="33"/>
        <v>0.54054054054054046</v>
      </c>
      <c r="L91" s="11">
        <f t="shared" si="34"/>
        <v>0.25839793281653745</v>
      </c>
      <c r="M91" s="11">
        <f t="shared" si="35"/>
        <v>0.23529411764705882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-0.26056288846986519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0.22906627557790349</v>
      </c>
      <c r="Q91" s="11">
        <f>2*'OddsRatio_working_3-way'!K91*'OddsRatio_working_3-way'!L91*'OddsRatio_working_3-way'!M91</f>
        <v>6.5729203896098543E-2</v>
      </c>
      <c r="R91" s="11">
        <f t="shared" si="36"/>
        <v>0</v>
      </c>
      <c r="S91" s="11">
        <f t="shared" si="37"/>
        <v>-0.87912087912087922</v>
      </c>
      <c r="T91" s="11">
        <f t="shared" si="38"/>
        <v>-0.2522585018998218</v>
      </c>
      <c r="U91" s="11">
        <f>'OddsRatio_working_3-way'!S91-'OddsRatio_working_3-way'!R91^2/3</f>
        <v>-0.87912087912087922</v>
      </c>
      <c r="V91" s="11">
        <f>'OddsRatio_working_3-way'!S91*'OddsRatio_working_3-way'!R91/3-2*'OddsRatio_working_3-way'!R91^3/27-'OddsRatio_working_3-way'!T91</f>
        <v>0.2522585018998218</v>
      </c>
      <c r="W91" s="11">
        <f>'OddsRatio_working_3-way'!V91^2+4*'OddsRatio_working_3-way'!U91^3/27</f>
        <v>-3.7022191334441013E-2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0.15863207676505989</v>
      </c>
      <c r="Y91" s="11">
        <f>IF('OddsRatio_working_3-way'!W91&gt;=0,IF('OddsRatio_working_3-way'!V91+SQRT('OddsRatio_working_3-way'!W91)&gt;0,0,PI()),ACOS('OddsRatio_working_3-way'!V91/(2*'OddsRatio_working_3-way'!X91)))</f>
        <v>0.65161466196872353</v>
      </c>
      <c r="Z91" s="11">
        <f>'OddsRatio_working_3-way'!X91^(1/3)*COS('OddsRatio_working_3-way'!Y91/3)</f>
        <v>0.52861261655164693</v>
      </c>
      <c r="AA91" s="11">
        <f>'OddsRatio_working_3-way'!X91^(1/3)*COS(('OddsRatio_working_3-way'!Y91+2*PI())/3)</f>
        <v>-0.36533474980114811</v>
      </c>
      <c r="AB91" s="11">
        <f>'OddsRatio_working_3-way'!X91^(1/3)*COS(('OddsRatio_working_3-way'!Y91+4*PI())/3)</f>
        <v>-0.16327786675049893</v>
      </c>
      <c r="AC91" s="11">
        <f>'OddsRatio_working_3-way'!X91^(1/3)*SIN('OddsRatio_working_3-way'!Y91/3)</f>
        <v>0.11665759582090904</v>
      </c>
      <c r="AD91" s="11">
        <f>'OddsRatio_working_3-way'!X91^(1/3)*SIN(('OddsRatio_working_3-way'!Y91+2*PI())/3)</f>
        <v>0.39946315678423411</v>
      </c>
      <c r="AE91" s="11">
        <f>'OddsRatio_working_3-way'!X91^(1/3)*SIN(('OddsRatio_working_3-way'!Y91+4*PI())/3)</f>
        <v>-0.51612075260514323</v>
      </c>
      <c r="AF91" s="11">
        <f>-'OddsRatio_working_3-way'!U91/(3*'OddsRatio_working_3-way'!X91^(1/3))*COS(('OddsRatio_working_3-way'!Y91)/3)</f>
        <v>0.52861261655164682</v>
      </c>
      <c r="AG91" s="11">
        <f>-'OddsRatio_working_3-way'!U91/(3*'OddsRatio_working_3-way'!X91^(1/3))*COS(('OddsRatio_working_3-way'!Y91+2*PI())/3)</f>
        <v>-0.36533474980114805</v>
      </c>
      <c r="AH91" s="11">
        <f>-'OddsRatio_working_3-way'!U91/(3*'OddsRatio_working_3-way'!X91^(1/3))*COS(('OddsRatio_working_3-way'!Y91+4*PI())/3)</f>
        <v>-0.16327786675049888</v>
      </c>
      <c r="AI91" s="11">
        <f>'OddsRatio_working_3-way'!U91/(3*'OddsRatio_working_3-way'!X91^(1/3))*SIN(('OddsRatio_working_3-way'!Y91)/3)</f>
        <v>-0.11665759582090901</v>
      </c>
      <c r="AJ91" s="11">
        <f>'OddsRatio_working_3-way'!U91/(3*'OddsRatio_working_3-way'!X91^(1/3))*SIN(('OddsRatio_working_3-way'!Y91+2*PI())/3)</f>
        <v>-0.399463156784234</v>
      </c>
      <c r="AK91" s="11">
        <f>'OddsRatio_working_3-way'!U91/(3*'OddsRatio_working_3-way'!X91^(1/3))*SIN(('OddsRatio_working_3-way'!Y91+4*PI())/3)</f>
        <v>0.51612075260514312</v>
      </c>
      <c r="AL91" s="11">
        <f>'OddsRatio_working_3-way'!Z91+'OddsRatio_working_3-way'!AF91</f>
        <v>1.0572252331032939</v>
      </c>
      <c r="AM91" s="11">
        <f>'OddsRatio_working_3-way'!AA91+'OddsRatio_working_3-way'!AG91</f>
        <v>-0.73066949960229621</v>
      </c>
      <c r="AN91" s="11">
        <f>'OddsRatio_working_3-way'!AB91+'OddsRatio_working_3-way'!AH91</f>
        <v>-0.32655573350099781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1.0572252331032939</v>
      </c>
      <c r="AS91" s="11">
        <f>IF(('OddsRatio_working_3-way'!X91=0),IF(Q91&gt;0,-Q91^(1/3),(-Q91)^(1/3)),'OddsRatio_working_3-way'!AM91-'OddsRatio_working_3-way'!R91/3)</f>
        <v>-0.73066949960229621</v>
      </c>
      <c r="AT91" s="11">
        <f>IF(('OddsRatio_working_3-way'!X91=0),IF(Q91&gt;0,-Q91^(1/3),(-Q91)^(1/3)),'OddsRatio_working_3-way'!AN91-'OddsRatio_working_3-way'!R91/3)</f>
        <v>-0.32655573350099781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1.62</v>
      </c>
      <c r="B92" s="4">
        <f>IF('True_Odds_Calculator_3-way'!B91="","",'True_Odds_Calculator_3-way'!B91)</f>
        <v>4.17</v>
      </c>
      <c r="C92" s="4">
        <f>IF('True_Odds_Calculator_3-way'!C91="","",'True_Odds_Calculator_3-way'!C91)</f>
        <v>5.53</v>
      </c>
      <c r="D92" s="9">
        <f t="shared" si="26"/>
        <v>0.60122340963820431</v>
      </c>
      <c r="E92" s="9">
        <f t="shared" si="27"/>
        <v>0.22772496726903624</v>
      </c>
      <c r="F92" s="9">
        <f t="shared" si="28"/>
        <v>0.1710516230927594</v>
      </c>
      <c r="G92" s="9">
        <f t="shared" si="29"/>
        <v>1.0697987447922004</v>
      </c>
      <c r="H92" s="9">
        <f t="shared" si="30"/>
        <v>1.6632752217711646</v>
      </c>
      <c r="I92" s="9">
        <f t="shared" si="31"/>
        <v>4.3912620209912747</v>
      </c>
      <c r="J92" s="9">
        <f t="shared" si="32"/>
        <v>5.8461883139086677</v>
      </c>
      <c r="K92" s="11">
        <f t="shared" si="33"/>
        <v>0.61728395061728392</v>
      </c>
      <c r="L92" s="11">
        <f t="shared" si="34"/>
        <v>0.23980815347721823</v>
      </c>
      <c r="M92" s="11">
        <f t="shared" si="35"/>
        <v>0.18083182640144665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-0.23832683903108587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0.22271379868846197</v>
      </c>
      <c r="Q92" s="11">
        <f>2*'OddsRatio_working_3-way'!K92*'OddsRatio_working_3-way'!L92*'OddsRatio_working_3-way'!M92</f>
        <v>5.3536970838572596E-2</v>
      </c>
      <c r="R92" s="11">
        <f t="shared" si="36"/>
        <v>0</v>
      </c>
      <c r="S92" s="11">
        <f t="shared" si="37"/>
        <v>-0.9344889547224372</v>
      </c>
      <c r="T92" s="11">
        <f t="shared" si="38"/>
        <v>-0.22463676796212434</v>
      </c>
      <c r="U92" s="11">
        <f>'OddsRatio_working_3-way'!S92-'OddsRatio_working_3-way'!R92^2/3</f>
        <v>-0.9344889547224372</v>
      </c>
      <c r="V92" s="11">
        <f>'OddsRatio_working_3-way'!S92*'OddsRatio_working_3-way'!R92/3-2*'OddsRatio_working_3-way'!R92^3/27-'OddsRatio_working_3-way'!T92</f>
        <v>0.22463676796212434</v>
      </c>
      <c r="W92" s="11">
        <f>'OddsRatio_working_3-way'!V92^2+4*'OddsRatio_working_3-way'!U92^3/27</f>
        <v>-7.043621903766524E-2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0.17385187413293429</v>
      </c>
      <c r="Y92" s="11">
        <f>IF('OddsRatio_working_3-way'!W92&gt;=0,IF('OddsRatio_working_3-way'!V92+SQRT('OddsRatio_working_3-way'!W92)&gt;0,0,PI()),ACOS('OddsRatio_working_3-way'!V92/(2*'OddsRatio_working_3-way'!X92)))</f>
        <v>0.86838782358457678</v>
      </c>
      <c r="Z92" s="11">
        <f>'OddsRatio_working_3-way'!X92^(1/3)*COS('OddsRatio_working_3-way'!Y92/3)</f>
        <v>0.53489937239610008</v>
      </c>
      <c r="AA92" s="11">
        <f>'OddsRatio_working_3-way'!X92^(1/3)*COS(('OddsRatio_working_3-way'!Y92+2*PI())/3)</f>
        <v>-0.40541430027826608</v>
      </c>
      <c r="AB92" s="11">
        <f>'OddsRatio_working_3-way'!X92^(1/3)*COS(('OddsRatio_working_3-way'!Y92+4*PI())/3)</f>
        <v>-0.12948507211783408</v>
      </c>
      <c r="AC92" s="11">
        <f>'OddsRatio_working_3-way'!X92^(1/3)*SIN('OddsRatio_working_3-way'!Y92/3)</f>
        <v>0.15930781415571113</v>
      </c>
      <c r="AD92" s="11">
        <f>'OddsRatio_working_3-way'!X92^(1/3)*SIN(('OddsRatio_working_3-way'!Y92+2*PI())/3)</f>
        <v>0.38358253788551977</v>
      </c>
      <c r="AE92" s="11">
        <f>'OddsRatio_working_3-way'!X92^(1/3)*SIN(('OddsRatio_working_3-way'!Y92+4*PI())/3)</f>
        <v>-0.54289035204123093</v>
      </c>
      <c r="AF92" s="11">
        <f>-'OddsRatio_working_3-way'!U92/(3*'OddsRatio_working_3-way'!X92^(1/3))*COS(('OddsRatio_working_3-way'!Y92)/3)</f>
        <v>0.53489937239610019</v>
      </c>
      <c r="AG92" s="11">
        <f>-'OddsRatio_working_3-way'!U92/(3*'OddsRatio_working_3-way'!X92^(1/3))*COS(('OddsRatio_working_3-way'!Y92+2*PI())/3)</f>
        <v>-0.40541430027826619</v>
      </c>
      <c r="AH92" s="11">
        <f>-'OddsRatio_working_3-way'!U92/(3*'OddsRatio_working_3-way'!X92^(1/3))*COS(('OddsRatio_working_3-way'!Y92+4*PI())/3)</f>
        <v>-0.12948507211783411</v>
      </c>
      <c r="AI92" s="11">
        <f>'OddsRatio_working_3-way'!U92/(3*'OddsRatio_working_3-way'!X92^(1/3))*SIN(('OddsRatio_working_3-way'!Y92)/3)</f>
        <v>-0.15930781415571119</v>
      </c>
      <c r="AJ92" s="11">
        <f>'OddsRatio_working_3-way'!U92/(3*'OddsRatio_working_3-way'!X92^(1/3))*SIN(('OddsRatio_working_3-way'!Y92+2*PI())/3)</f>
        <v>-0.38358253788551988</v>
      </c>
      <c r="AK92" s="11">
        <f>'OddsRatio_working_3-way'!U92/(3*'OddsRatio_working_3-way'!X92^(1/3))*SIN(('OddsRatio_working_3-way'!Y92+4*PI())/3)</f>
        <v>0.54289035204123104</v>
      </c>
      <c r="AL92" s="11">
        <f>'OddsRatio_working_3-way'!Z92+'OddsRatio_working_3-way'!AF92</f>
        <v>1.0697987447922004</v>
      </c>
      <c r="AM92" s="11">
        <f>'OddsRatio_working_3-way'!AA92+'OddsRatio_working_3-way'!AG92</f>
        <v>-0.81082860055653228</v>
      </c>
      <c r="AN92" s="11">
        <f>'OddsRatio_working_3-way'!AB92+'OddsRatio_working_3-way'!AH92</f>
        <v>-0.25897014423566822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1.0697987447922004</v>
      </c>
      <c r="AS92" s="11">
        <f>IF(('OddsRatio_working_3-way'!X92=0),IF(Q92&gt;0,-Q92^(1/3),(-Q92)^(1/3)),'OddsRatio_working_3-way'!AM92-'OddsRatio_working_3-way'!R92/3)</f>
        <v>-0.81082860055653228</v>
      </c>
      <c r="AT92" s="11">
        <f>IF(('OddsRatio_working_3-way'!X92=0),IF(Q92&gt;0,-Q92^(1/3),(-Q92)^(1/3)),'OddsRatio_working_3-way'!AN92-'OddsRatio_working_3-way'!R92/3)</f>
        <v>-0.25897014423566822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1.85</v>
      </c>
      <c r="B93" s="4">
        <f>IF('True_Odds_Calculator_3-way'!B92="","",'True_Odds_Calculator_3-way'!B92)</f>
        <v>4.1500000000000004</v>
      </c>
      <c r="C93" s="4">
        <f>IF('True_Odds_Calculator_3-way'!C92="","",'True_Odds_Calculator_3-way'!C92)</f>
        <v>3.93</v>
      </c>
      <c r="D93" s="9">
        <f t="shared" si="26"/>
        <v>0.52601253350534871</v>
      </c>
      <c r="E93" s="9">
        <f t="shared" si="27"/>
        <v>0.23044907568776865</v>
      </c>
      <c r="F93" s="9">
        <f t="shared" si="28"/>
        <v>0.24353839080688261</v>
      </c>
      <c r="G93" s="9">
        <f t="shared" si="29"/>
        <v>1.0601122178725593</v>
      </c>
      <c r="H93" s="9">
        <f t="shared" si="30"/>
        <v>1.9010953851916754</v>
      </c>
      <c r="I93" s="9">
        <f t="shared" si="31"/>
        <v>4.3393534862985614</v>
      </c>
      <c r="J93" s="9">
        <f t="shared" si="32"/>
        <v>4.1061287983665986</v>
      </c>
      <c r="K93" s="11">
        <f t="shared" si="33"/>
        <v>0.54054054054054046</v>
      </c>
      <c r="L93" s="11">
        <f t="shared" si="34"/>
        <v>0.24096385542168672</v>
      </c>
      <c r="M93" s="11">
        <f t="shared" si="35"/>
        <v>0.2544529262086514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-0.26000681082075361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0.22967877285912786</v>
      </c>
      <c r="Q93" s="11">
        <f>2*'OddsRatio_working_3-way'!K93*'OddsRatio_working_3-way'!L93*'OddsRatio_working_3-way'!M93</f>
        <v>6.6285360132504412E-2</v>
      </c>
      <c r="R93" s="11">
        <f t="shared" si="36"/>
        <v>0</v>
      </c>
      <c r="S93" s="11">
        <f t="shared" si="37"/>
        <v>-0.88335675567155192</v>
      </c>
      <c r="T93" s="11">
        <f t="shared" si="38"/>
        <v>-0.2549370146238244</v>
      </c>
      <c r="U93" s="11">
        <f>'OddsRatio_working_3-way'!S93-'OddsRatio_working_3-way'!R93^2/3</f>
        <v>-0.88335675567155192</v>
      </c>
      <c r="V93" s="11">
        <f>'OddsRatio_working_3-way'!S93*'OddsRatio_working_3-way'!R93/3-2*'OddsRatio_working_3-way'!R93^3/27-'OddsRatio_working_3-way'!T93</f>
        <v>0.2549370146238244</v>
      </c>
      <c r="W93" s="11">
        <f>'OddsRatio_working_3-way'!V93^2+4*'OddsRatio_working_3-way'!U93^3/27</f>
        <v>-3.712566666568981E-2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0.15977996439713418</v>
      </c>
      <c r="Y93" s="11">
        <f>IF('OddsRatio_working_3-way'!W93&gt;=0,IF('OddsRatio_working_3-way'!V93+SQRT('OddsRatio_working_3-way'!W93)&gt;0,0,PI()),ACOS('OddsRatio_working_3-way'!V93/(2*'OddsRatio_working_3-way'!X93)))</f>
        <v>0.64719984805339104</v>
      </c>
      <c r="Z93" s="11">
        <f>'OddsRatio_working_3-way'!X93^(1/3)*COS('OddsRatio_working_3-way'!Y93/3)</f>
        <v>0.53005610893627964</v>
      </c>
      <c r="AA93" s="11">
        <f>'OddsRatio_working_3-way'!X93^(1/3)*COS(('OddsRatio_working_3-way'!Y93+2*PI())/3)</f>
        <v>-0.36562417741721825</v>
      </c>
      <c r="AB93" s="11">
        <f>'OddsRatio_working_3-way'!X93^(1/3)*COS(('OddsRatio_working_3-way'!Y93+4*PI())/3)</f>
        <v>-0.16443193151906108</v>
      </c>
      <c r="AC93" s="11">
        <f>'OddsRatio_working_3-way'!X93^(1/3)*SIN('OddsRatio_working_3-way'!Y93/3)</f>
        <v>0.11615839732816642</v>
      </c>
      <c r="AD93" s="11">
        <f>'OddsRatio_working_3-way'!X93^(1/3)*SIN(('OddsRatio_working_3-way'!Y93+2*PI())/3)</f>
        <v>0.40096285710586682</v>
      </c>
      <c r="AE93" s="11">
        <f>'OddsRatio_working_3-way'!X93^(1/3)*SIN(('OddsRatio_working_3-way'!Y93+4*PI())/3)</f>
        <v>-0.51712125443403323</v>
      </c>
      <c r="AF93" s="11">
        <f>-'OddsRatio_working_3-way'!U93/(3*'OddsRatio_working_3-way'!X93^(1/3))*COS(('OddsRatio_working_3-way'!Y93)/3)</f>
        <v>0.53005610893627975</v>
      </c>
      <c r="AG93" s="11">
        <f>-'OddsRatio_working_3-way'!U93/(3*'OddsRatio_working_3-way'!X93^(1/3))*COS(('OddsRatio_working_3-way'!Y93+2*PI())/3)</f>
        <v>-0.36562417741721831</v>
      </c>
      <c r="AH93" s="11">
        <f>-'OddsRatio_working_3-way'!U93/(3*'OddsRatio_working_3-way'!X93^(1/3))*COS(('OddsRatio_working_3-way'!Y93+4*PI())/3)</f>
        <v>-0.1644319315190611</v>
      </c>
      <c r="AI93" s="11">
        <f>'OddsRatio_working_3-way'!U93/(3*'OddsRatio_working_3-way'!X93^(1/3))*SIN(('OddsRatio_working_3-way'!Y93)/3)</f>
        <v>-0.11615839732816644</v>
      </c>
      <c r="AJ93" s="11">
        <f>'OddsRatio_working_3-way'!U93/(3*'OddsRatio_working_3-way'!X93^(1/3))*SIN(('OddsRatio_working_3-way'!Y93+2*PI())/3)</f>
        <v>-0.40096285710586693</v>
      </c>
      <c r="AK93" s="11">
        <f>'OddsRatio_working_3-way'!U93/(3*'OddsRatio_working_3-way'!X93^(1/3))*SIN(('OddsRatio_working_3-way'!Y93+4*PI())/3)</f>
        <v>0.51712125443403334</v>
      </c>
      <c r="AL93" s="11">
        <f>'OddsRatio_working_3-way'!Z93+'OddsRatio_working_3-way'!AF93</f>
        <v>1.0601122178725593</v>
      </c>
      <c r="AM93" s="11">
        <f>'OddsRatio_working_3-way'!AA93+'OddsRatio_working_3-way'!AG93</f>
        <v>-0.73124835483443662</v>
      </c>
      <c r="AN93" s="11">
        <f>'OddsRatio_working_3-way'!AB93+'OddsRatio_working_3-way'!AH93</f>
        <v>-0.32886386303812221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1.0601122178725593</v>
      </c>
      <c r="AS93" s="11">
        <f>IF(('OddsRatio_working_3-way'!X93=0),IF(Q93&gt;0,-Q93^(1/3),(-Q93)^(1/3)),'OddsRatio_working_3-way'!AM93-'OddsRatio_working_3-way'!R93/3)</f>
        <v>-0.73124835483443662</v>
      </c>
      <c r="AT93" s="11">
        <f>IF(('OddsRatio_working_3-way'!X93=0),IF(Q93&gt;0,-Q93^(1/3),(-Q93)^(1/3)),'OddsRatio_working_3-way'!AN93-'OddsRatio_working_3-way'!R93/3)</f>
        <v>-0.32886386303812221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2.96</v>
      </c>
      <c r="B2" s="4">
        <f>IF('True_Odds_Calculator_3-way'!B3="","",'True_Odds_Calculator_3-way'!B3)</f>
        <v>2.98</v>
      </c>
      <c r="C2" s="4">
        <f>IF('True_Odds_Calculator_3-way'!C3="","",'True_Odds_Calculator_3-way'!C3)</f>
        <v>2.78</v>
      </c>
      <c r="D2" s="4">
        <f>IF(A2="","",((1/A2)+(1/B2)+(1/C2))-1)</f>
        <v>3.312053785232294E-2</v>
      </c>
      <c r="E2" s="4">
        <f>IF(A2="","",(3*A2)/(3-($D2*A2)))</f>
        <v>3.0599974443684257</v>
      </c>
      <c r="F2" s="4">
        <f>IF(B2="","",(3*B2)/(3-($D2*B2)))</f>
        <v>3.0813764669377317</v>
      </c>
      <c r="G2" s="4">
        <f>IF(C2="","",(3*C2)/(3-($D2*C2)))</f>
        <v>2.8680245443470591</v>
      </c>
      <c r="I2" s="4">
        <f>IF(A2="","",D2+1)</f>
        <v>1.0331205378523229</v>
      </c>
    </row>
    <row r="3" spans="1:9" x14ac:dyDescent="0.2">
      <c r="A3" s="4">
        <f>IF('True_Odds_Calculator_3-way'!A4="","",'True_Odds_Calculator_3-way'!A4)</f>
        <v>2.75</v>
      </c>
      <c r="B3" s="4">
        <f>IF('True_Odds_Calculator_3-way'!B4="","",'True_Odds_Calculator_3-way'!B4)</f>
        <v>3.55</v>
      </c>
      <c r="C3" s="4">
        <f>IF('True_Odds_Calculator_3-way'!C4="","",'True_Odds_Calculator_3-way'!C4)</f>
        <v>2.61</v>
      </c>
      <c r="D3" s="4">
        <f t="shared" ref="D3:D66" si="0">IF(A3="","",((1/A3)+(1/B3)+(1/C3))-1)</f>
        <v>2.8468266933541209E-2</v>
      </c>
      <c r="E3" s="4">
        <f t="shared" ref="E3:E66" si="1">IF(A3="","",(3*A3)/(3-($D3*A3)))</f>
        <v>2.8236866772252722</v>
      </c>
      <c r="F3" s="4">
        <f t="shared" ref="F3:F66" si="2">IF(B3="","",(3*B3)/(3-($D3*B3)))</f>
        <v>3.6737595895636703</v>
      </c>
      <c r="G3" s="4">
        <f t="shared" ref="G3:G66" si="3">IF(C3="","",(3*C3)/(3-($D3*C3)))</f>
        <v>2.6762845901696739</v>
      </c>
      <c r="I3" s="4">
        <f t="shared" ref="I3:I66" si="4">IF(A3="","",D3+1)</f>
        <v>1.0284682669335412</v>
      </c>
    </row>
    <row r="4" spans="1:9" x14ac:dyDescent="0.2">
      <c r="A4" s="4">
        <f>IF('True_Odds_Calculator_3-way'!A5="","",'True_Odds_Calculator_3-way'!A5)</f>
        <v>1.24</v>
      </c>
      <c r="B4" s="4">
        <f>IF('True_Odds_Calculator_3-way'!B5="","",'True_Odds_Calculator_3-way'!B5)</f>
        <v>6.78</v>
      </c>
      <c r="C4" s="4">
        <f>IF('True_Odds_Calculator_3-way'!C5="","",'True_Odds_Calculator_3-way'!C5)</f>
        <v>11.91</v>
      </c>
      <c r="D4" s="4">
        <f t="shared" si="0"/>
        <v>3.7907294527204982E-2</v>
      </c>
      <c r="E4" s="4">
        <f t="shared" si="1"/>
        <v>1.2597380141034642</v>
      </c>
      <c r="F4" s="4">
        <f t="shared" si="2"/>
        <v>7.4152697615614196</v>
      </c>
      <c r="G4" s="4">
        <f t="shared" si="3"/>
        <v>14.019879070017517</v>
      </c>
      <c r="I4" s="4">
        <f t="shared" si="4"/>
        <v>1.037907294527205</v>
      </c>
    </row>
    <row r="5" spans="1:9" x14ac:dyDescent="0.2">
      <c r="A5" s="4">
        <f>IF('True_Odds_Calculator_3-way'!A6="","",'True_Odds_Calculator_3-way'!A6)</f>
        <v>1.47</v>
      </c>
      <c r="B5" s="4">
        <f>IF('True_Odds_Calculator_3-way'!B6="","",'True_Odds_Calculator_3-way'!B6)</f>
        <v>4.41</v>
      </c>
      <c r="C5" s="4">
        <f>IF('True_Odds_Calculator_3-way'!C6="","",'True_Odds_Calculator_3-way'!C6)</f>
        <v>7.94</v>
      </c>
      <c r="D5" s="4">
        <f t="shared" si="0"/>
        <v>3.2974062840921414E-2</v>
      </c>
      <c r="E5" s="4">
        <f t="shared" si="1"/>
        <v>1.4941412750656422</v>
      </c>
      <c r="F5" s="4">
        <f t="shared" si="2"/>
        <v>4.6346501716272375</v>
      </c>
      <c r="G5" s="4">
        <f t="shared" si="3"/>
        <v>8.6991900889411529</v>
      </c>
      <c r="I5" s="4">
        <f t="shared" si="4"/>
        <v>1.0329740628409214</v>
      </c>
    </row>
    <row r="6" spans="1:9" x14ac:dyDescent="0.2">
      <c r="A6" s="4">
        <f>IF('True_Odds_Calculator_3-way'!A7="","",'True_Odds_Calculator_3-way'!A7)</f>
        <v>8.6199999999999992</v>
      </c>
      <c r="B6" s="4">
        <f>IF('True_Odds_Calculator_3-way'!B7="","",'True_Odds_Calculator_3-way'!B7)</f>
        <v>4.55</v>
      </c>
      <c r="C6" s="4">
        <f>IF('True_Odds_Calculator_3-way'!C7="","",'True_Odds_Calculator_3-way'!C7)</f>
        <v>1.44</v>
      </c>
      <c r="D6" s="4">
        <f t="shared" si="0"/>
        <v>3.0233944967123616E-2</v>
      </c>
      <c r="E6" s="4">
        <f t="shared" si="1"/>
        <v>9.4400805863907937</v>
      </c>
      <c r="F6" s="4">
        <f t="shared" si="2"/>
        <v>4.7686663191751153</v>
      </c>
      <c r="G6" s="4">
        <f t="shared" si="3"/>
        <v>1.4612054423664815</v>
      </c>
      <c r="I6" s="4">
        <f t="shared" si="4"/>
        <v>1.0302339449671236</v>
      </c>
    </row>
    <row r="7" spans="1:9" x14ac:dyDescent="0.2">
      <c r="A7" s="4">
        <f>IF('True_Odds_Calculator_3-way'!A8="","",'True_Odds_Calculator_3-way'!A8)</f>
        <v>9.51</v>
      </c>
      <c r="B7" s="4">
        <f>IF('True_Odds_Calculator_3-way'!B8="","",'True_Odds_Calculator_3-way'!B8)</f>
        <v>5.85</v>
      </c>
      <c r="C7" s="4">
        <f>IF('True_Odds_Calculator_3-way'!C8="","",'True_Odds_Calculator_3-way'!C8)</f>
        <v>1.32</v>
      </c>
      <c r="D7" s="4">
        <f t="shared" si="0"/>
        <v>3.3668399598999033E-2</v>
      </c>
      <c r="E7" s="4">
        <f t="shared" si="1"/>
        <v>10.646263178038346</v>
      </c>
      <c r="F7" s="4">
        <f t="shared" si="2"/>
        <v>6.2610597286734464</v>
      </c>
      <c r="G7" s="4">
        <f t="shared" si="3"/>
        <v>1.3398486462343828</v>
      </c>
      <c r="I7" s="4">
        <f t="shared" si="4"/>
        <v>1.033668399598999</v>
      </c>
    </row>
    <row r="8" spans="1:9" x14ac:dyDescent="0.2">
      <c r="A8" s="4">
        <f>IF('True_Odds_Calculator_3-way'!A9="","",'True_Odds_Calculator_3-way'!A9)</f>
        <v>1.98</v>
      </c>
      <c r="B8" s="4">
        <f>IF('True_Odds_Calculator_3-way'!B9="","",'True_Odds_Calculator_3-way'!B9)</f>
        <v>3.21</v>
      </c>
      <c r="C8" s="4">
        <f>IF('True_Odds_Calculator_3-way'!C9="","",'True_Odds_Calculator_3-way'!C9)</f>
        <v>4.6100000000000003</v>
      </c>
      <c r="D8" s="4">
        <f t="shared" si="0"/>
        <v>3.3496724497596109E-2</v>
      </c>
      <c r="E8" s="4">
        <f t="shared" si="1"/>
        <v>2.0247631357341804</v>
      </c>
      <c r="F8" s="4">
        <f t="shared" si="2"/>
        <v>3.3293280970510564</v>
      </c>
      <c r="G8" s="4">
        <f t="shared" si="3"/>
        <v>4.8601689334553724</v>
      </c>
      <c r="I8" s="4">
        <f t="shared" si="4"/>
        <v>1.0334967244975961</v>
      </c>
    </row>
    <row r="9" spans="1: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3.48</v>
      </c>
      <c r="C9" s="4">
        <f>IF('True_Odds_Calculator_3-way'!C10="","",'True_Odds_Calculator_3-way'!C10)</f>
        <v>5</v>
      </c>
      <c r="D9" s="4">
        <f t="shared" si="0"/>
        <v>4.6015539716175446E-2</v>
      </c>
      <c r="E9" s="4">
        <f t="shared" si="1"/>
        <v>1.8405335770621745</v>
      </c>
      <c r="F9" s="4">
        <f t="shared" si="2"/>
        <v>3.676229895187435</v>
      </c>
      <c r="G9" s="4">
        <f t="shared" si="3"/>
        <v>5.4153143545994062</v>
      </c>
      <c r="I9" s="4">
        <f t="shared" si="4"/>
        <v>1.0460155397161754</v>
      </c>
    </row>
    <row r="10" spans="1:9" x14ac:dyDescent="0.2">
      <c r="A10" s="4">
        <f>IF('True_Odds_Calculator_3-way'!A11="","",'True_Odds_Calculator_3-way'!A11)</f>
        <v>1.62</v>
      </c>
      <c r="B10" s="4">
        <f>IF('True_Odds_Calculator_3-way'!B11="","",'True_Odds_Calculator_3-way'!B11)</f>
        <v>3.99</v>
      </c>
      <c r="C10" s="4">
        <f>IF('True_Odds_Calculator_3-way'!C11="","",'True_Odds_Calculator_3-way'!C11)</f>
        <v>5.49</v>
      </c>
      <c r="D10" s="4">
        <f t="shared" si="0"/>
        <v>5.005987951055535E-2</v>
      </c>
      <c r="E10" s="4">
        <f t="shared" si="1"/>
        <v>1.6650090832082687</v>
      </c>
      <c r="F10" s="4">
        <f t="shared" si="2"/>
        <v>4.2746014228008056</v>
      </c>
      <c r="G10" s="4">
        <f t="shared" si="3"/>
        <v>6.043656863977338</v>
      </c>
      <c r="I10" s="4">
        <f t="shared" si="4"/>
        <v>1.0500598795105553</v>
      </c>
    </row>
    <row r="11" spans="1:9" x14ac:dyDescent="0.2">
      <c r="A11" s="4">
        <f>IF('True_Odds_Calculator_3-way'!A12="","",'True_Odds_Calculator_3-way'!A12)</f>
        <v>2.0099999999999998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4.0999999999999996</v>
      </c>
      <c r="D11" s="4">
        <f t="shared" si="0"/>
        <v>4.7225274388852378E-2</v>
      </c>
      <c r="E11" s="4">
        <f t="shared" si="1"/>
        <v>2.0756763376747216</v>
      </c>
      <c r="F11" s="4">
        <f t="shared" si="2"/>
        <v>3.4474598908247507</v>
      </c>
      <c r="G11" s="4">
        <f t="shared" si="3"/>
        <v>4.382876120803644</v>
      </c>
      <c r="I11" s="4">
        <f t="shared" si="4"/>
        <v>1.0472252743888524</v>
      </c>
    </row>
    <row r="12" spans="1:9" x14ac:dyDescent="0.2">
      <c r="A12" s="4">
        <f>IF('True_Odds_Calculator_3-way'!A13="","",'True_Odds_Calculator_3-way'!A13)</f>
        <v>1.91</v>
      </c>
      <c r="B12" s="4">
        <f>IF('True_Odds_Calculator_3-way'!B13="","",'True_Odds_Calculator_3-way'!B13)</f>
        <v>3.25</v>
      </c>
      <c r="C12" s="4">
        <f>IF('True_Odds_Calculator_3-way'!C13="","",'True_Odds_Calculator_3-way'!C13)</f>
        <v>4.91</v>
      </c>
      <c r="D12" s="4">
        <f t="shared" si="0"/>
        <v>3.4918504896432223E-2</v>
      </c>
      <c r="E12" s="4">
        <f t="shared" si="1"/>
        <v>1.9534275226202231</v>
      </c>
      <c r="F12" s="4">
        <f t="shared" si="2"/>
        <v>3.3777757870559779</v>
      </c>
      <c r="G12" s="4">
        <f t="shared" si="3"/>
        <v>5.2076149496888213</v>
      </c>
      <c r="I12" s="4">
        <f t="shared" si="4"/>
        <v>1.0349185048964322</v>
      </c>
    </row>
    <row r="13" spans="1:9" x14ac:dyDescent="0.2">
      <c r="A13" s="4">
        <f>IF('True_Odds_Calculator_3-way'!A14="","",'True_Odds_Calculator_3-way'!A14)</f>
        <v>4.8099999999999996</v>
      </c>
      <c r="B13" s="4">
        <f>IF('True_Odds_Calculator_3-way'!B14="","",'True_Odds_Calculator_3-way'!B14)</f>
        <v>3.44</v>
      </c>
      <c r="C13" s="4">
        <f>IF('True_Odds_Calculator_3-way'!C14="","",'True_Odds_Calculator_3-way'!C14)</f>
        <v>1.86</v>
      </c>
      <c r="D13" s="4">
        <f t="shared" si="0"/>
        <v>3.6232290920963139E-2</v>
      </c>
      <c r="E13" s="4">
        <f t="shared" si="1"/>
        <v>5.1066582360366963</v>
      </c>
      <c r="F13" s="4">
        <f t="shared" si="2"/>
        <v>3.5891146502599218</v>
      </c>
      <c r="G13" s="4">
        <f t="shared" si="3"/>
        <v>1.9027432634304799</v>
      </c>
      <c r="I13" s="4">
        <f t="shared" si="4"/>
        <v>1.0362322909209631</v>
      </c>
    </row>
    <row r="14" spans="1:9" x14ac:dyDescent="0.2">
      <c r="A14" s="4">
        <f>IF('True_Odds_Calculator_3-way'!A15="","",'True_Odds_Calculator_3-way'!A15)</f>
        <v>2.12</v>
      </c>
      <c r="B14" s="4">
        <f>IF('True_Odds_Calculator_3-way'!B15="","",'True_Odds_Calculator_3-way'!B15)</f>
        <v>3.24</v>
      </c>
      <c r="C14" s="4">
        <f>IF('True_Odds_Calculator_3-way'!C15="","",'True_Odds_Calculator_3-way'!C15)</f>
        <v>3.94</v>
      </c>
      <c r="D14" s="4">
        <f t="shared" si="0"/>
        <v>3.4147195115173723E-2</v>
      </c>
      <c r="E14" s="4">
        <f t="shared" si="1"/>
        <v>2.1724220307287636</v>
      </c>
      <c r="F14" s="4">
        <f t="shared" si="2"/>
        <v>3.3640631878185503</v>
      </c>
      <c r="G14" s="4">
        <f t="shared" si="3"/>
        <v>4.1249920740857551</v>
      </c>
      <c r="I14" s="4">
        <f t="shared" si="4"/>
        <v>1.0341471951151737</v>
      </c>
    </row>
    <row r="15" spans="1:9" x14ac:dyDescent="0.2">
      <c r="A15" s="4">
        <f>IF('True_Odds_Calculator_3-way'!A16="","",'True_Odds_Calculator_3-way'!A16)</f>
        <v>2.98</v>
      </c>
      <c r="B15" s="4">
        <f>IF('True_Odds_Calculator_3-way'!B16="","",'True_Odds_Calculator_3-way'!B16)</f>
        <v>3.25</v>
      </c>
      <c r="C15" s="4">
        <f>IF('True_Odds_Calculator_3-way'!C16="","",'True_Odds_Calculator_3-way'!C16)</f>
        <v>2.56</v>
      </c>
      <c r="D15" s="4">
        <f t="shared" si="0"/>
        <v>3.3887777490965387E-2</v>
      </c>
      <c r="E15" s="4">
        <f t="shared" si="1"/>
        <v>3.0838066650635576</v>
      </c>
      <c r="F15" s="4">
        <f t="shared" si="2"/>
        <v>3.3738603478150431</v>
      </c>
      <c r="G15" s="4">
        <f t="shared" si="3"/>
        <v>2.6362334661241613</v>
      </c>
      <c r="I15" s="4">
        <f t="shared" si="4"/>
        <v>1.0338877774909654</v>
      </c>
    </row>
    <row r="16" spans="1:9" x14ac:dyDescent="0.2">
      <c r="A16" s="4">
        <f>IF('True_Odds_Calculator_3-way'!A17="","",'True_Odds_Calculator_3-way'!A17)</f>
        <v>5.43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1.66</v>
      </c>
      <c r="D16" s="4">
        <f t="shared" si="0"/>
        <v>6.2053794833230036E-2</v>
      </c>
      <c r="E16" s="4">
        <f t="shared" si="1"/>
        <v>6.1170510813427112</v>
      </c>
      <c r="F16" s="4">
        <f t="shared" si="2"/>
        <v>3.9246853603659257</v>
      </c>
      <c r="G16" s="4">
        <f t="shared" si="3"/>
        <v>1.7190251936288232</v>
      </c>
      <c r="I16" s="4">
        <f t="shared" si="4"/>
        <v>1.06205379483323</v>
      </c>
    </row>
    <row r="17" spans="1:9" x14ac:dyDescent="0.2">
      <c r="A17" s="4">
        <f>IF('True_Odds_Calculator_3-way'!A18="","",'True_Odds_Calculator_3-way'!A18)</f>
        <v>1.08</v>
      </c>
      <c r="B17" s="4">
        <f>IF('True_Odds_Calculator_3-way'!B18="","",'True_Odds_Calculator_3-way'!B18)</f>
        <v>10.37</v>
      </c>
      <c r="C17" s="4">
        <f>IF('True_Odds_Calculator_3-way'!C18="","",'True_Odds_Calculator_3-way'!C18)</f>
        <v>32.11</v>
      </c>
      <c r="D17" s="4">
        <f t="shared" si="0"/>
        <v>5.3500887477751613E-2</v>
      </c>
      <c r="E17" s="4">
        <f t="shared" si="1"/>
        <v>1.1012096496805097</v>
      </c>
      <c r="F17" s="4">
        <f t="shared" si="2"/>
        <v>12.722907523399329</v>
      </c>
      <c r="G17" s="4">
        <f t="shared" si="3"/>
        <v>75.135335851268394</v>
      </c>
      <c r="I17" s="4">
        <f t="shared" si="4"/>
        <v>1.0535008874777516</v>
      </c>
    </row>
    <row r="18" spans="1:9" x14ac:dyDescent="0.2">
      <c r="A18" s="4">
        <f>IF('True_Odds_Calculator_3-way'!A19="","",'True_Odds_Calculator_3-way'!A19)</f>
        <v>1.48</v>
      </c>
      <c r="B18" s="4">
        <f>IF('True_Odds_Calculator_3-way'!B19="","",'True_Odds_Calculator_3-way'!B19)</f>
        <v>4.53</v>
      </c>
      <c r="C18" s="4">
        <f>IF('True_Odds_Calculator_3-way'!C19="","",'True_Odds_Calculator_3-way'!C19)</f>
        <v>7.37</v>
      </c>
      <c r="D18" s="4">
        <f t="shared" si="0"/>
        <v>3.2111437864131398E-2</v>
      </c>
      <c r="E18" s="4">
        <f t="shared" si="1"/>
        <v>1.5038230270479045</v>
      </c>
      <c r="F18" s="4">
        <f t="shared" si="2"/>
        <v>4.760845150687973</v>
      </c>
      <c r="G18" s="4">
        <f t="shared" si="3"/>
        <v>8.0011907249971514</v>
      </c>
      <c r="I18" s="4">
        <f t="shared" si="4"/>
        <v>1.0321114378641314</v>
      </c>
    </row>
    <row r="19" spans="1:9" x14ac:dyDescent="0.2">
      <c r="A19" s="4">
        <f>IF('True_Odds_Calculator_3-way'!A20="","",'True_Odds_Calculator_3-way'!A20)</f>
        <v>3.25</v>
      </c>
      <c r="B19" s="4">
        <f>IF('True_Odds_Calculator_3-way'!B20="","",'True_Odds_Calculator_3-way'!B20)</f>
        <v>3.58</v>
      </c>
      <c r="C19" s="4">
        <f>IF('True_Odds_Calculator_3-way'!C20="","",'True_Odds_Calculator_3-way'!C20)</f>
        <v>2.27</v>
      </c>
      <c r="D19" s="4">
        <f t="shared" si="0"/>
        <v>2.7550550992088585E-2</v>
      </c>
      <c r="E19" s="4">
        <f t="shared" si="1"/>
        <v>3.349985096492285</v>
      </c>
      <c r="F19" s="4">
        <f t="shared" si="2"/>
        <v>3.701700782766522</v>
      </c>
      <c r="G19" s="4">
        <f t="shared" si="3"/>
        <v>2.3183292443679804</v>
      </c>
      <c r="I19" s="4">
        <f t="shared" si="4"/>
        <v>1.0275505509920886</v>
      </c>
    </row>
    <row r="20" spans="1:9" x14ac:dyDescent="0.2">
      <c r="A20" s="4">
        <f>IF('True_Odds_Calculator_3-way'!A21="","",'True_Odds_Calculator_3-way'!A21)</f>
        <v>2.2200000000000002</v>
      </c>
      <c r="B20" s="4">
        <f>IF('True_Odds_Calculator_3-way'!B21="","",'True_Odds_Calculator_3-way'!B21)</f>
        <v>3.28</v>
      </c>
      <c r="C20" s="4">
        <f>IF('True_Odds_Calculator_3-way'!C21="","",'True_Odds_Calculator_3-way'!C21)</f>
        <v>3.66</v>
      </c>
      <c r="D20" s="4">
        <f t="shared" si="0"/>
        <v>2.855254294678522E-2</v>
      </c>
      <c r="E20" s="4">
        <f t="shared" si="1"/>
        <v>2.2679185836418418</v>
      </c>
      <c r="F20" s="4">
        <f t="shared" si="2"/>
        <v>3.3856926816973321</v>
      </c>
      <c r="G20" s="4">
        <f t="shared" si="3"/>
        <v>3.792094197569932</v>
      </c>
      <c r="I20" s="4">
        <f t="shared" si="4"/>
        <v>1.0285525429467852</v>
      </c>
    </row>
    <row r="21" spans="1:9" x14ac:dyDescent="0.2">
      <c r="A21" s="4">
        <f>IF('True_Odds_Calculator_3-way'!A22="","",'True_Odds_Calculator_3-way'!A22)</f>
        <v>3.85</v>
      </c>
      <c r="B21" s="4">
        <f>IF('True_Odds_Calculator_3-way'!B22="","",'True_Odds_Calculator_3-way'!B22)</f>
        <v>3.84</v>
      </c>
      <c r="C21" s="4">
        <f>IF('True_Odds_Calculator_3-way'!C22="","",'True_Odds_Calculator_3-way'!C22)</f>
        <v>1.96</v>
      </c>
      <c r="D21" s="4">
        <f t="shared" si="0"/>
        <v>3.0361008039579307E-2</v>
      </c>
      <c r="E21" s="4">
        <f t="shared" si="1"/>
        <v>4.0060904797543158</v>
      </c>
      <c r="F21" s="4">
        <f t="shared" si="2"/>
        <v>3.9952643228496414</v>
      </c>
      <c r="G21" s="4">
        <f t="shared" si="3"/>
        <v>1.9996650736193946</v>
      </c>
      <c r="I21" s="4">
        <f t="shared" si="4"/>
        <v>1.0303610080395793</v>
      </c>
    </row>
    <row r="22" spans="1: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3.09</v>
      </c>
      <c r="C22" s="4">
        <f>IF('True_Odds_Calculator_3-way'!C23="","",'True_Odds_Calculator_3-way'!C23)</f>
        <v>3.64</v>
      </c>
      <c r="D22" s="4">
        <f t="shared" si="0"/>
        <v>3.8878504555763804E-2</v>
      </c>
      <c r="E22" s="4">
        <f t="shared" si="1"/>
        <v>2.3388030687613299</v>
      </c>
      <c r="F22" s="4">
        <f t="shared" si="2"/>
        <v>3.2189004155027332</v>
      </c>
      <c r="G22" s="4">
        <f t="shared" si="3"/>
        <v>3.8202091425085327</v>
      </c>
      <c r="I22" s="4">
        <f t="shared" si="4"/>
        <v>1.0388785045557638</v>
      </c>
    </row>
    <row r="23" spans="1:9" x14ac:dyDescent="0.2">
      <c r="A23" s="4">
        <f>IF('True_Odds_Calculator_3-way'!A24="","",'True_Odds_Calculator_3-way'!A24)</f>
        <v>2.31</v>
      </c>
      <c r="B23" s="4">
        <f>IF('True_Odds_Calculator_3-way'!B24="","",'True_Odds_Calculator_3-way'!B24)</f>
        <v>3.06</v>
      </c>
      <c r="C23" s="4">
        <f>IF('True_Odds_Calculator_3-way'!C24="","",'True_Odds_Calculator_3-way'!C24)</f>
        <v>3.74</v>
      </c>
      <c r="D23" s="4">
        <f t="shared" si="0"/>
        <v>2.7077497665732864E-2</v>
      </c>
      <c r="E23" s="4">
        <f t="shared" si="1"/>
        <v>2.3591883051865694</v>
      </c>
      <c r="F23" s="4">
        <f t="shared" si="2"/>
        <v>3.146914789422135</v>
      </c>
      <c r="G23" s="4">
        <f t="shared" si="3"/>
        <v>3.8706603876902852</v>
      </c>
      <c r="I23" s="4">
        <f t="shared" si="4"/>
        <v>1.0270774976657329</v>
      </c>
    </row>
    <row r="24" spans="1:9" x14ac:dyDescent="0.2">
      <c r="A24" s="4">
        <f>IF('True_Odds_Calculator_3-way'!A25="","",'True_Odds_Calculator_3-way'!A25)</f>
        <v>3.32</v>
      </c>
      <c r="B24" s="4">
        <f>IF('True_Odds_Calculator_3-way'!B25="","",'True_Odds_Calculator_3-way'!B25)</f>
        <v>3.67</v>
      </c>
      <c r="C24" s="4">
        <f>IF('True_Odds_Calculator_3-way'!C25="","",'True_Odds_Calculator_3-way'!C25)</f>
        <v>2.2000000000000002</v>
      </c>
      <c r="D24" s="4">
        <f t="shared" si="0"/>
        <v>2.8229837855260564E-2</v>
      </c>
      <c r="E24" s="4">
        <f t="shared" si="1"/>
        <v>3.427065008386859</v>
      </c>
      <c r="F24" s="4">
        <f t="shared" si="2"/>
        <v>3.8012751426594216</v>
      </c>
      <c r="G24" s="4">
        <f t="shared" si="3"/>
        <v>2.2465069191160696</v>
      </c>
      <c r="I24" s="4">
        <f t="shared" si="4"/>
        <v>1.0282298378552606</v>
      </c>
    </row>
    <row r="25" spans="1:9" x14ac:dyDescent="0.2">
      <c r="A25" s="4">
        <f>IF('True_Odds_Calculator_3-way'!A26="","",'True_Odds_Calculator_3-way'!A26)</f>
        <v>3.34</v>
      </c>
      <c r="B25" s="4">
        <f>IF('True_Odds_Calculator_3-way'!B26="","",'True_Odds_Calculator_3-way'!B26)</f>
        <v>3.62</v>
      </c>
      <c r="C25" s="4">
        <f>IF('True_Odds_Calculator_3-way'!C26="","",'True_Odds_Calculator_3-way'!C26)</f>
        <v>2.21</v>
      </c>
      <c r="D25" s="4">
        <f t="shared" si="0"/>
        <v>2.813297931024783E-2</v>
      </c>
      <c r="E25" s="4">
        <f t="shared" si="1"/>
        <v>3.4479960056549848</v>
      </c>
      <c r="F25" s="4">
        <f t="shared" si="2"/>
        <v>3.7472069141344515</v>
      </c>
      <c r="G25" s="4">
        <f t="shared" si="3"/>
        <v>2.2567707341539864</v>
      </c>
      <c r="I25" s="4">
        <f t="shared" si="4"/>
        <v>1.0281329793102478</v>
      </c>
    </row>
    <row r="26" spans="1:9" x14ac:dyDescent="0.2">
      <c r="A26" s="4">
        <f>IF('True_Odds_Calculator_3-way'!A27="","",'True_Odds_Calculator_3-way'!A27)</f>
        <v>1.45</v>
      </c>
      <c r="B26" s="4">
        <f>IF('True_Odds_Calculator_3-way'!B27="","",'True_Odds_Calculator_3-way'!B27)</f>
        <v>4.66</v>
      </c>
      <c r="C26" s="4">
        <f>IF('True_Odds_Calculator_3-way'!C27="","",'True_Odds_Calculator_3-way'!C27)</f>
        <v>7.8</v>
      </c>
      <c r="D26" s="4">
        <f t="shared" si="0"/>
        <v>3.2452575297033048E-2</v>
      </c>
      <c r="E26" s="4">
        <f t="shared" si="1"/>
        <v>1.4731062779968249</v>
      </c>
      <c r="F26" s="4">
        <f t="shared" si="2"/>
        <v>4.907379359147849</v>
      </c>
      <c r="G26" s="4">
        <f t="shared" si="3"/>
        <v>8.5187871081753848</v>
      </c>
      <c r="I26" s="4">
        <f t="shared" si="4"/>
        <v>1.032452575297033</v>
      </c>
    </row>
    <row r="27" spans="1:9" x14ac:dyDescent="0.2">
      <c r="A27" s="4">
        <f>IF('True_Odds_Calculator_3-way'!A28="","",'True_Odds_Calculator_3-way'!A28)</f>
        <v>3.56</v>
      </c>
      <c r="B27" s="4">
        <f>IF('True_Odds_Calculator_3-way'!B28="","",'True_Odds_Calculator_3-way'!B28)</f>
        <v>3.46</v>
      </c>
      <c r="C27" s="4">
        <f>IF('True_Odds_Calculator_3-way'!C28="","",'True_Odds_Calculator_3-way'!C28)</f>
        <v>2.1800000000000002</v>
      </c>
      <c r="D27" s="4">
        <f t="shared" si="0"/>
        <v>2.863181377523194E-2</v>
      </c>
      <c r="E27" s="4">
        <f t="shared" si="1"/>
        <v>3.6852102475218169</v>
      </c>
      <c r="F27" s="4">
        <f t="shared" si="2"/>
        <v>3.5781580245299178</v>
      </c>
      <c r="G27" s="4">
        <f t="shared" si="3"/>
        <v>2.2263203416496502</v>
      </c>
      <c r="I27" s="4">
        <f t="shared" si="4"/>
        <v>1.0286318137752319</v>
      </c>
    </row>
    <row r="28" spans="1:9" x14ac:dyDescent="0.2">
      <c r="A28" s="4">
        <f>IF('True_Odds_Calculator_3-way'!A29="","",'True_Odds_Calculator_3-way'!A29)</f>
        <v>4.22</v>
      </c>
      <c r="B28" s="4">
        <f>IF('True_Odds_Calculator_3-way'!B29="","",'True_Odds_Calculator_3-way'!B29)</f>
        <v>3.71</v>
      </c>
      <c r="C28" s="4">
        <f>IF('True_Odds_Calculator_3-way'!C29="","",'True_Odds_Calculator_3-way'!C29)</f>
        <v>1.92</v>
      </c>
      <c r="D28" s="4">
        <f t="shared" si="0"/>
        <v>2.7341936953624302E-2</v>
      </c>
      <c r="E28" s="4">
        <f t="shared" si="1"/>
        <v>4.3887975026309505</v>
      </c>
      <c r="F28" s="4">
        <f t="shared" si="2"/>
        <v>3.8398358394679493</v>
      </c>
      <c r="G28" s="4">
        <f t="shared" si="3"/>
        <v>1.9541961653425994</v>
      </c>
      <c r="I28" s="4">
        <f t="shared" si="4"/>
        <v>1.0273419369536243</v>
      </c>
    </row>
    <row r="29" spans="1:9" x14ac:dyDescent="0.2">
      <c r="A29" s="4">
        <f>IF('True_Odds_Calculator_3-way'!A30="","",'True_Odds_Calculator_3-way'!A30)</f>
        <v>4.4400000000000004</v>
      </c>
      <c r="B29" s="4">
        <f>IF('True_Odds_Calculator_3-way'!B30="","",'True_Odds_Calculator_3-way'!B30)</f>
        <v>4.21</v>
      </c>
      <c r="C29" s="4">
        <f>IF('True_Odds_Calculator_3-way'!C30="","",'True_Odds_Calculator_3-way'!C30)</f>
        <v>1.76</v>
      </c>
      <c r="D29" s="4">
        <f t="shared" si="0"/>
        <v>3.0936734618444817E-2</v>
      </c>
      <c r="E29" s="4">
        <f t="shared" si="1"/>
        <v>4.6530460764176214</v>
      </c>
      <c r="F29" s="4">
        <f t="shared" si="2"/>
        <v>4.4010704992690437</v>
      </c>
      <c r="G29" s="4">
        <f t="shared" si="3"/>
        <v>1.7925336814275428</v>
      </c>
      <c r="I29" s="4">
        <f t="shared" si="4"/>
        <v>1.0309367346184448</v>
      </c>
    </row>
    <row r="30" spans="1:9" x14ac:dyDescent="0.2">
      <c r="A30" s="4">
        <f>IF('True_Odds_Calculator_3-way'!A31="","",'True_Odds_Calculator_3-way'!A31)</f>
        <v>2.83</v>
      </c>
      <c r="B30" s="4">
        <f>IF('True_Odds_Calculator_3-way'!B31="","",'True_Odds_Calculator_3-way'!B31)</f>
        <v>3.05</v>
      </c>
      <c r="C30" s="4">
        <f>IF('True_Odds_Calculator_3-way'!C31="","",'True_Odds_Calculator_3-way'!C31)</f>
        <v>2.89</v>
      </c>
      <c r="D30" s="4">
        <f t="shared" si="0"/>
        <v>2.7246504164055052E-2</v>
      </c>
      <c r="E30" s="4">
        <f t="shared" si="1"/>
        <v>2.9046570512503282</v>
      </c>
      <c r="F30" s="4">
        <f t="shared" si="2"/>
        <v>3.136893882090932</v>
      </c>
      <c r="G30" s="4">
        <f t="shared" si="3"/>
        <v>2.9678998494338749</v>
      </c>
      <c r="I30" s="4">
        <f t="shared" si="4"/>
        <v>1.0272465041640551</v>
      </c>
    </row>
    <row r="31" spans="1:9" x14ac:dyDescent="0.2">
      <c r="A31" s="4">
        <f>IF('True_Odds_Calculator_3-way'!A32="","",'True_Odds_Calculator_3-way'!A32)</f>
        <v>2.4500000000000002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3.13</v>
      </c>
      <c r="D31" s="4">
        <f t="shared" si="0"/>
        <v>2.7053280802286528E-2</v>
      </c>
      <c r="E31" s="4">
        <f t="shared" si="1"/>
        <v>2.505352026707802</v>
      </c>
      <c r="F31" s="4">
        <f t="shared" si="2"/>
        <v>3.4437225799425337</v>
      </c>
      <c r="G31" s="4">
        <f t="shared" si="3"/>
        <v>3.2209121444461348</v>
      </c>
      <c r="I31" s="4">
        <f t="shared" si="4"/>
        <v>1.0270532808022865</v>
      </c>
    </row>
    <row r="32" spans="1:9" x14ac:dyDescent="0.2">
      <c r="A32" s="4">
        <f>IF('True_Odds_Calculator_3-way'!A33="","",'True_Odds_Calculator_3-way'!A33)</f>
        <v>2.2799999999999998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3.36</v>
      </c>
      <c r="D32" s="4">
        <f t="shared" si="0"/>
        <v>2.6913213265722602E-2</v>
      </c>
      <c r="E32" s="4">
        <f t="shared" si="1"/>
        <v>2.3276090126960081</v>
      </c>
      <c r="F32" s="4">
        <f t="shared" si="2"/>
        <v>3.5495405410065004</v>
      </c>
      <c r="G32" s="4">
        <f t="shared" si="3"/>
        <v>3.4644275425725257</v>
      </c>
      <c r="I32" s="4">
        <f t="shared" si="4"/>
        <v>1.0269132132657226</v>
      </c>
    </row>
    <row r="33" spans="1:9" x14ac:dyDescent="0.2">
      <c r="A33" s="4">
        <f>IF('True_Odds_Calculator_3-way'!A34="","",'True_Odds_Calculator_3-way'!A34)</f>
        <v>2.4700000000000002</v>
      </c>
      <c r="B33" s="4">
        <f>IF('True_Odds_Calculator_3-way'!B34="","",'True_Odds_Calculator_3-way'!B34)</f>
        <v>3.32</v>
      </c>
      <c r="C33" s="4">
        <f>IF('True_Odds_Calculator_3-way'!C34="","",'True_Odds_Calculator_3-way'!C34)</f>
        <v>3.11</v>
      </c>
      <c r="D33" s="4">
        <f t="shared" si="0"/>
        <v>2.7606527232378664E-2</v>
      </c>
      <c r="E33" s="4">
        <f t="shared" si="1"/>
        <v>2.5274472950570339</v>
      </c>
      <c r="F33" s="4">
        <f t="shared" si="2"/>
        <v>3.4246265304342973</v>
      </c>
      <c r="G33" s="4">
        <f t="shared" si="3"/>
        <v>3.2016266044176653</v>
      </c>
      <c r="I33" s="4">
        <f t="shared" si="4"/>
        <v>1.0276065272323787</v>
      </c>
    </row>
    <row r="34" spans="1:9" x14ac:dyDescent="0.2">
      <c r="A34" s="4">
        <f>IF('True_Odds_Calculator_3-way'!A35="","",'True_Odds_Calculator_3-way'!A35)</f>
        <v>1.66</v>
      </c>
      <c r="B34" s="4">
        <f>IF('True_Odds_Calculator_3-way'!B35="","",'True_Odds_Calculator_3-way'!B35)</f>
        <v>3.57</v>
      </c>
      <c r="C34" s="4">
        <f>IF('True_Odds_Calculator_3-way'!C35="","",'True_Odds_Calculator_3-way'!C35)</f>
        <v>6.67</v>
      </c>
      <c r="D34" s="4">
        <f t="shared" si="0"/>
        <v>3.2446720853403388E-2</v>
      </c>
      <c r="E34" s="4">
        <f t="shared" si="1"/>
        <v>1.6903482628877953</v>
      </c>
      <c r="F34" s="4">
        <f t="shared" si="2"/>
        <v>3.7133795164246917</v>
      </c>
      <c r="G34" s="4">
        <f t="shared" si="3"/>
        <v>7.1885835242779867</v>
      </c>
      <c r="I34" s="4">
        <f t="shared" si="4"/>
        <v>1.0324467208534034</v>
      </c>
    </row>
    <row r="35" spans="1:9" x14ac:dyDescent="0.2">
      <c r="A35" s="4">
        <f>IF('True_Odds_Calculator_3-way'!A36="","",'True_Odds_Calculator_3-way'!A36)</f>
        <v>3.23</v>
      </c>
      <c r="B35" s="4">
        <f>IF('True_Odds_Calculator_3-way'!B36="","",'True_Odds_Calculator_3-way'!B36)</f>
        <v>3.83</v>
      </c>
      <c r="C35" s="4">
        <f>IF('True_Odds_Calculator_3-way'!C36="","",'True_Odds_Calculator_3-way'!C36)</f>
        <v>2.19</v>
      </c>
      <c r="D35" s="4">
        <f t="shared" si="0"/>
        <v>2.7315133530149582E-2</v>
      </c>
      <c r="E35" s="4">
        <f t="shared" si="1"/>
        <v>3.3278703157354781</v>
      </c>
      <c r="F35" s="4">
        <f t="shared" si="2"/>
        <v>3.9683868582849011</v>
      </c>
      <c r="G35" s="4">
        <f t="shared" si="3"/>
        <v>2.2345571761831846</v>
      </c>
      <c r="I35" s="4">
        <f t="shared" si="4"/>
        <v>1.0273151335301496</v>
      </c>
    </row>
    <row r="36" spans="1:9" x14ac:dyDescent="0.2">
      <c r="A36" s="4">
        <f>IF('True_Odds_Calculator_3-way'!A37="","",'True_Odds_Calculator_3-way'!A37)</f>
        <v>4.5599999999999996</v>
      </c>
      <c r="B36" s="4">
        <f>IF('True_Odds_Calculator_3-way'!B37="","",'True_Odds_Calculator_3-way'!B37)</f>
        <v>4.22</v>
      </c>
      <c r="C36" s="4">
        <f>IF('True_Odds_Calculator_3-way'!C37="","",'True_Odds_Calculator_3-way'!C37)</f>
        <v>1.74</v>
      </c>
      <c r="D36" s="4">
        <f t="shared" si="0"/>
        <v>3.0977713936745754E-2</v>
      </c>
      <c r="E36" s="4">
        <f t="shared" si="1"/>
        <v>4.785322284114919</v>
      </c>
      <c r="F36" s="4">
        <f t="shared" si="2"/>
        <v>4.4122658873982425</v>
      </c>
      <c r="G36" s="4">
        <f t="shared" si="3"/>
        <v>1.7718346850496702</v>
      </c>
      <c r="I36" s="4">
        <f t="shared" si="4"/>
        <v>1.0309777139367458</v>
      </c>
    </row>
    <row r="37" spans="1:9" x14ac:dyDescent="0.2">
      <c r="A37" s="4">
        <f>IF('True_Odds_Calculator_3-way'!A38="","",'True_Odds_Calculator_3-way'!A38)</f>
        <v>1.44</v>
      </c>
      <c r="B37" s="4">
        <f>IF('True_Odds_Calculator_3-way'!B38="","",'True_Odds_Calculator_3-way'!B38)</f>
        <v>4.45</v>
      </c>
      <c r="C37" s="4">
        <f>IF('True_Odds_Calculator_3-way'!C38="","",'True_Odds_Calculator_3-way'!C38)</f>
        <v>8.98</v>
      </c>
      <c r="D37" s="4">
        <f t="shared" si="0"/>
        <v>3.0522120178284817E-2</v>
      </c>
      <c r="E37" s="4">
        <f t="shared" si="1"/>
        <v>1.461410567506195</v>
      </c>
      <c r="F37" s="4">
        <f t="shared" si="2"/>
        <v>4.6610254975802725</v>
      </c>
      <c r="G37" s="4">
        <f t="shared" si="3"/>
        <v>9.8829332411247286</v>
      </c>
      <c r="I37" s="4">
        <f t="shared" si="4"/>
        <v>1.0305221201782848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3.86</v>
      </c>
      <c r="B40" s="4">
        <f>IF('True_Odds_Calculator_3-way'!B39="","",'True_Odds_Calculator_3-way'!B39)</f>
        <v>3.33</v>
      </c>
      <c r="C40" s="4">
        <f>IF('True_Odds_Calculator_3-way'!C39="","",'True_Odds_Calculator_3-way'!C39)</f>
        <v>2.13</v>
      </c>
      <c r="D40" s="4">
        <f t="shared" si="0"/>
        <v>2.8851225888371079E-2</v>
      </c>
      <c r="E40" s="4">
        <f t="shared" si="1"/>
        <v>4.0088148672879429</v>
      </c>
      <c r="F40" s="4">
        <f t="shared" si="2"/>
        <v>3.4401709970901546</v>
      </c>
      <c r="G40" s="4">
        <f t="shared" si="3"/>
        <v>2.1745441681496631</v>
      </c>
      <c r="I40" s="4">
        <f t="shared" si="4"/>
        <v>1.0288512258883711</v>
      </c>
    </row>
    <row r="41" spans="1:9" x14ac:dyDescent="0.2">
      <c r="A41" s="4">
        <f>IF('True_Odds_Calculator_3-way'!A40="","",'True_Odds_Calculator_3-way'!A40)</f>
        <v>2.31</v>
      </c>
      <c r="B41" s="4">
        <f>IF('True_Odds_Calculator_3-way'!B40="","",'True_Odds_Calculator_3-way'!B40)</f>
        <v>3.28</v>
      </c>
      <c r="C41" s="4">
        <f>IF('True_Odds_Calculator_3-way'!C40="","",'True_Odds_Calculator_3-way'!C40)</f>
        <v>3.27</v>
      </c>
      <c r="D41" s="4">
        <f t="shared" si="0"/>
        <v>4.3588879234437439E-2</v>
      </c>
      <c r="E41" s="4">
        <f t="shared" si="1"/>
        <v>2.3902241372723574</v>
      </c>
      <c r="F41" s="4">
        <f t="shared" si="2"/>
        <v>3.4441378804155622</v>
      </c>
      <c r="G41" s="4">
        <f t="shared" si="3"/>
        <v>3.4331136795582315</v>
      </c>
      <c r="I41" s="4">
        <f t="shared" si="4"/>
        <v>1.0435888792344374</v>
      </c>
    </row>
    <row r="42" spans="1:9" x14ac:dyDescent="0.2">
      <c r="A42" s="4">
        <f>IF('True_Odds_Calculator_3-way'!A41="","",'True_Odds_Calculator_3-way'!A41)</f>
        <v>2.3199999999999998</v>
      </c>
      <c r="B42" s="4">
        <f>IF('True_Odds_Calculator_3-way'!B41="","",'True_Odds_Calculator_3-way'!B41)</f>
        <v>3.11</v>
      </c>
      <c r="C42" s="4">
        <f>IF('True_Odds_Calculator_3-way'!C41="","",'True_Odds_Calculator_3-way'!C41)</f>
        <v>3.42</v>
      </c>
      <c r="D42" s="4">
        <f t="shared" si="0"/>
        <v>4.4975551937462832E-2</v>
      </c>
      <c r="E42" s="4">
        <f t="shared" si="1"/>
        <v>2.4035998304348638</v>
      </c>
      <c r="F42" s="4">
        <f t="shared" si="2"/>
        <v>3.2620940094258315</v>
      </c>
      <c r="G42" s="4">
        <f t="shared" si="3"/>
        <v>3.6048271641345662</v>
      </c>
      <c r="I42" s="4">
        <f t="shared" si="4"/>
        <v>1.0449755519374628</v>
      </c>
    </row>
    <row r="43" spans="1:9" x14ac:dyDescent="0.2">
      <c r="A43" s="4">
        <f>IF('True_Odds_Calculator_3-way'!A42="","",'True_Odds_Calculator_3-way'!A42)</f>
        <v>3.14</v>
      </c>
      <c r="B43" s="4">
        <f>IF('True_Odds_Calculator_3-way'!B42="","",'True_Odds_Calculator_3-way'!B42)</f>
        <v>3.15</v>
      </c>
      <c r="C43" s="4">
        <f>IF('True_Odds_Calculator_3-way'!C42="","",'True_Odds_Calculator_3-way'!C42)</f>
        <v>2.4500000000000002</v>
      </c>
      <c r="D43" s="4">
        <f t="shared" si="0"/>
        <v>4.4094920346057664E-2</v>
      </c>
      <c r="E43" s="4">
        <f t="shared" si="1"/>
        <v>3.2919314705928961</v>
      </c>
      <c r="F43" s="4">
        <f t="shared" si="2"/>
        <v>3.3029242927791111</v>
      </c>
      <c r="G43" s="4">
        <f t="shared" si="3"/>
        <v>2.541522385502955</v>
      </c>
      <c r="I43" s="4">
        <f t="shared" si="4"/>
        <v>1.0440949203460577</v>
      </c>
    </row>
    <row r="44" spans="1:9" x14ac:dyDescent="0.2">
      <c r="A44" s="4">
        <f>IF('True_Odds_Calculator_3-way'!A43="","",'True_Odds_Calculator_3-way'!A43)</f>
        <v>3.81</v>
      </c>
      <c r="B44" s="4">
        <f>IF('True_Odds_Calculator_3-way'!B43="","",'True_Odds_Calculator_3-way'!B43)</f>
        <v>3.5</v>
      </c>
      <c r="C44" s="4">
        <f>IF('True_Odds_Calculator_3-way'!C43="","",'True_Odds_Calculator_3-way'!C43)</f>
        <v>2.0099999999999998</v>
      </c>
      <c r="D44" s="4">
        <f t="shared" si="0"/>
        <v>4.569391512628096E-2</v>
      </c>
      <c r="E44" s="4">
        <f t="shared" si="1"/>
        <v>4.0447202625721514</v>
      </c>
      <c r="F44" s="4">
        <f t="shared" si="2"/>
        <v>3.6970902846265794</v>
      </c>
      <c r="G44" s="4">
        <f t="shared" si="3"/>
        <v>2.0734794128454559</v>
      </c>
      <c r="I44" s="4">
        <f t="shared" si="4"/>
        <v>1.045693915126281</v>
      </c>
    </row>
    <row r="45" spans="1:9" x14ac:dyDescent="0.2">
      <c r="A45" s="4">
        <f>IF('True_Odds_Calculator_3-way'!A44="","",'True_Odds_Calculator_3-way'!A44)</f>
        <v>1.39</v>
      </c>
      <c r="B45" s="4">
        <f>IF('True_Odds_Calculator_3-way'!B44="","",'True_Odds_Calculator_3-way'!B44)</f>
        <v>4.9000000000000004</v>
      </c>
      <c r="C45" s="4">
        <f>IF('True_Odds_Calculator_3-way'!C44="","",'True_Odds_Calculator_3-way'!C44)</f>
        <v>8.73</v>
      </c>
      <c r="D45" s="4">
        <f t="shared" si="0"/>
        <v>3.805363031266551E-2</v>
      </c>
      <c r="E45" s="4">
        <f t="shared" si="1"/>
        <v>1.4149476716317253</v>
      </c>
      <c r="F45" s="4">
        <f t="shared" si="2"/>
        <v>5.2247398541888845</v>
      </c>
      <c r="G45" s="4">
        <f t="shared" si="3"/>
        <v>9.8171078896200559</v>
      </c>
      <c r="I45" s="4">
        <f t="shared" si="4"/>
        <v>1.0380536303126655</v>
      </c>
    </row>
    <row r="46" spans="1: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3.96</v>
      </c>
      <c r="D46" s="4">
        <f t="shared" si="0"/>
        <v>3.3868092691622165E-2</v>
      </c>
      <c r="E46" s="4">
        <f t="shared" si="1"/>
        <v>2.2560321715817699</v>
      </c>
      <c r="F46" s="4">
        <f t="shared" si="2"/>
        <v>3.1694915254237293</v>
      </c>
      <c r="G46" s="4">
        <f t="shared" si="3"/>
        <v>4.1453201970443345</v>
      </c>
      <c r="I46" s="4">
        <f t="shared" si="4"/>
        <v>1.0338680926916222</v>
      </c>
    </row>
    <row r="47" spans="1:9" x14ac:dyDescent="0.2">
      <c r="A47" s="4">
        <f>IF('True_Odds_Calculator_3-way'!A46="","",'True_Odds_Calculator_3-way'!A46)</f>
        <v>2.93</v>
      </c>
      <c r="B47" s="4">
        <f>IF('True_Odds_Calculator_3-way'!B46="","",'True_Odds_Calculator_3-way'!B46)</f>
        <v>3.18</v>
      </c>
      <c r="C47" s="4">
        <f>IF('True_Odds_Calculator_3-way'!C46="","",'True_Odds_Calculator_3-way'!C46)</f>
        <v>2.65</v>
      </c>
      <c r="D47" s="4">
        <f t="shared" si="0"/>
        <v>3.3120827698714272E-2</v>
      </c>
      <c r="E47" s="4">
        <f t="shared" si="1"/>
        <v>3.0279480902138358</v>
      </c>
      <c r="F47" s="4">
        <f t="shared" si="2"/>
        <v>3.2957058976112439</v>
      </c>
      <c r="G47" s="4">
        <f t="shared" si="3"/>
        <v>2.7298669843936167</v>
      </c>
      <c r="I47" s="4">
        <f t="shared" si="4"/>
        <v>1.0331208276987143</v>
      </c>
    </row>
    <row r="48" spans="1: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3.63</v>
      </c>
      <c r="C48" s="4">
        <f>IF('True_Odds_Calculator_3-way'!C47="","",'True_Odds_Calculator_3-way'!C47)</f>
        <v>4.72</v>
      </c>
      <c r="D48" s="4">
        <f t="shared" si="0"/>
        <v>3.6797049894122358E-2</v>
      </c>
      <c r="E48" s="4">
        <f t="shared" si="1"/>
        <v>1.8615565385568709</v>
      </c>
      <c r="F48" s="4">
        <f t="shared" si="2"/>
        <v>3.7991552221611071</v>
      </c>
      <c r="G48" s="4">
        <f t="shared" si="3"/>
        <v>5.0100520812803877</v>
      </c>
      <c r="I48" s="4">
        <f t="shared" si="4"/>
        <v>1.0367970498941224</v>
      </c>
    </row>
    <row r="49" spans="1:9" x14ac:dyDescent="0.2">
      <c r="A49" s="4">
        <f>IF('True_Odds_Calculator_3-way'!A48="","",'True_Odds_Calculator_3-way'!A48)</f>
        <v>2.5099999999999998</v>
      </c>
      <c r="B49" s="4">
        <f>IF('True_Odds_Calculator_3-way'!B48="","",'True_Odds_Calculator_3-way'!B48)</f>
        <v>3.23</v>
      </c>
      <c r="C49" s="4">
        <f>IF('True_Odds_Calculator_3-way'!C48="","",'True_Odds_Calculator_3-way'!C48)</f>
        <v>3.07</v>
      </c>
      <c r="D49" s="4">
        <f t="shared" si="0"/>
        <v>3.3736796744607833E-2</v>
      </c>
      <c r="E49" s="4">
        <f t="shared" si="1"/>
        <v>2.5829062835291539</v>
      </c>
      <c r="F49" s="4">
        <f t="shared" si="2"/>
        <v>3.3517464394762935</v>
      </c>
      <c r="G49" s="4">
        <f t="shared" si="3"/>
        <v>3.1797786417982534</v>
      </c>
      <c r="I49" s="4">
        <f t="shared" si="4"/>
        <v>1.0337367967446078</v>
      </c>
    </row>
    <row r="50" spans="1:9" x14ac:dyDescent="0.2">
      <c r="A50" s="4">
        <f>IF('True_Odds_Calculator_3-way'!A49="","",'True_Odds_Calculator_3-way'!A49)</f>
        <v>2.1</v>
      </c>
      <c r="B50" s="4">
        <f>IF('True_Odds_Calculator_3-way'!B49="","",'True_Odds_Calculator_3-way'!B49)</f>
        <v>3.28</v>
      </c>
      <c r="C50" s="4">
        <f>IF('True_Odds_Calculator_3-way'!C49="","",'True_Odds_Calculator_3-way'!C49)</f>
        <v>3.64</v>
      </c>
      <c r="D50" s="4">
        <f t="shared" si="0"/>
        <v>5.5793799696238544E-2</v>
      </c>
      <c r="E50" s="4">
        <f t="shared" si="1"/>
        <v>2.1853502977449479</v>
      </c>
      <c r="F50" s="4">
        <f t="shared" si="2"/>
        <v>3.4930822844065319</v>
      </c>
      <c r="G50" s="4">
        <f t="shared" si="3"/>
        <v>3.9043078890762151</v>
      </c>
      <c r="I50" s="4">
        <f t="shared" si="4"/>
        <v>1.0557937996962385</v>
      </c>
    </row>
    <row r="51" spans="1:9" x14ac:dyDescent="0.2">
      <c r="A51" s="4">
        <f>IF('True_Odds_Calculator_3-way'!A50="","",'True_Odds_Calculator_3-way'!A50)</f>
        <v>3.56</v>
      </c>
      <c r="B51" s="4">
        <f>IF('True_Odds_Calculator_3-way'!B50="","",'True_Odds_Calculator_3-way'!B50)</f>
        <v>3.34</v>
      </c>
      <c r="C51" s="4">
        <f>IF('True_Odds_Calculator_3-way'!C50="","",'True_Odds_Calculator_3-way'!C50)</f>
        <v>2.1</v>
      </c>
      <c r="D51" s="4">
        <f t="shared" si="0"/>
        <v>5.6490550199761014E-2</v>
      </c>
      <c r="E51" s="4">
        <f t="shared" si="1"/>
        <v>3.8157934415407122</v>
      </c>
      <c r="F51" s="4">
        <f t="shared" si="2"/>
        <v>3.564160049939479</v>
      </c>
      <c r="G51" s="4">
        <f t="shared" si="3"/>
        <v>2.1864600311027469</v>
      </c>
      <c r="I51" s="4">
        <f t="shared" si="4"/>
        <v>1.056490550199761</v>
      </c>
    </row>
    <row r="52" spans="1:9" x14ac:dyDescent="0.2">
      <c r="A52" s="4">
        <f>IF('True_Odds_Calculator_3-way'!A51="","",'True_Odds_Calculator_3-way'!A51)</f>
        <v>1.68</v>
      </c>
      <c r="B52" s="4">
        <f>IF('True_Odds_Calculator_3-way'!B51="","",'True_Odds_Calculator_3-way'!B51)</f>
        <v>3.77</v>
      </c>
      <c r="C52" s="4">
        <f>IF('True_Odds_Calculator_3-way'!C51="","",'True_Odds_Calculator_3-way'!C51)</f>
        <v>4.9800000000000004</v>
      </c>
      <c r="D52" s="4">
        <f t="shared" si="0"/>
        <v>6.129329747942136E-2</v>
      </c>
      <c r="E52" s="4">
        <f t="shared" si="1"/>
        <v>1.7397143855636041</v>
      </c>
      <c r="F52" s="4">
        <f t="shared" si="2"/>
        <v>4.0846187556138487</v>
      </c>
      <c r="G52" s="4">
        <f t="shared" si="3"/>
        <v>5.5440942589928675</v>
      </c>
      <c r="I52" s="4">
        <f t="shared" si="4"/>
        <v>1.0612932974794214</v>
      </c>
    </row>
    <row r="53" spans="1:9" x14ac:dyDescent="0.2">
      <c r="A53" s="4">
        <f>IF('True_Odds_Calculator_3-way'!A52="","",'True_Odds_Calculator_3-way'!A52)</f>
        <v>3.7</v>
      </c>
      <c r="B53" s="4">
        <f>IF('True_Odds_Calculator_3-way'!B52="","",'True_Odds_Calculator_3-way'!B52)</f>
        <v>3</v>
      </c>
      <c r="C53" s="4">
        <f>IF('True_Odds_Calculator_3-way'!C52="","",'True_Odds_Calculator_3-way'!C52)</f>
        <v>2.13</v>
      </c>
      <c r="D53" s="4">
        <f t="shared" si="0"/>
        <v>7.3087171678720919E-2</v>
      </c>
      <c r="E53" s="4">
        <f t="shared" si="1"/>
        <v>4.0665634674922604</v>
      </c>
      <c r="F53" s="4">
        <f t="shared" si="2"/>
        <v>3.236550308008213</v>
      </c>
      <c r="G53" s="4">
        <f t="shared" si="3"/>
        <v>2.2465792474344353</v>
      </c>
      <c r="I53" s="4">
        <f t="shared" si="4"/>
        <v>1.0730871716787209</v>
      </c>
    </row>
    <row r="54" spans="1:9" x14ac:dyDescent="0.2">
      <c r="A54" s="4">
        <f>IF('True_Odds_Calculator_3-way'!A53="","",'True_Odds_Calculator_3-way'!A53)</f>
        <v>1.95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4.43</v>
      </c>
      <c r="D54" s="4">
        <f t="shared" si="0"/>
        <v>2.8409219595793456E-2</v>
      </c>
      <c r="E54" s="4">
        <f t="shared" si="1"/>
        <v>1.9866861316788071</v>
      </c>
      <c r="F54" s="4">
        <f t="shared" si="2"/>
        <v>3.5665203694229795</v>
      </c>
      <c r="G54" s="4">
        <f t="shared" si="3"/>
        <v>4.6239803577038998</v>
      </c>
      <c r="I54" s="4">
        <f t="shared" si="4"/>
        <v>1.0284092195957935</v>
      </c>
    </row>
    <row r="55" spans="1:9" x14ac:dyDescent="0.2">
      <c r="A55" s="4">
        <f>IF('True_Odds_Calculator_3-way'!A54="","",'True_Odds_Calculator_3-way'!A54)</f>
        <v>1.78</v>
      </c>
      <c r="B55" s="4">
        <f>IF('True_Odds_Calculator_3-way'!B54="","",'True_Odds_Calculator_3-way'!B54)</f>
        <v>3.65</v>
      </c>
      <c r="C55" s="4">
        <f>IF('True_Odds_Calculator_3-way'!C54="","",'True_Odds_Calculator_3-way'!C54)</f>
        <v>5.18</v>
      </c>
      <c r="D55" s="4">
        <f t="shared" si="0"/>
        <v>2.8820548598907925E-2</v>
      </c>
      <c r="E55" s="4">
        <f t="shared" si="1"/>
        <v>1.8109678990856857</v>
      </c>
      <c r="F55" s="4">
        <f t="shared" si="2"/>
        <v>3.7826382119090667</v>
      </c>
      <c r="G55" s="4">
        <f t="shared" si="3"/>
        <v>5.4512743871031137</v>
      </c>
      <c r="I55" s="4">
        <f t="shared" si="4"/>
        <v>1.0288205485989079</v>
      </c>
    </row>
    <row r="56" spans="1:9" x14ac:dyDescent="0.2">
      <c r="A56" s="4">
        <f>IF('True_Odds_Calculator_3-way'!A55="","",'True_Odds_Calculator_3-way'!A55)</f>
        <v>1.93</v>
      </c>
      <c r="B56" s="4">
        <f>IF('True_Odds_Calculator_3-way'!B55="","",'True_Odds_Calculator_3-way'!B55)</f>
        <v>3.71</v>
      </c>
      <c r="C56" s="4">
        <f>IF('True_Odds_Calculator_3-way'!C55="","",'True_Odds_Calculator_3-way'!C55)</f>
        <v>4.12</v>
      </c>
      <c r="D56" s="4">
        <f t="shared" si="0"/>
        <v>3.0394940603589937E-2</v>
      </c>
      <c r="E56" s="4">
        <f t="shared" si="1"/>
        <v>1.9684920479434835</v>
      </c>
      <c r="F56" s="4">
        <f t="shared" si="2"/>
        <v>3.854899544109331</v>
      </c>
      <c r="G56" s="4">
        <f t="shared" si="3"/>
        <v>4.2994701382164502</v>
      </c>
      <c r="I56" s="4">
        <f t="shared" si="4"/>
        <v>1.0303949406035899</v>
      </c>
    </row>
    <row r="57" spans="1:9" x14ac:dyDescent="0.2">
      <c r="A57" s="4">
        <f>IF('True_Odds_Calculator_3-way'!A56="","",'True_Odds_Calculator_3-way'!A56)</f>
        <v>2.6</v>
      </c>
      <c r="B57" s="4">
        <f>IF('True_Odds_Calculator_3-way'!B56="","",'True_Odds_Calculator_3-way'!B56)</f>
        <v>3.36</v>
      </c>
      <c r="C57" s="4">
        <f>IF('True_Odds_Calculator_3-way'!C56="","",'True_Odds_Calculator_3-way'!C56)</f>
        <v>2.9</v>
      </c>
      <c r="D57" s="4">
        <f t="shared" si="0"/>
        <v>2.7062018441328828E-2</v>
      </c>
      <c r="E57" s="4">
        <f t="shared" si="1"/>
        <v>2.6624443012078585</v>
      </c>
      <c r="F57" s="4">
        <f t="shared" si="2"/>
        <v>3.4650229776059525</v>
      </c>
      <c r="G57" s="4">
        <f t="shared" si="3"/>
        <v>2.9779017647243204</v>
      </c>
      <c r="I57" s="4">
        <f t="shared" si="4"/>
        <v>1.0270620184413288</v>
      </c>
    </row>
    <row r="58" spans="1:9" x14ac:dyDescent="0.2">
      <c r="A58" s="4">
        <f>IF('True_Odds_Calculator_3-way'!A57="","",'True_Odds_Calculator_3-way'!A57)</f>
        <v>2.2000000000000002</v>
      </c>
      <c r="B58" s="4">
        <f>IF('True_Odds_Calculator_3-way'!B57="","",'True_Odds_Calculator_3-way'!B57)</f>
        <v>3.79</v>
      </c>
      <c r="C58" s="4">
        <f>IF('True_Odds_Calculator_3-way'!C57="","",'True_Odds_Calculator_3-way'!C57)</f>
        <v>3.22</v>
      </c>
      <c r="D58" s="4">
        <f t="shared" si="0"/>
        <v>2.89567035006979E-2</v>
      </c>
      <c r="E58" s="4">
        <f t="shared" si="1"/>
        <v>2.247730365273612</v>
      </c>
      <c r="F58" s="4">
        <f t="shared" si="2"/>
        <v>3.9339101792663675</v>
      </c>
      <c r="G58" s="4">
        <f t="shared" si="3"/>
        <v>3.3232884534768958</v>
      </c>
      <c r="I58" s="4">
        <f t="shared" si="4"/>
        <v>1.0289567035006979</v>
      </c>
    </row>
    <row r="59" spans="1:9" x14ac:dyDescent="0.2">
      <c r="A59" s="4">
        <f>IF('True_Odds_Calculator_3-way'!A58="","",'True_Odds_Calculator_3-way'!A58)</f>
        <v>3.41</v>
      </c>
      <c r="B59" s="4">
        <f>IF('True_Odds_Calculator_3-way'!B58="","",'True_Odds_Calculator_3-way'!B58)</f>
        <v>3.84</v>
      </c>
      <c r="C59" s="4">
        <f>IF('True_Odds_Calculator_3-way'!C58="","",'True_Odds_Calculator_3-way'!C58)</f>
        <v>2.11</v>
      </c>
      <c r="D59" s="4">
        <f t="shared" si="0"/>
        <v>2.7605447920575621E-2</v>
      </c>
      <c r="E59" s="4">
        <f t="shared" si="1"/>
        <v>3.5204658551871426</v>
      </c>
      <c r="F59" s="4">
        <f t="shared" si="2"/>
        <v>3.9806563873148502</v>
      </c>
      <c r="G59" s="4">
        <f t="shared" si="3"/>
        <v>2.1517785705911692</v>
      </c>
      <c r="I59" s="4">
        <f t="shared" si="4"/>
        <v>1.0276054479205756</v>
      </c>
    </row>
    <row r="60" spans="1:9" x14ac:dyDescent="0.2">
      <c r="A60" s="4">
        <f>IF('True_Odds_Calculator_3-way'!A59="","",'True_Odds_Calculator_3-way'!A59)</f>
        <v>3.73</v>
      </c>
      <c r="B60" s="4">
        <f>IF('True_Odds_Calculator_3-way'!B59="","",'True_Odds_Calculator_3-way'!B59)</f>
        <v>3.8</v>
      </c>
      <c r="C60" s="4">
        <f>IF('True_Odds_Calculator_3-way'!C59="","",'True_Odds_Calculator_3-way'!C59)</f>
        <v>2.0099999999999998</v>
      </c>
      <c r="D60" s="4">
        <f t="shared" si="0"/>
        <v>2.8766847293095754E-2</v>
      </c>
      <c r="E60" s="4">
        <f t="shared" si="1"/>
        <v>3.8683587364060825</v>
      </c>
      <c r="F60" s="4">
        <f t="shared" si="2"/>
        <v>3.9437005879383582</v>
      </c>
      <c r="G60" s="4">
        <f t="shared" si="3"/>
        <v>2.0495016598549149</v>
      </c>
      <c r="I60" s="4">
        <f t="shared" si="4"/>
        <v>1.0287668472930958</v>
      </c>
    </row>
    <row r="61" spans="1:9" x14ac:dyDescent="0.2">
      <c r="A61" s="4">
        <f>IF('True_Odds_Calculator_3-way'!A60="","",'True_Odds_Calculator_3-way'!A60)</f>
        <v>1.47</v>
      </c>
      <c r="B61" s="4">
        <f>IF('True_Odds_Calculator_3-way'!B60="","",'True_Odds_Calculator_3-way'!B60)</f>
        <v>4.87</v>
      </c>
      <c r="C61" s="4">
        <f>IF('True_Odds_Calculator_3-way'!C60="","",'True_Odds_Calculator_3-way'!C60)</f>
        <v>6.92</v>
      </c>
      <c r="D61" s="4">
        <f t="shared" si="0"/>
        <v>3.0119588398676234E-2</v>
      </c>
      <c r="E61" s="4">
        <f t="shared" si="1"/>
        <v>1.4920201257138306</v>
      </c>
      <c r="F61" s="4">
        <f t="shared" si="2"/>
        <v>5.1203553284661876</v>
      </c>
      <c r="G61" s="4">
        <f t="shared" si="3"/>
        <v>7.4366688970520674</v>
      </c>
      <c r="I61" s="4">
        <f t="shared" si="4"/>
        <v>1.0301195883986762</v>
      </c>
    </row>
    <row r="62" spans="1:9" x14ac:dyDescent="0.2">
      <c r="A62" s="4">
        <f>IF('True_Odds_Calculator_3-way'!A61="","",'True_Odds_Calculator_3-way'!A61)</f>
        <v>1.82</v>
      </c>
      <c r="B62" s="4">
        <f>IF('True_Odds_Calculator_3-way'!B61="","",'True_Odds_Calculator_3-way'!B61)</f>
        <v>4.0599999999999996</v>
      </c>
      <c r="C62" s="4">
        <f>IF('True_Odds_Calculator_3-way'!C61="","",'True_Odds_Calculator_3-way'!C61)</f>
        <v>4.28</v>
      </c>
      <c r="D62" s="4">
        <f t="shared" si="0"/>
        <v>2.9400827982845268E-2</v>
      </c>
      <c r="E62" s="4">
        <f t="shared" si="1"/>
        <v>1.8530519656653861</v>
      </c>
      <c r="F62" s="4">
        <f t="shared" si="2"/>
        <v>4.2282378661129627</v>
      </c>
      <c r="G62" s="4">
        <f t="shared" si="3"/>
        <v>4.4673852855402556</v>
      </c>
      <c r="I62" s="4">
        <f t="shared" si="4"/>
        <v>1.0294008279828453</v>
      </c>
    </row>
    <row r="63" spans="1:9" x14ac:dyDescent="0.2">
      <c r="A63" s="4">
        <f>IF('True_Odds_Calculator_3-way'!A62="","",'True_Odds_Calculator_3-way'!A62)</f>
        <v>2.31</v>
      </c>
      <c r="B63" s="4">
        <f>IF('True_Odds_Calculator_3-way'!B62="","",'True_Odds_Calculator_3-way'!B62)</f>
        <v>3.64</v>
      </c>
      <c r="C63" s="4">
        <f>IF('True_Odds_Calculator_3-way'!C62="","",'True_Odds_Calculator_3-way'!C62)</f>
        <v>3.13</v>
      </c>
      <c r="D63" s="4">
        <f t="shared" si="0"/>
        <v>2.7114525517081267E-2</v>
      </c>
      <c r="E63" s="4">
        <f t="shared" si="1"/>
        <v>2.359257003348354</v>
      </c>
      <c r="F63" s="4">
        <f t="shared" si="2"/>
        <v>3.7638259504610976</v>
      </c>
      <c r="G63" s="4">
        <f t="shared" si="3"/>
        <v>3.2211239482119312</v>
      </c>
      <c r="I63" s="4">
        <f t="shared" si="4"/>
        <v>1.0271145255170813</v>
      </c>
    </row>
    <row r="64" spans="1:9" x14ac:dyDescent="0.2">
      <c r="A64" s="4">
        <f>IF('True_Odds_Calculator_3-way'!A63="","",'True_Odds_Calculator_3-way'!A63)</f>
        <v>2.67</v>
      </c>
      <c r="B64" s="4">
        <f>IF('True_Odds_Calculator_3-way'!B63="","",'True_Odds_Calculator_3-way'!B63)</f>
        <v>3.25</v>
      </c>
      <c r="C64" s="4">
        <f>IF('True_Odds_Calculator_3-way'!C63="","",'True_Odds_Calculator_3-way'!C63)</f>
        <v>2.89</v>
      </c>
      <c r="D64" s="4">
        <f t="shared" si="0"/>
        <v>2.8244904143974958E-2</v>
      </c>
      <c r="E64" s="4">
        <f t="shared" si="1"/>
        <v>2.7388490917546671</v>
      </c>
      <c r="F64" s="4">
        <f t="shared" si="2"/>
        <v>3.3525845483014587</v>
      </c>
      <c r="G64" s="4">
        <f t="shared" si="3"/>
        <v>2.9708341930191211</v>
      </c>
      <c r="I64" s="4">
        <f t="shared" si="4"/>
        <v>1.028244904143975</v>
      </c>
    </row>
    <row r="65" spans="1:9" x14ac:dyDescent="0.2">
      <c r="A65" s="4">
        <f>IF('True_Odds_Calculator_3-way'!A64="","",'True_Odds_Calculator_3-way'!A64)</f>
        <v>2.4300000000000002</v>
      </c>
      <c r="B65" s="4">
        <f>IF('True_Odds_Calculator_3-way'!B64="","",'True_Odds_Calculator_3-way'!B64)</f>
        <v>3.69</v>
      </c>
      <c r="C65" s="4">
        <f>IF('True_Odds_Calculator_3-way'!C64="","",'True_Odds_Calculator_3-way'!C64)</f>
        <v>2.9</v>
      </c>
      <c r="D65" s="4">
        <f t="shared" si="0"/>
        <v>2.7352929978852858E-2</v>
      </c>
      <c r="E65" s="4">
        <f t="shared" si="1"/>
        <v>2.4850586444264144</v>
      </c>
      <c r="F65" s="4">
        <f t="shared" si="2"/>
        <v>3.8184689665502192</v>
      </c>
      <c r="G65" s="4">
        <f t="shared" si="3"/>
        <v>2.9787619378185282</v>
      </c>
      <c r="I65" s="4">
        <f t="shared" si="4"/>
        <v>1.0273529299788529</v>
      </c>
    </row>
    <row r="66" spans="1:9" x14ac:dyDescent="0.2">
      <c r="A66" s="4">
        <f>IF('True_Odds_Calculator_3-way'!A65="","",'True_Odds_Calculator_3-way'!A65)</f>
        <v>1.51</v>
      </c>
      <c r="B66" s="4">
        <f>IF('True_Odds_Calculator_3-way'!B65="","",'True_Odds_Calculator_3-way'!B65)</f>
        <v>4.76</v>
      </c>
      <c r="C66" s="4">
        <f>IF('True_Odds_Calculator_3-way'!C65="","",'True_Odds_Calculator_3-way'!C65)</f>
        <v>6.33</v>
      </c>
      <c r="D66" s="4">
        <f t="shared" si="0"/>
        <v>3.0313572338950934E-2</v>
      </c>
      <c r="E66" s="4">
        <f t="shared" si="1"/>
        <v>1.5333963022656145</v>
      </c>
      <c r="F66" s="4">
        <f t="shared" si="2"/>
        <v>5.0005123149764055</v>
      </c>
      <c r="G66" s="4">
        <f t="shared" si="3"/>
        <v>6.7625433470566811</v>
      </c>
      <c r="I66" s="4">
        <f t="shared" si="4"/>
        <v>1.0303135723389509</v>
      </c>
    </row>
    <row r="67" spans="1:9" x14ac:dyDescent="0.2">
      <c r="A67" s="4">
        <f>IF('True_Odds_Calculator_3-way'!A66="","",'True_Odds_Calculator_3-way'!A66)</f>
        <v>2.72</v>
      </c>
      <c r="B67" s="4">
        <f>IF('True_Odds_Calculator_3-way'!B66="","",'True_Odds_Calculator_3-way'!B66)</f>
        <v>3.87</v>
      </c>
      <c r="C67" s="4">
        <f>IF('True_Odds_Calculator_3-way'!C66="","",'True_Odds_Calculator_3-way'!C66)</f>
        <v>2.4900000000000002</v>
      </c>
      <c r="D67" s="4">
        <f t="shared" ref="D67:D130" si="5">IF(A67="","",((1/A67)+(1/B67)+(1/C67))-1)</f>
        <v>2.7651417342877904E-2</v>
      </c>
      <c r="E67" s="4">
        <f t="shared" ref="E67:E130" si="6">IF(A67="","",(3*A67)/(3-($D67*A67)))</f>
        <v>2.7899456630495956</v>
      </c>
      <c r="F67" s="4">
        <f t="shared" ref="F67:F130" si="7">IF(B67="","",(3*B67)/(3-($D67*B67)))</f>
        <v>4.0131503923008456</v>
      </c>
      <c r="G67" s="4">
        <f t="shared" ref="G67:G130" si="8">IF(C67="","",(3*C67)/(3-($D67*C67)))</f>
        <v>2.5484895591674404</v>
      </c>
      <c r="I67" s="4">
        <f t="shared" ref="I67:I130" si="9">IF(A67="","",D67+1)</f>
        <v>1.0276514173428779</v>
      </c>
    </row>
    <row r="68" spans="1:9" x14ac:dyDescent="0.2">
      <c r="A68" s="4">
        <f>IF('True_Odds_Calculator_3-way'!A67="","",'True_Odds_Calculator_3-way'!A67)</f>
        <v>3.5</v>
      </c>
      <c r="B68" s="4">
        <f>IF('True_Odds_Calculator_3-way'!B67="","",'True_Odds_Calculator_3-way'!B67)</f>
        <v>3.87</v>
      </c>
      <c r="C68" s="4">
        <f>IF('True_Odds_Calculator_3-way'!C67="","",'True_Odds_Calculator_3-way'!C67)</f>
        <v>2.06</v>
      </c>
      <c r="D68" s="4">
        <f t="shared" si="5"/>
        <v>2.9549111734706646E-2</v>
      </c>
      <c r="E68" s="4">
        <f t="shared" si="6"/>
        <v>3.6249669800494542</v>
      </c>
      <c r="F68" s="4">
        <f t="shared" si="7"/>
        <v>4.0233640143231355</v>
      </c>
      <c r="G68" s="4">
        <f t="shared" si="8"/>
        <v>2.1026638700845255</v>
      </c>
      <c r="I68" s="4">
        <f t="shared" si="9"/>
        <v>1.0295491117347066</v>
      </c>
    </row>
    <row r="69" spans="1:9" x14ac:dyDescent="0.2">
      <c r="A69" s="4">
        <f>IF('True_Odds_Calculator_3-way'!A68="","",'True_Odds_Calculator_3-way'!A68)</f>
        <v>1.65</v>
      </c>
      <c r="B69" s="4">
        <f>IF('True_Odds_Calculator_3-way'!B68="","",'True_Odds_Calculator_3-way'!B68)</f>
        <v>4.32</v>
      </c>
      <c r="C69" s="4">
        <f>IF('True_Odds_Calculator_3-way'!C68="","",'True_Odds_Calculator_3-way'!C68)</f>
        <v>5.2</v>
      </c>
      <c r="D69" s="4">
        <f t="shared" si="5"/>
        <v>2.9849779849779878E-2</v>
      </c>
      <c r="E69" s="4">
        <f t="shared" si="6"/>
        <v>1.677540823346247</v>
      </c>
      <c r="F69" s="4">
        <f t="shared" si="7"/>
        <v>4.5140296180826196</v>
      </c>
      <c r="G69" s="4">
        <f t="shared" si="8"/>
        <v>5.4837258847200863</v>
      </c>
      <c r="I69" s="4">
        <f t="shared" si="9"/>
        <v>1.0298497798497799</v>
      </c>
    </row>
    <row r="70" spans="1:9" x14ac:dyDescent="0.2">
      <c r="A70" s="4">
        <f>IF('True_Odds_Calculator_3-way'!A69="","",'True_Odds_Calculator_3-way'!A69)</f>
        <v>3.43</v>
      </c>
      <c r="B70" s="4">
        <f>IF('True_Odds_Calculator_3-way'!B69="","",'True_Odds_Calculator_3-way'!B69)</f>
        <v>3.5</v>
      </c>
      <c r="C70" s="4">
        <f>IF('True_Odds_Calculator_3-way'!C69="","",'True_Odds_Calculator_3-way'!C69)</f>
        <v>2.14</v>
      </c>
      <c r="D70" s="4">
        <f t="shared" si="5"/>
        <v>4.4549194844827111E-2</v>
      </c>
      <c r="E70" s="4">
        <f t="shared" si="6"/>
        <v>3.6140817331363864</v>
      </c>
      <c r="F70" s="4">
        <f t="shared" si="7"/>
        <v>3.6918821044160546</v>
      </c>
      <c r="G70" s="4">
        <f t="shared" si="8"/>
        <v>2.2102378801565794</v>
      </c>
      <c r="I70" s="4">
        <f t="shared" si="9"/>
        <v>1.0445491948448271</v>
      </c>
    </row>
    <row r="71" spans="1:9" x14ac:dyDescent="0.2">
      <c r="A71" s="4">
        <f>IF('True_Odds_Calculator_3-way'!A70="","",'True_Odds_Calculator_3-way'!A70)</f>
        <v>2.41</v>
      </c>
      <c r="B71" s="4">
        <f>IF('True_Odds_Calculator_3-way'!B70="","",'True_Odds_Calculator_3-way'!B70)</f>
        <v>3.15</v>
      </c>
      <c r="C71" s="4">
        <f>IF('True_Odds_Calculator_3-way'!C70="","",'True_Odds_Calculator_3-way'!C70)</f>
        <v>3.2</v>
      </c>
      <c r="D71" s="4">
        <f t="shared" si="5"/>
        <v>4.4898076796417108E-2</v>
      </c>
      <c r="E71" s="4">
        <f t="shared" si="6"/>
        <v>2.5001766766268831</v>
      </c>
      <c r="F71" s="4">
        <f t="shared" si="7"/>
        <v>3.3058475049103437</v>
      </c>
      <c r="G71" s="4">
        <f t="shared" si="8"/>
        <v>3.3609607172174627</v>
      </c>
      <c r="I71" s="4">
        <f t="shared" si="9"/>
        <v>1.0448980767964171</v>
      </c>
    </row>
    <row r="72" spans="1:9" x14ac:dyDescent="0.2">
      <c r="A72" s="4">
        <f>IF('True_Odds_Calculator_3-way'!A71="","",'True_Odds_Calculator_3-way'!A71)</f>
        <v>3.33</v>
      </c>
      <c r="B72" s="4">
        <f>IF('True_Odds_Calculator_3-way'!B71="","",'True_Odds_Calculator_3-way'!B71)</f>
        <v>3.28</v>
      </c>
      <c r="C72" s="4">
        <f>IF('True_Odds_Calculator_3-way'!C71="","",'True_Odds_Calculator_3-way'!C71)</f>
        <v>2.2799999999999998</v>
      </c>
      <c r="D72" s="4">
        <f t="shared" si="5"/>
        <v>4.3774840308858254E-2</v>
      </c>
      <c r="E72" s="4">
        <f t="shared" si="6"/>
        <v>3.5000685872598605</v>
      </c>
      <c r="F72" s="4">
        <f t="shared" si="7"/>
        <v>3.4448733328316519</v>
      </c>
      <c r="G72" s="4">
        <f t="shared" si="8"/>
        <v>2.3584634337416035</v>
      </c>
      <c r="I72" s="4">
        <f t="shared" si="9"/>
        <v>1.0437748403088583</v>
      </c>
    </row>
    <row r="73" spans="1:9" x14ac:dyDescent="0.2">
      <c r="A73" s="4">
        <f>IF('True_Odds_Calculator_3-way'!A72="","",'True_Odds_Calculator_3-way'!A72)</f>
        <v>1.93</v>
      </c>
      <c r="B73" s="4">
        <f>IF('True_Odds_Calculator_3-way'!B72="","",'True_Odds_Calculator_3-way'!B72)</f>
        <v>3.26</v>
      </c>
      <c r="C73" s="4">
        <f>IF('True_Odds_Calculator_3-way'!C72="","",'True_Odds_Calculator_3-way'!C72)</f>
        <v>4.5199999999999996</v>
      </c>
      <c r="D73" s="4">
        <f t="shared" si="5"/>
        <v>4.6122119336672984E-2</v>
      </c>
      <c r="E73" s="4">
        <f t="shared" si="6"/>
        <v>1.9890179348428183</v>
      </c>
      <c r="F73" s="4">
        <f t="shared" si="7"/>
        <v>3.4320101873210724</v>
      </c>
      <c r="G73" s="4">
        <f t="shared" si="8"/>
        <v>4.8575546797105131</v>
      </c>
      <c r="I73" s="4">
        <f t="shared" si="9"/>
        <v>1.046122119336673</v>
      </c>
    </row>
    <row r="74" spans="1:9" x14ac:dyDescent="0.2">
      <c r="A74" s="4">
        <f>IF('True_Odds_Calculator_3-way'!A73="","",'True_Odds_Calculator_3-way'!A73)</f>
        <v>1.6</v>
      </c>
      <c r="B74" s="4">
        <f>IF('True_Odds_Calculator_3-way'!B73="","",'True_Odds_Calculator_3-way'!B73)</f>
        <v>4.0999999999999996</v>
      </c>
      <c r="C74" s="4">
        <f>IF('True_Odds_Calculator_3-way'!C73="","",'True_Odds_Calculator_3-way'!C73)</f>
        <v>6.6</v>
      </c>
      <c r="D74" s="4">
        <f t="shared" si="5"/>
        <v>2.0417590539541841E-2</v>
      </c>
      <c r="E74" s="4">
        <f t="shared" si="6"/>
        <v>1.6176148251469564</v>
      </c>
      <c r="F74" s="4">
        <f t="shared" si="7"/>
        <v>4.2176906091700221</v>
      </c>
      <c r="G74" s="4">
        <f t="shared" si="8"/>
        <v>6.9104064694615879</v>
      </c>
      <c r="I74" s="4">
        <f t="shared" si="9"/>
        <v>1.0204175905395418</v>
      </c>
    </row>
    <row r="75" spans="1:9" x14ac:dyDescent="0.2">
      <c r="A75" s="4">
        <f>IF('True_Odds_Calculator_3-way'!A74="","",'True_Odds_Calculator_3-way'!A74)</f>
        <v>1.1200000000000001</v>
      </c>
      <c r="B75" s="4">
        <f>IF('True_Odds_Calculator_3-way'!B74="","",'True_Odds_Calculator_3-way'!B74)</f>
        <v>8.5</v>
      </c>
      <c r="C75" s="4">
        <f>IF('True_Odds_Calculator_3-way'!C74="","",'True_Odds_Calculator_3-way'!C74)</f>
        <v>51</v>
      </c>
      <c r="D75" s="4">
        <f t="shared" si="5"/>
        <v>3.0112044817927064E-2</v>
      </c>
      <c r="E75" s="4">
        <f t="shared" si="6"/>
        <v>1.1327340031729245</v>
      </c>
      <c r="F75" s="4">
        <f t="shared" si="7"/>
        <v>9.2928416485900183</v>
      </c>
      <c r="G75" s="4">
        <f t="shared" si="8"/>
        <v>104.48780487804839</v>
      </c>
      <c r="I75" s="4">
        <f t="shared" si="9"/>
        <v>1.0301120448179271</v>
      </c>
    </row>
    <row r="76" spans="1:9" x14ac:dyDescent="0.2">
      <c r="A76" s="4">
        <f>IF('True_Odds_Calculator_3-way'!A75="","",'True_Odds_Calculator_3-way'!A75)</f>
        <v>1.9</v>
      </c>
      <c r="B76" s="4">
        <f>IF('True_Odds_Calculator_3-way'!B75="","",'True_Odds_Calculator_3-way'!B75)</f>
        <v>3.5</v>
      </c>
      <c r="C76" s="4">
        <f>IF('True_Odds_Calculator_3-way'!C75="","",'True_Odds_Calculator_3-way'!C75)</f>
        <v>4.5</v>
      </c>
      <c r="D76" s="4">
        <f t="shared" si="5"/>
        <v>3.4252297410191979E-2</v>
      </c>
      <c r="E76" s="4">
        <f t="shared" si="6"/>
        <v>1.9421308815575984</v>
      </c>
      <c r="F76" s="4">
        <f t="shared" si="7"/>
        <v>3.6456852791878167</v>
      </c>
      <c r="G76" s="4">
        <f t="shared" si="8"/>
        <v>4.7437252311756923</v>
      </c>
      <c r="I76" s="4">
        <f t="shared" si="9"/>
        <v>1.034252297410192</v>
      </c>
    </row>
    <row r="77" spans="1:9" x14ac:dyDescent="0.2">
      <c r="A77" s="4">
        <f>IF('True_Odds_Calculator_3-way'!A76="","",'True_Odds_Calculator_3-way'!A76)</f>
        <v>3.83</v>
      </c>
      <c r="B77" s="4">
        <f>IF('True_Odds_Calculator_3-way'!B76="","",'True_Odds_Calculator_3-way'!B76)</f>
        <v>3.47</v>
      </c>
      <c r="C77" s="4">
        <f>IF('True_Odds_Calculator_3-way'!C76="","",'True_Odds_Calculator_3-way'!C76)</f>
        <v>2.06</v>
      </c>
      <c r="D77" s="4">
        <f t="shared" si="5"/>
        <v>3.471793698835457E-2</v>
      </c>
      <c r="E77" s="4">
        <f t="shared" si="6"/>
        <v>4.0076311696640978</v>
      </c>
      <c r="F77" s="4">
        <f t="shared" si="7"/>
        <v>3.6151748680152114</v>
      </c>
      <c r="G77" s="4">
        <f t="shared" si="8"/>
        <v>2.1103090287757342</v>
      </c>
      <c r="I77" s="4">
        <f t="shared" si="9"/>
        <v>1.0347179369883546</v>
      </c>
    </row>
    <row r="78" spans="1:9" x14ac:dyDescent="0.2">
      <c r="A78" s="4">
        <f>IF('True_Odds_Calculator_3-way'!A77="","",'True_Odds_Calculator_3-way'!A77)</f>
        <v>3</v>
      </c>
      <c r="B78" s="4">
        <f>IF('True_Odds_Calculator_3-way'!B77="","",'True_Odds_Calculator_3-way'!B77)</f>
        <v>3.28</v>
      </c>
      <c r="C78" s="4">
        <f>IF('True_Odds_Calculator_3-way'!C77="","",'True_Odds_Calculator_3-way'!C77)</f>
        <v>2.5299999999999998</v>
      </c>
      <c r="D78" s="4">
        <f t="shared" si="5"/>
        <v>3.3468299109868482E-2</v>
      </c>
      <c r="E78" s="4">
        <f t="shared" si="6"/>
        <v>3.1038816390989941</v>
      </c>
      <c r="F78" s="4">
        <f t="shared" si="7"/>
        <v>3.4045804310564893</v>
      </c>
      <c r="G78" s="4">
        <f t="shared" si="8"/>
        <v>2.6034831351004639</v>
      </c>
      <c r="I78" s="4">
        <f t="shared" si="9"/>
        <v>1.0334682991098685</v>
      </c>
    </row>
    <row r="79" spans="1:9" x14ac:dyDescent="0.2">
      <c r="A79" s="4">
        <f>IF('True_Odds_Calculator_3-way'!A78="","",'True_Odds_Calculator_3-way'!A78)</f>
        <v>1.6</v>
      </c>
      <c r="B79" s="4">
        <f>IF('True_Odds_Calculator_3-way'!B78="","",'True_Odds_Calculator_3-way'!B78)</f>
        <v>4.29</v>
      </c>
      <c r="C79" s="4">
        <f>IF('True_Odds_Calculator_3-way'!C78="","",'True_Odds_Calculator_3-way'!C78)</f>
        <v>5.62</v>
      </c>
      <c r="D79" s="4">
        <f t="shared" si="5"/>
        <v>3.6036176160731292E-2</v>
      </c>
      <c r="E79" s="4">
        <f t="shared" si="6"/>
        <v>1.6313534617210665</v>
      </c>
      <c r="F79" s="4">
        <f t="shared" si="7"/>
        <v>4.5230822625604432</v>
      </c>
      <c r="G79" s="4">
        <f t="shared" si="8"/>
        <v>6.0268598699710649</v>
      </c>
      <c r="I79" s="4">
        <f t="shared" si="9"/>
        <v>1.0360361761607313</v>
      </c>
    </row>
    <row r="80" spans="1:9" x14ac:dyDescent="0.2">
      <c r="A80" s="4">
        <f>IF('True_Odds_Calculator_3-way'!A79="","",'True_Odds_Calculator_3-way'!A79)</f>
        <v>2.44</v>
      </c>
      <c r="B80" s="4">
        <f>IF('True_Odds_Calculator_3-way'!B79="","",'True_Odds_Calculator_3-way'!B79)</f>
        <v>3.26</v>
      </c>
      <c r="C80" s="4">
        <f>IF('True_Odds_Calculator_3-way'!C79="","",'True_Odds_Calculator_3-way'!C79)</f>
        <v>3.21</v>
      </c>
      <c r="D80" s="4">
        <f t="shared" si="5"/>
        <v>2.8111011582218071E-2</v>
      </c>
      <c r="E80" s="4">
        <f t="shared" si="6"/>
        <v>2.4970925827936505</v>
      </c>
      <c r="F80" s="4">
        <f t="shared" si="7"/>
        <v>3.362722077608284</v>
      </c>
      <c r="G80" s="4">
        <f t="shared" si="8"/>
        <v>3.3095471484989858</v>
      </c>
      <c r="I80" s="4">
        <f t="shared" si="9"/>
        <v>1.0281110115822181</v>
      </c>
    </row>
    <row r="81" spans="1:9" x14ac:dyDescent="0.2">
      <c r="A81" s="4">
        <f>IF('True_Odds_Calculator_3-way'!A80="","",'True_Odds_Calculator_3-way'!A80)</f>
        <v>1.58</v>
      </c>
      <c r="B81" s="4">
        <f>IF('True_Odds_Calculator_3-way'!B80="","",'True_Odds_Calculator_3-way'!B80)</f>
        <v>4.4400000000000004</v>
      </c>
      <c r="C81" s="4">
        <f>IF('True_Odds_Calculator_3-way'!C80="","",'True_Odds_Calculator_3-way'!C80)</f>
        <v>5.72</v>
      </c>
      <c r="D81" s="4">
        <f t="shared" si="5"/>
        <v>3.2961792455463268E-2</v>
      </c>
      <c r="E81" s="4">
        <f t="shared" si="6"/>
        <v>1.6079131755325766</v>
      </c>
      <c r="F81" s="4">
        <f t="shared" si="7"/>
        <v>4.6677068573172749</v>
      </c>
      <c r="G81" s="4">
        <f t="shared" si="8"/>
        <v>6.1035934594754204</v>
      </c>
      <c r="I81" s="4">
        <f t="shared" si="9"/>
        <v>1.0329617924554633</v>
      </c>
    </row>
    <row r="82" spans="1:9" x14ac:dyDescent="0.2">
      <c r="A82" s="4">
        <f>IF('True_Odds_Calculator_3-way'!A81="","",'True_Odds_Calculator_3-way'!A81)</f>
        <v>2.2799999999999998</v>
      </c>
      <c r="B82" s="4">
        <f>IF('True_Odds_Calculator_3-way'!B81="","",'True_Odds_Calculator_3-way'!B81)</f>
        <v>3.69</v>
      </c>
      <c r="C82" s="4">
        <f>IF('True_Odds_Calculator_3-way'!C81="","",'True_Odds_Calculator_3-way'!C81)</f>
        <v>3.09</v>
      </c>
      <c r="D82" s="4">
        <f t="shared" si="5"/>
        <v>3.3223796724426213E-2</v>
      </c>
      <c r="E82" s="4">
        <f t="shared" si="6"/>
        <v>2.3390615029643169</v>
      </c>
      <c r="F82" s="4">
        <f t="shared" si="7"/>
        <v>3.8472175852589561</v>
      </c>
      <c r="G82" s="4">
        <f t="shared" si="8"/>
        <v>3.1994881171098264</v>
      </c>
      <c r="I82" s="4">
        <f t="shared" si="9"/>
        <v>1.0332237967244262</v>
      </c>
    </row>
    <row r="83" spans="1:9" x14ac:dyDescent="0.2">
      <c r="A83" s="4">
        <f>IF('True_Odds_Calculator_3-way'!A82="","",'True_Odds_Calculator_3-way'!A82)</f>
        <v>2.71</v>
      </c>
      <c r="B83" s="4">
        <f>IF('True_Odds_Calculator_3-way'!B82="","",'True_Odds_Calculator_3-way'!B82)</f>
        <v>3.55</v>
      </c>
      <c r="C83" s="4">
        <f>IF('True_Odds_Calculator_3-way'!C82="","",'True_Odds_Calculator_3-way'!C82)</f>
        <v>2.65</v>
      </c>
      <c r="D83" s="4">
        <f t="shared" si="5"/>
        <v>2.8052321448008399E-2</v>
      </c>
      <c r="E83" s="4">
        <f t="shared" si="6"/>
        <v>2.7804584778781645</v>
      </c>
      <c r="F83" s="4">
        <f t="shared" si="7"/>
        <v>3.6718892714958344</v>
      </c>
      <c r="G83" s="4">
        <f t="shared" si="8"/>
        <v>2.7173343233974592</v>
      </c>
      <c r="I83" s="4">
        <f t="shared" si="9"/>
        <v>1.0280523214480084</v>
      </c>
    </row>
    <row r="84" spans="1:9" x14ac:dyDescent="0.2">
      <c r="A84" s="4">
        <f>IF('True_Odds_Calculator_3-way'!A83="","",'True_Odds_Calculator_3-way'!A83)</f>
        <v>2.08</v>
      </c>
      <c r="B84" s="4">
        <f>IF('True_Odds_Calculator_3-way'!B83="","",'True_Odds_Calculator_3-way'!B83)</f>
        <v>3.64</v>
      </c>
      <c r="C84" s="4">
        <f>IF('True_Odds_Calculator_3-way'!C83="","",'True_Odds_Calculator_3-way'!C83)</f>
        <v>3.65</v>
      </c>
      <c r="D84" s="4">
        <f t="shared" si="5"/>
        <v>2.9467108234231487E-2</v>
      </c>
      <c r="E84" s="4">
        <f t="shared" si="6"/>
        <v>2.1233818123701456</v>
      </c>
      <c r="F84" s="4">
        <f t="shared" si="7"/>
        <v>3.774968035232277</v>
      </c>
      <c r="G84" s="4">
        <f t="shared" si="8"/>
        <v>3.7857244621740986</v>
      </c>
      <c r="I84" s="4">
        <f t="shared" si="9"/>
        <v>1.0294671082342315</v>
      </c>
    </row>
    <row r="85" spans="1:9" x14ac:dyDescent="0.2">
      <c r="A85" s="4">
        <f>IF('True_Odds_Calculator_3-way'!A84="","",'True_Odds_Calculator_3-way'!A84)</f>
        <v>1.88</v>
      </c>
      <c r="B85" s="4">
        <f>IF('True_Odds_Calculator_3-way'!B84="","",'True_Odds_Calculator_3-way'!B84)</f>
        <v>3.8</v>
      </c>
      <c r="C85" s="4">
        <f>IF('True_Odds_Calculator_3-way'!C84="","",'True_Odds_Calculator_3-way'!C84)</f>
        <v>4.2300000000000004</v>
      </c>
      <c r="D85" s="4">
        <f t="shared" si="5"/>
        <v>3.1479407739205989E-2</v>
      </c>
      <c r="E85" s="4">
        <f t="shared" si="6"/>
        <v>1.9178332803054403</v>
      </c>
      <c r="F85" s="4">
        <f t="shared" si="7"/>
        <v>3.9578135259356522</v>
      </c>
      <c r="G85" s="4">
        <f t="shared" si="8"/>
        <v>4.4264732880484665</v>
      </c>
      <c r="I85" s="4">
        <f t="shared" si="9"/>
        <v>1.031479407739206</v>
      </c>
    </row>
    <row r="86" spans="1:9" x14ac:dyDescent="0.2">
      <c r="A86" s="4">
        <f>IF('True_Odds_Calculator_3-way'!A85="","",'True_Odds_Calculator_3-way'!A85)</f>
        <v>2.13</v>
      </c>
      <c r="B86" s="4">
        <f>IF('True_Odds_Calculator_3-way'!B85="","",'True_Odds_Calculator_3-way'!B85)</f>
        <v>3.92</v>
      </c>
      <c r="C86" s="4">
        <f>IF('True_Odds_Calculator_3-way'!C85="","",'True_Odds_Calculator_3-way'!C85)</f>
        <v>3.29</v>
      </c>
      <c r="D86" s="4">
        <f t="shared" si="5"/>
        <v>2.8536976672598913E-2</v>
      </c>
      <c r="E86" s="4">
        <f t="shared" si="6"/>
        <v>2.1740489569014101</v>
      </c>
      <c r="F86" s="4">
        <f t="shared" si="7"/>
        <v>4.0718317497385268</v>
      </c>
      <c r="G86" s="4">
        <f t="shared" si="8"/>
        <v>3.3962887273642028</v>
      </c>
      <c r="I86" s="4">
        <f t="shared" si="9"/>
        <v>1.0285369766725989</v>
      </c>
    </row>
    <row r="87" spans="1:9" x14ac:dyDescent="0.2">
      <c r="A87" s="4">
        <f>IF('True_Odds_Calculator_3-way'!A86="","",'True_Odds_Calculator_3-way'!A86)</f>
        <v>1.82</v>
      </c>
      <c r="B87" s="4">
        <f>IF('True_Odds_Calculator_3-way'!B86="","",'True_Odds_Calculator_3-way'!B86)</f>
        <v>3.48</v>
      </c>
      <c r="C87" s="4">
        <f>IF('True_Odds_Calculator_3-way'!C86="","",'True_Odds_Calculator_3-way'!C86)</f>
        <v>4.76</v>
      </c>
      <c r="D87" s="4">
        <f t="shared" si="5"/>
        <v>4.6890904903075237E-2</v>
      </c>
      <c r="E87" s="4">
        <f t="shared" si="6"/>
        <v>1.8732897526665706</v>
      </c>
      <c r="F87" s="4">
        <f t="shared" si="7"/>
        <v>3.6801775525457097</v>
      </c>
      <c r="G87" s="4">
        <f t="shared" si="8"/>
        <v>5.142611508775504</v>
      </c>
      <c r="I87" s="4">
        <f t="shared" si="9"/>
        <v>1.0468909049030752</v>
      </c>
    </row>
    <row r="88" spans="1:9" x14ac:dyDescent="0.2">
      <c r="A88" s="4">
        <f>IF('True_Odds_Calculator_3-way'!A87="","",'True_Odds_Calculator_3-way'!A87)</f>
        <v>1.72</v>
      </c>
      <c r="B88" s="4">
        <f>IF('True_Odds_Calculator_3-way'!B87="","",'True_Odds_Calculator_3-way'!B87)</f>
        <v>3.61</v>
      </c>
      <c r="C88" s="4">
        <f>IF('True_Odds_Calculator_3-way'!C87="","",'True_Odds_Calculator_3-way'!C87)</f>
        <v>5.39</v>
      </c>
      <c r="D88" s="4">
        <f t="shared" si="5"/>
        <v>4.3932416043845235E-2</v>
      </c>
      <c r="E88" s="4">
        <f t="shared" si="6"/>
        <v>1.7644426374049995</v>
      </c>
      <c r="F88" s="4">
        <f t="shared" si="7"/>
        <v>3.8114960363050949</v>
      </c>
      <c r="G88" s="4">
        <f t="shared" si="8"/>
        <v>5.8519017690907793</v>
      </c>
      <c r="I88" s="4">
        <f t="shared" si="9"/>
        <v>1.0439324160438452</v>
      </c>
    </row>
    <row r="89" spans="1:9" x14ac:dyDescent="0.2">
      <c r="A89" s="4">
        <f>IF('True_Odds_Calculator_3-way'!A88="","",'True_Odds_Calculator_3-way'!A88)</f>
        <v>1.61</v>
      </c>
      <c r="B89" s="4">
        <f>IF('True_Odds_Calculator_3-way'!B88="","",'True_Odds_Calculator_3-way'!B88)</f>
        <v>3.97</v>
      </c>
      <c r="C89" s="4">
        <f>IF('True_Odds_Calculator_3-way'!C88="","",'True_Odds_Calculator_3-way'!C88)</f>
        <v>6.11</v>
      </c>
      <c r="D89" s="4">
        <f t="shared" si="5"/>
        <v>3.6673302301032829E-2</v>
      </c>
      <c r="E89" s="4">
        <f t="shared" si="6"/>
        <v>1.6423231178686297</v>
      </c>
      <c r="F89" s="4">
        <f t="shared" si="7"/>
        <v>4.1724953877595796</v>
      </c>
      <c r="G89" s="4">
        <f t="shared" si="8"/>
        <v>6.6032016661099169</v>
      </c>
      <c r="I89" s="4">
        <f t="shared" si="9"/>
        <v>1.0366733023010328</v>
      </c>
    </row>
    <row r="90" spans="1:9" x14ac:dyDescent="0.2">
      <c r="A90" s="4">
        <f>IF('True_Odds_Calculator_3-way'!A89="","",'True_Odds_Calculator_3-way'!A89)</f>
        <v>2.0499999999999998</v>
      </c>
      <c r="B90" s="4">
        <f>IF('True_Odds_Calculator_3-way'!B89="","",'True_Odds_Calculator_3-way'!B89)</f>
        <v>3.8</v>
      </c>
      <c r="C90" s="4">
        <f>IF('True_Odds_Calculator_3-way'!C89="","",'True_Odds_Calculator_3-way'!C89)</f>
        <v>3.54</v>
      </c>
      <c r="D90" s="4">
        <f t="shared" si="5"/>
        <v>3.3448648491837263E-2</v>
      </c>
      <c r="E90" s="4">
        <f t="shared" si="6"/>
        <v>2.0979520003245962</v>
      </c>
      <c r="F90" s="4">
        <f t="shared" si="7"/>
        <v>3.9681225597881871</v>
      </c>
      <c r="G90" s="4">
        <f t="shared" si="8"/>
        <v>3.685463033910084</v>
      </c>
      <c r="I90" s="4">
        <f t="shared" si="9"/>
        <v>1.0334486484918373</v>
      </c>
    </row>
    <row r="91" spans="1:9" x14ac:dyDescent="0.2">
      <c r="A91" s="4">
        <f>IF('True_Odds_Calculator_3-way'!A90="","",'True_Odds_Calculator_3-way'!A90)</f>
        <v>1.85</v>
      </c>
      <c r="B91" s="4">
        <f>IF('True_Odds_Calculator_3-way'!B90="","",'True_Odds_Calculator_3-way'!B90)</f>
        <v>3.87</v>
      </c>
      <c r="C91" s="4">
        <f>IF('True_Odds_Calculator_3-way'!C90="","",'True_Odds_Calculator_3-way'!C90)</f>
        <v>4.25</v>
      </c>
      <c r="D91" s="4">
        <f t="shared" si="5"/>
        <v>3.4232591004136781E-2</v>
      </c>
      <c r="E91" s="4">
        <f t="shared" si="6"/>
        <v>1.8898958869792732</v>
      </c>
      <c r="F91" s="4">
        <f t="shared" si="7"/>
        <v>4.0487949569488872</v>
      </c>
      <c r="G91" s="4">
        <f t="shared" si="8"/>
        <v>4.4666136579100275</v>
      </c>
      <c r="I91" s="4">
        <f t="shared" si="9"/>
        <v>1.0342325910041368</v>
      </c>
    </row>
    <row r="92" spans="1:9" x14ac:dyDescent="0.2">
      <c r="A92" s="4">
        <f>IF('True_Odds_Calculator_3-way'!A91="","",'True_Odds_Calculator_3-way'!A91)</f>
        <v>1.62</v>
      </c>
      <c r="B92" s="4">
        <f>IF('True_Odds_Calculator_3-way'!B91="","",'True_Odds_Calculator_3-way'!B91)</f>
        <v>4.17</v>
      </c>
      <c r="C92" s="4">
        <f>IF('True_Odds_Calculator_3-way'!C91="","",'True_Odds_Calculator_3-way'!C91)</f>
        <v>5.53</v>
      </c>
      <c r="D92" s="4">
        <f t="shared" si="5"/>
        <v>3.7923930495948666E-2</v>
      </c>
      <c r="E92" s="4">
        <f t="shared" si="6"/>
        <v>1.6538694645361174</v>
      </c>
      <c r="F92" s="4">
        <f t="shared" si="7"/>
        <v>4.4020508689597424</v>
      </c>
      <c r="G92" s="4">
        <f t="shared" si="8"/>
        <v>5.9456384484607554</v>
      </c>
      <c r="I92" s="4">
        <f t="shared" si="9"/>
        <v>1.0379239304959487</v>
      </c>
    </row>
    <row r="93" spans="1:9" x14ac:dyDescent="0.2">
      <c r="A93" s="4">
        <f>IF('True_Odds_Calculator_3-way'!A92="","",'True_Odds_Calculator_3-way'!A92)</f>
        <v>1.85</v>
      </c>
      <c r="B93" s="4">
        <f>IF('True_Odds_Calculator_3-way'!B92="","",'True_Odds_Calculator_3-way'!B92)</f>
        <v>4.1500000000000004</v>
      </c>
      <c r="C93" s="4">
        <f>IF('True_Odds_Calculator_3-way'!C92="","",'True_Odds_Calculator_3-way'!C92)</f>
        <v>3.93</v>
      </c>
      <c r="D93" s="4">
        <f t="shared" si="5"/>
        <v>3.5957322170878658E-2</v>
      </c>
      <c r="E93" s="4">
        <f t="shared" si="6"/>
        <v>1.8919515316319904</v>
      </c>
      <c r="F93" s="4">
        <f t="shared" si="7"/>
        <v>4.367230234614258</v>
      </c>
      <c r="G93" s="4">
        <f t="shared" si="8"/>
        <v>4.1242699933819571</v>
      </c>
      <c r="I93" s="4">
        <f t="shared" si="9"/>
        <v>1.0359573221708787</v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F98" sqref="AF9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2.96</v>
      </c>
      <c r="B3">
        <v>2.98</v>
      </c>
      <c r="C3">
        <v>2.78</v>
      </c>
      <c r="D3" s="20">
        <f>IF(OR($A3="",$B3="",$C3=""),"",(1/A3)+(1/B3)+(1/C3)-1)</f>
        <v>3.312053785232294E-2</v>
      </c>
      <c r="E3" s="17">
        <f>IF(OR($A3="",$B3="",$C3=""),"",A3*'MPTO_working_3-way'!$I2)</f>
        <v>3.0580367920428757</v>
      </c>
      <c r="F3" s="21">
        <f>IF(OR($A3="",$B3="",$C3=""),"",B3*'MPTO_working_3-way'!$I2)</f>
        <v>3.0786992027999225</v>
      </c>
      <c r="G3" s="22">
        <f>IF(OR($A3="",$B3="",$C3=""),"",C3*'MPTO_working_3-way'!$I2)</f>
        <v>2.8720750952294574</v>
      </c>
      <c r="H3" s="17">
        <f>IF(OR($A3="",$B3="",$C3=""),"",'MPTO_working_3-way'!E2)</f>
        <v>3.0599974443684257</v>
      </c>
      <c r="I3" s="21">
        <f>IF(OR($A3="",$B3="",$C3=""),"",'MPTO_working_3-way'!F2)</f>
        <v>3.0813764669377317</v>
      </c>
      <c r="J3" s="22">
        <f>IF(OR($A3="",$B3="",$C3=""),"",'MPTO_working_3-way'!G2)</f>
        <v>2.8680245443470591</v>
      </c>
      <c r="K3" s="17">
        <f>IF(OR($A3="",$B3="",$C3=""),"",'OddsRatio_working_3-way'!H2)</f>
        <v>3.0590669681565248</v>
      </c>
      <c r="L3" s="21">
        <f>IF(OR($A3="",$B3="",$C3=""),"",'OddsRatio_working_3-way'!I2)</f>
        <v>3.0800778555866932</v>
      </c>
      <c r="M3" s="22">
        <f>IF(OR($A3="",$B3="",$C3=""),"",'OddsRatio_working_3-way'!J2)</f>
        <v>2.8699689812850067</v>
      </c>
      <c r="N3" s="23">
        <f>(1/E3)* 100</f>
        <v>32.700718402147309</v>
      </c>
      <c r="O3" s="24">
        <f>(1/F3)* 100</f>
        <v>32.481250493408062</v>
      </c>
      <c r="P3" s="24">
        <f>(1/G3)* 100</f>
        <v>34.818031104444621</v>
      </c>
      <c r="Q3" t="s">
        <v>79</v>
      </c>
      <c r="R3" t="s">
        <v>125</v>
      </c>
      <c r="S3" s="58" t="s">
        <v>260</v>
      </c>
      <c r="AD3" s="28"/>
      <c r="AE3" s="28"/>
      <c r="AH3" s="37"/>
      <c r="AI3" s="28"/>
      <c r="AJ3" t="s">
        <v>130</v>
      </c>
    </row>
    <row r="4" spans="1:36" s="40" customFormat="1" ht="15" x14ac:dyDescent="0.25">
      <c r="A4">
        <v>2.75</v>
      </c>
      <c r="B4">
        <v>3.55</v>
      </c>
      <c r="C4">
        <v>2.61</v>
      </c>
      <c r="D4" s="20">
        <f t="shared" ref="D4:D67" si="0">IF(OR($A4="",$B4="",$C4=""),"",(1/A4)+(1/B4)+(1/C4)-1)</f>
        <v>2.8468266933541209E-2</v>
      </c>
      <c r="E4" s="17">
        <f>IF(OR($A4="",$B4="",$C4=""),"",A4*'MPTO_working_3-way'!$I3)</f>
        <v>2.8282877340672385</v>
      </c>
      <c r="F4" s="21">
        <f>IF(OR($A4="",$B4="",$C4=""),"",B4*'MPTO_working_3-way'!$I3)</f>
        <v>3.6510623476140709</v>
      </c>
      <c r="G4" s="22">
        <f>IF(OR($A4="",$B4="",$C4=""),"",C4*'MPTO_working_3-way'!$I3)</f>
        <v>2.6843021766965425</v>
      </c>
      <c r="H4" s="17"/>
      <c r="I4" s="21"/>
      <c r="J4" s="22"/>
      <c r="K4" s="17"/>
      <c r="L4" s="21"/>
      <c r="M4" s="22"/>
      <c r="N4" s="23">
        <f t="shared" ref="N4" si="1">(1/E4)* 100</f>
        <v>35.357081528686727</v>
      </c>
      <c r="O4" s="24">
        <f t="shared" ref="O4" si="2">(1/F4)* 100</f>
        <v>27.389288508137611</v>
      </c>
      <c r="P4" s="24">
        <f t="shared" ref="P4" si="3">(1/G4)* 100</f>
        <v>37.253629963175676</v>
      </c>
      <c r="Q4" t="s">
        <v>143</v>
      </c>
      <c r="R4" t="s">
        <v>145</v>
      </c>
      <c r="S4" s="58" t="s">
        <v>260</v>
      </c>
      <c r="AD4" s="37"/>
      <c r="AE4" s="37"/>
      <c r="AH4" s="37"/>
      <c r="AI4" s="37"/>
      <c r="AJ4" t="s">
        <v>207</v>
      </c>
    </row>
    <row r="5" spans="1:36" s="40" customFormat="1" ht="15" x14ac:dyDescent="0.25">
      <c r="A5">
        <v>1.24</v>
      </c>
      <c r="B5">
        <v>6.78</v>
      </c>
      <c r="C5">
        <v>11.91</v>
      </c>
      <c r="D5" s="20">
        <f t="shared" ref="D5:D68" si="4">IF(OR($A5="",$B5="",$C5=""),"",(1/A5)+(1/B5)+(1/C5)-1)</f>
        <v>3.7907294527204982E-2</v>
      </c>
      <c r="E5" s="17">
        <f>IF(OR($A5="",$B5="",$C5=""),"",A5*'MPTO_working_3-way'!$I4)</f>
        <v>1.2870050452137343</v>
      </c>
      <c r="F5" s="21">
        <f>IF(OR($A5="",$B5="",$C5=""),"",B5*'MPTO_working_3-way'!$I4)</f>
        <v>7.03701145689445</v>
      </c>
      <c r="G5" s="22">
        <f>IF(OR($A5="",$B5="",$C5=""),"",C5*'MPTO_working_3-way'!$I4)</f>
        <v>12.361475877819011</v>
      </c>
      <c r="H5" s="17"/>
      <c r="I5" s="21"/>
      <c r="J5" s="22"/>
      <c r="K5" s="17"/>
      <c r="L5" s="21"/>
      <c r="M5" s="22"/>
      <c r="N5" s="23">
        <f t="shared" ref="N5:N68" si="5">(1/E5)* 100</f>
        <v>77.699773106478304</v>
      </c>
      <c r="O5" s="24">
        <f t="shared" ref="O5:O68" si="6">(1/F5)* 100</f>
        <v>14.210577972276267</v>
      </c>
      <c r="P5" s="24">
        <f t="shared" ref="P5:P68" si="7">(1/G5)* 100</f>
        <v>8.0896489212454341</v>
      </c>
      <c r="Q5" t="s">
        <v>147</v>
      </c>
      <c r="R5" t="s">
        <v>150</v>
      </c>
      <c r="S5" s="58" t="s">
        <v>260</v>
      </c>
      <c r="AD5" s="37"/>
      <c r="AE5" s="37"/>
      <c r="AH5" s="37"/>
      <c r="AI5" s="37"/>
      <c r="AJ5" t="s">
        <v>207</v>
      </c>
    </row>
    <row r="6" spans="1:36" s="40" customFormat="1" ht="15" x14ac:dyDescent="0.25">
      <c r="A6">
        <v>1.47</v>
      </c>
      <c r="B6">
        <v>4.41</v>
      </c>
      <c r="C6">
        <v>7.94</v>
      </c>
      <c r="D6" s="20">
        <f t="shared" si="4"/>
        <v>3.2974062840921414E-2</v>
      </c>
      <c r="E6" s="17">
        <f>IF(OR($A6="",$B6="",$C6=""),"",A6*'MPTO_working_3-way'!$I5)</f>
        <v>1.5184718723761546</v>
      </c>
      <c r="F6" s="21">
        <f>IF(OR($A6="",$B6="",$C6=""),"",B6*'MPTO_working_3-way'!$I5)</f>
        <v>4.5554156171284639</v>
      </c>
      <c r="G6" s="22">
        <f>IF(OR($A6="",$B6="",$C6=""),"",C6*'MPTO_working_3-way'!$I5)</f>
        <v>8.2018140589569164</v>
      </c>
      <c r="H6" s="17"/>
      <c r="I6" s="21"/>
      <c r="J6" s="22"/>
      <c r="K6" s="17"/>
      <c r="L6" s="21"/>
      <c r="M6" s="22"/>
      <c r="N6" s="23">
        <f t="shared" si="5"/>
        <v>65.855681504008842</v>
      </c>
      <c r="O6" s="24">
        <f t="shared" si="6"/>
        <v>21.951893834669615</v>
      </c>
      <c r="P6" s="24">
        <f t="shared" si="7"/>
        <v>12.192424661321537</v>
      </c>
      <c r="Q6" t="s">
        <v>149</v>
      </c>
      <c r="R6" t="s">
        <v>146</v>
      </c>
      <c r="S6" s="58" t="s">
        <v>260</v>
      </c>
      <c r="AD6" s="37"/>
      <c r="AE6" s="37"/>
      <c r="AH6" s="37"/>
      <c r="AI6" s="37"/>
      <c r="AJ6" t="s">
        <v>207</v>
      </c>
    </row>
    <row r="7" spans="1:36" s="40" customFormat="1" ht="15" x14ac:dyDescent="0.25">
      <c r="A7">
        <v>8.6199999999999992</v>
      </c>
      <c r="B7">
        <v>4.55</v>
      </c>
      <c r="C7">
        <v>1.44</v>
      </c>
      <c r="D7" s="20">
        <f t="shared" si="4"/>
        <v>3.0233944967123616E-2</v>
      </c>
      <c r="E7" s="17">
        <f>IF(OR($A7="",$B7="",$C7=""),"",A7*'MPTO_working_3-way'!$I6)</f>
        <v>8.8806166056166056</v>
      </c>
      <c r="F7" s="21">
        <f>IF(OR($A7="",$B7="",$C7=""),"",B7*'MPTO_working_3-way'!$I6)</f>
        <v>4.6875644496004121</v>
      </c>
      <c r="G7" s="22">
        <f>IF(OR($A7="",$B7="",$C7=""),"",C7*'MPTO_working_3-way'!$I6)</f>
        <v>1.4835368807526579</v>
      </c>
      <c r="H7" s="17"/>
      <c r="I7" s="21"/>
      <c r="J7" s="22"/>
      <c r="K7" s="17"/>
      <c r="L7" s="21"/>
      <c r="M7" s="22"/>
      <c r="N7" s="23">
        <f t="shared" si="5"/>
        <v>11.260479360943735</v>
      </c>
      <c r="O7" s="24">
        <f t="shared" si="6"/>
        <v>21.333040020073629</v>
      </c>
      <c r="P7" s="24">
        <f t="shared" si="7"/>
        <v>67.406480618982641</v>
      </c>
      <c r="Q7" t="s">
        <v>152</v>
      </c>
      <c r="R7" t="s">
        <v>148</v>
      </c>
      <c r="S7" s="58" t="s">
        <v>260</v>
      </c>
      <c r="AD7" s="37"/>
      <c r="AE7" s="37"/>
      <c r="AH7" s="37"/>
      <c r="AI7" s="37"/>
      <c r="AJ7" t="s">
        <v>207</v>
      </c>
    </row>
    <row r="8" spans="1:36" s="36" customFormat="1" ht="15" x14ac:dyDescent="0.25">
      <c r="A8">
        <v>9.51</v>
      </c>
      <c r="B8">
        <v>5.85</v>
      </c>
      <c r="C8">
        <v>1.32</v>
      </c>
      <c r="D8" s="20">
        <f t="shared" si="4"/>
        <v>3.3668399598999033E-2</v>
      </c>
      <c r="E8" s="17">
        <f>IF(OR($A8="",$B8="",$C8=""),"",A8*'MPTO_working_3-way'!$I7)</f>
        <v>9.8301864801864802</v>
      </c>
      <c r="F8" s="21">
        <f>IF(OR($A8="",$B8="",$C8=""),"",B8*'MPTO_working_3-way'!$I7)</f>
        <v>6.0469601376541435</v>
      </c>
      <c r="G8" s="22">
        <f>IF(OR($A8="",$B8="",$C8=""),"",C8*'MPTO_working_3-way'!$I7)</f>
        <v>1.3644422874706787</v>
      </c>
      <c r="H8" s="17"/>
      <c r="I8" s="21"/>
      <c r="J8" s="22"/>
      <c r="K8" s="17"/>
      <c r="L8" s="21"/>
      <c r="M8" s="22"/>
      <c r="N8" s="23">
        <f t="shared" si="5"/>
        <v>10.172746997379747</v>
      </c>
      <c r="O8" s="24">
        <f t="shared" si="6"/>
        <v>16.537234862407075</v>
      </c>
      <c r="P8" s="24">
        <f t="shared" si="7"/>
        <v>73.290018140213178</v>
      </c>
      <c r="Q8" t="s">
        <v>219</v>
      </c>
      <c r="R8" t="s">
        <v>225</v>
      </c>
      <c r="S8" s="58" t="s">
        <v>260</v>
      </c>
      <c r="AD8" s="37"/>
      <c r="AE8" s="37"/>
      <c r="AH8" s="37"/>
      <c r="AI8" s="37"/>
      <c r="AJ8" t="s">
        <v>229</v>
      </c>
    </row>
    <row r="9" spans="1:36" s="36" customFormat="1" ht="15" x14ac:dyDescent="0.25">
      <c r="A9">
        <v>1.98</v>
      </c>
      <c r="B9">
        <v>3.21</v>
      </c>
      <c r="C9">
        <v>4.6100000000000003</v>
      </c>
      <c r="D9" s="20">
        <f t="shared" si="4"/>
        <v>3.3496724497596109E-2</v>
      </c>
      <c r="E9" s="17">
        <f>IF(OR($A9="",$B9="",$C9=""),"",A9*'MPTO_working_3-way'!$I8)</f>
        <v>2.0463235145052403</v>
      </c>
      <c r="F9" s="21">
        <f>IF(OR($A9="",$B9="",$C9=""),"",B9*'MPTO_working_3-way'!$I8)</f>
        <v>3.3175244856372834</v>
      </c>
      <c r="G9" s="22">
        <f>IF(OR($A9="",$B9="",$C9=""),"",C9*'MPTO_working_3-way'!$I8)</f>
        <v>4.7644198999339187</v>
      </c>
      <c r="H9" s="17"/>
      <c r="I9" s="21"/>
      <c r="J9" s="22"/>
      <c r="K9" s="17"/>
      <c r="L9" s="21"/>
      <c r="M9" s="22"/>
      <c r="N9" s="23">
        <f t="shared" si="5"/>
        <v>48.868128275493127</v>
      </c>
      <c r="O9" s="24">
        <f t="shared" si="6"/>
        <v>30.142957627874267</v>
      </c>
      <c r="P9" s="24">
        <f t="shared" si="7"/>
        <v>20.98891409663262</v>
      </c>
      <c r="Q9" t="s">
        <v>109</v>
      </c>
      <c r="R9" t="s">
        <v>82</v>
      </c>
      <c r="S9" s="58" t="s">
        <v>261</v>
      </c>
      <c r="AD9" s="37"/>
      <c r="AE9" s="37"/>
      <c r="AH9" s="37"/>
      <c r="AI9" s="37"/>
      <c r="AJ9" t="s">
        <v>130</v>
      </c>
    </row>
    <row r="10" spans="1:36" s="36" customFormat="1" ht="15" x14ac:dyDescent="0.25">
      <c r="A10">
        <v>1.79</v>
      </c>
      <c r="B10">
        <v>3.48</v>
      </c>
      <c r="C10">
        <v>5</v>
      </c>
      <c r="D10" s="20">
        <f t="shared" si="4"/>
        <v>4.6015539716175446E-2</v>
      </c>
      <c r="E10" s="17">
        <f>IF(OR($A10="",$B10="",$C10=""),"",A10*'MPTO_working_3-way'!$I9)</f>
        <v>1.8723678160919541</v>
      </c>
      <c r="F10" s="21">
        <f>IF(OR($A10="",$B10="",$C10=""),"",B10*'MPTO_working_3-way'!$I9)</f>
        <v>3.6401340782122906</v>
      </c>
      <c r="G10" s="22">
        <f>IF(OR($A10="",$B10="",$C10=""),"",C10*'MPTO_working_3-way'!$I9)</f>
        <v>5.2300776985808772</v>
      </c>
      <c r="H10" s="17"/>
      <c r="I10" s="21"/>
      <c r="J10" s="22"/>
      <c r="K10" s="17"/>
      <c r="L10" s="21"/>
      <c r="M10" s="22"/>
      <c r="N10" s="23">
        <f t="shared" si="5"/>
        <v>53.40830959630685</v>
      </c>
      <c r="O10" s="24">
        <f t="shared" si="6"/>
        <v>27.471515568215306</v>
      </c>
      <c r="P10" s="24">
        <f t="shared" si="7"/>
        <v>19.120174835477851</v>
      </c>
      <c r="Q10" t="s">
        <v>106</v>
      </c>
      <c r="R10" t="s">
        <v>103</v>
      </c>
      <c r="S10" s="58" t="s">
        <v>261</v>
      </c>
      <c r="AD10" s="37"/>
      <c r="AE10" s="37"/>
      <c r="AH10" s="37"/>
      <c r="AI10" s="37"/>
      <c r="AJ10" t="s">
        <v>130</v>
      </c>
    </row>
    <row r="11" spans="1:36" s="36" customFormat="1" ht="15" x14ac:dyDescent="0.25">
      <c r="A11">
        <v>1.62</v>
      </c>
      <c r="B11">
        <v>3.99</v>
      </c>
      <c r="C11">
        <v>5.49</v>
      </c>
      <c r="D11" s="20">
        <f t="shared" si="4"/>
        <v>5.005987951055535E-2</v>
      </c>
      <c r="E11" s="17">
        <f>IF(OR($A11="",$B11="",$C11=""),"",A11*'MPTO_working_3-way'!$I10)</f>
        <v>1.7010970048070997</v>
      </c>
      <c r="F11" s="21">
        <f>IF(OR($A11="",$B11="",$C11=""),"",B11*'MPTO_working_3-way'!$I10)</f>
        <v>4.1897389192471159</v>
      </c>
      <c r="G11" s="22">
        <f>IF(OR($A11="",$B11="",$C11=""),"",C11*'MPTO_working_3-way'!$I10)</f>
        <v>5.7648287385129491</v>
      </c>
      <c r="H11" s="17"/>
      <c r="I11" s="21"/>
      <c r="J11" s="22"/>
      <c r="K11" s="17"/>
      <c r="L11" s="21"/>
      <c r="M11" s="22"/>
      <c r="N11" s="23">
        <f t="shared" si="5"/>
        <v>58.785595246721257</v>
      </c>
      <c r="O11" s="24">
        <f t="shared" si="6"/>
        <v>23.867835664082314</v>
      </c>
      <c r="P11" s="24">
        <f t="shared" si="7"/>
        <v>17.346569089196436</v>
      </c>
      <c r="Q11" t="s">
        <v>86</v>
      </c>
      <c r="R11" t="s">
        <v>210</v>
      </c>
      <c r="S11" s="58" t="s">
        <v>261</v>
      </c>
      <c r="AD11" s="37"/>
      <c r="AE11" s="37"/>
      <c r="AH11" s="37"/>
      <c r="AI11" s="37"/>
      <c r="AJ11" t="s">
        <v>130</v>
      </c>
    </row>
    <row r="12" spans="1:36" s="36" customFormat="1" ht="15" x14ac:dyDescent="0.25">
      <c r="A12">
        <v>2.0099999999999998</v>
      </c>
      <c r="B12">
        <v>3.27</v>
      </c>
      <c r="C12">
        <v>4.0999999999999996</v>
      </c>
      <c r="D12" s="20">
        <f t="shared" si="4"/>
        <v>4.7225274388852378E-2</v>
      </c>
      <c r="E12" s="17">
        <f>IF(OR($A12="",$B12="",$C12=""),"",A12*'MPTO_working_3-way'!$I11)</f>
        <v>2.1049228015215933</v>
      </c>
      <c r="F12" s="21">
        <f>IF(OR($A12="",$B12="",$C12=""),"",B12*'MPTO_working_3-way'!$I11)</f>
        <v>3.4244266472515474</v>
      </c>
      <c r="G12" s="22">
        <f>IF(OR($A12="",$B12="",$C12=""),"",C12*'MPTO_working_3-way'!$I11)</f>
        <v>4.2936236249942947</v>
      </c>
      <c r="H12" s="17"/>
      <c r="I12" s="21"/>
      <c r="J12" s="22"/>
      <c r="K12" s="17"/>
      <c r="L12" s="21"/>
      <c r="M12" s="22"/>
      <c r="N12" s="23">
        <f t="shared" si="5"/>
        <v>47.507680532375169</v>
      </c>
      <c r="O12" s="24">
        <f t="shared" si="6"/>
        <v>29.201968767606758</v>
      </c>
      <c r="P12" s="24">
        <f t="shared" si="7"/>
        <v>23.29035070001807</v>
      </c>
      <c r="Q12" t="s">
        <v>84</v>
      </c>
      <c r="R12" t="s">
        <v>80</v>
      </c>
      <c r="S12" s="58" t="s">
        <v>261</v>
      </c>
      <c r="AD12" s="37"/>
      <c r="AE12" s="37"/>
      <c r="AH12" s="37"/>
      <c r="AI12" s="37"/>
      <c r="AJ12" t="s">
        <v>130</v>
      </c>
    </row>
    <row r="13" spans="1:36" s="36" customFormat="1" ht="15" x14ac:dyDescent="0.25">
      <c r="A13">
        <v>1.91</v>
      </c>
      <c r="B13">
        <v>3.25</v>
      </c>
      <c r="C13">
        <v>4.91</v>
      </c>
      <c r="D13" s="20">
        <f t="shared" si="4"/>
        <v>3.4918504896432223E-2</v>
      </c>
      <c r="E13" s="17">
        <f>IF(OR($A13="",$B13="",$C13=""),"",A13*'MPTO_working_3-way'!$I12)</f>
        <v>1.9766943443521854</v>
      </c>
      <c r="F13" s="21">
        <f>IF(OR($A13="",$B13="",$C13=""),"",B13*'MPTO_working_3-way'!$I12)</f>
        <v>3.3634851409134048</v>
      </c>
      <c r="G13" s="22">
        <f>IF(OR($A13="",$B13="",$C13=""),"",C13*'MPTO_working_3-way'!$I12)</f>
        <v>5.0814498590414825</v>
      </c>
      <c r="H13" s="17"/>
      <c r="I13" s="21"/>
      <c r="J13" s="22"/>
      <c r="K13" s="17"/>
      <c r="L13" s="21"/>
      <c r="M13" s="22"/>
      <c r="N13" s="23">
        <f t="shared" si="5"/>
        <v>50.589510859744294</v>
      </c>
      <c r="O13" s="24">
        <f t="shared" si="6"/>
        <v>29.731066382188182</v>
      </c>
      <c r="P13" s="24">
        <f t="shared" si="7"/>
        <v>19.679422758067531</v>
      </c>
      <c r="Q13" t="s">
        <v>114</v>
      </c>
      <c r="R13" t="s">
        <v>112</v>
      </c>
      <c r="S13" s="58" t="s">
        <v>261</v>
      </c>
      <c r="AD13" s="37"/>
      <c r="AE13" s="37"/>
      <c r="AH13" s="37"/>
      <c r="AI13" s="37"/>
      <c r="AJ13" t="s">
        <v>131</v>
      </c>
    </row>
    <row r="14" spans="1:36" s="36" customFormat="1" ht="15" x14ac:dyDescent="0.25">
      <c r="A14">
        <v>4.8099999999999996</v>
      </c>
      <c r="B14">
        <v>3.44</v>
      </c>
      <c r="C14">
        <v>1.86</v>
      </c>
      <c r="D14" s="20">
        <f t="shared" si="4"/>
        <v>3.6232290920963139E-2</v>
      </c>
      <c r="E14" s="17">
        <f>IF(OR($A14="",$B14="",$C14=""),"",A14*'MPTO_working_3-way'!$I13)</f>
        <v>4.9842773193298324</v>
      </c>
      <c r="F14" s="21">
        <f>IF(OR($A14="",$B14="",$C14=""),"",B14*'MPTO_working_3-way'!$I13)</f>
        <v>3.5646390807681132</v>
      </c>
      <c r="G14" s="22">
        <f>IF(OR($A14="",$B14="",$C14=""),"",C14*'MPTO_working_3-way'!$I13)</f>
        <v>1.9273920611129916</v>
      </c>
      <c r="H14" s="17"/>
      <c r="I14" s="21"/>
      <c r="J14" s="22"/>
      <c r="K14" s="17"/>
      <c r="L14" s="21"/>
      <c r="M14" s="22"/>
      <c r="N14" s="23">
        <f t="shared" si="5"/>
        <v>20.063089108662524</v>
      </c>
      <c r="O14" s="24">
        <f t="shared" si="6"/>
        <v>28.053330992054281</v>
      </c>
      <c r="P14" s="24">
        <f t="shared" si="7"/>
        <v>51.883579899283184</v>
      </c>
      <c r="Q14" t="s">
        <v>113</v>
      </c>
      <c r="R14" t="s">
        <v>118</v>
      </c>
      <c r="S14" s="58" t="s">
        <v>261</v>
      </c>
      <c r="AD14" s="37"/>
      <c r="AE14" s="37"/>
      <c r="AH14" s="37"/>
      <c r="AI14" s="37"/>
      <c r="AJ14" t="s">
        <v>131</v>
      </c>
    </row>
    <row r="15" spans="1:36" s="36" customFormat="1" ht="15" x14ac:dyDescent="0.25">
      <c r="A15">
        <v>2.12</v>
      </c>
      <c r="B15">
        <v>3.24</v>
      </c>
      <c r="C15">
        <v>3.94</v>
      </c>
      <c r="D15" s="20">
        <f t="shared" si="4"/>
        <v>3.4147195115173723E-2</v>
      </c>
      <c r="E15" s="17">
        <f>IF(OR($A15="",$B15="",$C15=""),"",A15*'MPTO_working_3-way'!$I14)</f>
        <v>2.1923920536441686</v>
      </c>
      <c r="F15" s="21">
        <f>IF(OR($A15="",$B15="",$C15=""),"",B15*'MPTO_working_3-way'!$I14)</f>
        <v>3.350636912173163</v>
      </c>
      <c r="G15" s="22">
        <f>IF(OR($A15="",$B15="",$C15=""),"",C15*'MPTO_working_3-way'!$I14)</f>
        <v>4.0745399487537846</v>
      </c>
      <c r="H15" s="17"/>
      <c r="I15" s="21"/>
      <c r="J15" s="22"/>
      <c r="K15" s="17"/>
      <c r="L15" s="21"/>
      <c r="M15" s="22"/>
      <c r="N15" s="23">
        <f t="shared" si="5"/>
        <v>45.612279899382578</v>
      </c>
      <c r="O15" s="24">
        <f t="shared" si="6"/>
        <v>29.845072032929345</v>
      </c>
      <c r="P15" s="24">
        <f t="shared" si="7"/>
        <v>24.542648067688088</v>
      </c>
      <c r="Q15" t="s">
        <v>93</v>
      </c>
      <c r="R15" t="s">
        <v>120</v>
      </c>
      <c r="S15" s="58" t="s">
        <v>261</v>
      </c>
      <c r="AD15" s="37"/>
      <c r="AE15" s="37"/>
      <c r="AH15" s="37"/>
      <c r="AI15" s="37"/>
      <c r="AJ15" t="s">
        <v>131</v>
      </c>
    </row>
    <row r="16" spans="1:36" s="36" customFormat="1" ht="15" x14ac:dyDescent="0.25">
      <c r="A16">
        <v>2.98</v>
      </c>
      <c r="B16">
        <v>3.25</v>
      </c>
      <c r="C16">
        <v>2.56</v>
      </c>
      <c r="D16" s="20">
        <f t="shared" si="4"/>
        <v>3.3887777490965387E-2</v>
      </c>
      <c r="E16" s="17">
        <f>IF(OR($A16="",$B16="",$C16=""),"",A16*'MPTO_working_3-way'!$I15)</f>
        <v>3.080985576923077</v>
      </c>
      <c r="F16" s="21">
        <f>IF(OR($A16="",$B16="",$C16=""),"",B16*'MPTO_working_3-way'!$I15)</f>
        <v>3.3601352768456376</v>
      </c>
      <c r="G16" s="22">
        <f>IF(OR($A16="",$B16="",$C16=""),"",C16*'MPTO_working_3-way'!$I15)</f>
        <v>2.6467527103768713</v>
      </c>
      <c r="H16" s="17"/>
      <c r="I16" s="21"/>
      <c r="J16" s="22"/>
      <c r="K16" s="17"/>
      <c r="L16" s="21"/>
      <c r="M16" s="22"/>
      <c r="N16" s="23">
        <f t="shared" si="5"/>
        <v>32.457146423862241</v>
      </c>
      <c r="O16" s="24">
        <f t="shared" si="6"/>
        <v>29.760706567110613</v>
      </c>
      <c r="P16" s="24">
        <f t="shared" si="7"/>
        <v>37.782147009027142</v>
      </c>
      <c r="Q16" t="s">
        <v>90</v>
      </c>
      <c r="R16" t="s">
        <v>115</v>
      </c>
      <c r="S16" s="58" t="s">
        <v>261</v>
      </c>
      <c r="AD16" s="37"/>
      <c r="AE16" s="37"/>
      <c r="AH16" s="37"/>
      <c r="AI16" s="37"/>
      <c r="AJ16" t="s">
        <v>131</v>
      </c>
    </row>
    <row r="17" spans="1:36" s="36" customFormat="1" ht="15" x14ac:dyDescent="0.25">
      <c r="A17">
        <v>5.43</v>
      </c>
      <c r="B17">
        <v>3.63</v>
      </c>
      <c r="C17">
        <v>1.66</v>
      </c>
      <c r="D17" s="20">
        <f t="shared" si="4"/>
        <v>6.2053794833230036E-2</v>
      </c>
      <c r="E17" s="17">
        <f>IF(OR($A17="",$B17="",$C17=""),"",A17*'MPTO_working_3-way'!$I16)</f>
        <v>5.7669521059444389</v>
      </c>
      <c r="F17" s="21">
        <f>IF(OR($A17="",$B17="",$C17=""),"",B17*'MPTO_working_3-way'!$I16)</f>
        <v>3.855255275244625</v>
      </c>
      <c r="G17" s="22">
        <f>IF(OR($A17="",$B17="",$C17=""),"",C17*'MPTO_working_3-way'!$I16)</f>
        <v>1.7630092994231619</v>
      </c>
      <c r="H17" s="17"/>
      <c r="I17" s="21"/>
      <c r="J17" s="22"/>
      <c r="K17" s="17"/>
      <c r="L17" s="21"/>
      <c r="M17" s="22"/>
      <c r="N17" s="23">
        <f t="shared" si="5"/>
        <v>17.340182155652435</v>
      </c>
      <c r="O17" s="24">
        <f t="shared" si="6"/>
        <v>25.938619588207363</v>
      </c>
      <c r="P17" s="24">
        <f t="shared" si="7"/>
        <v>56.721198256140191</v>
      </c>
      <c r="Q17" t="s">
        <v>100</v>
      </c>
      <c r="R17" t="s">
        <v>97</v>
      </c>
      <c r="S17" s="58" t="s">
        <v>261</v>
      </c>
      <c r="AD17" s="37"/>
      <c r="AE17" s="37"/>
      <c r="AH17" s="37"/>
      <c r="AI17" s="37"/>
      <c r="AJ17" t="s">
        <v>129</v>
      </c>
    </row>
    <row r="18" spans="1:36" s="36" customFormat="1" ht="15" x14ac:dyDescent="0.25">
      <c r="A18">
        <v>1.08</v>
      </c>
      <c r="B18">
        <v>10.37</v>
      </c>
      <c r="C18">
        <v>32.11</v>
      </c>
      <c r="D18" s="20">
        <f t="shared" si="4"/>
        <v>5.3500887477751613E-2</v>
      </c>
      <c r="E18" s="17">
        <f>IF(OR($A18="",$B18="",$C18=""),"",A18*'MPTO_working_3-way'!$I17)</f>
        <v>1.1377809584759717</v>
      </c>
      <c r="F18" s="21">
        <f>IF(OR($A18="",$B18="",$C18=""),"",B18*'MPTO_working_3-way'!$I17)</f>
        <v>10.924804203144284</v>
      </c>
      <c r="G18" s="22">
        <f>IF(OR($A18="",$B18="",$C18=""),"",C18*'MPTO_working_3-way'!$I17)</f>
        <v>33.827913496910604</v>
      </c>
      <c r="H18" s="17"/>
      <c r="I18" s="21"/>
      <c r="J18" s="22"/>
      <c r="K18" s="17"/>
      <c r="L18" s="21"/>
      <c r="M18" s="22"/>
      <c r="N18" s="23">
        <f t="shared" si="5"/>
        <v>87.890379299322632</v>
      </c>
      <c r="O18" s="24">
        <f t="shared" si="6"/>
        <v>9.1534821256768026</v>
      </c>
      <c r="P18" s="24">
        <f t="shared" si="7"/>
        <v>2.956138575000574</v>
      </c>
      <c r="Q18" t="s">
        <v>76</v>
      </c>
      <c r="R18" t="s">
        <v>98</v>
      </c>
      <c r="S18" s="58" t="s">
        <v>261</v>
      </c>
      <c r="AD18" s="37"/>
      <c r="AE18" s="37"/>
      <c r="AH18" s="37"/>
      <c r="AI18" s="37"/>
      <c r="AJ18" t="s">
        <v>129</v>
      </c>
    </row>
    <row r="19" spans="1:36" s="36" customFormat="1" ht="15" x14ac:dyDescent="0.25">
      <c r="A19">
        <v>1.48</v>
      </c>
      <c r="B19">
        <v>4.53</v>
      </c>
      <c r="C19">
        <v>7.37</v>
      </c>
      <c r="D19" s="20">
        <f t="shared" si="4"/>
        <v>3.2111437864131398E-2</v>
      </c>
      <c r="E19" s="17">
        <f>IF(OR($A19="",$B19="",$C19=""),"",A19*'MPTO_working_3-way'!$I18)</f>
        <v>1.5275249280389145</v>
      </c>
      <c r="F19" s="21">
        <f>IF(OR($A19="",$B19="",$C19=""),"",B19*'MPTO_working_3-way'!$I18)</f>
        <v>4.6754648135245152</v>
      </c>
      <c r="G19" s="22">
        <f>IF(OR($A19="",$B19="",$C19=""),"",C19*'MPTO_working_3-way'!$I18)</f>
        <v>7.6066612970586487</v>
      </c>
      <c r="H19" s="17"/>
      <c r="I19" s="21"/>
      <c r="J19" s="22"/>
      <c r="K19" s="17"/>
      <c r="L19" s="21"/>
      <c r="M19" s="22"/>
      <c r="N19" s="23">
        <f t="shared" si="5"/>
        <v>65.465380082787391</v>
      </c>
      <c r="O19" s="24">
        <f t="shared" si="6"/>
        <v>21.388247797466963</v>
      </c>
      <c r="P19" s="24">
        <f t="shared" si="7"/>
        <v>13.146372119745637</v>
      </c>
      <c r="Q19" t="s">
        <v>230</v>
      </c>
      <c r="R19" t="s">
        <v>231</v>
      </c>
      <c r="S19" s="58" t="s">
        <v>261</v>
      </c>
      <c r="AD19" s="37"/>
      <c r="AE19" s="37"/>
      <c r="AH19" s="37"/>
      <c r="AI19" s="37"/>
      <c r="AJ19" t="s">
        <v>265</v>
      </c>
    </row>
    <row r="20" spans="1:36" s="36" customFormat="1" ht="15" x14ac:dyDescent="0.25">
      <c r="A20">
        <v>3.25</v>
      </c>
      <c r="B20">
        <v>3.58</v>
      </c>
      <c r="C20">
        <v>2.27</v>
      </c>
      <c r="D20" s="20">
        <f t="shared" si="4"/>
        <v>2.7550550992088585E-2</v>
      </c>
      <c r="E20" s="17">
        <f>IF(OR($A20="",$B20="",$C20=""),"",A20*'MPTO_working_3-way'!$I19)</f>
        <v>3.339539290724288</v>
      </c>
      <c r="F20" s="21">
        <f>IF(OR($A20="",$B20="",$C20=""),"",B20*'MPTO_working_3-way'!$I19)</f>
        <v>3.678630972551677</v>
      </c>
      <c r="G20" s="22">
        <f>IF(OR($A20="",$B20="",$C20=""),"",C20*'MPTO_working_3-way'!$I19)</f>
        <v>2.3325397507520411</v>
      </c>
      <c r="H20" s="17"/>
      <c r="I20" s="21"/>
      <c r="J20" s="22"/>
      <c r="K20" s="17"/>
      <c r="L20" s="21"/>
      <c r="M20" s="22"/>
      <c r="N20" s="23">
        <f t="shared" si="5"/>
        <v>29.944250177787769</v>
      </c>
      <c r="O20" s="24">
        <f t="shared" si="6"/>
        <v>27.184025999388339</v>
      </c>
      <c r="P20" s="24">
        <f t="shared" si="7"/>
        <v>42.871723822823895</v>
      </c>
      <c r="Q20" t="s">
        <v>232</v>
      </c>
      <c r="R20" t="s">
        <v>233</v>
      </c>
      <c r="S20" s="58" t="s">
        <v>261</v>
      </c>
      <c r="AD20" s="37"/>
      <c r="AE20" s="37"/>
      <c r="AH20" s="37"/>
      <c r="AI20" s="37"/>
      <c r="AJ20" t="s">
        <v>265</v>
      </c>
    </row>
    <row r="21" spans="1:36" s="36" customFormat="1" ht="15" x14ac:dyDescent="0.25">
      <c r="A21">
        <v>2.2200000000000002</v>
      </c>
      <c r="B21">
        <v>3.28</v>
      </c>
      <c r="C21">
        <v>3.66</v>
      </c>
      <c r="D21" s="20">
        <f t="shared" si="4"/>
        <v>2.855254294678522E-2</v>
      </c>
      <c r="E21" s="17">
        <f>IF(OR($A21="",$B21="",$C21=""),"",A21*'MPTO_working_3-way'!$I20)</f>
        <v>2.2833866453418632</v>
      </c>
      <c r="F21" s="21">
        <f>IF(OR($A21="",$B21="",$C21=""),"",B21*'MPTO_working_3-way'!$I20)</f>
        <v>3.3736523408654553</v>
      </c>
      <c r="G21" s="22">
        <f>IF(OR($A21="",$B21="",$C21=""),"",C21*'MPTO_working_3-way'!$I20)</f>
        <v>3.7645023071852339</v>
      </c>
      <c r="H21" s="17"/>
      <c r="I21" s="21"/>
      <c r="J21" s="22"/>
      <c r="K21" s="17"/>
      <c r="L21" s="21"/>
      <c r="M21" s="22"/>
      <c r="N21" s="23">
        <f t="shared" si="5"/>
        <v>43.794597907455241</v>
      </c>
      <c r="O21" s="24">
        <f t="shared" si="6"/>
        <v>29.641465656875194</v>
      </c>
      <c r="P21" s="24">
        <f t="shared" si="7"/>
        <v>26.563936435669572</v>
      </c>
      <c r="Q21" t="s">
        <v>234</v>
      </c>
      <c r="R21" t="s">
        <v>235</v>
      </c>
      <c r="S21" s="58" t="s">
        <v>261</v>
      </c>
      <c r="AD21" s="37"/>
      <c r="AE21" s="37"/>
      <c r="AH21" s="37"/>
      <c r="AI21" s="37"/>
      <c r="AJ21" t="s">
        <v>265</v>
      </c>
    </row>
    <row r="22" spans="1:36" s="36" customFormat="1" ht="15" x14ac:dyDescent="0.25">
      <c r="A22">
        <v>3.85</v>
      </c>
      <c r="B22">
        <v>3.84</v>
      </c>
      <c r="C22">
        <v>1.96</v>
      </c>
      <c r="D22" s="20">
        <f t="shared" si="4"/>
        <v>3.0361008039579307E-2</v>
      </c>
      <c r="E22" s="17">
        <f>IF(OR($A22="",$B22="",$C22=""),"",A22*'MPTO_working_3-way'!$I21)</f>
        <v>3.9668898809523805</v>
      </c>
      <c r="F22" s="21">
        <f>IF(OR($A22="",$B22="",$C22=""),"",B22*'MPTO_working_3-way'!$I21)</f>
        <v>3.9565862708719846</v>
      </c>
      <c r="G22" s="22">
        <f>IF(OR($A22="",$B22="",$C22=""),"",C22*'MPTO_working_3-way'!$I21)</f>
        <v>2.0195075757575753</v>
      </c>
      <c r="H22" s="17"/>
      <c r="I22" s="21"/>
      <c r="J22" s="22"/>
      <c r="K22" s="17"/>
      <c r="L22" s="21"/>
      <c r="M22" s="22"/>
      <c r="N22" s="23">
        <f t="shared" si="5"/>
        <v>25.208665478758324</v>
      </c>
      <c r="O22" s="24">
        <f t="shared" si="6"/>
        <v>25.27431304510926</v>
      </c>
      <c r="P22" s="24">
        <f t="shared" si="7"/>
        <v>49.517021476132435</v>
      </c>
      <c r="Q22" t="s">
        <v>236</v>
      </c>
      <c r="R22" t="s">
        <v>237</v>
      </c>
      <c r="S22" s="58" t="s">
        <v>261</v>
      </c>
      <c r="AD22" s="37"/>
      <c r="AE22" s="37"/>
      <c r="AH22" s="37"/>
      <c r="AI22" s="37"/>
      <c r="AJ22" t="s">
        <v>265</v>
      </c>
    </row>
    <row r="23" spans="1:36" s="36" customFormat="1" ht="15" x14ac:dyDescent="0.25">
      <c r="A23">
        <v>2.27</v>
      </c>
      <c r="B23">
        <v>3.09</v>
      </c>
      <c r="C23">
        <v>3.64</v>
      </c>
      <c r="D23" s="20">
        <f t="shared" si="4"/>
        <v>3.8878504555763804E-2</v>
      </c>
      <c r="E23" s="17">
        <f>IF(OR($A23="",$B23="",$C23=""),"",A23*'MPTO_working_3-way'!$I22)</f>
        <v>2.3582542053415838</v>
      </c>
      <c r="F23" s="21">
        <f>IF(OR($A23="",$B23="",$C23=""),"",B23*'MPTO_working_3-way'!$I22)</f>
        <v>3.2101345790773101</v>
      </c>
      <c r="G23" s="22">
        <f>IF(OR($A23="",$B23="",$C23=""),"",C23*'MPTO_working_3-way'!$I22)</f>
        <v>3.7815177565829803</v>
      </c>
      <c r="H23" s="17"/>
      <c r="I23" s="21"/>
      <c r="J23" s="22"/>
      <c r="K23" s="17"/>
      <c r="L23" s="21"/>
      <c r="M23" s="22"/>
      <c r="N23" s="23">
        <f t="shared" si="5"/>
        <v>42.404249623935428</v>
      </c>
      <c r="O23" s="24">
        <f t="shared" si="6"/>
        <v>31.151341956742208</v>
      </c>
      <c r="P23" s="24">
        <f t="shared" si="7"/>
        <v>26.444408419322368</v>
      </c>
      <c r="Q23" t="s">
        <v>151</v>
      </c>
      <c r="R23" t="s">
        <v>144</v>
      </c>
      <c r="S23" s="58" t="s">
        <v>261</v>
      </c>
      <c r="AD23" s="37"/>
      <c r="AE23" s="37"/>
      <c r="AH23" s="37"/>
      <c r="AI23" s="37"/>
      <c r="AJ23" t="s">
        <v>207</v>
      </c>
    </row>
    <row r="24" spans="1:36" s="36" customFormat="1" ht="15" x14ac:dyDescent="0.25">
      <c r="A24">
        <v>2.31</v>
      </c>
      <c r="B24">
        <v>3.06</v>
      </c>
      <c r="C24">
        <v>3.74</v>
      </c>
      <c r="D24" s="20">
        <f t="shared" si="4"/>
        <v>2.7077497665732864E-2</v>
      </c>
      <c r="E24" s="17">
        <f>IF(OR($A24="",$B24="",$C24=""),"",A24*'MPTO_working_3-way'!$I23)</f>
        <v>2.3725490196078431</v>
      </c>
      <c r="F24" s="21">
        <f>IF(OR($A24="",$B24="",$C24=""),"",B24*'MPTO_working_3-way'!$I23)</f>
        <v>3.1428571428571428</v>
      </c>
      <c r="G24" s="22">
        <f>IF(OR($A24="",$B24="",$C24=""),"",C24*'MPTO_working_3-way'!$I23)</f>
        <v>3.8412698412698409</v>
      </c>
      <c r="H24" s="17"/>
      <c r="I24" s="21"/>
      <c r="J24" s="22"/>
      <c r="K24" s="17"/>
      <c r="L24" s="21"/>
      <c r="M24" s="22"/>
      <c r="N24" s="23">
        <f t="shared" si="5"/>
        <v>42.148760330578511</v>
      </c>
      <c r="O24" s="24">
        <f t="shared" si="6"/>
        <v>31.818181818181817</v>
      </c>
      <c r="P24" s="24">
        <f t="shared" si="7"/>
        <v>26.033057851239672</v>
      </c>
      <c r="Q24" t="s">
        <v>160</v>
      </c>
      <c r="R24" t="s">
        <v>158</v>
      </c>
      <c r="S24" s="58" t="s">
        <v>261</v>
      </c>
      <c r="AD24" s="37"/>
      <c r="AE24" s="37"/>
      <c r="AH24" s="37"/>
      <c r="AI24" s="37"/>
      <c r="AJ24" t="s">
        <v>208</v>
      </c>
    </row>
    <row r="25" spans="1:36" s="36" customFormat="1" ht="15" x14ac:dyDescent="0.25">
      <c r="A25">
        <v>3.32</v>
      </c>
      <c r="B25">
        <v>3.67</v>
      </c>
      <c r="C25">
        <v>2.2000000000000002</v>
      </c>
      <c r="D25" s="20">
        <f t="shared" si="4"/>
        <v>2.8229837855260564E-2</v>
      </c>
      <c r="E25" s="17">
        <f>IF(OR($A25="",$B25="",$C25=""),"",A25*'MPTO_working_3-way'!$I24)</f>
        <v>3.4137230616794647</v>
      </c>
      <c r="F25" s="21">
        <f>IF(OR($A25="",$B25="",$C25=""),"",B25*'MPTO_working_3-way'!$I24)</f>
        <v>3.7736035049288064</v>
      </c>
      <c r="G25" s="22">
        <f>IF(OR($A25="",$B25="",$C25=""),"",C25*'MPTO_working_3-way'!$I24)</f>
        <v>2.2621056432815734</v>
      </c>
      <c r="H25" s="17"/>
      <c r="I25" s="21"/>
      <c r="J25" s="22"/>
      <c r="K25" s="17"/>
      <c r="L25" s="21"/>
      <c r="M25" s="22"/>
      <c r="N25" s="23">
        <f t="shared" si="5"/>
        <v>29.293530316663279</v>
      </c>
      <c r="O25" s="24">
        <f t="shared" si="6"/>
        <v>26.499869387281223</v>
      </c>
      <c r="P25" s="24">
        <f t="shared" si="7"/>
        <v>44.206600296055491</v>
      </c>
      <c r="Q25" t="s">
        <v>163</v>
      </c>
      <c r="R25" t="s">
        <v>155</v>
      </c>
      <c r="S25" s="58" t="s">
        <v>261</v>
      </c>
      <c r="AD25" s="37"/>
      <c r="AE25" s="37"/>
      <c r="AH25" s="37"/>
      <c r="AI25" s="37"/>
      <c r="AJ25" t="s">
        <v>208</v>
      </c>
    </row>
    <row r="26" spans="1:36" s="36" customFormat="1" ht="15" x14ac:dyDescent="0.25">
      <c r="A26">
        <v>3.34</v>
      </c>
      <c r="B26">
        <v>3.62</v>
      </c>
      <c r="C26">
        <v>2.21</v>
      </c>
      <c r="D26" s="20">
        <f t="shared" si="4"/>
        <v>2.813297931024783E-2</v>
      </c>
      <c r="E26" s="17">
        <f>IF(OR($A26="",$B26="",$C26=""),"",A26*'MPTO_working_3-way'!$I25)</f>
        <v>3.4339641508962275</v>
      </c>
      <c r="F26" s="21">
        <f>IF(OR($A26="",$B26="",$C26=""),"",B26*'MPTO_working_3-way'!$I25)</f>
        <v>3.7218413851030974</v>
      </c>
      <c r="G26" s="22">
        <f>IF(OR($A26="",$B26="",$C26=""),"",C26*'MPTO_working_3-way'!$I25)</f>
        <v>2.2721738842756478</v>
      </c>
      <c r="H26" s="17"/>
      <c r="I26" s="21"/>
      <c r="J26" s="22"/>
      <c r="K26" s="17"/>
      <c r="L26" s="21"/>
      <c r="M26" s="22"/>
      <c r="N26" s="23">
        <f t="shared" si="5"/>
        <v>29.120863120804881</v>
      </c>
      <c r="O26" s="24">
        <f t="shared" si="6"/>
        <v>26.868420669471902</v>
      </c>
      <c r="P26" s="24">
        <f t="shared" si="7"/>
        <v>44.010716209723213</v>
      </c>
      <c r="Q26" t="s">
        <v>156</v>
      </c>
      <c r="R26" t="s">
        <v>166</v>
      </c>
      <c r="S26" s="58" t="s">
        <v>261</v>
      </c>
      <c r="AD26" s="37"/>
      <c r="AE26" s="37"/>
      <c r="AH26" s="37"/>
      <c r="AI26" s="37"/>
      <c r="AJ26" t="s">
        <v>208</v>
      </c>
    </row>
    <row r="27" spans="1:36" s="36" customFormat="1" ht="15" x14ac:dyDescent="0.25">
      <c r="A27">
        <v>1.45</v>
      </c>
      <c r="B27">
        <v>4.66</v>
      </c>
      <c r="C27">
        <v>7.8</v>
      </c>
      <c r="D27" s="20">
        <f t="shared" si="4"/>
        <v>3.2452575297033048E-2</v>
      </c>
      <c r="E27" s="17">
        <f>IF(OR($A27="",$B27="",$C27=""),"",A27*'MPTO_working_3-way'!$I26)</f>
        <v>1.4970562341806979</v>
      </c>
      <c r="F27" s="21">
        <f>IF(OR($A27="",$B27="",$C27=""),"",B27*'MPTO_working_3-way'!$I26)</f>
        <v>4.8112290008841745</v>
      </c>
      <c r="G27" s="22">
        <f>IF(OR($A27="",$B27="",$C27=""),"",C27*'MPTO_working_3-way'!$I26)</f>
        <v>8.0531300873168572</v>
      </c>
      <c r="H27" s="17"/>
      <c r="I27" s="21"/>
      <c r="J27" s="22"/>
      <c r="K27" s="17"/>
      <c r="L27" s="21"/>
      <c r="M27" s="22"/>
      <c r="N27" s="23">
        <f t="shared" si="5"/>
        <v>66.797757971147647</v>
      </c>
      <c r="O27" s="24">
        <f t="shared" si="6"/>
        <v>20.784710098318474</v>
      </c>
      <c r="P27" s="24">
        <f t="shared" si="7"/>
        <v>12.41753193053386</v>
      </c>
      <c r="Q27" t="s">
        <v>167</v>
      </c>
      <c r="R27" t="s">
        <v>153</v>
      </c>
      <c r="S27" s="58" t="s">
        <v>261</v>
      </c>
      <c r="AD27" s="37"/>
      <c r="AE27" s="37"/>
      <c r="AH27" s="37"/>
      <c r="AI27" s="37"/>
      <c r="AJ27" t="s">
        <v>208</v>
      </c>
    </row>
    <row r="28" spans="1:36" s="36" customFormat="1" ht="15" x14ac:dyDescent="0.25">
      <c r="A28">
        <v>3.56</v>
      </c>
      <c r="B28">
        <v>3.46</v>
      </c>
      <c r="C28">
        <v>2.1800000000000002</v>
      </c>
      <c r="D28" s="20">
        <f t="shared" si="4"/>
        <v>2.863181377523194E-2</v>
      </c>
      <c r="E28" s="17">
        <f>IF(OR($A28="",$B28="",$C28=""),"",A28*'MPTO_working_3-way'!$I27)</f>
        <v>3.6619292570398256</v>
      </c>
      <c r="F28" s="21">
        <f>IF(OR($A28="",$B28="",$C28=""),"",B28*'MPTO_working_3-way'!$I27)</f>
        <v>3.5590660756623023</v>
      </c>
      <c r="G28" s="22">
        <f>IF(OR($A28="",$B28="",$C28=""),"",C28*'MPTO_working_3-way'!$I27)</f>
        <v>2.2424173540300059</v>
      </c>
      <c r="H28" s="17"/>
      <c r="I28" s="21"/>
      <c r="J28" s="22"/>
      <c r="K28" s="17"/>
      <c r="L28" s="21"/>
      <c r="M28" s="22"/>
      <c r="N28" s="23">
        <f t="shared" si="5"/>
        <v>27.308009789581916</v>
      </c>
      <c r="O28" s="24">
        <f t="shared" si="6"/>
        <v>28.09725862743111</v>
      </c>
      <c r="P28" s="24">
        <f t="shared" si="7"/>
        <v>44.594731582986981</v>
      </c>
      <c r="Q28" t="s">
        <v>168</v>
      </c>
      <c r="R28" t="s">
        <v>165</v>
      </c>
      <c r="S28" s="58" t="s">
        <v>261</v>
      </c>
      <c r="AD28" s="37"/>
      <c r="AE28" s="37"/>
      <c r="AH28" s="37"/>
      <c r="AI28" s="37"/>
      <c r="AJ28" t="s">
        <v>208</v>
      </c>
    </row>
    <row r="29" spans="1:36" s="36" customFormat="1" ht="15" x14ac:dyDescent="0.25">
      <c r="A29">
        <v>4.22</v>
      </c>
      <c r="B29">
        <v>3.71</v>
      </c>
      <c r="C29">
        <v>1.92</v>
      </c>
      <c r="D29" s="20">
        <f t="shared" si="4"/>
        <v>2.7341936953624302E-2</v>
      </c>
      <c r="E29" s="17">
        <f>IF(OR($A29="",$B29="",$C29=""),"",A29*'MPTO_working_3-way'!$I28)</f>
        <v>4.3353829739442942</v>
      </c>
      <c r="F29" s="21">
        <f>IF(OR($A29="",$B29="",$C29=""),"",B29*'MPTO_working_3-way'!$I28)</f>
        <v>3.8114385860979461</v>
      </c>
      <c r="G29" s="22">
        <f>IF(OR($A29="",$B29="",$C29=""),"",C29*'MPTO_working_3-way'!$I28)</f>
        <v>1.9724965189509587</v>
      </c>
      <c r="H29" s="17"/>
      <c r="I29" s="21"/>
      <c r="J29" s="22"/>
      <c r="K29" s="17"/>
      <c r="L29" s="21"/>
      <c r="M29" s="22"/>
      <c r="N29" s="23">
        <f t="shared" si="5"/>
        <v>23.066012991470707</v>
      </c>
      <c r="O29" s="24">
        <f t="shared" si="6"/>
        <v>26.23681262102598</v>
      </c>
      <c r="P29" s="24">
        <f t="shared" si="7"/>
        <v>50.697174387503317</v>
      </c>
      <c r="Q29" t="s">
        <v>161</v>
      </c>
      <c r="R29" t="s">
        <v>169</v>
      </c>
      <c r="S29" s="58" t="s">
        <v>261</v>
      </c>
      <c r="AD29" s="37"/>
      <c r="AE29" s="37"/>
      <c r="AH29" s="37"/>
      <c r="AI29" s="37"/>
      <c r="AJ29" t="s">
        <v>208</v>
      </c>
    </row>
    <row r="30" spans="1:36" s="36" customFormat="1" ht="15" x14ac:dyDescent="0.25">
      <c r="A30">
        <v>4.4400000000000004</v>
      </c>
      <c r="B30">
        <v>4.21</v>
      </c>
      <c r="C30">
        <v>1.76</v>
      </c>
      <c r="D30" s="20">
        <f t="shared" si="4"/>
        <v>3.0936734618444817E-2</v>
      </c>
      <c r="E30" s="17">
        <f>IF(OR($A30="",$B30="",$C30=""),"",A30*'MPTO_working_3-way'!$I29)</f>
        <v>4.5773591017058957</v>
      </c>
      <c r="F30" s="21">
        <f>IF(OR($A30="",$B30="",$C30=""),"",B30*'MPTO_working_3-way'!$I29)</f>
        <v>4.340243652743653</v>
      </c>
      <c r="G30" s="22">
        <f>IF(OR($A30="",$B30="",$C30=""),"",C30*'MPTO_working_3-way'!$I29)</f>
        <v>1.8144486529284629</v>
      </c>
      <c r="H30" s="17"/>
      <c r="I30" s="21"/>
      <c r="J30" s="22"/>
      <c r="K30" s="17"/>
      <c r="L30" s="21"/>
      <c r="M30" s="22"/>
      <c r="N30" s="23">
        <f t="shared" si="5"/>
        <v>21.846658253824106</v>
      </c>
      <c r="O30" s="24">
        <f t="shared" si="6"/>
        <v>23.040181151301432</v>
      </c>
      <c r="P30" s="24">
        <f t="shared" si="7"/>
        <v>55.113160594874458</v>
      </c>
      <c r="Q30" t="s">
        <v>157</v>
      </c>
      <c r="R30" t="s">
        <v>162</v>
      </c>
      <c r="S30" s="58" t="s">
        <v>261</v>
      </c>
      <c r="AD30" s="37"/>
      <c r="AE30" s="37"/>
      <c r="AH30" s="37"/>
      <c r="AI30" s="37"/>
      <c r="AJ30" t="s">
        <v>208</v>
      </c>
    </row>
    <row r="31" spans="1:36" s="36" customFormat="1" ht="15" x14ac:dyDescent="0.25">
      <c r="A31">
        <v>2.83</v>
      </c>
      <c r="B31">
        <v>3.05</v>
      </c>
      <c r="C31">
        <v>2.89</v>
      </c>
      <c r="D31" s="20">
        <f t="shared" si="4"/>
        <v>2.7246504164055052E-2</v>
      </c>
      <c r="E31" s="17">
        <f>IF(OR($A31="",$B31="",$C31=""),"",A31*'MPTO_working_3-way'!$I30)</f>
        <v>2.907107606784276</v>
      </c>
      <c r="F31" s="21">
        <f>IF(OR($A31="",$B31="",$C31=""),"",B31*'MPTO_working_3-way'!$I30)</f>
        <v>3.1331018377003677</v>
      </c>
      <c r="G31" s="22">
        <f>IF(OR($A31="",$B31="",$C31=""),"",C31*'MPTO_working_3-way'!$I30)</f>
        <v>2.9687423970341191</v>
      </c>
      <c r="H31" s="17"/>
      <c r="I31" s="21"/>
      <c r="J31" s="22"/>
      <c r="K31" s="17"/>
      <c r="L31" s="21"/>
      <c r="M31" s="22"/>
      <c r="N31" s="23">
        <f t="shared" si="5"/>
        <v>34.398451494066265</v>
      </c>
      <c r="O31" s="24">
        <f t="shared" si="6"/>
        <v>31.917251714166412</v>
      </c>
      <c r="P31" s="24">
        <f t="shared" si="7"/>
        <v>33.684296791767323</v>
      </c>
      <c r="Q31" t="s">
        <v>159</v>
      </c>
      <c r="R31" t="s">
        <v>170</v>
      </c>
      <c r="S31" s="58" t="s">
        <v>261</v>
      </c>
      <c r="AD31" s="37"/>
      <c r="AE31" s="37"/>
      <c r="AH31" s="37"/>
      <c r="AI31" s="37"/>
      <c r="AJ31" t="s">
        <v>208</v>
      </c>
    </row>
    <row r="32" spans="1:36" s="36" customFormat="1" ht="15" x14ac:dyDescent="0.25">
      <c r="A32">
        <v>2.4500000000000002</v>
      </c>
      <c r="B32">
        <v>3.34</v>
      </c>
      <c r="C32">
        <v>3.13</v>
      </c>
      <c r="D32" s="20">
        <f t="shared" si="4"/>
        <v>2.7053280802286528E-2</v>
      </c>
      <c r="E32" s="17">
        <f>IF(OR($A32="",$B32="",$C32=""),"",A32*'MPTO_working_3-way'!$I31)</f>
        <v>2.5162805379656024</v>
      </c>
      <c r="F32" s="21">
        <f>IF(OR($A32="",$B32="",$C32=""),"",B32*'MPTO_working_3-way'!$I31)</f>
        <v>3.4303579578796368</v>
      </c>
      <c r="G32" s="22">
        <f>IF(OR($A32="",$B32="",$C32=""),"",C32*'MPTO_working_3-way'!$I31)</f>
        <v>3.2146767689111568</v>
      </c>
      <c r="H32" s="17"/>
      <c r="I32" s="21"/>
      <c r="J32" s="22"/>
      <c r="K32" s="17"/>
      <c r="L32" s="21"/>
      <c r="M32" s="22"/>
      <c r="N32" s="23">
        <f t="shared" si="5"/>
        <v>39.741196774843473</v>
      </c>
      <c r="O32" s="24">
        <f t="shared" si="6"/>
        <v>29.151476676157646</v>
      </c>
      <c r="P32" s="24">
        <f t="shared" si="7"/>
        <v>31.107326548998891</v>
      </c>
      <c r="Q32" t="s">
        <v>154</v>
      </c>
      <c r="R32" t="s">
        <v>164</v>
      </c>
      <c r="S32" s="58" t="s">
        <v>261</v>
      </c>
      <c r="AD32" s="37"/>
      <c r="AE32" s="37"/>
      <c r="AH32" s="37"/>
      <c r="AI32" s="37"/>
      <c r="AJ32" t="s">
        <v>208</v>
      </c>
    </row>
    <row r="33" spans="1:36" s="36" customFormat="1" ht="15" x14ac:dyDescent="0.25">
      <c r="A33">
        <v>2.2799999999999998</v>
      </c>
      <c r="B33">
        <v>3.44</v>
      </c>
      <c r="C33">
        <v>3.36</v>
      </c>
      <c r="D33" s="20">
        <f t="shared" si="4"/>
        <v>2.6913213265722602E-2</v>
      </c>
      <c r="E33" s="17">
        <f>IF(OR($A33="",$B33="",$C33=""),"",A33*'MPTO_working_3-way'!$I32)</f>
        <v>2.3413621262458473</v>
      </c>
      <c r="F33" s="21">
        <f>IF(OR($A33="",$B33="",$C33=""),"",B33*'MPTO_working_3-way'!$I32)</f>
        <v>3.5325814536340858</v>
      </c>
      <c r="G33" s="22">
        <f>IF(OR($A33="",$B33="",$C33=""),"",C33*'MPTO_working_3-way'!$I32)</f>
        <v>3.450428396572828</v>
      </c>
      <c r="H33" s="17"/>
      <c r="I33" s="21"/>
      <c r="J33" s="22"/>
      <c r="K33" s="17"/>
      <c r="L33" s="21"/>
      <c r="M33" s="22"/>
      <c r="N33" s="23">
        <f t="shared" si="5"/>
        <v>42.71018091521816</v>
      </c>
      <c r="O33" s="24">
        <f t="shared" si="6"/>
        <v>28.307910606598082</v>
      </c>
      <c r="P33" s="24">
        <f t="shared" si="7"/>
        <v>28.981908478183747</v>
      </c>
      <c r="Q33" t="s">
        <v>238</v>
      </c>
      <c r="R33" t="s">
        <v>239</v>
      </c>
      <c r="S33" s="58" t="s">
        <v>261</v>
      </c>
      <c r="AD33" s="37"/>
      <c r="AE33" s="37"/>
      <c r="AH33" s="37"/>
      <c r="AI33" s="37"/>
      <c r="AJ33" t="s">
        <v>266</v>
      </c>
    </row>
    <row r="34" spans="1:36" s="36" customFormat="1" ht="15" x14ac:dyDescent="0.25">
      <c r="A34">
        <v>2.4700000000000002</v>
      </c>
      <c r="B34">
        <v>3.32</v>
      </c>
      <c r="C34">
        <v>3.11</v>
      </c>
      <c r="D34" s="20">
        <f t="shared" si="4"/>
        <v>2.7606527232378664E-2</v>
      </c>
      <c r="E34" s="17">
        <f>IF(OR($A34="",$B34="",$C34=""),"",A34*'MPTO_working_3-way'!$I33)</f>
        <v>2.5381881222639757</v>
      </c>
      <c r="F34" s="21">
        <f>IF(OR($A34="",$B34="",$C34=""),"",B34*'MPTO_working_3-way'!$I33)</f>
        <v>3.4116536704114968</v>
      </c>
      <c r="G34" s="22">
        <f>IF(OR($A34="",$B34="",$C34=""),"",C34*'MPTO_working_3-way'!$I33)</f>
        <v>3.1958562996926974</v>
      </c>
      <c r="H34" s="17"/>
      <c r="I34" s="21"/>
      <c r="J34" s="22"/>
      <c r="K34" s="17"/>
      <c r="L34" s="21"/>
      <c r="M34" s="22"/>
      <c r="N34" s="23">
        <f t="shared" si="5"/>
        <v>39.398182949025653</v>
      </c>
      <c r="O34" s="24">
        <f t="shared" si="6"/>
        <v>29.311298760269089</v>
      </c>
      <c r="P34" s="24">
        <f t="shared" si="7"/>
        <v>31.290518290705265</v>
      </c>
      <c r="Q34" t="s">
        <v>240</v>
      </c>
      <c r="R34" t="s">
        <v>241</v>
      </c>
      <c r="S34" s="58" t="s">
        <v>261</v>
      </c>
      <c r="AD34" s="37"/>
      <c r="AE34" s="37"/>
      <c r="AH34" s="37"/>
      <c r="AI34" s="37"/>
      <c r="AJ34" t="s">
        <v>266</v>
      </c>
    </row>
    <row r="35" spans="1:36" s="36" customFormat="1" ht="15" x14ac:dyDescent="0.25">
      <c r="A35">
        <v>1.66</v>
      </c>
      <c r="B35">
        <v>3.57</v>
      </c>
      <c r="C35">
        <v>6.67</v>
      </c>
      <c r="D35" s="20">
        <f t="shared" si="4"/>
        <v>3.2446720853403388E-2</v>
      </c>
      <c r="E35" s="17">
        <f>IF(OR($A35="",$B35="",$C35=""),"",A35*'MPTO_working_3-way'!$I34)</f>
        <v>1.7138615566166495</v>
      </c>
      <c r="F35" s="21">
        <f>IF(OR($A35="",$B35="",$C35=""),"",B35*'MPTO_working_3-way'!$I34)</f>
        <v>3.68583479344665</v>
      </c>
      <c r="G35" s="22">
        <f>IF(OR($A35="",$B35="",$C35=""),"",C35*'MPTO_working_3-way'!$I34)</f>
        <v>6.8864196280922005</v>
      </c>
      <c r="H35" s="17"/>
      <c r="I35" s="21"/>
      <c r="J35" s="22"/>
      <c r="K35" s="17"/>
      <c r="L35" s="21"/>
      <c r="M35" s="22"/>
      <c r="N35" s="23">
        <f t="shared" si="5"/>
        <v>58.347770048247625</v>
      </c>
      <c r="O35" s="24">
        <f t="shared" si="6"/>
        <v>27.130895876776208</v>
      </c>
      <c r="P35" s="24">
        <f t="shared" si="7"/>
        <v>14.521334074976169</v>
      </c>
      <c r="Q35" t="s">
        <v>242</v>
      </c>
      <c r="R35" t="s">
        <v>243</v>
      </c>
      <c r="S35" s="58" t="s">
        <v>261</v>
      </c>
      <c r="AD35" s="37"/>
      <c r="AE35" s="37"/>
      <c r="AH35" s="37"/>
      <c r="AI35" s="37"/>
      <c r="AJ35" t="s">
        <v>266</v>
      </c>
    </row>
    <row r="36" spans="1:36" s="36" customFormat="1" ht="15" x14ac:dyDescent="0.25">
      <c r="A36">
        <v>3.23</v>
      </c>
      <c r="B36">
        <v>3.83</v>
      </c>
      <c r="C36">
        <v>2.19</v>
      </c>
      <c r="D36" s="20">
        <f t="shared" si="4"/>
        <v>2.7315133530149582E-2</v>
      </c>
      <c r="E36" s="17">
        <f>IF(OR($A36="",$B36="",$C36=""),"",A36*'MPTO_working_3-way'!$I35)</f>
        <v>3.3182278813023833</v>
      </c>
      <c r="F36" s="21">
        <f>IF(OR($A36="",$B36="",$C36=""),"",B36*'MPTO_working_3-way'!$I35)</f>
        <v>3.9346169614204731</v>
      </c>
      <c r="G36" s="22">
        <f>IF(OR($A36="",$B36="",$C36=""),"",C36*'MPTO_working_3-way'!$I35)</f>
        <v>2.2498201424310276</v>
      </c>
      <c r="H36" s="17"/>
      <c r="I36" s="21"/>
      <c r="J36" s="22"/>
      <c r="K36" s="17"/>
      <c r="L36" s="21"/>
      <c r="M36" s="22"/>
      <c r="N36" s="23">
        <f t="shared" si="5"/>
        <v>30.136567944438653</v>
      </c>
      <c r="O36" s="24">
        <f t="shared" si="6"/>
        <v>25.415434584996564</v>
      </c>
      <c r="P36" s="24">
        <f t="shared" si="7"/>
        <v>44.447997470564779</v>
      </c>
      <c r="Q36" t="s">
        <v>177</v>
      </c>
      <c r="R36" t="s">
        <v>183</v>
      </c>
      <c r="S36" s="58" t="s">
        <v>261</v>
      </c>
      <c r="AD36" s="37"/>
      <c r="AE36" s="37"/>
      <c r="AH36" s="37"/>
      <c r="AI36" s="37"/>
      <c r="AJ36" t="s">
        <v>209</v>
      </c>
    </row>
    <row r="37" spans="1:36" s="36" customFormat="1" ht="15" x14ac:dyDescent="0.25">
      <c r="A37">
        <v>4.5599999999999996</v>
      </c>
      <c r="B37">
        <v>4.22</v>
      </c>
      <c r="C37">
        <v>1.74</v>
      </c>
      <c r="D37" s="20">
        <f t="shared" si="4"/>
        <v>3.0977713936745754E-2</v>
      </c>
      <c r="E37" s="17">
        <f>IF(OR($A37="",$B37="",$C37=""),"",A37*'MPTO_working_3-way'!$I36)</f>
        <v>4.7012583755515607</v>
      </c>
      <c r="F37" s="21">
        <f>IF(OR($A37="",$B37="",$C37=""),"",B37*'MPTO_working_3-way'!$I36)</f>
        <v>4.3507259528130664</v>
      </c>
      <c r="G37" s="22">
        <f>IF(OR($A37="",$B37="",$C37=""),"",C37*'MPTO_working_3-way'!$I36)</f>
        <v>1.7939012222499375</v>
      </c>
      <c r="H37" s="17"/>
      <c r="I37" s="21"/>
      <c r="J37" s="22"/>
      <c r="K37" s="17"/>
      <c r="L37" s="21"/>
      <c r="M37" s="22"/>
      <c r="N37" s="23">
        <f t="shared" si="5"/>
        <v>21.270900684812457</v>
      </c>
      <c r="O37" s="24">
        <f t="shared" si="6"/>
        <v>22.984669934299724</v>
      </c>
      <c r="P37" s="24">
        <f t="shared" si="7"/>
        <v>55.74442938088783</v>
      </c>
      <c r="Q37" t="s">
        <v>181</v>
      </c>
      <c r="R37" t="s">
        <v>174</v>
      </c>
      <c r="S37" s="58" t="s">
        <v>261</v>
      </c>
      <c r="AD37" s="37"/>
      <c r="AE37" s="37"/>
      <c r="AH37" s="37"/>
      <c r="AI37" s="37"/>
      <c r="AJ37" t="s">
        <v>209</v>
      </c>
    </row>
    <row r="38" spans="1:36" s="36" customFormat="1" ht="15" x14ac:dyDescent="0.25">
      <c r="A38">
        <v>1.44</v>
      </c>
      <c r="B38">
        <v>4.45</v>
      </c>
      <c r="C38">
        <v>8.98</v>
      </c>
      <c r="D38" s="20">
        <f t="shared" si="4"/>
        <v>3.0522120178284817E-2</v>
      </c>
      <c r="E38" s="17">
        <f>IF(OR($A38="",$B38="",$C38=""),"",A38*'MPTO_working_3-way'!$I37)</f>
        <v>1.4839518530567302</v>
      </c>
      <c r="F38" s="21">
        <f>IF(OR($A38="",$B38="",$C38=""),"",B38*'MPTO_working_3-way'!$I37)</f>
        <v>4.585823434793368</v>
      </c>
      <c r="G38" s="22">
        <f>IF(OR($A38="",$B38="",$C38=""),"",C38*'MPTO_working_3-way'!$I37)</f>
        <v>9.2540886392009973</v>
      </c>
      <c r="H38" s="17"/>
      <c r="I38" s="21"/>
      <c r="J38" s="22"/>
      <c r="K38" s="17"/>
      <c r="L38" s="21"/>
      <c r="M38" s="22"/>
      <c r="N38" s="23">
        <f t="shared" si="5"/>
        <v>67.387631070384259</v>
      </c>
      <c r="O38" s="24">
        <f t="shared" si="6"/>
        <v>21.806334548618722</v>
      </c>
      <c r="P38" s="24">
        <f t="shared" si="7"/>
        <v>10.80603438099703</v>
      </c>
      <c r="Q38" t="s">
        <v>214</v>
      </c>
      <c r="R38" t="s">
        <v>217</v>
      </c>
      <c r="S38" s="58" t="s">
        <v>261</v>
      </c>
      <c r="AD38" s="37"/>
      <c r="AE38" s="37"/>
      <c r="AH38" s="37"/>
      <c r="AI38" s="37"/>
      <c r="AJ38" t="s">
        <v>229</v>
      </c>
    </row>
    <row r="39" spans="1:36" s="36" customFormat="1" ht="15" x14ac:dyDescent="0.25">
      <c r="A39">
        <v>3.86</v>
      </c>
      <c r="B39">
        <v>3.33</v>
      </c>
      <c r="C39">
        <v>2.13</v>
      </c>
      <c r="D39" s="20">
        <f t="shared" si="4"/>
        <v>2.8851225888371079E-2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5"/>
        <v>#REF!</v>
      </c>
      <c r="O39" s="24" t="e">
        <f t="shared" si="6"/>
        <v>#REF!</v>
      </c>
      <c r="P39" s="24" t="e">
        <f t="shared" si="7"/>
        <v>#REF!</v>
      </c>
      <c r="Q39" t="s">
        <v>226</v>
      </c>
      <c r="R39" t="s">
        <v>223</v>
      </c>
      <c r="S39" s="58" t="s">
        <v>261</v>
      </c>
      <c r="AD39" s="37"/>
      <c r="AE39" s="37"/>
      <c r="AH39" s="37"/>
      <c r="AI39" s="37"/>
      <c r="AJ39" t="s">
        <v>229</v>
      </c>
    </row>
    <row r="40" spans="1:36" s="36" customFormat="1" ht="15" x14ac:dyDescent="0.25">
      <c r="A40">
        <v>2.31</v>
      </c>
      <c r="B40">
        <v>3.28</v>
      </c>
      <c r="C40">
        <v>3.27</v>
      </c>
      <c r="D40" s="20">
        <f t="shared" si="4"/>
        <v>4.3588879234437439E-2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5"/>
        <v>#REF!</v>
      </c>
      <c r="O40" s="24" t="e">
        <f t="shared" si="6"/>
        <v>#REF!</v>
      </c>
      <c r="P40" s="24" t="e">
        <f t="shared" si="7"/>
        <v>#REF!</v>
      </c>
      <c r="Q40" t="s">
        <v>108</v>
      </c>
      <c r="R40" t="s">
        <v>121</v>
      </c>
      <c r="S40" s="58" t="s">
        <v>262</v>
      </c>
      <c r="AD40" s="37"/>
      <c r="AE40" s="37"/>
      <c r="AH40" s="37"/>
      <c r="AI40" s="37"/>
      <c r="AJ40" t="s">
        <v>130</v>
      </c>
    </row>
    <row r="41" spans="1:36" s="36" customFormat="1" ht="15" x14ac:dyDescent="0.25">
      <c r="A41">
        <v>2.3199999999999998</v>
      </c>
      <c r="B41">
        <v>3.11</v>
      </c>
      <c r="C41">
        <v>3.42</v>
      </c>
      <c r="D41" s="20">
        <f t="shared" si="4"/>
        <v>4.4975551937462832E-2</v>
      </c>
      <c r="E41" s="17">
        <f>IF(OR($A41="",$B41="",$C41=""),"",A41*'MPTO_working_3-way'!$I40)</f>
        <v>2.3869348440610207</v>
      </c>
      <c r="F41" s="21">
        <f>IF(OR($A41="",$B41="",$C41=""),"",B41*'MPTO_working_3-way'!$I40)</f>
        <v>3.199727312512834</v>
      </c>
      <c r="G41" s="22">
        <f>IF(OR($A41="",$B41="",$C41=""),"",C41*'MPTO_working_3-way'!$I40)</f>
        <v>3.5186711925382288</v>
      </c>
      <c r="H41" s="17"/>
      <c r="I41" s="21"/>
      <c r="J41" s="22"/>
      <c r="K41" s="17"/>
      <c r="L41" s="21"/>
      <c r="M41" s="22"/>
      <c r="N41" s="23">
        <f t="shared" si="5"/>
        <v>41.894733846134073</v>
      </c>
      <c r="O41" s="24">
        <f t="shared" si="6"/>
        <v>31.252663190685219</v>
      </c>
      <c r="P41" s="24">
        <f t="shared" si="7"/>
        <v>28.419819451178668</v>
      </c>
      <c r="Q41" t="s">
        <v>105</v>
      </c>
      <c r="R41" t="s">
        <v>124</v>
      </c>
      <c r="S41" s="58" t="s">
        <v>262</v>
      </c>
      <c r="AD41" s="37"/>
      <c r="AE41" s="37"/>
      <c r="AH41" s="37"/>
      <c r="AI41" s="37"/>
      <c r="AJ41" t="s">
        <v>130</v>
      </c>
    </row>
    <row r="42" spans="1:36" s="36" customFormat="1" ht="15" x14ac:dyDescent="0.25">
      <c r="A42">
        <v>3.14</v>
      </c>
      <c r="B42">
        <v>3.15</v>
      </c>
      <c r="C42">
        <v>2.4500000000000002</v>
      </c>
      <c r="D42" s="20">
        <f t="shared" si="4"/>
        <v>4.4094920346057664E-2</v>
      </c>
      <c r="E42" s="17">
        <f>IF(OR($A42="",$B42="",$C42=""),"",A42*'MPTO_working_3-way'!$I41)</f>
        <v>3.2768690807961338</v>
      </c>
      <c r="F42" s="21">
        <f>IF(OR($A42="",$B42="",$C42=""),"",B42*'MPTO_working_3-way'!$I41)</f>
        <v>3.2873049695884777</v>
      </c>
      <c r="G42" s="22">
        <f>IF(OR($A42="",$B42="",$C42=""),"",C42*'MPTO_working_3-way'!$I41)</f>
        <v>2.556792754124372</v>
      </c>
      <c r="H42" s="17"/>
      <c r="I42" s="21"/>
      <c r="J42" s="22"/>
      <c r="K42" s="17"/>
      <c r="L42" s="21"/>
      <c r="M42" s="22"/>
      <c r="N42" s="23">
        <f t="shared" si="5"/>
        <v>30.516934773513881</v>
      </c>
      <c r="O42" s="24">
        <f t="shared" si="6"/>
        <v>30.420055615502729</v>
      </c>
      <c r="P42" s="24">
        <f t="shared" si="7"/>
        <v>39.111500077074929</v>
      </c>
      <c r="Q42" t="s">
        <v>78</v>
      </c>
      <c r="R42" t="s">
        <v>134</v>
      </c>
      <c r="S42" s="58" t="s">
        <v>262</v>
      </c>
      <c r="AD42" s="37"/>
      <c r="AE42" s="37"/>
      <c r="AH42" s="37"/>
      <c r="AI42" s="37"/>
      <c r="AJ42" t="s">
        <v>130</v>
      </c>
    </row>
    <row r="43" spans="1:36" s="36" customFormat="1" ht="15" x14ac:dyDescent="0.25">
      <c r="A43">
        <v>3.81</v>
      </c>
      <c r="B43">
        <v>3.5</v>
      </c>
      <c r="C43">
        <v>2.0099999999999998</v>
      </c>
      <c r="D43" s="20">
        <f t="shared" si="4"/>
        <v>4.569391512628096E-2</v>
      </c>
      <c r="E43" s="17">
        <f>IF(OR($A43="",$B43="",$C43=""),"",A43*'MPTO_working_3-way'!$I42)</f>
        <v>3.9813568528817336</v>
      </c>
      <c r="F43" s="21">
        <f>IF(OR($A43="",$B43="",$C43=""),"",B43*'MPTO_working_3-way'!$I42)</f>
        <v>3.6574144317811199</v>
      </c>
      <c r="G43" s="22">
        <f>IF(OR($A43="",$B43="",$C43=""),"",C43*'MPTO_working_3-way'!$I42)</f>
        <v>2.1004008593943002</v>
      </c>
      <c r="H43" s="17"/>
      <c r="I43" s="21"/>
      <c r="J43" s="22"/>
      <c r="K43" s="17"/>
      <c r="L43" s="21"/>
      <c r="M43" s="22"/>
      <c r="N43" s="23">
        <f t="shared" si="5"/>
        <v>25.117065285825689</v>
      </c>
      <c r="O43" s="24">
        <f t="shared" si="6"/>
        <v>27.341719639713109</v>
      </c>
      <c r="P43" s="24">
        <f t="shared" si="7"/>
        <v>47.609959571639742</v>
      </c>
      <c r="Q43" t="s">
        <v>104</v>
      </c>
      <c r="R43" t="s">
        <v>101</v>
      </c>
      <c r="S43" s="58" t="s">
        <v>262</v>
      </c>
      <c r="AD43" s="37"/>
      <c r="AE43" s="37"/>
      <c r="AH43" s="37"/>
      <c r="AI43" s="37"/>
      <c r="AJ43" t="s">
        <v>130</v>
      </c>
    </row>
    <row r="44" spans="1:36" s="36" customFormat="1" ht="15" x14ac:dyDescent="0.25">
      <c r="A44">
        <v>1.39</v>
      </c>
      <c r="B44">
        <v>4.9000000000000004</v>
      </c>
      <c r="C44">
        <v>8.73</v>
      </c>
      <c r="D44" s="20">
        <f t="shared" si="4"/>
        <v>3.805363031266551E-2</v>
      </c>
      <c r="E44" s="17">
        <f>IF(OR($A44="",$B44="",$C44=""),"",A44*'MPTO_working_3-way'!$I43)</f>
        <v>1.45129193928102</v>
      </c>
      <c r="F44" s="21">
        <f>IF(OR($A44="",$B44="",$C44=""),"",B44*'MPTO_working_3-way'!$I43)</f>
        <v>5.1160651096956826</v>
      </c>
      <c r="G44" s="22">
        <f>IF(OR($A44="",$B44="",$C44=""),"",C44*'MPTO_working_3-way'!$I43)</f>
        <v>9.1149486546210845</v>
      </c>
      <c r="H44" s="17"/>
      <c r="I44" s="21"/>
      <c r="J44" s="22"/>
      <c r="K44" s="17"/>
      <c r="L44" s="21"/>
      <c r="M44" s="22"/>
      <c r="N44" s="23">
        <f t="shared" si="5"/>
        <v>68.904124176105256</v>
      </c>
      <c r="O44" s="24">
        <f t="shared" si="6"/>
        <v>19.546271960160468</v>
      </c>
      <c r="P44" s="24">
        <f t="shared" si="7"/>
        <v>10.97098884361813</v>
      </c>
      <c r="Q44" t="s">
        <v>117</v>
      </c>
      <c r="R44" t="s">
        <v>89</v>
      </c>
      <c r="S44" s="58" t="s">
        <v>262</v>
      </c>
      <c r="AD44" s="37"/>
      <c r="AE44" s="37"/>
      <c r="AH44" s="37"/>
      <c r="AI44" s="37"/>
      <c r="AJ44" t="s">
        <v>131</v>
      </c>
    </row>
    <row r="45" spans="1:36" s="36" customFormat="1" ht="15" x14ac:dyDescent="0.25">
      <c r="A45">
        <v>2.2000000000000002</v>
      </c>
      <c r="B45">
        <v>3.06</v>
      </c>
      <c r="C45">
        <v>3.96</v>
      </c>
      <c r="D45" s="20">
        <f t="shared" si="4"/>
        <v>3.3868092691622165E-2</v>
      </c>
      <c r="E45" s="17">
        <f>IF(OR($A45="",$B45="",$C45=""),"",A45*'MPTO_working_3-way'!$I44)</f>
        <v>2.3005266132778184</v>
      </c>
      <c r="F45" s="21">
        <f>IF(OR($A45="",$B45="",$C45=""),"",B45*'MPTO_working_3-way'!$I44)</f>
        <v>3.19982338028642</v>
      </c>
      <c r="G45" s="22">
        <f>IF(OR($A45="",$B45="",$C45=""),"",C45*'MPTO_working_3-way'!$I44)</f>
        <v>4.1409479039000727</v>
      </c>
      <c r="H45" s="17"/>
      <c r="I45" s="21"/>
      <c r="J45" s="22"/>
      <c r="K45" s="17"/>
      <c r="L45" s="21"/>
      <c r="M45" s="22"/>
      <c r="N45" s="23">
        <f t="shared" si="5"/>
        <v>43.468308265957759</v>
      </c>
      <c r="O45" s="24">
        <f t="shared" si="6"/>
        <v>31.251724897093812</v>
      </c>
      <c r="P45" s="24">
        <f t="shared" si="7"/>
        <v>24.149060147754312</v>
      </c>
      <c r="Q45" t="s">
        <v>91</v>
      </c>
      <c r="R45" t="s">
        <v>88</v>
      </c>
      <c r="S45" s="58" t="s">
        <v>262</v>
      </c>
      <c r="AD45" s="37"/>
      <c r="AE45" s="37"/>
      <c r="AH45" s="37"/>
      <c r="AI45" s="37"/>
      <c r="AJ45" t="s">
        <v>131</v>
      </c>
    </row>
    <row r="46" spans="1:36" s="36" customFormat="1" ht="15" x14ac:dyDescent="0.25">
      <c r="A46">
        <v>2.93</v>
      </c>
      <c r="B46">
        <v>3.18</v>
      </c>
      <c r="C46">
        <v>2.65</v>
      </c>
      <c r="D46" s="20">
        <f t="shared" si="4"/>
        <v>3.3120827698714272E-2</v>
      </c>
      <c r="E46" s="17">
        <f>IF(OR($A46="",$B46="",$C46=""),"",A46*'MPTO_working_3-way'!$I45)</f>
        <v>3.0414971368161101</v>
      </c>
      <c r="F46" s="21">
        <f>IF(OR($A46="",$B46="",$C46=""),"",B46*'MPTO_working_3-way'!$I45)</f>
        <v>3.3010105443942765</v>
      </c>
      <c r="G46" s="22">
        <f>IF(OR($A46="",$B46="",$C46=""),"",C46*'MPTO_working_3-way'!$I45)</f>
        <v>2.7508421203285636</v>
      </c>
      <c r="H46" s="17"/>
      <c r="I46" s="21"/>
      <c r="J46" s="22"/>
      <c r="K46" s="17"/>
      <c r="L46" s="21"/>
      <c r="M46" s="22"/>
      <c r="N46" s="23">
        <f t="shared" si="5"/>
        <v>32.878544842123922</v>
      </c>
      <c r="O46" s="24">
        <f t="shared" si="6"/>
        <v>30.293753580950661</v>
      </c>
      <c r="P46" s="24">
        <f t="shared" si="7"/>
        <v>36.35250429714079</v>
      </c>
      <c r="Q46" t="s">
        <v>111</v>
      </c>
      <c r="R46" t="s">
        <v>92</v>
      </c>
      <c r="S46" s="58" t="s">
        <v>262</v>
      </c>
      <c r="AD46" s="37"/>
      <c r="AE46" s="37"/>
      <c r="AH46" s="37"/>
      <c r="AI46" s="37"/>
      <c r="AJ46" t="s">
        <v>131</v>
      </c>
    </row>
    <row r="47" spans="1:36" s="36" customFormat="1" ht="15" x14ac:dyDescent="0.25">
      <c r="A47">
        <v>1.82</v>
      </c>
      <c r="B47">
        <v>3.63</v>
      </c>
      <c r="C47">
        <v>4.72</v>
      </c>
      <c r="D47" s="20">
        <f t="shared" si="4"/>
        <v>3.6797049894122358E-2</v>
      </c>
      <c r="E47" s="17">
        <f>IF(OR($A47="",$B47="",$C47=""),"",A47*'MPTO_working_3-way'!$I46)</f>
        <v>1.8816399286987524</v>
      </c>
      <c r="F47" s="21">
        <f>IF(OR($A47="",$B47="",$C47=""),"",B47*'MPTO_working_3-way'!$I46)</f>
        <v>3.7529411764705882</v>
      </c>
      <c r="G47" s="22">
        <f>IF(OR($A47="",$B47="",$C47=""),"",C47*'MPTO_working_3-way'!$I46)</f>
        <v>4.8798573975044564</v>
      </c>
      <c r="H47" s="17"/>
      <c r="I47" s="21"/>
      <c r="J47" s="22"/>
      <c r="K47" s="17"/>
      <c r="L47" s="21"/>
      <c r="M47" s="22"/>
      <c r="N47" s="23">
        <f t="shared" si="5"/>
        <v>53.145130731337616</v>
      </c>
      <c r="O47" s="24">
        <f t="shared" si="6"/>
        <v>26.645768025078372</v>
      </c>
      <c r="P47" s="24">
        <f t="shared" si="7"/>
        <v>20.492402104032728</v>
      </c>
      <c r="Q47" t="s">
        <v>87</v>
      </c>
      <c r="R47" t="s">
        <v>128</v>
      </c>
      <c r="S47" s="58" t="s">
        <v>262</v>
      </c>
      <c r="AD47" s="37"/>
      <c r="AE47" s="37"/>
      <c r="AH47" s="37"/>
      <c r="AI47" s="37"/>
      <c r="AJ47" t="s">
        <v>131</v>
      </c>
    </row>
    <row r="48" spans="1:36" s="36" customFormat="1" ht="15" x14ac:dyDescent="0.25">
      <c r="A48">
        <v>2.5099999999999998</v>
      </c>
      <c r="B48">
        <v>3.23</v>
      </c>
      <c r="C48">
        <v>3.07</v>
      </c>
      <c r="D48" s="20">
        <f t="shared" si="4"/>
        <v>3.3736796744607833E-2</v>
      </c>
      <c r="E48" s="17">
        <f>IF(OR($A48="",$B48="",$C48=""),"",A48*'MPTO_working_3-way'!$I47)</f>
        <v>2.5931332775237728</v>
      </c>
      <c r="F48" s="21">
        <f>IF(OR($A48="",$B48="",$C48=""),"",B48*'MPTO_working_3-way'!$I47)</f>
        <v>3.336980273466847</v>
      </c>
      <c r="G48" s="22">
        <f>IF(OR($A48="",$B48="",$C48=""),"",C48*'MPTO_working_3-way'!$I47)</f>
        <v>3.1716809410350528</v>
      </c>
      <c r="H48" s="17"/>
      <c r="I48" s="21"/>
      <c r="J48" s="22"/>
      <c r="K48" s="17"/>
      <c r="L48" s="21"/>
      <c r="M48" s="22"/>
      <c r="N48" s="23">
        <f t="shared" si="5"/>
        <v>38.563386181018707</v>
      </c>
      <c r="O48" s="24">
        <f t="shared" si="6"/>
        <v>29.967213410017628</v>
      </c>
      <c r="P48" s="24">
        <f t="shared" si="7"/>
        <v>31.52902257796643</v>
      </c>
      <c r="Q48" t="s">
        <v>94</v>
      </c>
      <c r="R48" t="s">
        <v>116</v>
      </c>
      <c r="S48" s="58" t="s">
        <v>262</v>
      </c>
      <c r="AD48" s="37"/>
      <c r="AE48" s="37"/>
      <c r="AH48" s="37"/>
      <c r="AI48" s="37"/>
      <c r="AJ48" t="s">
        <v>131</v>
      </c>
    </row>
    <row r="49" spans="1:36" s="36" customFormat="1" ht="15" x14ac:dyDescent="0.25">
      <c r="A49">
        <v>2.1</v>
      </c>
      <c r="B49">
        <v>3.28</v>
      </c>
      <c r="C49">
        <v>3.64</v>
      </c>
      <c r="D49" s="20">
        <f t="shared" si="4"/>
        <v>5.5793799696238544E-2</v>
      </c>
      <c r="E49" s="17">
        <f>IF(OR($A49="",$B49="",$C49=""),"",A49*'MPTO_working_3-way'!$I48)</f>
        <v>2.177273804777657</v>
      </c>
      <c r="F49" s="21">
        <f>IF(OR($A49="",$B49="",$C49=""),"",B49*'MPTO_working_3-way'!$I48)</f>
        <v>3.4006943236527212</v>
      </c>
      <c r="G49" s="22">
        <f>IF(OR($A49="",$B49="",$C49=""),"",C49*'MPTO_working_3-way'!$I48)</f>
        <v>3.7739412616146053</v>
      </c>
      <c r="H49" s="17"/>
      <c r="I49" s="21"/>
      <c r="J49" s="22"/>
      <c r="K49" s="17"/>
      <c r="L49" s="21"/>
      <c r="M49" s="22"/>
      <c r="N49" s="23">
        <f t="shared" si="5"/>
        <v>45.928996059460694</v>
      </c>
      <c r="O49" s="24">
        <f t="shared" si="6"/>
        <v>29.405759672215691</v>
      </c>
      <c r="P49" s="24">
        <f t="shared" si="7"/>
        <v>26.49749772661194</v>
      </c>
      <c r="Q49" t="s">
        <v>141</v>
      </c>
      <c r="R49" t="s">
        <v>139</v>
      </c>
      <c r="S49" s="58" t="s">
        <v>262</v>
      </c>
      <c r="AD49" s="37"/>
      <c r="AE49" s="37"/>
      <c r="AH49" s="37"/>
      <c r="AI49" s="37"/>
      <c r="AJ49" t="s">
        <v>129</v>
      </c>
    </row>
    <row r="50" spans="1:36" s="36" customFormat="1" ht="15" x14ac:dyDescent="0.25">
      <c r="A50">
        <v>3.56</v>
      </c>
      <c r="B50">
        <v>3.34</v>
      </c>
      <c r="C50">
        <v>2.1</v>
      </c>
      <c r="D50" s="20">
        <f t="shared" si="4"/>
        <v>5.6490550199761014E-2</v>
      </c>
      <c r="E50" s="17">
        <f>IF(OR($A50="",$B50="",$C50=""),"",A50*'MPTO_working_3-way'!$I49)</f>
        <v>3.6801029964108039</v>
      </c>
      <c r="F50" s="21">
        <f>IF(OR($A50="",$B50="",$C50=""),"",B50*'MPTO_working_3-way'!$I49)</f>
        <v>3.4526809011269899</v>
      </c>
      <c r="G50" s="22">
        <f>IF(OR($A50="",$B50="",$C50=""),"",C50*'MPTO_working_3-way'!$I49)</f>
        <v>2.1708472731636768</v>
      </c>
      <c r="H50" s="17"/>
      <c r="I50" s="21"/>
      <c r="J50" s="22"/>
      <c r="K50" s="17"/>
      <c r="L50" s="21"/>
      <c r="M50" s="22"/>
      <c r="N50" s="23">
        <f t="shared" si="5"/>
        <v>27.173152517070793</v>
      </c>
      <c r="O50" s="24">
        <f t="shared" si="6"/>
        <v>28.963000886458691</v>
      </c>
      <c r="P50" s="24">
        <f t="shared" si="7"/>
        <v>46.064963314653333</v>
      </c>
      <c r="Q50" t="s">
        <v>211</v>
      </c>
      <c r="R50" t="s">
        <v>142</v>
      </c>
      <c r="S50" s="58" t="s">
        <v>262</v>
      </c>
      <c r="AD50" s="37"/>
      <c r="AE50" s="37"/>
      <c r="AH50" s="37"/>
      <c r="AI50" s="37"/>
      <c r="AJ50" t="s">
        <v>129</v>
      </c>
    </row>
    <row r="51" spans="1:36" s="36" customFormat="1" ht="15" x14ac:dyDescent="0.25">
      <c r="A51">
        <v>1.68</v>
      </c>
      <c r="B51">
        <v>3.77</v>
      </c>
      <c r="C51">
        <v>4.9800000000000004</v>
      </c>
      <c r="D51" s="20">
        <f t="shared" si="4"/>
        <v>6.129329747942136E-2</v>
      </c>
      <c r="E51" s="17">
        <f>IF(OR($A51="",$B51="",$C51=""),"",A51*'MPTO_working_3-way'!$I50)</f>
        <v>1.7737335834896808</v>
      </c>
      <c r="F51" s="21">
        <f>IF(OR($A51="",$B51="",$C51=""),"",B51*'MPTO_working_3-way'!$I50)</f>
        <v>3.9803426248548193</v>
      </c>
      <c r="G51" s="22">
        <f>IF(OR($A51="",$B51="",$C51=""),"",C51*'MPTO_working_3-way'!$I50)</f>
        <v>5.2578531224872682</v>
      </c>
      <c r="H51" s="17"/>
      <c r="I51" s="21"/>
      <c r="J51" s="22"/>
      <c r="K51" s="17"/>
      <c r="L51" s="21"/>
      <c r="M51" s="22"/>
      <c r="N51" s="23">
        <f t="shared" si="5"/>
        <v>56.378252591495666</v>
      </c>
      <c r="O51" s="24">
        <f t="shared" si="6"/>
        <v>25.123465345812395</v>
      </c>
      <c r="P51" s="24">
        <f t="shared" si="7"/>
        <v>19.019169548938297</v>
      </c>
      <c r="Q51" t="s">
        <v>75</v>
      </c>
      <c r="R51" t="s">
        <v>73</v>
      </c>
      <c r="S51" s="58" t="s">
        <v>262</v>
      </c>
      <c r="AD51" s="37"/>
      <c r="AE51" s="37"/>
      <c r="AH51" s="37"/>
      <c r="AI51" s="37"/>
      <c r="AJ51" t="s">
        <v>129</v>
      </c>
    </row>
    <row r="52" spans="1:36" s="36" customFormat="1" ht="15" x14ac:dyDescent="0.25">
      <c r="A52">
        <v>3.7</v>
      </c>
      <c r="B52">
        <v>3</v>
      </c>
      <c r="C52">
        <v>2.13</v>
      </c>
      <c r="D52" s="20">
        <f t="shared" si="4"/>
        <v>7.3087171678720919E-2</v>
      </c>
      <c r="E52" s="17">
        <f>IF(OR($A52="",$B52="",$C52=""),"",A52*'MPTO_working_3-way'!$I51)</f>
        <v>3.9090150357391158</v>
      </c>
      <c r="F52" s="21">
        <f>IF(OR($A52="",$B52="",$C52=""),"",B52*'MPTO_working_3-way'!$I51)</f>
        <v>3.169471650599283</v>
      </c>
      <c r="G52" s="22">
        <f>IF(OR($A52="",$B52="",$C52=""),"",C52*'MPTO_working_3-way'!$I51)</f>
        <v>2.2503248719254909</v>
      </c>
      <c r="H52" s="17"/>
      <c r="I52" s="21"/>
      <c r="J52" s="22"/>
      <c r="K52" s="17"/>
      <c r="L52" s="21"/>
      <c r="M52" s="22"/>
      <c r="N52" s="23">
        <f t="shared" si="5"/>
        <v>25.581891879597752</v>
      </c>
      <c r="O52" s="24">
        <f t="shared" si="6"/>
        <v>31.550999984837226</v>
      </c>
      <c r="P52" s="24">
        <f t="shared" si="7"/>
        <v>44.438028147658066</v>
      </c>
      <c r="Q52" t="s">
        <v>77</v>
      </c>
      <c r="R52" t="s">
        <v>99</v>
      </c>
      <c r="S52" s="58" t="s">
        <v>262</v>
      </c>
      <c r="AD52" s="37"/>
      <c r="AE52" s="37"/>
      <c r="AH52" s="37"/>
      <c r="AI52" s="37"/>
      <c r="AJ52" t="s">
        <v>129</v>
      </c>
    </row>
    <row r="53" spans="1:36" s="36" customFormat="1" ht="15" x14ac:dyDescent="0.25">
      <c r="A53">
        <v>1.95</v>
      </c>
      <c r="B53">
        <v>3.45</v>
      </c>
      <c r="C53">
        <v>4.43</v>
      </c>
      <c r="D53" s="20">
        <f t="shared" si="4"/>
        <v>2.8409219595793456E-2</v>
      </c>
      <c r="E53" s="17">
        <f>IF(OR($A53="",$B53="",$C53=""),"",A53*'MPTO_working_3-way'!$I52)</f>
        <v>2.0695219300848717</v>
      </c>
      <c r="F53" s="21">
        <f>IF(OR($A53="",$B53="",$C53=""),"",B53*'MPTO_working_3-way'!$I52)</f>
        <v>3.6614618763040037</v>
      </c>
      <c r="G53" s="22">
        <f>IF(OR($A53="",$B53="",$C53=""),"",C53*'MPTO_working_3-way'!$I52)</f>
        <v>4.7015293078338365</v>
      </c>
      <c r="H53" s="17"/>
      <c r="I53" s="21"/>
      <c r="J53" s="22"/>
      <c r="K53" s="17"/>
      <c r="L53" s="21"/>
      <c r="M53" s="22"/>
      <c r="N53" s="23">
        <f t="shared" si="5"/>
        <v>48.320338405836061</v>
      </c>
      <c r="O53" s="24">
        <f t="shared" si="6"/>
        <v>27.311495620689954</v>
      </c>
      <c r="P53" s="24">
        <f t="shared" si="7"/>
        <v>21.269674919047475</v>
      </c>
      <c r="Q53" t="s">
        <v>244</v>
      </c>
      <c r="R53" t="s">
        <v>245</v>
      </c>
      <c r="S53" s="58" t="s">
        <v>262</v>
      </c>
      <c r="AD53" s="37"/>
      <c r="AE53" s="37"/>
      <c r="AH53" s="37"/>
      <c r="AI53" s="37"/>
      <c r="AJ53" t="s">
        <v>266</v>
      </c>
    </row>
    <row r="54" spans="1:36" s="36" customFormat="1" ht="15" x14ac:dyDescent="0.25">
      <c r="A54">
        <v>1.78</v>
      </c>
      <c r="B54">
        <v>3.65</v>
      </c>
      <c r="C54">
        <v>5.18</v>
      </c>
      <c r="D54" s="20">
        <f t="shared" si="4"/>
        <v>2.8820548598907925E-2</v>
      </c>
      <c r="E54" s="17">
        <f>IF(OR($A54="",$B54="",$C54=""),"",A54*'MPTO_working_3-way'!$I53)</f>
        <v>1.9100951655881233</v>
      </c>
      <c r="F54" s="21">
        <f>IF(OR($A54="",$B54="",$C54=""),"",B54*'MPTO_working_3-way'!$I53)</f>
        <v>3.9167681766273312</v>
      </c>
      <c r="G54" s="22">
        <f>IF(OR($A54="",$B54="",$C54=""),"",C54*'MPTO_working_3-way'!$I53)</f>
        <v>5.558591549295774</v>
      </c>
      <c r="H54" s="17"/>
      <c r="I54" s="21"/>
      <c r="J54" s="22"/>
      <c r="K54" s="17"/>
      <c r="L54" s="21"/>
      <c r="M54" s="22"/>
      <c r="N54" s="23">
        <f t="shared" si="5"/>
        <v>52.353412438070713</v>
      </c>
      <c r="O54" s="24">
        <f t="shared" si="6"/>
        <v>25.531253188976955</v>
      </c>
      <c r="P54" s="24">
        <f t="shared" si="7"/>
        <v>17.990168752850558</v>
      </c>
      <c r="Q54" t="s">
        <v>246</v>
      </c>
      <c r="R54" t="s">
        <v>247</v>
      </c>
      <c r="S54" s="58" t="s">
        <v>262</v>
      </c>
      <c r="AD54" s="37"/>
      <c r="AE54" s="37"/>
      <c r="AH54" s="37"/>
      <c r="AI54" s="37"/>
      <c r="AJ54" t="s">
        <v>266</v>
      </c>
    </row>
    <row r="55" spans="1:36" s="36" customFormat="1" ht="15" x14ac:dyDescent="0.25">
      <c r="A55">
        <v>1.93</v>
      </c>
      <c r="B55">
        <v>3.71</v>
      </c>
      <c r="C55">
        <v>4.12</v>
      </c>
      <c r="D55" s="20">
        <f t="shared" si="4"/>
        <v>3.0394940603589937E-2</v>
      </c>
      <c r="E55" s="17">
        <f>IF(OR($A55="",$B55="",$C55=""),"",A55*'MPTO_working_3-way'!$I54)</f>
        <v>1.9848297938198813</v>
      </c>
      <c r="F55" s="21">
        <f>IF(OR($A55="",$B55="",$C55=""),"",B55*'MPTO_working_3-way'!$I54)</f>
        <v>3.8153982047003936</v>
      </c>
      <c r="G55" s="22">
        <f>IF(OR($A55="",$B55="",$C55=""),"",C55*'MPTO_working_3-way'!$I54)</f>
        <v>4.2370459847346691</v>
      </c>
      <c r="H55" s="17"/>
      <c r="I55" s="21"/>
      <c r="J55" s="22"/>
      <c r="K55" s="17"/>
      <c r="L55" s="21"/>
      <c r="M55" s="22"/>
      <c r="N55" s="23">
        <f t="shared" si="5"/>
        <v>50.382153830705121</v>
      </c>
      <c r="O55" s="24">
        <f t="shared" si="6"/>
        <v>26.209584068264391</v>
      </c>
      <c r="P55" s="24">
        <f t="shared" si="7"/>
        <v>23.601348760500215</v>
      </c>
      <c r="Q55" t="s">
        <v>248</v>
      </c>
      <c r="R55" t="s">
        <v>249</v>
      </c>
      <c r="S55" s="58" t="s">
        <v>262</v>
      </c>
      <c r="AD55" s="37"/>
      <c r="AE55" s="37"/>
      <c r="AH55" s="37"/>
      <c r="AI55" s="37"/>
      <c r="AJ55" t="s">
        <v>266</v>
      </c>
    </row>
    <row r="56" spans="1:36" s="36" customFormat="1" ht="15" x14ac:dyDescent="0.25">
      <c r="A56">
        <v>2.6</v>
      </c>
      <c r="B56">
        <v>3.36</v>
      </c>
      <c r="C56">
        <v>2.9</v>
      </c>
      <c r="D56" s="20">
        <f t="shared" si="4"/>
        <v>2.7062018441328828E-2</v>
      </c>
      <c r="E56" s="17">
        <f>IF(OR($A56="",$B56="",$C56=""),"",A56*'MPTO_working_3-way'!$I55)</f>
        <v>2.6749334263571609</v>
      </c>
      <c r="F56" s="21">
        <f>IF(OR($A56="",$B56="",$C56=""),"",B56*'MPTO_working_3-way'!$I55)</f>
        <v>3.4568370432923303</v>
      </c>
      <c r="G56" s="22">
        <f>IF(OR($A56="",$B56="",$C56=""),"",C56*'MPTO_working_3-way'!$I55)</f>
        <v>2.983579590936833</v>
      </c>
      <c r="H56" s="17"/>
      <c r="I56" s="21"/>
      <c r="J56" s="22"/>
      <c r="K56" s="17"/>
      <c r="L56" s="21"/>
      <c r="M56" s="22"/>
      <c r="N56" s="23">
        <f t="shared" si="5"/>
        <v>37.384107961215427</v>
      </c>
      <c r="O56" s="24">
        <f t="shared" si="6"/>
        <v>28.928178779511942</v>
      </c>
      <c r="P56" s="24">
        <f t="shared" si="7"/>
        <v>33.516786447986249</v>
      </c>
      <c r="Q56" t="s">
        <v>250</v>
      </c>
      <c r="R56" t="s">
        <v>251</v>
      </c>
      <c r="S56" s="58" t="s">
        <v>262</v>
      </c>
      <c r="AD56" s="37"/>
      <c r="AE56" s="37"/>
      <c r="AH56" s="37"/>
      <c r="AI56" s="37"/>
      <c r="AJ56" t="s">
        <v>266</v>
      </c>
    </row>
    <row r="57" spans="1:36" s="36" customFormat="1" ht="15" x14ac:dyDescent="0.25">
      <c r="A57">
        <v>2.2000000000000002</v>
      </c>
      <c r="B57">
        <v>3.79</v>
      </c>
      <c r="C57">
        <v>3.22</v>
      </c>
      <c r="D57" s="20">
        <f t="shared" si="4"/>
        <v>2.89567035006979E-2</v>
      </c>
      <c r="E57" s="17">
        <f>IF(OR($A57="",$B57="",$C57=""),"",A57*'MPTO_working_3-way'!$I56)</f>
        <v>2.2668688693278982</v>
      </c>
      <c r="F57" s="21">
        <f>IF(OR($A57="",$B57="",$C57=""),"",B57*'MPTO_working_3-way'!$I56)</f>
        <v>3.9051968248876059</v>
      </c>
      <c r="G57" s="22">
        <f>IF(OR($A57="",$B57="",$C57=""),"",C57*'MPTO_working_3-way'!$I56)</f>
        <v>3.3178717087435596</v>
      </c>
      <c r="H57" s="17"/>
      <c r="I57" s="21"/>
      <c r="J57" s="22"/>
      <c r="K57" s="17"/>
      <c r="L57" s="21"/>
      <c r="M57" s="22"/>
      <c r="N57" s="23">
        <f t="shared" si="5"/>
        <v>44.113711804445444</v>
      </c>
      <c r="O57" s="24">
        <f t="shared" si="6"/>
        <v>25.606903949810022</v>
      </c>
      <c r="P57" s="24">
        <f t="shared" si="7"/>
        <v>30.139803096204965</v>
      </c>
      <c r="Q57" t="s">
        <v>186</v>
      </c>
      <c r="R57" t="s">
        <v>172</v>
      </c>
      <c r="S57" s="58" t="s">
        <v>262</v>
      </c>
      <c r="AD57" s="37"/>
      <c r="AE57" s="37"/>
      <c r="AH57" s="37"/>
      <c r="AI57" s="37"/>
      <c r="AJ57" t="s">
        <v>209</v>
      </c>
    </row>
    <row r="58" spans="1:36" s="36" customFormat="1" ht="15" x14ac:dyDescent="0.25">
      <c r="A58">
        <v>3.41</v>
      </c>
      <c r="B58">
        <v>3.84</v>
      </c>
      <c r="C58">
        <v>2.11</v>
      </c>
      <c r="D58" s="20">
        <f t="shared" si="4"/>
        <v>2.7605447920575621E-2</v>
      </c>
      <c r="E58" s="17">
        <f>IF(OR($A58="",$B58="",$C58=""),"",A58*'MPTO_working_3-way'!$I57)</f>
        <v>3.5022814828849316</v>
      </c>
      <c r="F58" s="21">
        <f>IF(OR($A58="",$B58="",$C58=""),"",B58*'MPTO_working_3-way'!$I57)</f>
        <v>3.9439181508147025</v>
      </c>
      <c r="G58" s="22">
        <f>IF(OR($A58="",$B58="",$C58=""),"",C58*'MPTO_working_3-way'!$I57)</f>
        <v>2.1671008589112035</v>
      </c>
      <c r="H58" s="17"/>
      <c r="I58" s="21"/>
      <c r="J58" s="22"/>
      <c r="K58" s="17"/>
      <c r="L58" s="21"/>
      <c r="M58" s="22"/>
      <c r="N58" s="23">
        <f t="shared" si="5"/>
        <v>28.552816353763511</v>
      </c>
      <c r="O58" s="24">
        <f t="shared" si="6"/>
        <v>25.355495772482705</v>
      </c>
      <c r="P58" s="24">
        <f t="shared" si="7"/>
        <v>46.144598941390328</v>
      </c>
      <c r="Q58" t="s">
        <v>178</v>
      </c>
      <c r="R58" t="s">
        <v>182</v>
      </c>
      <c r="S58" s="58" t="s">
        <v>262</v>
      </c>
      <c r="AD58" s="37"/>
      <c r="AE58" s="37"/>
      <c r="AH58" s="37"/>
      <c r="AI58" s="37"/>
      <c r="AJ58" t="s">
        <v>209</v>
      </c>
    </row>
    <row r="59" spans="1:36" s="36" customFormat="1" ht="15" x14ac:dyDescent="0.25">
      <c r="A59">
        <v>3.73</v>
      </c>
      <c r="B59">
        <v>3.8</v>
      </c>
      <c r="C59">
        <v>2.0099999999999998</v>
      </c>
      <c r="D59" s="20">
        <f t="shared" si="4"/>
        <v>2.8766847293095754E-2</v>
      </c>
      <c r="E59" s="17">
        <f>IF(OR($A59="",$B59="",$C59=""),"",A59*'MPTO_working_3-way'!$I58)</f>
        <v>3.8380085040576031</v>
      </c>
      <c r="F59" s="21">
        <f>IF(OR($A59="",$B59="",$C59=""),"",B59*'MPTO_working_3-way'!$I58)</f>
        <v>3.9100354733026519</v>
      </c>
      <c r="G59" s="22">
        <f>IF(OR($A59="",$B59="",$C59=""),"",C59*'MPTO_working_3-way'!$I58)</f>
        <v>2.0682029740364025</v>
      </c>
      <c r="H59" s="17"/>
      <c r="I59" s="21"/>
      <c r="J59" s="22"/>
      <c r="K59" s="17"/>
      <c r="L59" s="21"/>
      <c r="M59" s="22"/>
      <c r="N59" s="23">
        <f t="shared" si="5"/>
        <v>26.055179370832143</v>
      </c>
      <c r="O59" s="24">
        <f t="shared" si="6"/>
        <v>25.575215540316815</v>
      </c>
      <c r="P59" s="24">
        <f t="shared" si="7"/>
        <v>48.351153757812895</v>
      </c>
      <c r="Q59" t="s">
        <v>173</v>
      </c>
      <c r="R59" t="s">
        <v>179</v>
      </c>
      <c r="S59" s="58" t="s">
        <v>262</v>
      </c>
      <c r="AD59" s="37"/>
      <c r="AE59" s="37"/>
      <c r="AH59" s="37"/>
      <c r="AI59" s="37"/>
      <c r="AJ59" t="s">
        <v>209</v>
      </c>
    </row>
    <row r="60" spans="1:36" s="36" customFormat="1" ht="15" x14ac:dyDescent="0.25">
      <c r="A60">
        <v>1.47</v>
      </c>
      <c r="B60">
        <v>4.87</v>
      </c>
      <c r="C60">
        <v>6.92</v>
      </c>
      <c r="D60" s="20">
        <f t="shared" si="4"/>
        <v>3.0119588398676234E-2</v>
      </c>
      <c r="E60" s="17">
        <f>IF(OR($A60="",$B60="",$C60=""),"",A60*'MPTO_working_3-way'!$I59)</f>
        <v>1.5105800084432461</v>
      </c>
      <c r="F60" s="21">
        <f>IF(OR($A60="",$B60="",$C60=""),"",B60*'MPTO_working_3-way'!$I59)</f>
        <v>5.0044385313732036</v>
      </c>
      <c r="G60" s="22">
        <f>IF(OR($A60="",$B60="",$C60=""),"",C60*'MPTO_working_3-way'!$I59)</f>
        <v>7.1110296996103832</v>
      </c>
      <c r="H60" s="17"/>
      <c r="I60" s="21"/>
      <c r="J60" s="22"/>
      <c r="K60" s="17"/>
      <c r="L60" s="21"/>
      <c r="M60" s="22"/>
      <c r="N60" s="23">
        <f t="shared" si="5"/>
        <v>66.199737479020854</v>
      </c>
      <c r="O60" s="24">
        <f t="shared" si="6"/>
        <v>19.982261620977546</v>
      </c>
      <c r="P60" s="24">
        <f t="shared" si="7"/>
        <v>14.062660996265992</v>
      </c>
      <c r="Q60" t="s">
        <v>171</v>
      </c>
      <c r="R60" t="s">
        <v>185</v>
      </c>
      <c r="S60" s="58" t="s">
        <v>262</v>
      </c>
      <c r="AD60" s="37"/>
      <c r="AE60" s="37"/>
      <c r="AH60" s="37"/>
      <c r="AI60" s="37"/>
      <c r="AJ60" t="s">
        <v>209</v>
      </c>
    </row>
    <row r="61" spans="1:36" s="36" customFormat="1" ht="15" x14ac:dyDescent="0.25">
      <c r="A61">
        <v>1.82</v>
      </c>
      <c r="B61">
        <v>4.0599999999999996</v>
      </c>
      <c r="C61">
        <v>4.28</v>
      </c>
      <c r="D61" s="20">
        <f t="shared" si="4"/>
        <v>2.9400827982845268E-2</v>
      </c>
      <c r="E61" s="17">
        <f>IF(OR($A61="",$B61="",$C61=""),"",A61*'MPTO_working_3-way'!$I60)</f>
        <v>1.8723556620734343</v>
      </c>
      <c r="F61" s="21">
        <f>IF(OR($A61="",$B61="",$C61=""),"",B61*'MPTO_working_3-way'!$I60)</f>
        <v>4.1767934000099682</v>
      </c>
      <c r="G61" s="22">
        <f>IF(OR($A61="",$B61="",$C61=""),"",C61*'MPTO_working_3-way'!$I60)</f>
        <v>4.4031221064144503</v>
      </c>
      <c r="H61" s="17"/>
      <c r="I61" s="21"/>
      <c r="J61" s="22"/>
      <c r="K61" s="17"/>
      <c r="L61" s="21"/>
      <c r="M61" s="22"/>
      <c r="N61" s="23">
        <f t="shared" si="5"/>
        <v>53.408656285558834</v>
      </c>
      <c r="O61" s="24">
        <f t="shared" si="6"/>
        <v>23.941811438353962</v>
      </c>
      <c r="P61" s="24">
        <f t="shared" si="7"/>
        <v>22.711157579373147</v>
      </c>
      <c r="Q61" t="s">
        <v>184</v>
      </c>
      <c r="R61" t="s">
        <v>180</v>
      </c>
      <c r="S61" s="58" t="s">
        <v>262</v>
      </c>
      <c r="AD61" s="37"/>
      <c r="AE61" s="37"/>
      <c r="AH61" s="37"/>
      <c r="AI61" s="37"/>
      <c r="AJ61" t="s">
        <v>209</v>
      </c>
    </row>
    <row r="62" spans="1:36" s="36" customFormat="1" ht="15" x14ac:dyDescent="0.25">
      <c r="A62">
        <v>2.31</v>
      </c>
      <c r="B62">
        <v>3.64</v>
      </c>
      <c r="C62">
        <v>3.13</v>
      </c>
      <c r="D62" s="20">
        <f t="shared" si="4"/>
        <v>2.7114525517081267E-2</v>
      </c>
      <c r="E62" s="17">
        <f>IF(OR($A62="",$B62="",$C62=""),"",A62*'MPTO_working_3-way'!$I61)</f>
        <v>2.3795762492009422</v>
      </c>
      <c r="F62" s="21">
        <f>IF(OR($A62="",$B62="",$C62=""),"",B62*'MPTO_working_3-way'!$I61)</f>
        <v>3.7496353017711814</v>
      </c>
      <c r="G62" s="22">
        <f>IF(OR($A62="",$B62="",$C62=""),"",C62*'MPTO_working_3-way'!$I61)</f>
        <v>3.2242743116878567</v>
      </c>
      <c r="H62" s="17"/>
      <c r="I62" s="21"/>
      <c r="J62" s="22"/>
      <c r="K62" s="17"/>
      <c r="L62" s="21"/>
      <c r="M62" s="22"/>
      <c r="N62" s="23">
        <f t="shared" si="5"/>
        <v>42.024289002539774</v>
      </c>
      <c r="O62" s="24">
        <f t="shared" si="6"/>
        <v>26.669260328534861</v>
      </c>
      <c r="P62" s="24">
        <f t="shared" si="7"/>
        <v>31.014730861299324</v>
      </c>
      <c r="Q62" t="s">
        <v>220</v>
      </c>
      <c r="R62" t="s">
        <v>215</v>
      </c>
      <c r="S62" s="58" t="s">
        <v>262</v>
      </c>
      <c r="AD62" s="37"/>
      <c r="AE62" s="37"/>
      <c r="AH62" s="37"/>
      <c r="AI62" s="37"/>
      <c r="AJ62" t="s">
        <v>229</v>
      </c>
    </row>
    <row r="63" spans="1:36" s="36" customFormat="1" ht="15" x14ac:dyDescent="0.25">
      <c r="A63">
        <v>2.67</v>
      </c>
      <c r="B63">
        <v>3.25</v>
      </c>
      <c r="C63">
        <v>2.89</v>
      </c>
      <c r="D63" s="20">
        <f t="shared" si="4"/>
        <v>2.8244904143974958E-2</v>
      </c>
      <c r="E63" s="17">
        <f>IF(OR($A63="",$B63="",$C63=""),"",A63*'MPTO_working_3-way'!$I62)</f>
        <v>2.7485002107141967</v>
      </c>
      <c r="F63" s="21">
        <f>IF(OR($A63="",$B63="",$C63=""),"",B63*'MPTO_working_3-way'!$I62)</f>
        <v>3.3455526909442472</v>
      </c>
      <c r="G63" s="22">
        <f>IF(OR($A63="",$B63="",$C63=""),"",C63*'MPTO_working_3-way'!$I62)</f>
        <v>2.9749683928704229</v>
      </c>
      <c r="H63" s="17"/>
      <c r="I63" s="21"/>
      <c r="J63" s="22"/>
      <c r="K63" s="17"/>
      <c r="L63" s="21"/>
      <c r="M63" s="22"/>
      <c r="N63" s="23">
        <f t="shared" si="5"/>
        <v>36.383479109872447</v>
      </c>
      <c r="O63" s="24">
        <f t="shared" si="6"/>
        <v>29.89042745334136</v>
      </c>
      <c r="P63" s="24">
        <f t="shared" si="7"/>
        <v>33.613802499432325</v>
      </c>
      <c r="Q63" t="s">
        <v>222</v>
      </c>
      <c r="R63" t="s">
        <v>224</v>
      </c>
      <c r="S63" s="58" t="s">
        <v>262</v>
      </c>
      <c r="AD63" s="37"/>
      <c r="AE63" s="37"/>
      <c r="AH63" s="37"/>
      <c r="AI63" s="37"/>
      <c r="AJ63" t="s">
        <v>229</v>
      </c>
    </row>
    <row r="64" spans="1:36" s="36" customFormat="1" ht="15" x14ac:dyDescent="0.25">
      <c r="A64">
        <v>2.4300000000000002</v>
      </c>
      <c r="B64">
        <v>3.69</v>
      </c>
      <c r="C64">
        <v>2.9</v>
      </c>
      <c r="D64" s="20">
        <f t="shared" si="4"/>
        <v>2.7352929978852858E-2</v>
      </c>
      <c r="E64" s="17">
        <f>IF(OR($A64="",$B64="",$C64=""),"",A64*'MPTO_working_3-way'!$I63)</f>
        <v>2.4958882970065077</v>
      </c>
      <c r="F64" s="21">
        <f>IF(OR($A64="",$B64="",$C64=""),"",B64*'MPTO_working_3-way'!$I63)</f>
        <v>3.7900525991580296</v>
      </c>
      <c r="G64" s="22">
        <f>IF(OR($A64="",$B64="",$C64=""),"",C64*'MPTO_working_3-way'!$I63)</f>
        <v>2.9786321239995357</v>
      </c>
      <c r="H64" s="17"/>
      <c r="I64" s="21"/>
      <c r="J64" s="22"/>
      <c r="K64" s="17"/>
      <c r="L64" s="21"/>
      <c r="M64" s="22"/>
      <c r="N64" s="23">
        <f t="shared" si="5"/>
        <v>40.065895625191622</v>
      </c>
      <c r="O64" s="24">
        <f t="shared" si="6"/>
        <v>26.384858094638385</v>
      </c>
      <c r="P64" s="24">
        <f t="shared" si="7"/>
        <v>33.572457368695055</v>
      </c>
      <c r="Q64" t="s">
        <v>216</v>
      </c>
      <c r="R64" t="s">
        <v>221</v>
      </c>
      <c r="S64" s="58" t="s">
        <v>262</v>
      </c>
      <c r="AD64" s="37"/>
      <c r="AE64" s="37"/>
      <c r="AH64" s="37"/>
      <c r="AI64" s="37"/>
      <c r="AJ64" t="s">
        <v>229</v>
      </c>
    </row>
    <row r="65" spans="1:36" s="36" customFormat="1" ht="15" x14ac:dyDescent="0.25">
      <c r="A65">
        <v>1.51</v>
      </c>
      <c r="B65">
        <v>4.76</v>
      </c>
      <c r="C65">
        <v>6.33</v>
      </c>
      <c r="D65" s="20">
        <f t="shared" si="4"/>
        <v>3.0313572338950934E-2</v>
      </c>
      <c r="E65" s="17">
        <f>IF(OR($A65="",$B65="",$C65=""),"",A65*'MPTO_working_3-way'!$I64)</f>
        <v>1.5526498052574023</v>
      </c>
      <c r="F65" s="21">
        <f>IF(OR($A65="",$B65="",$C65=""),"",B65*'MPTO_working_3-way'!$I64)</f>
        <v>4.8944457437253206</v>
      </c>
      <c r="G65" s="22">
        <f>IF(OR($A65="",$B65="",$C65=""),"",C65*'MPTO_working_3-way'!$I64)</f>
        <v>6.5087902432313616</v>
      </c>
      <c r="H65" s="17"/>
      <c r="I65" s="21"/>
      <c r="J65" s="22"/>
      <c r="K65" s="17"/>
      <c r="L65" s="21"/>
      <c r="M65" s="22"/>
      <c r="N65" s="23">
        <f t="shared" si="5"/>
        <v>64.406023600036292</v>
      </c>
      <c r="O65" s="24">
        <f t="shared" si="6"/>
        <v>20.431322612616558</v>
      </c>
      <c r="P65" s="24">
        <f t="shared" si="7"/>
        <v>15.363838173152416</v>
      </c>
      <c r="Q65" t="s">
        <v>218</v>
      </c>
      <c r="R65" t="s">
        <v>227</v>
      </c>
      <c r="S65" s="58" t="s">
        <v>262</v>
      </c>
      <c r="AD65" s="37"/>
      <c r="AE65" s="37"/>
      <c r="AH65" s="37"/>
      <c r="AI65" s="37"/>
      <c r="AJ65" t="s">
        <v>229</v>
      </c>
    </row>
    <row r="66" spans="1:36" s="36" customFormat="1" ht="15" x14ac:dyDescent="0.25">
      <c r="A66">
        <v>2.72</v>
      </c>
      <c r="B66">
        <v>3.87</v>
      </c>
      <c r="C66">
        <v>2.4900000000000002</v>
      </c>
      <c r="D66" s="20">
        <f t="shared" si="4"/>
        <v>2.7651417342877904E-2</v>
      </c>
      <c r="E66" s="17">
        <f>IF(OR($A66="",$B66="",$C66=""),"",A66*'MPTO_working_3-way'!$I65)</f>
        <v>2.7943999695424799</v>
      </c>
      <c r="F66" s="21">
        <f>IF(OR($A66="",$B66="",$C66=""),"",B66*'MPTO_working_3-way'!$I65)</f>
        <v>3.9758558390181609</v>
      </c>
      <c r="G66" s="22">
        <f>IF(OR($A66="",$B66="",$C66=""),"",C66*'MPTO_working_3-way'!$I65)</f>
        <v>2.5581087956473438</v>
      </c>
      <c r="H66" s="17"/>
      <c r="I66" s="21"/>
      <c r="J66" s="22"/>
      <c r="K66" s="17"/>
      <c r="L66" s="21"/>
      <c r="M66" s="22"/>
      <c r="N66" s="23">
        <f t="shared" si="5"/>
        <v>35.785857819191413</v>
      </c>
      <c r="O66" s="24">
        <f t="shared" si="6"/>
        <v>25.151817381963994</v>
      </c>
      <c r="P66" s="24">
        <f t="shared" si="7"/>
        <v>39.09137882257054</v>
      </c>
      <c r="Q66" t="s">
        <v>188</v>
      </c>
      <c r="R66" t="s">
        <v>136</v>
      </c>
      <c r="S66" s="58" t="s">
        <v>262</v>
      </c>
      <c r="AD66" s="37"/>
      <c r="AE66" s="37"/>
      <c r="AH66" s="37"/>
      <c r="AI66" s="37"/>
      <c r="AJ66" t="s">
        <v>132</v>
      </c>
    </row>
    <row r="67" spans="1:36" s="36" customFormat="1" ht="15" x14ac:dyDescent="0.25">
      <c r="A67">
        <v>3.5</v>
      </c>
      <c r="B67">
        <v>3.87</v>
      </c>
      <c r="C67">
        <v>2.06</v>
      </c>
      <c r="D67" s="20">
        <f t="shared" si="4"/>
        <v>2.9549111734706646E-2</v>
      </c>
      <c r="E67" s="17">
        <f>IF(OR($A67="",$B67="",$C67=""),"",A67*'MPTO_working_3-way'!$I66)</f>
        <v>3.6060975031863283</v>
      </c>
      <c r="F67" s="21">
        <f>IF(OR($A67="",$B67="",$C67=""),"",B67*'MPTO_working_3-way'!$I66)</f>
        <v>3.9873135249517402</v>
      </c>
      <c r="G67" s="22">
        <f>IF(OR($A67="",$B67="",$C67=""),"",C67*'MPTO_working_3-way'!$I66)</f>
        <v>2.122445959018239</v>
      </c>
      <c r="H67" s="17"/>
      <c r="I67" s="21"/>
      <c r="J67" s="22"/>
      <c r="K67" s="17"/>
      <c r="L67" s="21"/>
      <c r="M67" s="22"/>
      <c r="N67" s="23">
        <f t="shared" si="5"/>
        <v>27.730808696004626</v>
      </c>
      <c r="O67" s="24">
        <f t="shared" si="6"/>
        <v>25.079542748324595</v>
      </c>
      <c r="P67" s="24">
        <f t="shared" si="7"/>
        <v>47.115451667969019</v>
      </c>
      <c r="Q67" t="s">
        <v>137</v>
      </c>
      <c r="R67" t="s">
        <v>175</v>
      </c>
      <c r="S67" s="58" t="s">
        <v>262</v>
      </c>
      <c r="AD67" s="37"/>
      <c r="AE67" s="37"/>
      <c r="AH67" s="37"/>
      <c r="AI67" s="37"/>
      <c r="AJ67" t="s">
        <v>132</v>
      </c>
    </row>
    <row r="68" spans="1:36" s="36" customFormat="1" ht="15" x14ac:dyDescent="0.25">
      <c r="A68">
        <v>1.65</v>
      </c>
      <c r="B68">
        <v>4.32</v>
      </c>
      <c r="C68">
        <v>5.2</v>
      </c>
      <c r="D68" s="20">
        <f t="shared" si="4"/>
        <v>2.9849779849779878E-2</v>
      </c>
      <c r="E68" s="17">
        <f>IF(OR($A68="",$B68="",$C68=""),"",A68*'MPTO_working_3-way'!$I67)</f>
        <v>1.6956248386157484</v>
      </c>
      <c r="F68" s="21">
        <f>IF(OR($A68="",$B68="",$C68=""),"",B68*'MPTO_working_3-way'!$I67)</f>
        <v>4.4394541229212328</v>
      </c>
      <c r="G68" s="22">
        <f>IF(OR($A68="",$B68="",$C68=""),"",C68*'MPTO_working_3-way'!$I67)</f>
        <v>5.343787370182965</v>
      </c>
      <c r="H68" s="17"/>
      <c r="I68" s="21"/>
      <c r="J68" s="22"/>
      <c r="K68" s="17"/>
      <c r="L68" s="21"/>
      <c r="M68" s="22"/>
      <c r="N68" s="23">
        <f t="shared" si="5"/>
        <v>58.975309704496112</v>
      </c>
      <c r="O68" s="24">
        <f t="shared" si="6"/>
        <v>22.525291901022818</v>
      </c>
      <c r="P68" s="24">
        <f t="shared" si="7"/>
        <v>18.713319425465112</v>
      </c>
      <c r="Q68" t="s">
        <v>203</v>
      </c>
      <c r="R68" t="s">
        <v>200</v>
      </c>
      <c r="S68" s="58" t="s">
        <v>262</v>
      </c>
      <c r="AD68" s="37"/>
      <c r="AE68" s="37"/>
      <c r="AH68" s="37"/>
      <c r="AI68" s="37"/>
      <c r="AJ68" t="s">
        <v>132</v>
      </c>
    </row>
    <row r="69" spans="1:36" s="36" customFormat="1" ht="15" x14ac:dyDescent="0.25">
      <c r="A69">
        <v>3.43</v>
      </c>
      <c r="B69">
        <v>3.5</v>
      </c>
      <c r="C69">
        <v>2.14</v>
      </c>
      <c r="D69" s="20">
        <f t="shared" ref="D69:D92" si="8">IF(OR($A69="",$B69="",$C69=""),"",(1/A69)+(1/B69)+(1/C69)-1)</f>
        <v>4.4549194844827111E-2</v>
      </c>
      <c r="E69" s="17">
        <f>IF(OR($A69="",$B69="",$C69=""),"",A69*'MPTO_working_3-way'!$I68)</f>
        <v>3.5313534532500439</v>
      </c>
      <c r="F69" s="21">
        <f>IF(OR($A69="",$B69="",$C69=""),"",B69*'MPTO_working_3-way'!$I68)</f>
        <v>3.6034218910714735</v>
      </c>
      <c r="G69" s="22">
        <f>IF(OR($A69="",$B69="",$C69=""),"",C69*'MPTO_working_3-way'!$I68)</f>
        <v>2.2032350991122724</v>
      </c>
      <c r="H69" s="17"/>
      <c r="I69" s="21"/>
      <c r="J69" s="22"/>
      <c r="K69" s="17"/>
      <c r="L69" s="21"/>
      <c r="M69" s="22"/>
      <c r="N69" s="23">
        <f t="shared" ref="N69:N92" si="9">(1/E69)* 100</f>
        <v>28.317754459827878</v>
      </c>
      <c r="O69" s="24">
        <f t="shared" ref="O69:O92" si="10">(1/F69)* 100</f>
        <v>27.751399370631319</v>
      </c>
      <c r="P69" s="24">
        <f t="shared" ref="P69:P92" si="11">(1/G69)* 100</f>
        <v>45.387802708976452</v>
      </c>
      <c r="Q69" t="s">
        <v>102</v>
      </c>
      <c r="R69" t="s">
        <v>122</v>
      </c>
      <c r="S69" s="58" t="s">
        <v>263</v>
      </c>
      <c r="AD69" s="37"/>
      <c r="AE69" s="37"/>
      <c r="AH69" s="37"/>
      <c r="AI69" s="37"/>
      <c r="AJ69" t="s">
        <v>130</v>
      </c>
    </row>
    <row r="70" spans="1:36" s="36" customFormat="1" ht="15" x14ac:dyDescent="0.25">
      <c r="A70">
        <v>2.41</v>
      </c>
      <c r="B70">
        <v>3.15</v>
      </c>
      <c r="C70">
        <v>3.2</v>
      </c>
      <c r="D70" s="20">
        <f t="shared" si="8"/>
        <v>4.4898076796417108E-2</v>
      </c>
      <c r="E70" s="17">
        <f>IF(OR($A70="",$B70="",$C70=""),"",A70*'MPTO_working_3-way'!$I69)</f>
        <v>2.4819379694379697</v>
      </c>
      <c r="F70" s="21">
        <f>IF(OR($A70="",$B70="",$C70=""),"",B70*'MPTO_working_3-way'!$I69)</f>
        <v>3.2440268065268065</v>
      </c>
      <c r="G70" s="22">
        <f>IF(OR($A70="",$B70="",$C70=""),"",C70*'MPTO_working_3-way'!$I69)</f>
        <v>3.2955192955192958</v>
      </c>
      <c r="H70" s="17"/>
      <c r="I70" s="21"/>
      <c r="J70" s="22"/>
      <c r="K70" s="17"/>
      <c r="L70" s="21"/>
      <c r="M70" s="22"/>
      <c r="N70" s="23">
        <f t="shared" si="9"/>
        <v>40.291095600042262</v>
      </c>
      <c r="O70" s="24">
        <f t="shared" si="10"/>
        <v>30.825885840032335</v>
      </c>
      <c r="P70" s="24">
        <f t="shared" si="11"/>
        <v>30.344231373781827</v>
      </c>
      <c r="Q70" t="s">
        <v>110</v>
      </c>
      <c r="R70" t="s">
        <v>107</v>
      </c>
      <c r="S70" s="58" t="s">
        <v>263</v>
      </c>
      <c r="AD70" s="37"/>
      <c r="AE70" s="37"/>
      <c r="AH70" s="37"/>
      <c r="AI70" s="37"/>
      <c r="AJ70" t="s">
        <v>130</v>
      </c>
    </row>
    <row r="71" spans="1:36" s="36" customFormat="1" ht="15" x14ac:dyDescent="0.25">
      <c r="A71">
        <v>3.33</v>
      </c>
      <c r="B71">
        <v>3.28</v>
      </c>
      <c r="C71">
        <v>2.2799999999999998</v>
      </c>
      <c r="D71" s="20">
        <f t="shared" si="8"/>
        <v>4.3774840308858254E-2</v>
      </c>
      <c r="E71" s="17">
        <f>IF(OR($A71="",$B71="",$C71=""),"",A71*'MPTO_working_3-way'!$I70)</f>
        <v>3.4783488188332745</v>
      </c>
      <c r="F71" s="21">
        <f>IF(OR($A71="",$B71="",$C71=""),"",B71*'MPTO_working_3-way'!$I70)</f>
        <v>3.4261213590910327</v>
      </c>
      <c r="G71" s="22">
        <f>IF(OR($A71="",$B71="",$C71=""),"",C71*'MPTO_working_3-way'!$I70)</f>
        <v>2.3815721642462058</v>
      </c>
      <c r="H71" s="17"/>
      <c r="I71" s="21"/>
      <c r="J71" s="22"/>
      <c r="K71" s="17"/>
      <c r="L71" s="21"/>
      <c r="M71" s="22"/>
      <c r="N71" s="23">
        <f t="shared" si="9"/>
        <v>28.749273062712128</v>
      </c>
      <c r="O71" s="24">
        <f t="shared" si="10"/>
        <v>29.187524176472984</v>
      </c>
      <c r="P71" s="24">
        <f t="shared" si="11"/>
        <v>41.989069867908505</v>
      </c>
      <c r="Q71" t="s">
        <v>126</v>
      </c>
      <c r="R71" t="s">
        <v>123</v>
      </c>
      <c r="S71" s="58" t="s">
        <v>263</v>
      </c>
      <c r="AD71" s="37"/>
      <c r="AE71" s="37"/>
      <c r="AH71" s="37"/>
      <c r="AI71" s="37"/>
      <c r="AJ71" t="s">
        <v>130</v>
      </c>
    </row>
    <row r="72" spans="1:36" s="36" customFormat="1" ht="15" x14ac:dyDescent="0.25">
      <c r="A72">
        <v>1.93</v>
      </c>
      <c r="B72">
        <v>3.26</v>
      </c>
      <c r="C72">
        <v>4.5199999999999996</v>
      </c>
      <c r="D72" s="20">
        <f t="shared" si="8"/>
        <v>4.6122119336672984E-2</v>
      </c>
      <c r="E72" s="17">
        <f>IF(OR($A72="",$B72="",$C72=""),"",A72*'MPTO_working_3-way'!$I71)</f>
        <v>2.0166532882170851</v>
      </c>
      <c r="F72" s="21">
        <f>IF(OR($A72="",$B72="",$C72=""),"",B72*'MPTO_working_3-way'!$I71)</f>
        <v>3.4063677303563193</v>
      </c>
      <c r="G72" s="22">
        <f>IF(OR($A72="",$B72="",$C72=""),"",C72*'MPTO_working_3-way'!$I71)</f>
        <v>4.7229393071198045</v>
      </c>
      <c r="H72" s="17"/>
      <c r="I72" s="21"/>
      <c r="J72" s="22"/>
      <c r="K72" s="17"/>
      <c r="L72" s="21"/>
      <c r="M72" s="22"/>
      <c r="N72" s="23">
        <f t="shared" si="9"/>
        <v>49.58710581748516</v>
      </c>
      <c r="O72" s="24">
        <f t="shared" si="10"/>
        <v>29.356783505443673</v>
      </c>
      <c r="P72" s="24">
        <f t="shared" si="11"/>
        <v>21.173255360120883</v>
      </c>
      <c r="Q72" t="s">
        <v>135</v>
      </c>
      <c r="R72" t="s">
        <v>83</v>
      </c>
      <c r="S72" s="58" t="s">
        <v>263</v>
      </c>
      <c r="AD72" s="37"/>
      <c r="AE72" s="37"/>
      <c r="AH72" s="37"/>
      <c r="AI72" s="37"/>
      <c r="AJ72" t="s">
        <v>130</v>
      </c>
    </row>
    <row r="73" spans="1:36" s="36" customFormat="1" ht="15" x14ac:dyDescent="0.25">
      <c r="A73">
        <v>1.6</v>
      </c>
      <c r="B73">
        <v>4.0999999999999996</v>
      </c>
      <c r="C73">
        <v>6.6</v>
      </c>
      <c r="D73" s="20">
        <f t="shared" si="8"/>
        <v>2.0417590539541841E-2</v>
      </c>
      <c r="E73" s="17">
        <f>IF(OR($A73="",$B73="",$C73=""),"",A73*'MPTO_working_3-way'!$I72)</f>
        <v>1.6700397444941733</v>
      </c>
      <c r="F73" s="21">
        <f>IF(OR($A73="",$B73="",$C73=""),"",B73*'MPTO_working_3-way'!$I72)</f>
        <v>4.2794768452663181</v>
      </c>
      <c r="G73" s="22">
        <f>IF(OR($A73="",$B73="",$C73=""),"",C73*'MPTO_working_3-way'!$I72)</f>
        <v>6.8889139460384641</v>
      </c>
      <c r="H73" s="17"/>
      <c r="I73" s="21"/>
      <c r="J73" s="22"/>
      <c r="K73" s="17"/>
      <c r="L73" s="21"/>
      <c r="M73" s="22"/>
      <c r="N73" s="23">
        <f t="shared" si="9"/>
        <v>59.878814459166243</v>
      </c>
      <c r="O73" s="24">
        <f t="shared" si="10"/>
        <v>23.36734222796732</v>
      </c>
      <c r="P73" s="24">
        <f t="shared" si="11"/>
        <v>14.516076232525151</v>
      </c>
      <c r="Q73" t="s">
        <v>96</v>
      </c>
      <c r="R73" t="s">
        <v>72</v>
      </c>
      <c r="S73" s="58" t="s">
        <v>263</v>
      </c>
      <c r="AD73" s="37"/>
      <c r="AE73" s="37"/>
      <c r="AH73" s="37"/>
      <c r="AI73" s="37"/>
      <c r="AJ73" t="s">
        <v>129</v>
      </c>
    </row>
    <row r="74" spans="1:36" s="36" customFormat="1" ht="15" x14ac:dyDescent="0.25">
      <c r="A74">
        <v>1.1200000000000001</v>
      </c>
      <c r="B74">
        <v>8.5</v>
      </c>
      <c r="C74">
        <v>51</v>
      </c>
      <c r="D74" s="20">
        <f t="shared" si="8"/>
        <v>3.0112044817927064E-2</v>
      </c>
      <c r="E74" s="17">
        <f>IF(OR($A74="",$B74="",$C74=""),"",A74*'MPTO_working_3-way'!$I73)</f>
        <v>1.1716567736570738</v>
      </c>
      <c r="F74" s="21">
        <f>IF(OR($A74="",$B74="",$C74=""),"",B74*'MPTO_working_3-way'!$I73)</f>
        <v>8.8920380143617201</v>
      </c>
      <c r="G74" s="22">
        <f>IF(OR($A74="",$B74="",$C74=""),"",C74*'MPTO_working_3-way'!$I73)</f>
        <v>53.352228086170321</v>
      </c>
      <c r="H74" s="17"/>
      <c r="I74" s="21"/>
      <c r="J74" s="22"/>
      <c r="K74" s="17"/>
      <c r="L74" s="21"/>
      <c r="M74" s="22"/>
      <c r="N74" s="23">
        <f t="shared" si="9"/>
        <v>85.349227050402803</v>
      </c>
      <c r="O74" s="24">
        <f t="shared" si="10"/>
        <v>11.246015799582489</v>
      </c>
      <c r="P74" s="24">
        <f t="shared" si="11"/>
        <v>1.8743359665970813</v>
      </c>
      <c r="Q74" t="s">
        <v>95</v>
      </c>
      <c r="R74" t="s">
        <v>74</v>
      </c>
      <c r="S74" s="58" t="s">
        <v>263</v>
      </c>
      <c r="AD74" s="37"/>
      <c r="AE74" s="37"/>
      <c r="AH74" s="37"/>
      <c r="AI74" s="37"/>
      <c r="AJ74" t="s">
        <v>129</v>
      </c>
    </row>
    <row r="75" spans="1:36" s="36" customFormat="1" ht="15" x14ac:dyDescent="0.25">
      <c r="A75">
        <v>1.9</v>
      </c>
      <c r="B75">
        <v>3.5</v>
      </c>
      <c r="C75">
        <v>4.5</v>
      </c>
      <c r="D75" s="20">
        <f t="shared" si="8"/>
        <v>3.4252297410191979E-2</v>
      </c>
      <c r="E75" s="17">
        <f>IF(OR($A75="",$B75="",$C75=""),"",A75*'MPTO_working_3-way'!$I74)</f>
        <v>1.9387934220251295</v>
      </c>
      <c r="F75" s="21">
        <f>IF(OR($A75="",$B75="",$C75=""),"",B75*'MPTO_working_3-way'!$I74)</f>
        <v>3.5714615668883964</v>
      </c>
      <c r="G75" s="22">
        <f>IF(OR($A75="",$B75="",$C75=""),"",C75*'MPTO_working_3-way'!$I74)</f>
        <v>4.5918791574279378</v>
      </c>
      <c r="H75" s="17"/>
      <c r="I75" s="21"/>
      <c r="J75" s="22"/>
      <c r="K75" s="17"/>
      <c r="L75" s="21"/>
      <c r="M75" s="22"/>
      <c r="N75" s="23">
        <f t="shared" si="9"/>
        <v>51.578470848919487</v>
      </c>
      <c r="O75" s="24">
        <f t="shared" si="10"/>
        <v>27.999741317984867</v>
      </c>
      <c r="P75" s="24">
        <f t="shared" si="11"/>
        <v>21.777576580654898</v>
      </c>
      <c r="Q75" t="s">
        <v>212</v>
      </c>
      <c r="R75" t="s">
        <v>140</v>
      </c>
      <c r="S75" s="58" t="s">
        <v>263</v>
      </c>
      <c r="AD75" s="37"/>
      <c r="AE75" s="37"/>
      <c r="AH75" s="37"/>
      <c r="AI75" s="37"/>
      <c r="AJ75" t="s">
        <v>129</v>
      </c>
    </row>
    <row r="76" spans="1:36" s="36" customFormat="1" ht="15" x14ac:dyDescent="0.25">
      <c r="A76">
        <v>3.83</v>
      </c>
      <c r="B76">
        <v>3.47</v>
      </c>
      <c r="C76">
        <v>2.06</v>
      </c>
      <c r="D76" s="20">
        <f t="shared" si="8"/>
        <v>3.471793698835457E-2</v>
      </c>
      <c r="E76" s="17">
        <f>IF(OR($A76="",$B76="",$C76=""),"",A76*'MPTO_working_3-way'!$I75)</f>
        <v>3.9453291316526609</v>
      </c>
      <c r="F76" s="21">
        <f>IF(OR($A76="",$B76="",$C76=""),"",B76*'MPTO_working_3-way'!$I75)</f>
        <v>3.574488795518207</v>
      </c>
      <c r="G76" s="22">
        <f>IF(OR($A76="",$B76="",$C76=""),"",C76*'MPTO_working_3-way'!$I75)</f>
        <v>2.1220308123249296</v>
      </c>
      <c r="H76" s="17"/>
      <c r="I76" s="21"/>
      <c r="J76" s="22"/>
      <c r="K76" s="17"/>
      <c r="L76" s="21"/>
      <c r="M76" s="22"/>
      <c r="N76" s="23">
        <f t="shared" si="9"/>
        <v>25.34642780439232</v>
      </c>
      <c r="O76" s="24">
        <f t="shared" si="10"/>
        <v>27.976028383522355</v>
      </c>
      <c r="P76" s="24">
        <f t="shared" si="11"/>
        <v>47.124669170302226</v>
      </c>
      <c r="Q76" t="s">
        <v>252</v>
      </c>
      <c r="R76" t="s">
        <v>253</v>
      </c>
      <c r="S76" s="58" t="s">
        <v>263</v>
      </c>
      <c r="AD76" s="37"/>
      <c r="AE76" s="37"/>
      <c r="AH76" s="37"/>
      <c r="AI76" s="37"/>
      <c r="AJ76" t="s">
        <v>265</v>
      </c>
    </row>
    <row r="77" spans="1:36" s="36" customFormat="1" ht="15" x14ac:dyDescent="0.25">
      <c r="A77">
        <v>3</v>
      </c>
      <c r="B77">
        <v>3.28</v>
      </c>
      <c r="C77">
        <v>2.5299999999999998</v>
      </c>
      <c r="D77" s="20">
        <f t="shared" si="8"/>
        <v>3.3468299109868482E-2</v>
      </c>
      <c r="E77" s="17">
        <f>IF(OR($A77="",$B77="",$C77=""),"",A77*'MPTO_working_3-way'!$I76)</f>
        <v>3.1027568922305759</v>
      </c>
      <c r="F77" s="21">
        <f>IF(OR($A77="",$B77="",$C77=""),"",B77*'MPTO_working_3-way'!$I76)</f>
        <v>3.3923475355054293</v>
      </c>
      <c r="G77" s="22">
        <f>IF(OR($A77="",$B77="",$C77=""),"",C77*'MPTO_working_3-way'!$I76)</f>
        <v>2.6166583124477856</v>
      </c>
      <c r="H77" s="17"/>
      <c r="I77" s="21"/>
      <c r="J77" s="22"/>
      <c r="K77" s="17"/>
      <c r="L77" s="21"/>
      <c r="M77" s="22"/>
      <c r="N77" s="23">
        <f t="shared" si="9"/>
        <v>32.229402261712444</v>
      </c>
      <c r="O77" s="24">
        <f t="shared" si="10"/>
        <v>29.478111824736995</v>
      </c>
      <c r="P77" s="24">
        <f t="shared" si="11"/>
        <v>38.216682523769698</v>
      </c>
      <c r="Q77" t="s">
        <v>254</v>
      </c>
      <c r="R77" t="s">
        <v>255</v>
      </c>
      <c r="S77" s="58" t="s">
        <v>263</v>
      </c>
      <c r="AD77" s="37"/>
      <c r="AE77" s="37"/>
      <c r="AH77" s="37"/>
      <c r="AI77" s="37"/>
      <c r="AJ77" t="s">
        <v>266</v>
      </c>
    </row>
    <row r="78" spans="1:36" s="36" customFormat="1" ht="15" x14ac:dyDescent="0.25">
      <c r="A78">
        <v>1.6</v>
      </c>
      <c r="B78">
        <v>4.29</v>
      </c>
      <c r="C78">
        <v>5.62</v>
      </c>
      <c r="D78" s="20">
        <f t="shared" si="8"/>
        <v>3.6036176160731292E-2</v>
      </c>
      <c r="E78" s="17">
        <f>IF(OR($A78="",$B78="",$C78=""),"",A78*'MPTO_working_3-way'!$I77)</f>
        <v>1.6555486991813675</v>
      </c>
      <c r="F78" s="21">
        <f>IF(OR($A78="",$B78="",$C78=""),"",B78*'MPTO_working_3-way'!$I77)</f>
        <v>4.4389399496800408</v>
      </c>
      <c r="G78" s="22">
        <f>IF(OR($A78="",$B78="",$C78=""),"",C78*'MPTO_working_3-way'!$I77)</f>
        <v>5.8151148058745532</v>
      </c>
      <c r="H78" s="17"/>
      <c r="I78" s="21"/>
      <c r="J78" s="22"/>
      <c r="K78" s="17"/>
      <c r="L78" s="21"/>
      <c r="M78" s="22"/>
      <c r="N78" s="23">
        <f t="shared" si="9"/>
        <v>60.402934718530368</v>
      </c>
      <c r="O78" s="24">
        <f t="shared" si="10"/>
        <v>22.527901060524147</v>
      </c>
      <c r="P78" s="24">
        <f t="shared" si="11"/>
        <v>17.196565044421455</v>
      </c>
      <c r="Q78" t="s">
        <v>228</v>
      </c>
      <c r="R78" t="s">
        <v>213</v>
      </c>
      <c r="S78" s="58" t="s">
        <v>263</v>
      </c>
      <c r="AD78" s="37"/>
      <c r="AE78" s="37"/>
      <c r="AH78" s="37"/>
      <c r="AI78" s="37"/>
      <c r="AJ78" t="s">
        <v>229</v>
      </c>
    </row>
    <row r="79" spans="1:36" s="36" customFormat="1" ht="15" x14ac:dyDescent="0.25">
      <c r="A79">
        <v>2.44</v>
      </c>
      <c r="B79">
        <v>3.26</v>
      </c>
      <c r="C79">
        <v>3.21</v>
      </c>
      <c r="D79" s="20">
        <f t="shared" si="8"/>
        <v>2.8111011582218071E-2</v>
      </c>
      <c r="E79" s="17">
        <f>IF(OR($A79="",$B79="",$C79=""),"",A79*'MPTO_working_3-way'!$I78)</f>
        <v>2.521662649828079</v>
      </c>
      <c r="F79" s="21">
        <f>IF(OR($A79="",$B79="",$C79=""),"",B79*'MPTO_working_3-way'!$I78)</f>
        <v>3.3691066550981712</v>
      </c>
      <c r="G79" s="22">
        <f>IF(OR($A79="",$B79="",$C79=""),"",C79*'MPTO_working_3-way'!$I78)</f>
        <v>3.3174332401426776</v>
      </c>
      <c r="H79" s="17"/>
      <c r="I79" s="21"/>
      <c r="J79" s="22"/>
      <c r="K79" s="17"/>
      <c r="L79" s="21"/>
      <c r="M79" s="22"/>
      <c r="N79" s="23">
        <f t="shared" si="9"/>
        <v>39.656375132818724</v>
      </c>
      <c r="O79" s="24">
        <f t="shared" si="10"/>
        <v>29.681458688367385</v>
      </c>
      <c r="P79" s="24">
        <f t="shared" si="11"/>
        <v>30.143786705320153</v>
      </c>
      <c r="Q79" t="s">
        <v>191</v>
      </c>
      <c r="R79" t="s">
        <v>194</v>
      </c>
      <c r="S79" s="58" t="s">
        <v>263</v>
      </c>
      <c r="AD79" s="37"/>
      <c r="AE79" s="37"/>
      <c r="AH79" s="37"/>
      <c r="AI79" s="37"/>
      <c r="AJ79" t="s">
        <v>132</v>
      </c>
    </row>
    <row r="80" spans="1:36" s="36" customFormat="1" ht="15" x14ac:dyDescent="0.25">
      <c r="A80">
        <v>1.58</v>
      </c>
      <c r="B80">
        <v>4.4400000000000004</v>
      </c>
      <c r="C80">
        <v>5.72</v>
      </c>
      <c r="D80" s="20">
        <f t="shared" si="8"/>
        <v>3.2961792455463268E-2</v>
      </c>
      <c r="E80" s="17">
        <f>IF(OR($A80="",$B80="",$C80=""),"",A80*'MPTO_working_3-way'!$I79)</f>
        <v>1.6369371583339556</v>
      </c>
      <c r="F80" s="21">
        <f>IF(OR($A80="",$B80="",$C80=""),"",B80*'MPTO_working_3-way'!$I79)</f>
        <v>4.6000006221536474</v>
      </c>
      <c r="G80" s="22">
        <f>IF(OR($A80="",$B80="",$C80=""),"",C80*'MPTO_working_3-way'!$I79)</f>
        <v>5.9261269276393831</v>
      </c>
      <c r="H80" s="17"/>
      <c r="I80" s="21"/>
      <c r="J80" s="22"/>
      <c r="K80" s="17"/>
      <c r="L80" s="21"/>
      <c r="M80" s="22"/>
      <c r="N80" s="23">
        <f t="shared" si="9"/>
        <v>61.089700047971398</v>
      </c>
      <c r="O80" s="24">
        <f t="shared" si="10"/>
        <v>21.739127494548377</v>
      </c>
      <c r="P80" s="24">
        <f t="shared" si="11"/>
        <v>16.874427635628461</v>
      </c>
      <c r="Q80" t="s">
        <v>133</v>
      </c>
      <c r="R80" t="s">
        <v>195</v>
      </c>
      <c r="S80" s="58" t="s">
        <v>263</v>
      </c>
      <c r="AD80" s="37"/>
      <c r="AE80" s="37"/>
      <c r="AH80" s="37"/>
      <c r="AI80" s="37"/>
      <c r="AJ80" t="s">
        <v>132</v>
      </c>
    </row>
    <row r="81" spans="1:36" s="36" customFormat="1" ht="15" x14ac:dyDescent="0.25">
      <c r="A81">
        <v>2.2799999999999998</v>
      </c>
      <c r="B81">
        <v>3.69</v>
      </c>
      <c r="C81">
        <v>3.09</v>
      </c>
      <c r="D81" s="20">
        <f t="shared" si="8"/>
        <v>3.3223796724426213E-2</v>
      </c>
      <c r="E81" s="17">
        <f>IF(OR($A81="",$B81="",$C81=""),"",A81*'MPTO_working_3-way'!$I80)</f>
        <v>2.3440931064074571</v>
      </c>
      <c r="F81" s="21">
        <f>IF(OR($A81="",$B81="",$C81=""),"",B81*'MPTO_working_3-way'!$I80)</f>
        <v>3.7937296327383847</v>
      </c>
      <c r="G81" s="22">
        <f>IF(OR($A81="",$B81="",$C81=""),"",C81*'MPTO_working_3-way'!$I80)</f>
        <v>3.1768630257890536</v>
      </c>
      <c r="H81" s="17"/>
      <c r="I81" s="21"/>
      <c r="J81" s="22"/>
      <c r="K81" s="17"/>
      <c r="L81" s="21"/>
      <c r="M81" s="22"/>
      <c r="N81" s="23">
        <f t="shared" si="9"/>
        <v>42.660421519373607</v>
      </c>
      <c r="O81" s="24">
        <f t="shared" si="10"/>
        <v>26.359284841238974</v>
      </c>
      <c r="P81" s="24">
        <f t="shared" si="11"/>
        <v>31.477592577401886</v>
      </c>
      <c r="Q81" t="s">
        <v>202</v>
      </c>
      <c r="R81" t="s">
        <v>199</v>
      </c>
      <c r="S81" s="58" t="s">
        <v>263</v>
      </c>
      <c r="AD81" s="37"/>
      <c r="AE81" s="37"/>
      <c r="AH81" s="37"/>
      <c r="AI81" s="37"/>
      <c r="AJ81" t="s">
        <v>132</v>
      </c>
    </row>
    <row r="82" spans="1:36" s="36" customFormat="1" ht="15" x14ac:dyDescent="0.25">
      <c r="A82">
        <v>2.71</v>
      </c>
      <c r="B82">
        <v>3.55</v>
      </c>
      <c r="C82">
        <v>2.65</v>
      </c>
      <c r="D82" s="20">
        <f t="shared" si="8"/>
        <v>2.8052321448008399E-2</v>
      </c>
      <c r="E82" s="17">
        <f>IF(OR($A82="",$B82="",$C82=""),"",A82*'MPTO_working_3-way'!$I81)</f>
        <v>2.7993264575543053</v>
      </c>
      <c r="F82" s="21">
        <f>IF(OR($A82="",$B82="",$C82=""),"",B82*'MPTO_working_3-way'!$I81)</f>
        <v>3.6670143632168943</v>
      </c>
      <c r="G82" s="22">
        <f>IF(OR($A82="",$B82="",$C82=""),"",C82*'MPTO_working_3-way'!$I81)</f>
        <v>2.7373487500069777</v>
      </c>
      <c r="H82" s="17"/>
      <c r="I82" s="21"/>
      <c r="J82" s="22"/>
      <c r="K82" s="17"/>
      <c r="L82" s="21"/>
      <c r="M82" s="22"/>
      <c r="N82" s="23">
        <f t="shared" si="9"/>
        <v>35.722878884003848</v>
      </c>
      <c r="O82" s="24">
        <f t="shared" si="10"/>
        <v>27.270141345253645</v>
      </c>
      <c r="P82" s="24">
        <f t="shared" si="11"/>
        <v>36.531698783264318</v>
      </c>
      <c r="Q82" t="s">
        <v>206</v>
      </c>
      <c r="R82" t="s">
        <v>187</v>
      </c>
      <c r="S82" s="58" t="s">
        <v>263</v>
      </c>
      <c r="AD82" s="37"/>
      <c r="AE82" s="37"/>
      <c r="AH82" s="37"/>
      <c r="AI82" s="37"/>
      <c r="AJ82" t="s">
        <v>132</v>
      </c>
    </row>
    <row r="83" spans="1:36" s="36" customFormat="1" ht="15" x14ac:dyDescent="0.25">
      <c r="A83">
        <v>2.08</v>
      </c>
      <c r="B83">
        <v>3.64</v>
      </c>
      <c r="C83">
        <v>3.65</v>
      </c>
      <c r="D83" s="20">
        <f t="shared" si="8"/>
        <v>2.9467108234231487E-2</v>
      </c>
      <c r="E83" s="17">
        <f>IF(OR($A83="",$B83="",$C83=""),"",A83*'MPTO_working_3-way'!$I82)</f>
        <v>2.1491054971868064</v>
      </c>
      <c r="F83" s="21">
        <f>IF(OR($A83="",$B83="",$C83=""),"",B83*'MPTO_working_3-way'!$I82)</f>
        <v>3.7609346200769114</v>
      </c>
      <c r="G83" s="22">
        <f>IF(OR($A83="",$B83="",$C83=""),"",C83*'MPTO_working_3-way'!$I82)</f>
        <v>3.7712668580441555</v>
      </c>
      <c r="H83" s="17"/>
      <c r="I83" s="21"/>
      <c r="J83" s="22"/>
      <c r="K83" s="17"/>
      <c r="L83" s="21"/>
      <c r="M83" s="22"/>
      <c r="N83" s="23">
        <f t="shared" si="9"/>
        <v>46.530987022694177</v>
      </c>
      <c r="O83" s="24">
        <f t="shared" si="10"/>
        <v>26.589135441539526</v>
      </c>
      <c r="P83" s="24">
        <f t="shared" si="11"/>
        <v>26.51628849512435</v>
      </c>
      <c r="Q83" t="s">
        <v>193</v>
      </c>
      <c r="R83" t="s">
        <v>192</v>
      </c>
      <c r="S83" s="58" t="s">
        <v>263</v>
      </c>
      <c r="AD83" s="37"/>
      <c r="AE83" s="37"/>
      <c r="AH83" s="37"/>
      <c r="AI83" s="37"/>
      <c r="AJ83" t="s">
        <v>132</v>
      </c>
    </row>
    <row r="84" spans="1:36" s="36" customFormat="1" ht="15" x14ac:dyDescent="0.25">
      <c r="A84">
        <v>1.88</v>
      </c>
      <c r="B84">
        <v>3.8</v>
      </c>
      <c r="C84">
        <v>4.2300000000000004</v>
      </c>
      <c r="D84" s="20">
        <f t="shared" si="8"/>
        <v>3.1479407739205989E-2</v>
      </c>
      <c r="E84" s="17">
        <f>IF(OR($A84="",$B84="",$C84=""),"",A84*'MPTO_working_3-way'!$I83)</f>
        <v>1.9327383643222558</v>
      </c>
      <c r="F84" s="21">
        <f>IF(OR($A84="",$B84="",$C84=""),"",B84*'MPTO_working_3-way'!$I83)</f>
        <v>3.9065988215024317</v>
      </c>
      <c r="G84" s="22">
        <f>IF(OR($A84="",$B84="",$C84=""),"",C84*'MPTO_working_3-way'!$I83)</f>
        <v>4.3486613197250756</v>
      </c>
      <c r="H84" s="17"/>
      <c r="I84" s="21"/>
      <c r="J84" s="22"/>
      <c r="K84" s="17"/>
      <c r="L84" s="21"/>
      <c r="M84" s="22"/>
      <c r="N84" s="23">
        <f t="shared" si="9"/>
        <v>51.740060551375521</v>
      </c>
      <c r="O84" s="24">
        <f t="shared" si="10"/>
        <v>25.597714167522629</v>
      </c>
      <c r="P84" s="24">
        <f t="shared" si="11"/>
        <v>22.995582467278009</v>
      </c>
      <c r="Q84" t="s">
        <v>205</v>
      </c>
      <c r="R84" t="s">
        <v>176</v>
      </c>
      <c r="S84" s="58" t="s">
        <v>263</v>
      </c>
      <c r="AD84" s="37"/>
      <c r="AE84" s="37"/>
      <c r="AH84" s="37"/>
      <c r="AI84" s="37"/>
      <c r="AJ84" t="s">
        <v>132</v>
      </c>
    </row>
    <row r="85" spans="1:36" s="36" customFormat="1" ht="15" x14ac:dyDescent="0.25">
      <c r="A85">
        <v>2.13</v>
      </c>
      <c r="B85">
        <v>3.92</v>
      </c>
      <c r="C85">
        <v>3.29</v>
      </c>
      <c r="D85" s="20">
        <f t="shared" si="8"/>
        <v>2.8536976672598913E-2</v>
      </c>
      <c r="E85" s="17">
        <f>IF(OR($A85="",$B85="",$C85=""),"",A85*'MPTO_working_3-way'!$I84)</f>
        <v>2.1927649405389129</v>
      </c>
      <c r="F85" s="21">
        <f>IF(OR($A85="",$B85="",$C85=""),"",B85*'MPTO_working_3-way'!$I84)</f>
        <v>4.0355110642781877</v>
      </c>
      <c r="G85" s="22">
        <f>IF(OR($A85="",$B85="",$C85=""),"",C85*'MPTO_working_3-way'!$I84)</f>
        <v>3.3869467860906215</v>
      </c>
      <c r="H85" s="17"/>
      <c r="I85" s="21"/>
      <c r="J85" s="22"/>
      <c r="K85" s="17"/>
      <c r="L85" s="21"/>
      <c r="M85" s="22"/>
      <c r="N85" s="23">
        <f t="shared" si="9"/>
        <v>45.604523381071175</v>
      </c>
      <c r="O85" s="24">
        <f t="shared" si="10"/>
        <v>24.780008877979999</v>
      </c>
      <c r="P85" s="24">
        <f t="shared" si="11"/>
        <v>29.525116960997451</v>
      </c>
      <c r="Q85" t="s">
        <v>256</v>
      </c>
      <c r="R85" t="s">
        <v>196</v>
      </c>
      <c r="S85" s="58" t="s">
        <v>263</v>
      </c>
      <c r="AD85" s="37"/>
      <c r="AE85" s="37"/>
      <c r="AH85" s="37"/>
      <c r="AI85" s="37"/>
      <c r="AJ85" t="s">
        <v>132</v>
      </c>
    </row>
    <row r="86" spans="1:36" s="36" customFormat="1" ht="15" x14ac:dyDescent="0.25">
      <c r="A86">
        <v>1.82</v>
      </c>
      <c r="B86">
        <v>3.48</v>
      </c>
      <c r="C86">
        <v>4.76</v>
      </c>
      <c r="D86" s="20">
        <f t="shared" si="8"/>
        <v>4.6890904903075237E-2</v>
      </c>
      <c r="E86" s="17">
        <f>IF(OR($A86="",$B86="",$C86=""),"",A86*'MPTO_working_3-way'!$I85)</f>
        <v>1.8772925220853549</v>
      </c>
      <c r="F86" s="21">
        <f>IF(OR($A86="",$B86="",$C86=""),"",B86*'MPTO_working_3-way'!$I85)</f>
        <v>3.589548338932437</v>
      </c>
      <c r="G86" s="22">
        <f>IF(OR($A86="",$B86="",$C86=""),"",C86*'MPTO_working_3-way'!$I85)</f>
        <v>4.9098419808386202</v>
      </c>
      <c r="H86" s="17"/>
      <c r="I86" s="21"/>
      <c r="J86" s="22"/>
      <c r="K86" s="17"/>
      <c r="L86" s="21"/>
      <c r="M86" s="22"/>
      <c r="N86" s="23">
        <f t="shared" si="9"/>
        <v>53.268203449144345</v>
      </c>
      <c r="O86" s="24">
        <f t="shared" si="10"/>
        <v>27.858658125701929</v>
      </c>
      <c r="P86" s="24">
        <f t="shared" si="11"/>
        <v>20.367254259966959</v>
      </c>
      <c r="Q86" t="s">
        <v>81</v>
      </c>
      <c r="R86" t="s">
        <v>85</v>
      </c>
      <c r="S86" s="58" t="s">
        <v>264</v>
      </c>
      <c r="AD86" s="37"/>
      <c r="AE86" s="37"/>
      <c r="AH86" s="37"/>
      <c r="AI86" s="37"/>
      <c r="AJ86" t="s">
        <v>130</v>
      </c>
    </row>
    <row r="87" spans="1:36" s="36" customFormat="1" ht="15" x14ac:dyDescent="0.25">
      <c r="A87">
        <v>1.72</v>
      </c>
      <c r="B87">
        <v>3.61</v>
      </c>
      <c r="C87">
        <v>5.39</v>
      </c>
      <c r="D87" s="20">
        <f t="shared" si="8"/>
        <v>4.3932416043845235E-2</v>
      </c>
      <c r="E87" s="17">
        <f>IF(OR($A87="",$B87="",$C87=""),"",A87*'MPTO_working_3-way'!$I86)</f>
        <v>1.7690835998768701</v>
      </c>
      <c r="F87" s="21">
        <f>IF(OR($A87="",$B87="",$C87=""),"",B87*'MPTO_working_3-way'!$I86)</f>
        <v>3.7130184857880821</v>
      </c>
      <c r="G87" s="22">
        <f>IF(OR($A87="",$B87="",$C87=""),"",C87*'MPTO_working_3-way'!$I86)</f>
        <v>5.5438143042653074</v>
      </c>
      <c r="H87" s="17"/>
      <c r="I87" s="21"/>
      <c r="J87" s="22"/>
      <c r="K87" s="17"/>
      <c r="L87" s="21"/>
      <c r="M87" s="22"/>
      <c r="N87" s="23">
        <f t="shared" si="9"/>
        <v>56.52644115120399</v>
      </c>
      <c r="O87" s="24">
        <f t="shared" si="10"/>
        <v>26.932265590047326</v>
      </c>
      <c r="P87" s="24">
        <f t="shared" si="11"/>
        <v>18.038122222647658</v>
      </c>
      <c r="Q87" t="s">
        <v>119</v>
      </c>
      <c r="R87" t="s">
        <v>127</v>
      </c>
      <c r="S87" s="58" t="s">
        <v>264</v>
      </c>
      <c r="AD87" s="37"/>
      <c r="AE87" s="37"/>
      <c r="AH87" s="37"/>
      <c r="AI87" s="37"/>
      <c r="AJ87" t="s">
        <v>131</v>
      </c>
    </row>
    <row r="88" spans="1:36" s="36" customFormat="1" ht="15" x14ac:dyDescent="0.25">
      <c r="A88">
        <v>1.61</v>
      </c>
      <c r="B88">
        <v>3.97</v>
      </c>
      <c r="C88">
        <v>6.11</v>
      </c>
      <c r="D88" s="20">
        <f t="shared" si="8"/>
        <v>3.6673302301032829E-2</v>
      </c>
      <c r="E88" s="17">
        <f>IF(OR($A88="",$B88="",$C88=""),"",A88*'MPTO_working_3-way'!$I87)</f>
        <v>1.6854943568939513</v>
      </c>
      <c r="F88" s="21">
        <f>IF(OR($A88="",$B88="",$C88=""),"",B88*'MPTO_working_3-way'!$I87)</f>
        <v>4.1561568924652086</v>
      </c>
      <c r="G88" s="22">
        <f>IF(OR($A88="",$B88="",$C88=""),"",C88*'MPTO_working_3-way'!$I87)</f>
        <v>6.3965034289577902</v>
      </c>
      <c r="H88" s="17"/>
      <c r="I88" s="21"/>
      <c r="J88" s="22"/>
      <c r="K88" s="17"/>
      <c r="L88" s="21"/>
      <c r="M88" s="22"/>
      <c r="N88" s="23">
        <f t="shared" si="9"/>
        <v>59.329774431449991</v>
      </c>
      <c r="O88" s="24">
        <f t="shared" si="10"/>
        <v>24.060689379001133</v>
      </c>
      <c r="P88" s="24">
        <f t="shared" si="11"/>
        <v>15.63354121679779</v>
      </c>
      <c r="Q88" t="s">
        <v>257</v>
      </c>
      <c r="R88" t="s">
        <v>258</v>
      </c>
      <c r="S88" s="58" t="s">
        <v>264</v>
      </c>
      <c r="AD88" s="37"/>
      <c r="AE88" s="37"/>
      <c r="AH88" s="37"/>
      <c r="AI88" s="37"/>
      <c r="AJ88" t="s">
        <v>266</v>
      </c>
    </row>
    <row r="89" spans="1:36" s="36" customFormat="1" ht="15" x14ac:dyDescent="0.25">
      <c r="A89">
        <v>2.0499999999999998</v>
      </c>
      <c r="B89">
        <v>3.8</v>
      </c>
      <c r="C89">
        <v>3.54</v>
      </c>
      <c r="D89" s="20">
        <f t="shared" si="8"/>
        <v>3.3448648491837263E-2</v>
      </c>
      <c r="E89" s="17">
        <f>IF(OR($A89="",$B89="",$C89=""),"",A89*'MPTO_working_3-way'!$I88)</f>
        <v>2.1400614528898827</v>
      </c>
      <c r="F89" s="21">
        <f>IF(OR($A89="",$B89="",$C89=""),"",B89*'MPTO_working_3-way'!$I88)</f>
        <v>3.9669431809666116</v>
      </c>
      <c r="G89" s="22">
        <f>IF(OR($A89="",$B89="",$C89=""),"",C89*'MPTO_working_3-way'!$I88)</f>
        <v>3.6955207527952121</v>
      </c>
      <c r="H89" s="17"/>
      <c r="I89" s="21"/>
      <c r="J89" s="22"/>
      <c r="K89" s="17"/>
      <c r="L89" s="21"/>
      <c r="M89" s="22"/>
      <c r="N89" s="23">
        <f t="shared" si="9"/>
        <v>46.727630117799954</v>
      </c>
      <c r="O89" s="24">
        <f t="shared" si="10"/>
        <v>25.208326774076291</v>
      </c>
      <c r="P89" s="24">
        <f t="shared" si="11"/>
        <v>27.059785802680764</v>
      </c>
      <c r="Q89" t="s">
        <v>138</v>
      </c>
      <c r="R89" t="s">
        <v>197</v>
      </c>
      <c r="S89" s="58" t="s">
        <v>264</v>
      </c>
      <c r="AD89" s="37"/>
      <c r="AE89" s="37"/>
      <c r="AH89" s="37"/>
      <c r="AI89" s="37"/>
      <c r="AJ89" t="s">
        <v>132</v>
      </c>
    </row>
    <row r="90" spans="1:36" s="36" customFormat="1" ht="15" x14ac:dyDescent="0.25">
      <c r="A90">
        <v>1.85</v>
      </c>
      <c r="B90">
        <v>3.87</v>
      </c>
      <c r="C90">
        <v>4.25</v>
      </c>
      <c r="D90" s="20">
        <f t="shared" si="8"/>
        <v>3.4232591004136781E-2</v>
      </c>
      <c r="E90" s="17">
        <f>IF(OR($A90="",$B90="",$C90=""),"",A90*'MPTO_working_3-way'!$I89)</f>
        <v>1.9178456092569107</v>
      </c>
      <c r="F90" s="21">
        <f>IF(OR($A90="",$B90="",$C90=""),"",B90*'MPTO_working_3-way'!$I89)</f>
        <v>4.0119256799049969</v>
      </c>
      <c r="G90" s="22">
        <f>IF(OR($A90="",$B90="",$C90=""),"",C90*'MPTO_working_3-way'!$I89)</f>
        <v>4.4058615347793895</v>
      </c>
      <c r="H90" s="17"/>
      <c r="I90" s="21"/>
      <c r="J90" s="22"/>
      <c r="K90" s="17"/>
      <c r="L90" s="21"/>
      <c r="M90" s="22"/>
      <c r="N90" s="23">
        <f t="shared" si="9"/>
        <v>52.141840572216893</v>
      </c>
      <c r="O90" s="24">
        <f t="shared" si="10"/>
        <v>24.925686061654069</v>
      </c>
      <c r="P90" s="24">
        <f t="shared" si="11"/>
        <v>22.697036484376763</v>
      </c>
      <c r="Q90" t="s">
        <v>204</v>
      </c>
      <c r="R90" t="s">
        <v>190</v>
      </c>
      <c r="S90" s="58" t="s">
        <v>264</v>
      </c>
      <c r="AD90" s="37"/>
      <c r="AE90" s="37"/>
      <c r="AH90" s="37"/>
      <c r="AI90" s="37"/>
      <c r="AJ90" t="s">
        <v>132</v>
      </c>
    </row>
    <row r="91" spans="1:36" s="36" customFormat="1" ht="15" x14ac:dyDescent="0.25">
      <c r="A91">
        <v>1.62</v>
      </c>
      <c r="B91">
        <v>4.17</v>
      </c>
      <c r="C91">
        <v>5.53</v>
      </c>
      <c r="D91" s="20">
        <f t="shared" si="8"/>
        <v>3.7923930495948666E-2</v>
      </c>
      <c r="E91" s="17">
        <f>IF(OR($A91="",$B91="",$C91=""),"",A91*'MPTO_working_3-way'!$I90)</f>
        <v>1.6741868105567765</v>
      </c>
      <c r="F91" s="21">
        <f>IF(OR($A91="",$B91="",$C91=""),"",B91*'MPTO_working_3-way'!$I90)</f>
        <v>4.3094808642109612</v>
      </c>
      <c r="G91" s="22">
        <f>IF(OR($A91="",$B91="",$C91=""),"",C91*'MPTO_working_3-way'!$I90)</f>
        <v>5.7149710261598603</v>
      </c>
      <c r="H91" s="17"/>
      <c r="I91" s="21"/>
      <c r="J91" s="22"/>
      <c r="K91" s="17"/>
      <c r="L91" s="21"/>
      <c r="M91" s="22"/>
      <c r="N91" s="23">
        <f t="shared" si="9"/>
        <v>59.73049086842552</v>
      </c>
      <c r="O91" s="24">
        <f t="shared" si="10"/>
        <v>23.204651128740856</v>
      </c>
      <c r="P91" s="24">
        <f t="shared" si="11"/>
        <v>17.497901484059557</v>
      </c>
      <c r="Q91" t="s">
        <v>198</v>
      </c>
      <c r="R91" t="s">
        <v>201</v>
      </c>
      <c r="S91" s="58" t="s">
        <v>264</v>
      </c>
      <c r="AD91" s="37"/>
      <c r="AE91" s="37"/>
      <c r="AH91" s="37"/>
      <c r="AI91" s="37"/>
      <c r="AJ91" t="s">
        <v>132</v>
      </c>
    </row>
    <row r="92" spans="1:36" s="36" customFormat="1" ht="15" x14ac:dyDescent="0.25">
      <c r="A92">
        <v>1.85</v>
      </c>
      <c r="B92">
        <v>4.1500000000000004</v>
      </c>
      <c r="C92">
        <v>3.93</v>
      </c>
      <c r="D92" s="20">
        <f t="shared" si="8"/>
        <v>3.5957322170878658E-2</v>
      </c>
      <c r="E92" s="17">
        <f>IF(OR($A92="",$B92="",$C92=""),"",A92*'MPTO_working_3-way'!$I91)</f>
        <v>1.913330293357653</v>
      </c>
      <c r="F92" s="21">
        <f>IF(OR($A92="",$B92="",$C92=""),"",B92*'MPTO_working_3-way'!$I91)</f>
        <v>4.2920652526671681</v>
      </c>
      <c r="G92" s="22">
        <f>IF(OR($A92="",$B92="",$C92=""),"",C92*'MPTO_working_3-way'!$I91)</f>
        <v>4.0645340826462579</v>
      </c>
      <c r="H92" s="17"/>
      <c r="I92" s="21"/>
      <c r="J92" s="22"/>
      <c r="K92" s="17"/>
      <c r="L92" s="21"/>
      <c r="M92" s="22"/>
      <c r="N92" s="23">
        <f t="shared" si="9"/>
        <v>52.26489140278683</v>
      </c>
      <c r="O92" s="24">
        <f t="shared" si="10"/>
        <v>23.298807010880871</v>
      </c>
      <c r="P92" s="24">
        <f t="shared" si="11"/>
        <v>24.603065927520515</v>
      </c>
      <c r="Q92" t="s">
        <v>259</v>
      </c>
      <c r="R92" t="s">
        <v>189</v>
      </c>
      <c r="S92" s="58" t="s">
        <v>264</v>
      </c>
      <c r="AD92" s="37"/>
      <c r="AE92" s="37"/>
      <c r="AH92" s="37"/>
      <c r="AI92" s="37"/>
      <c r="AJ92" t="s">
        <v>132</v>
      </c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2022-07-02T12:57:31Z</dcterms:modified>
</cp:coreProperties>
</file>